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30" yWindow="570" windowWidth="23680" windowHeight="13490" activeTab="3"/>
  </bookViews>
  <sheets>
    <sheet name="Rekapitulace stavby" sheetId="1" r:id="rId1"/>
    <sheet name="SO 00 - VRN" sheetId="2" r:id="rId2"/>
    <sheet name="SO01.1 - Demontáže a bour..." sheetId="3" r:id="rId3"/>
    <sheet name="SO01.2 - Nové konstrukce ..." sheetId="4" r:id="rId4"/>
    <sheet name="SO01.3 - Nové konstrukce ..." sheetId="5" r:id="rId5"/>
    <sheet name="1. - NN-silnoproud" sheetId="6" r:id="rId6"/>
    <sheet name="2. - SLB- slaboproud" sheetId="7" r:id="rId7"/>
    <sheet name="3. - EPS" sheetId="8" r:id="rId8"/>
    <sheet name="4. - MaR" sheetId="9" r:id="rId9"/>
    <sheet name="SO 03.1 - Prostor laborat..." sheetId="10" r:id="rId10"/>
    <sheet name="SO 03.2 - Laboratorní dig..." sheetId="11" r:id="rId11"/>
    <sheet name="SO 03.3 - Laboratorní dig..." sheetId="12" r:id="rId12"/>
    <sheet name="SO 03.4 - Spodní skříňky ..." sheetId="13" r:id="rId13"/>
    <sheet name="SO 03.5 - Skříně s tlakov..." sheetId="14" r:id="rId14"/>
    <sheet name="SO 03.6 - Odsávací ramena" sheetId="15" r:id="rId15"/>
    <sheet name="SO 03.7 - Odvod vzduchu o..." sheetId="16" r:id="rId16"/>
    <sheet name="SO 03.8 - Klimatizace v k..." sheetId="17" r:id="rId17"/>
    <sheet name="SO 03.9 - Klimatizace tec..." sheetId="18" r:id="rId18"/>
    <sheet name="SO 03.10 - Klimatizace ka..." sheetId="19" r:id="rId19"/>
    <sheet name="SO 03.11 - Montážní mater..." sheetId="20" r:id="rId20"/>
    <sheet name="SO 04.1 - Kanalizace" sheetId="21" r:id="rId21"/>
    <sheet name="SO 04.2 - Vodoinstalace" sheetId="22" r:id="rId22"/>
    <sheet name="SO 05 - Ústřední vytápění" sheetId="23" r:id="rId23"/>
    <sheet name="SO 06 - Technické plyny" sheetId="24" r:id="rId24"/>
    <sheet name="SO 07.1 - Místnost č.1.09a" sheetId="25" r:id="rId25"/>
    <sheet name="SO 07.2 - Místnost č.1.09b" sheetId="26" r:id="rId26"/>
    <sheet name="SO 07.3 - Místnost č.1.09c" sheetId="27" r:id="rId27"/>
    <sheet name="SO 07.4 - Místnost č.1.09d" sheetId="28" r:id="rId28"/>
    <sheet name="SO 07.5 - Místnost č.1.10" sheetId="29" r:id="rId29"/>
    <sheet name="SO 07.6 - Místnost č.1.11" sheetId="30" r:id="rId30"/>
    <sheet name="SO 07.7 - Místnost č.1.12" sheetId="31" r:id="rId31"/>
    <sheet name="SO 07.8 - Místnost č.1.13" sheetId="32" r:id="rId32"/>
    <sheet name="SO 07.9 - Místnost č.1.15" sheetId="33" r:id="rId33"/>
    <sheet name="SO 07.10 - Místnost č.1.16" sheetId="34" r:id="rId34"/>
    <sheet name="SO 07.11 - Místnost č.1.18" sheetId="35" r:id="rId35"/>
    <sheet name="SO 07.12 - Místnost č.1.22" sheetId="36" r:id="rId36"/>
    <sheet name="SO 07.13 - Ostatní, montá..." sheetId="37" r:id="rId37"/>
    <sheet name="Pokyny pro vyplnění" sheetId="38" r:id="rId38"/>
  </sheets>
  <definedNames>
    <definedName name="_xlnm._FilterDatabase" localSheetId="5" hidden="1">'1. - NN-silnoproud'!$C$96:$K$263</definedName>
    <definedName name="_xlnm._FilterDatabase" localSheetId="6" hidden="1">'2. - SLB- slaboproud'!$C$93:$K$189</definedName>
    <definedName name="_xlnm._FilterDatabase" localSheetId="7" hidden="1">'3. - EPS'!$C$91:$K$132</definedName>
    <definedName name="_xlnm._FilterDatabase" localSheetId="8" hidden="1">'4. - MaR'!$C$97:$K$267</definedName>
    <definedName name="_xlnm._FilterDatabase" localSheetId="1" hidden="1">'SO 00 - VRN'!$C$85:$K$184</definedName>
    <definedName name="_xlnm._FilterDatabase" localSheetId="9" hidden="1">'SO 03.1 - Prostor laborat...'!$C$85:$K$227</definedName>
    <definedName name="_xlnm._FilterDatabase" localSheetId="18" hidden="1">'SO 03.10 - Klimatizace ka...'!$C$85:$K$102</definedName>
    <definedName name="_xlnm._FilterDatabase" localSheetId="19" hidden="1">'SO 03.11 - Montážní mater...'!$C$85:$K$112</definedName>
    <definedName name="_xlnm._FilterDatabase" localSheetId="10" hidden="1">'SO 03.2 - Laboratorní dig...'!$C$85:$K$172</definedName>
    <definedName name="_xlnm._FilterDatabase" localSheetId="11" hidden="1">'SO 03.3 - Laboratorní dig...'!$C$85:$K$167</definedName>
    <definedName name="_xlnm._FilterDatabase" localSheetId="12" hidden="1">'SO 03.4 - Spodní skříňky ...'!$C$85:$K$182</definedName>
    <definedName name="_xlnm._FilterDatabase" localSheetId="13" hidden="1">'SO 03.5 - Skříně s tlakov...'!$C$85:$K$122</definedName>
    <definedName name="_xlnm._FilterDatabase" localSheetId="14" hidden="1">'SO 03.6 - Odsávací ramena'!$C$85:$K$157</definedName>
    <definedName name="_xlnm._FilterDatabase" localSheetId="15" hidden="1">'SO 03.7 - Odvod vzduchu o...'!$C$85:$K$217</definedName>
    <definedName name="_xlnm._FilterDatabase" localSheetId="16" hidden="1">'SO 03.8 - Klimatizace v k...'!$C$85:$K$142</definedName>
    <definedName name="_xlnm._FilterDatabase" localSheetId="17" hidden="1">'SO 03.9 - Klimatizace tec...'!$C$85:$K$102</definedName>
    <definedName name="_xlnm._FilterDatabase" localSheetId="20" hidden="1">'SO 04.1 - Kanalizace'!$C$87:$K$132</definedName>
    <definedName name="_xlnm._FilterDatabase" localSheetId="21" hidden="1">'SO 04.2 - Vodoinstalace'!$C$91:$K$201</definedName>
    <definedName name="_xlnm._FilterDatabase" localSheetId="22" hidden="1">'SO 05 - Ústřední vytápění'!$C$82:$K$224</definedName>
    <definedName name="_xlnm._FilterDatabase" localSheetId="23" hidden="1">'SO 06 - Technické plyny'!$C$85:$K$143</definedName>
    <definedName name="_xlnm._FilterDatabase" localSheetId="24" hidden="1">'SO 07.1 - Místnost č.1.09a'!$C$85:$K$112</definedName>
    <definedName name="_xlnm._FilterDatabase" localSheetId="33" hidden="1">'SO 07.10 - Místnost č.1.16'!$C$85:$K$112</definedName>
    <definedName name="_xlnm._FilterDatabase" localSheetId="34" hidden="1">'SO 07.11 - Místnost č.1.18'!$C$85:$K$97</definedName>
    <definedName name="_xlnm._FilterDatabase" localSheetId="35" hidden="1">'SO 07.12 - Místnost č.1.22'!$C$85:$K$117</definedName>
    <definedName name="_xlnm._FilterDatabase" localSheetId="36" hidden="1">'SO 07.13 - Ostatní, montá...'!$C$85:$K$101</definedName>
    <definedName name="_xlnm._FilterDatabase" localSheetId="25" hidden="1">'SO 07.2 - Místnost č.1.09b'!$C$85:$K$242</definedName>
    <definedName name="_xlnm._FilterDatabase" localSheetId="26" hidden="1">'SO 07.3 - Místnost č.1.09c'!$C$85:$K$236</definedName>
    <definedName name="_xlnm._FilterDatabase" localSheetId="27" hidden="1">'SO 07.4 - Místnost č.1.09d'!$C$85:$K$112</definedName>
    <definedName name="_xlnm._FilterDatabase" localSheetId="28" hidden="1">'SO 07.5 - Místnost č.1.10'!$C$85:$K$102</definedName>
    <definedName name="_xlnm._FilterDatabase" localSheetId="29" hidden="1">'SO 07.6 - Místnost č.1.11'!$C$85:$K$286</definedName>
    <definedName name="_xlnm._FilterDatabase" localSheetId="30" hidden="1">'SO 07.7 - Místnost č.1.12'!$C$85:$K$127</definedName>
    <definedName name="_xlnm._FilterDatabase" localSheetId="31" hidden="1">'SO 07.8 - Místnost č.1.13'!$C$85:$K$187</definedName>
    <definedName name="_xlnm._FilterDatabase" localSheetId="32" hidden="1">'SO 07.9 - Místnost č.1.15'!$C$85:$K$127</definedName>
    <definedName name="_xlnm._FilterDatabase" localSheetId="2" hidden="1">'SO01.1 - Demontáže a bour...'!$C$99:$K$496</definedName>
    <definedName name="_xlnm._FilterDatabase" localSheetId="3" hidden="1">'SO01.2 - Nové konstrukce ...'!$C$96:$K$734</definedName>
    <definedName name="_xlnm._FilterDatabase" localSheetId="4" hidden="1">'SO01.3 - Nové konstrukce ...'!$C$91:$K$242</definedName>
    <definedName name="_xlnm.Print_Titles" localSheetId="5">'1. - NN-silnoproud'!$96:$96</definedName>
    <definedName name="_xlnm.Print_Titles" localSheetId="6">'2. - SLB- slaboproud'!$93:$93</definedName>
    <definedName name="_xlnm.Print_Titles" localSheetId="7">'3. - EPS'!$91:$91</definedName>
    <definedName name="_xlnm.Print_Titles" localSheetId="8">'4. - MaR'!$97:$97</definedName>
    <definedName name="_xlnm.Print_Titles" localSheetId="0">'Rekapitulace stavby'!$52:$52</definedName>
    <definedName name="_xlnm.Print_Titles" localSheetId="1">'SO 00 - VRN'!$85:$85</definedName>
    <definedName name="_xlnm.Print_Titles" localSheetId="9">'SO 03.1 - Prostor laborat...'!$85:$85</definedName>
    <definedName name="_xlnm.Print_Titles" localSheetId="18">'SO 03.10 - Klimatizace ka...'!$85:$85</definedName>
    <definedName name="_xlnm.Print_Titles" localSheetId="19">'SO 03.11 - Montážní mater...'!$85:$85</definedName>
    <definedName name="_xlnm.Print_Titles" localSheetId="10">'SO 03.2 - Laboratorní dig...'!$85:$85</definedName>
    <definedName name="_xlnm.Print_Titles" localSheetId="11">'SO 03.3 - Laboratorní dig...'!$85:$85</definedName>
    <definedName name="_xlnm.Print_Titles" localSheetId="12">'SO 03.4 - Spodní skříňky ...'!$85:$85</definedName>
    <definedName name="_xlnm.Print_Titles" localSheetId="13">'SO 03.5 - Skříně s tlakov...'!$85:$85</definedName>
    <definedName name="_xlnm.Print_Titles" localSheetId="14">'SO 03.6 - Odsávací ramena'!$85:$85</definedName>
    <definedName name="_xlnm.Print_Titles" localSheetId="15">'SO 03.7 - Odvod vzduchu o...'!$85:$85</definedName>
    <definedName name="_xlnm.Print_Titles" localSheetId="16">'SO 03.8 - Klimatizace v k...'!$85:$85</definedName>
    <definedName name="_xlnm.Print_Titles" localSheetId="17">'SO 03.9 - Klimatizace tec...'!$85:$85</definedName>
    <definedName name="_xlnm.Print_Titles" localSheetId="20">'SO 04.1 - Kanalizace'!$87:$87</definedName>
    <definedName name="_xlnm.Print_Titles" localSheetId="21">'SO 04.2 - Vodoinstalace'!$91:$91</definedName>
    <definedName name="_xlnm.Print_Titles" localSheetId="22">'SO 05 - Ústřední vytápění'!$82:$82</definedName>
    <definedName name="_xlnm.Print_Titles" localSheetId="23">'SO 06 - Technické plyny'!$85:$85</definedName>
    <definedName name="_xlnm.Print_Titles" localSheetId="24">'SO 07.1 - Místnost č.1.09a'!$85:$85</definedName>
    <definedName name="_xlnm.Print_Titles" localSheetId="33">'SO 07.10 - Místnost č.1.16'!$85:$85</definedName>
    <definedName name="_xlnm.Print_Titles" localSheetId="34">'SO 07.11 - Místnost č.1.18'!$85:$85</definedName>
    <definedName name="_xlnm.Print_Titles" localSheetId="35">'SO 07.12 - Místnost č.1.22'!$85:$85</definedName>
    <definedName name="_xlnm.Print_Titles" localSheetId="36">'SO 07.13 - Ostatní, montá...'!$85:$85</definedName>
    <definedName name="_xlnm.Print_Titles" localSheetId="25">'SO 07.2 - Místnost č.1.09b'!$85:$85</definedName>
    <definedName name="_xlnm.Print_Titles" localSheetId="26">'SO 07.3 - Místnost č.1.09c'!$85:$85</definedName>
    <definedName name="_xlnm.Print_Titles" localSheetId="27">'SO 07.4 - Místnost č.1.09d'!$85:$85</definedName>
    <definedName name="_xlnm.Print_Titles" localSheetId="28">'SO 07.5 - Místnost č.1.10'!$85:$85</definedName>
    <definedName name="_xlnm.Print_Titles" localSheetId="29">'SO 07.6 - Místnost č.1.11'!$85:$85</definedName>
    <definedName name="_xlnm.Print_Titles" localSheetId="30">'SO 07.7 - Místnost č.1.12'!$85:$85</definedName>
    <definedName name="_xlnm.Print_Titles" localSheetId="31">'SO 07.8 - Místnost č.1.13'!$85:$85</definedName>
    <definedName name="_xlnm.Print_Titles" localSheetId="32">'SO 07.9 - Místnost č.1.15'!$85:$85</definedName>
    <definedName name="_xlnm.Print_Titles" localSheetId="2">'SO01.1 - Demontáže a bour...'!$99:$99</definedName>
    <definedName name="_xlnm.Print_Titles" localSheetId="3">'SO01.2 - Nové konstrukce ...'!$96:$96</definedName>
    <definedName name="_xlnm.Print_Titles" localSheetId="4">'SO01.3 - Nové konstrukce ...'!$91:$91</definedName>
    <definedName name="_xlnm.Print_Area" localSheetId="5">'1. - NN-silnoproud'!$C$4:$J$41,'1. - NN-silnoproud'!$C$47:$J$76,'1. - NN-silnoproud'!$C$82:$K$263</definedName>
    <definedName name="_xlnm.Print_Area" localSheetId="6">'2. - SLB- slaboproud'!$C$4:$J$41,'2. - SLB- slaboproud'!$C$47:$J$73,'2. - SLB- slaboproud'!$C$79:$K$189</definedName>
    <definedName name="_xlnm.Print_Area" localSheetId="7">'3. - EPS'!$C$4:$J$41,'3. - EPS'!$C$47:$J$71,'3. - EPS'!$C$77:$K$132</definedName>
    <definedName name="_xlnm.Print_Area" localSheetId="8">'4. - MaR'!$C$4:$J$41,'4. - MaR'!$C$47:$J$77,'4. - MaR'!$C$83:$K$267</definedName>
    <definedName name="_xlnm.Print_Area" localSheetId="3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stavby'!$C$42:$AQ$96</definedName>
    <definedName name="_xlnm.Print_Area" localSheetId="1">'SO 00 - VRN'!$C$4:$J$39,'SO 00 - VRN'!$C$45:$J$67,'SO 00 - VRN'!$C$73:$K$184</definedName>
    <definedName name="_xlnm.Print_Area" localSheetId="9">'SO 03.1 - Prostor laborat...'!$C$4:$J$41,'SO 03.1 - Prostor laborat...'!$C$47:$J$65,'SO 03.1 - Prostor laborat...'!$C$71:$K$227</definedName>
    <definedName name="_xlnm.Print_Area" localSheetId="18">'SO 03.10 - Klimatizace ka...'!$C$4:$J$41,'SO 03.10 - Klimatizace ka...'!$C$47:$J$65,'SO 03.10 - Klimatizace ka...'!$C$71:$K$102</definedName>
    <definedName name="_xlnm.Print_Area" localSheetId="19">'SO 03.11 - Montážní mater...'!$C$4:$J$41,'SO 03.11 - Montážní mater...'!$C$47:$J$65,'SO 03.11 - Montážní mater...'!$C$71:$K$112</definedName>
    <definedName name="_xlnm.Print_Area" localSheetId="10">'SO 03.2 - Laboratorní dig...'!$C$4:$J$41,'SO 03.2 - Laboratorní dig...'!$C$47:$J$65,'SO 03.2 - Laboratorní dig...'!$C$71:$K$172</definedName>
    <definedName name="_xlnm.Print_Area" localSheetId="11">'SO 03.3 - Laboratorní dig...'!$C$4:$J$41,'SO 03.3 - Laboratorní dig...'!$C$47:$J$65,'SO 03.3 - Laboratorní dig...'!$C$71:$K$167</definedName>
    <definedName name="_xlnm.Print_Area" localSheetId="12">'SO 03.4 - Spodní skříňky ...'!$C$4:$J$41,'SO 03.4 - Spodní skříňky ...'!$C$47:$J$65,'SO 03.4 - Spodní skříňky ...'!$C$71:$K$182</definedName>
    <definedName name="_xlnm.Print_Area" localSheetId="13">'SO 03.5 - Skříně s tlakov...'!$C$4:$J$41,'SO 03.5 - Skříně s tlakov...'!$C$47:$J$65,'SO 03.5 - Skříně s tlakov...'!$C$71:$K$122</definedName>
    <definedName name="_xlnm.Print_Area" localSheetId="14">'SO 03.6 - Odsávací ramena'!$C$4:$J$41,'SO 03.6 - Odsávací ramena'!$C$47:$J$65,'SO 03.6 - Odsávací ramena'!$C$71:$K$157</definedName>
    <definedName name="_xlnm.Print_Area" localSheetId="15">'SO 03.7 - Odvod vzduchu o...'!$C$4:$J$41,'SO 03.7 - Odvod vzduchu o...'!$C$47:$J$65,'SO 03.7 - Odvod vzduchu o...'!$C$71:$K$217</definedName>
    <definedName name="_xlnm.Print_Area" localSheetId="16">'SO 03.8 - Klimatizace v k...'!$C$4:$J$41,'SO 03.8 - Klimatizace v k...'!$C$47:$J$65,'SO 03.8 - Klimatizace v k...'!$C$71:$K$142</definedName>
    <definedName name="_xlnm.Print_Area" localSheetId="17">'SO 03.9 - Klimatizace tec...'!$C$4:$J$41,'SO 03.9 - Klimatizace tec...'!$C$47:$J$65,'SO 03.9 - Klimatizace tec...'!$C$71:$K$102</definedName>
    <definedName name="_xlnm.Print_Area" localSheetId="20">'SO 04.1 - Kanalizace'!$C$4:$J$41,'SO 04.1 - Kanalizace'!$C$47:$J$67,'SO 04.1 - Kanalizace'!$C$73:$K$132</definedName>
    <definedName name="_xlnm.Print_Area" localSheetId="21">'SO 04.2 - Vodoinstalace'!$C$4:$J$41,'SO 04.2 - Vodoinstalace'!$C$47:$J$71,'SO 04.2 - Vodoinstalace'!$C$77:$K$201</definedName>
    <definedName name="_xlnm.Print_Area" localSheetId="22">'SO 05 - Ústřední vytápění'!$C$4:$J$39,'SO 05 - Ústřední vytápění'!$C$45:$J$64,'SO 05 - Ústřední vytápění'!$C$70:$K$224</definedName>
    <definedName name="_xlnm.Print_Area" localSheetId="23">'SO 06 - Technické plyny'!$C$4:$J$39,'SO 06 - Technické plyny'!$C$45:$J$67,'SO 06 - Technické plyny'!$C$73:$K$143</definedName>
    <definedName name="_xlnm.Print_Area" localSheetId="24">'SO 07.1 - Místnost č.1.09a'!$C$4:$J$41,'SO 07.1 - Místnost č.1.09a'!$C$47:$J$65,'SO 07.1 - Místnost č.1.09a'!$C$71:$K$112</definedName>
    <definedName name="_xlnm.Print_Area" localSheetId="33">'SO 07.10 - Místnost č.1.16'!$C$4:$J$41,'SO 07.10 - Místnost č.1.16'!$C$47:$J$65,'SO 07.10 - Místnost č.1.16'!$C$71:$K$112</definedName>
    <definedName name="_xlnm.Print_Area" localSheetId="34">'SO 07.11 - Místnost č.1.18'!$C$4:$J$41,'SO 07.11 - Místnost č.1.18'!$C$47:$J$65,'SO 07.11 - Místnost č.1.18'!$C$71:$K$97</definedName>
    <definedName name="_xlnm.Print_Area" localSheetId="35">'SO 07.12 - Místnost č.1.22'!$C$4:$J$41,'SO 07.12 - Místnost č.1.22'!$C$47:$J$65,'SO 07.12 - Místnost č.1.22'!$C$71:$K$117</definedName>
    <definedName name="_xlnm.Print_Area" localSheetId="36">'SO 07.13 - Ostatní, montá...'!$C$4:$J$41,'SO 07.13 - Ostatní, montá...'!$C$47:$J$65,'SO 07.13 - Ostatní, montá...'!$C$71:$K$101</definedName>
    <definedName name="_xlnm.Print_Area" localSheetId="25">'SO 07.2 - Místnost č.1.09b'!$C$4:$J$41,'SO 07.2 - Místnost č.1.09b'!$C$47:$J$65,'SO 07.2 - Místnost č.1.09b'!$C$71:$K$242</definedName>
    <definedName name="_xlnm.Print_Area" localSheetId="26">'SO 07.3 - Místnost č.1.09c'!$C$4:$J$41,'SO 07.3 - Místnost č.1.09c'!$C$47:$J$65,'SO 07.3 - Místnost č.1.09c'!$C$71:$K$236</definedName>
    <definedName name="_xlnm.Print_Area" localSheetId="27">'SO 07.4 - Místnost č.1.09d'!$C$4:$J$41,'SO 07.4 - Místnost č.1.09d'!$C$47:$J$65,'SO 07.4 - Místnost č.1.09d'!$C$71:$K$112</definedName>
    <definedName name="_xlnm.Print_Area" localSheetId="28">'SO 07.5 - Místnost č.1.10'!$C$4:$J$41,'SO 07.5 - Místnost č.1.10'!$C$47:$J$65,'SO 07.5 - Místnost č.1.10'!$C$71:$K$102</definedName>
    <definedName name="_xlnm.Print_Area" localSheetId="29">'SO 07.6 - Místnost č.1.11'!$C$4:$J$41,'SO 07.6 - Místnost č.1.11'!$C$47:$J$65,'SO 07.6 - Místnost č.1.11'!$C$71:$K$286</definedName>
    <definedName name="_xlnm.Print_Area" localSheetId="30">'SO 07.7 - Místnost č.1.12'!$C$4:$J$41,'SO 07.7 - Místnost č.1.12'!$C$47:$J$65,'SO 07.7 - Místnost č.1.12'!$C$71:$K$127</definedName>
    <definedName name="_xlnm.Print_Area" localSheetId="31">'SO 07.8 - Místnost č.1.13'!$C$4:$J$41,'SO 07.8 - Místnost č.1.13'!$C$47:$J$65,'SO 07.8 - Místnost č.1.13'!$C$71:$K$187</definedName>
    <definedName name="_xlnm.Print_Area" localSheetId="32">'SO 07.9 - Místnost č.1.15'!$C$4:$J$41,'SO 07.9 - Místnost č.1.15'!$C$47:$J$65,'SO 07.9 - Místnost č.1.15'!$C$71:$K$127</definedName>
    <definedName name="_xlnm.Print_Area" localSheetId="2">'SO01.1 - Demontáže a bour...'!$C$4:$J$41,'SO01.1 - Demontáže a bour...'!$C$47:$J$79,'SO01.1 - Demontáže a bour...'!$C$85:$K$496</definedName>
    <definedName name="_xlnm.Print_Area" localSheetId="3">'SO01.2 - Nové konstrukce ...'!$C$4:$J$41,'SO01.2 - Nové konstrukce ...'!$C$47:$J$76,'SO01.2 - Nové konstrukce ...'!$C$82:$K$734</definedName>
    <definedName name="_xlnm.Print_Area" localSheetId="4">'SO01.3 - Nové konstrukce ...'!$C$4:$J$41,'SO01.3 - Nové konstrukce ...'!$C$47:$J$71,'SO01.3 - Nové konstrukce ...'!$C$77:$K$242</definedName>
  </definedNames>
  <calcPr calcId="145621"/>
</workbook>
</file>

<file path=xl/calcChain.xml><?xml version="1.0" encoding="utf-8"?>
<calcChain xmlns="http://schemas.openxmlformats.org/spreadsheetml/2006/main">
  <c r="J39" i="37" l="1"/>
  <c r="J38" i="37"/>
  <c r="AY95" i="1"/>
  <c r="J37" i="37"/>
  <c r="AX95" i="1"/>
  <c r="BI97" i="37"/>
  <c r="BH97" i="37"/>
  <c r="BG97" i="37"/>
  <c r="BF97" i="37"/>
  <c r="T97" i="37"/>
  <c r="R97" i="37"/>
  <c r="P97" i="37"/>
  <c r="BI93" i="37"/>
  <c r="BH93" i="37"/>
  <c r="BG93" i="37"/>
  <c r="BF93" i="37"/>
  <c r="T93" i="37"/>
  <c r="R93" i="37"/>
  <c r="P93" i="37"/>
  <c r="BI88" i="37"/>
  <c r="BH88" i="37"/>
  <c r="BG88" i="37"/>
  <c r="BF88" i="37"/>
  <c r="T88" i="37"/>
  <c r="R88" i="37"/>
  <c r="P88" i="37"/>
  <c r="J83" i="37"/>
  <c r="J82" i="37"/>
  <c r="F82" i="37"/>
  <c r="F80" i="37"/>
  <c r="E78" i="37"/>
  <c r="J59" i="37"/>
  <c r="J58" i="37"/>
  <c r="F58" i="37"/>
  <c r="F56" i="37"/>
  <c r="E54" i="37"/>
  <c r="J20" i="37"/>
  <c r="E20" i="37"/>
  <c r="F83" i="37" s="1"/>
  <c r="J19" i="37"/>
  <c r="J14" i="37"/>
  <c r="J80" i="37" s="1"/>
  <c r="E7" i="37"/>
  <c r="E50" i="37" s="1"/>
  <c r="J39" i="36"/>
  <c r="J38" i="36"/>
  <c r="AY94" i="1"/>
  <c r="J37" i="36"/>
  <c r="AX94" i="1" s="1"/>
  <c r="BI113" i="36"/>
  <c r="BH113" i="36"/>
  <c r="BG113" i="36"/>
  <c r="BF113" i="36"/>
  <c r="T113" i="36"/>
  <c r="R113" i="36"/>
  <c r="P113" i="36"/>
  <c r="BI108" i="36"/>
  <c r="BH108" i="36"/>
  <c r="BG108" i="36"/>
  <c r="BF108" i="36"/>
  <c r="T108" i="36"/>
  <c r="R108" i="36"/>
  <c r="P108" i="36"/>
  <c r="BI103" i="36"/>
  <c r="BH103" i="36"/>
  <c r="BG103" i="36"/>
  <c r="BF103" i="36"/>
  <c r="T103" i="36"/>
  <c r="R103" i="36"/>
  <c r="P103" i="36"/>
  <c r="BI98" i="36"/>
  <c r="BH98" i="36"/>
  <c r="BG98" i="36"/>
  <c r="BF98" i="36"/>
  <c r="T98" i="36"/>
  <c r="R98" i="36"/>
  <c r="P98" i="36"/>
  <c r="BI93" i="36"/>
  <c r="BH93" i="36"/>
  <c r="BG93" i="36"/>
  <c r="BF93" i="36"/>
  <c r="T93" i="36"/>
  <c r="R93" i="36"/>
  <c r="P93" i="36"/>
  <c r="BI88" i="36"/>
  <c r="BH88" i="36"/>
  <c r="BG88" i="36"/>
  <c r="BF88" i="36"/>
  <c r="T88" i="36"/>
  <c r="R88" i="36"/>
  <c r="P88" i="36"/>
  <c r="J83" i="36"/>
  <c r="J82" i="36"/>
  <c r="F82" i="36"/>
  <c r="F80" i="36"/>
  <c r="E78" i="36"/>
  <c r="J59" i="36"/>
  <c r="J58" i="36"/>
  <c r="F58" i="36"/>
  <c r="F56" i="36"/>
  <c r="E54" i="36"/>
  <c r="J20" i="36"/>
  <c r="E20" i="36"/>
  <c r="F83" i="36"/>
  <c r="J19" i="36"/>
  <c r="J14" i="36"/>
  <c r="J56" i="36"/>
  <c r="E7" i="36"/>
  <c r="E74" i="36" s="1"/>
  <c r="J39" i="35"/>
  <c r="J38" i="35"/>
  <c r="AY93" i="1"/>
  <c r="J37" i="35"/>
  <c r="AX93" i="1" s="1"/>
  <c r="BI93" i="35"/>
  <c r="BH93" i="35"/>
  <c r="F38" i="35" s="1"/>
  <c r="BC93" i="1" s="1"/>
  <c r="BG93" i="35"/>
  <c r="BF93" i="35"/>
  <c r="T93" i="35"/>
  <c r="T87" i="35"/>
  <c r="T86" i="35" s="1"/>
  <c r="R93" i="35"/>
  <c r="R87" i="35"/>
  <c r="R86" i="35"/>
  <c r="P93" i="35"/>
  <c r="BI88" i="35"/>
  <c r="BH88" i="35"/>
  <c r="BG88" i="35"/>
  <c r="BF88" i="35"/>
  <c r="J36" i="35" s="1"/>
  <c r="AW93" i="1" s="1"/>
  <c r="T88" i="35"/>
  <c r="R88" i="35"/>
  <c r="P88" i="35"/>
  <c r="P87" i="35" s="1"/>
  <c r="P86" i="35" s="1"/>
  <c r="AU93" i="1" s="1"/>
  <c r="J83" i="35"/>
  <c r="J82" i="35"/>
  <c r="F82" i="35"/>
  <c r="F80" i="35"/>
  <c r="E78" i="35"/>
  <c r="J59" i="35"/>
  <c r="J58" i="35"/>
  <c r="F58" i="35"/>
  <c r="F56" i="35"/>
  <c r="E54" i="35"/>
  <c r="J20" i="35"/>
  <c r="E20" i="35"/>
  <c r="F83" i="35"/>
  <c r="J19" i="35"/>
  <c r="J14" i="35"/>
  <c r="J80" i="35"/>
  <c r="E7" i="35"/>
  <c r="E74" i="35" s="1"/>
  <c r="J39" i="34"/>
  <c r="J38" i="34"/>
  <c r="AY92" i="1"/>
  <c r="J37" i="34"/>
  <c r="AX92" i="1"/>
  <c r="BI108" i="34"/>
  <c r="BH108" i="34"/>
  <c r="BG108" i="34"/>
  <c r="BF108" i="34"/>
  <c r="T108" i="34"/>
  <c r="R108" i="34"/>
  <c r="P108" i="34"/>
  <c r="BI103" i="34"/>
  <c r="BH103" i="34"/>
  <c r="BG103" i="34"/>
  <c r="BF103" i="34"/>
  <c r="T103" i="34"/>
  <c r="R103" i="34"/>
  <c r="P103" i="34"/>
  <c r="BI98" i="34"/>
  <c r="BH98" i="34"/>
  <c r="BG98" i="34"/>
  <c r="BF98" i="34"/>
  <c r="T98" i="34"/>
  <c r="R98" i="34"/>
  <c r="P98" i="34"/>
  <c r="BI93" i="34"/>
  <c r="BH93" i="34"/>
  <c r="BG93" i="34"/>
  <c r="BF93" i="34"/>
  <c r="T93" i="34"/>
  <c r="R93" i="34"/>
  <c r="P93" i="34"/>
  <c r="BI88" i="34"/>
  <c r="BH88" i="34"/>
  <c r="BG88" i="34"/>
  <c r="BF88" i="34"/>
  <c r="T88" i="34"/>
  <c r="R88" i="34"/>
  <c r="P88" i="34"/>
  <c r="J83" i="34"/>
  <c r="J82" i="34"/>
  <c r="F82" i="34"/>
  <c r="F80" i="34"/>
  <c r="E78" i="34"/>
  <c r="J59" i="34"/>
  <c r="J58" i="34"/>
  <c r="F58" i="34"/>
  <c r="F56" i="34"/>
  <c r="E54" i="34"/>
  <c r="J20" i="34"/>
  <c r="E20" i="34"/>
  <c r="F59" i="34"/>
  <c r="J19" i="34"/>
  <c r="J14" i="34"/>
  <c r="J80" i="34" s="1"/>
  <c r="E7" i="34"/>
  <c r="E50" i="34"/>
  <c r="J39" i="33"/>
  <c r="J38" i="33"/>
  <c r="AY91" i="1"/>
  <c r="J37" i="33"/>
  <c r="AX91" i="1"/>
  <c r="BI123" i="33"/>
  <c r="BH123" i="33"/>
  <c r="BG123" i="33"/>
  <c r="BF123" i="33"/>
  <c r="T123" i="33"/>
  <c r="R123" i="33"/>
  <c r="P123" i="33"/>
  <c r="BI118" i="33"/>
  <c r="BH118" i="33"/>
  <c r="BG118" i="33"/>
  <c r="BF118" i="33"/>
  <c r="T118" i="33"/>
  <c r="R118" i="33"/>
  <c r="P118" i="33"/>
  <c r="BI113" i="33"/>
  <c r="BH113" i="33"/>
  <c r="BG113" i="33"/>
  <c r="BF113" i="33"/>
  <c r="T113" i="33"/>
  <c r="R113" i="33"/>
  <c r="P113" i="33"/>
  <c r="BI108" i="33"/>
  <c r="BH108" i="33"/>
  <c r="BG108" i="33"/>
  <c r="BF108" i="33"/>
  <c r="T108" i="33"/>
  <c r="R108" i="33"/>
  <c r="P108" i="33"/>
  <c r="BI103" i="33"/>
  <c r="BH103" i="33"/>
  <c r="BG103" i="33"/>
  <c r="BF103" i="33"/>
  <c r="T103" i="33"/>
  <c r="R103" i="33"/>
  <c r="P103" i="33"/>
  <c r="BI98" i="33"/>
  <c r="BH98" i="33"/>
  <c r="BG98" i="33"/>
  <c r="BF98" i="33"/>
  <c r="T98" i="33"/>
  <c r="R98" i="33"/>
  <c r="P98" i="33"/>
  <c r="BI93" i="33"/>
  <c r="BH93" i="33"/>
  <c r="BG93" i="33"/>
  <c r="BF93" i="33"/>
  <c r="T93" i="33"/>
  <c r="R93" i="33"/>
  <c r="P93" i="33"/>
  <c r="BI88" i="33"/>
  <c r="BH88" i="33"/>
  <c r="BG88" i="33"/>
  <c r="BF88" i="33"/>
  <c r="T88" i="33"/>
  <c r="R88" i="33"/>
  <c r="P88" i="33"/>
  <c r="J83" i="33"/>
  <c r="J82" i="33"/>
  <c r="F82" i="33"/>
  <c r="F80" i="33"/>
  <c r="E78" i="33"/>
  <c r="J59" i="33"/>
  <c r="J58" i="33"/>
  <c r="F58" i="33"/>
  <c r="F56" i="33"/>
  <c r="E54" i="33"/>
  <c r="J20" i="33"/>
  <c r="E20" i="33"/>
  <c r="F59" i="33" s="1"/>
  <c r="J19" i="33"/>
  <c r="J14" i="33"/>
  <c r="J80" i="33"/>
  <c r="E7" i="33"/>
  <c r="E74" i="33" s="1"/>
  <c r="J39" i="32"/>
  <c r="J38" i="32"/>
  <c r="AY90" i="1" s="1"/>
  <c r="J37" i="32"/>
  <c r="AX90" i="1"/>
  <c r="BI183" i="32"/>
  <c r="BH183" i="32"/>
  <c r="BG183" i="32"/>
  <c r="BF183" i="32"/>
  <c r="T183" i="32"/>
  <c r="R183" i="32"/>
  <c r="P183" i="32"/>
  <c r="BI178" i="32"/>
  <c r="BH178" i="32"/>
  <c r="BG178" i="32"/>
  <c r="BF178" i="32"/>
  <c r="T178" i="32"/>
  <c r="R178" i="32"/>
  <c r="P178" i="32"/>
  <c r="BI173" i="32"/>
  <c r="BH173" i="32"/>
  <c r="BG173" i="32"/>
  <c r="BF173" i="32"/>
  <c r="T173" i="32"/>
  <c r="R173" i="32"/>
  <c r="P173" i="32"/>
  <c r="BI168" i="32"/>
  <c r="BH168" i="32"/>
  <c r="BG168" i="32"/>
  <c r="BF168" i="32"/>
  <c r="T168" i="32"/>
  <c r="R168" i="32"/>
  <c r="P168" i="32"/>
  <c r="BI163" i="32"/>
  <c r="BH163" i="32"/>
  <c r="BG163" i="32"/>
  <c r="BF163" i="32"/>
  <c r="T163" i="32"/>
  <c r="R163" i="32"/>
  <c r="P163" i="32"/>
  <c r="BI158" i="32"/>
  <c r="BH158" i="32"/>
  <c r="BG158" i="32"/>
  <c r="BF158" i="32"/>
  <c r="T158" i="32"/>
  <c r="R158" i="32"/>
  <c r="P158" i="32"/>
  <c r="BI153" i="32"/>
  <c r="BH153" i="32"/>
  <c r="BG153" i="32"/>
  <c r="BF153" i="32"/>
  <c r="T153" i="32"/>
  <c r="R153" i="32"/>
  <c r="P153" i="32"/>
  <c r="BI148" i="32"/>
  <c r="BH148" i="32"/>
  <c r="BG148" i="32"/>
  <c r="BF148" i="32"/>
  <c r="T148" i="32"/>
  <c r="R148" i="32"/>
  <c r="P148" i="32"/>
  <c r="BI143" i="32"/>
  <c r="BH143" i="32"/>
  <c r="BG143" i="32"/>
  <c r="BF143" i="32"/>
  <c r="T143" i="32"/>
  <c r="R143" i="32"/>
  <c r="P143" i="32"/>
  <c r="BI138" i="32"/>
  <c r="BH138" i="32"/>
  <c r="BG138" i="32"/>
  <c r="BF138" i="32"/>
  <c r="T138" i="32"/>
  <c r="R138" i="32"/>
  <c r="P138" i="32"/>
  <c r="BI133" i="32"/>
  <c r="BH133" i="32"/>
  <c r="BG133" i="32"/>
  <c r="BF133" i="32"/>
  <c r="T133" i="32"/>
  <c r="R133" i="32"/>
  <c r="P133" i="32"/>
  <c r="BI128" i="32"/>
  <c r="BH128" i="32"/>
  <c r="BG128" i="32"/>
  <c r="BF128" i="32"/>
  <c r="T128" i="32"/>
  <c r="R128" i="32"/>
  <c r="P128" i="32"/>
  <c r="BI123" i="32"/>
  <c r="BH123" i="32"/>
  <c r="BG123" i="32"/>
  <c r="BF123" i="32"/>
  <c r="T123" i="32"/>
  <c r="R123" i="32"/>
  <c r="P123" i="32"/>
  <c r="BI118" i="32"/>
  <c r="BH118" i="32"/>
  <c r="BG118" i="32"/>
  <c r="BF118" i="32"/>
  <c r="T118" i="32"/>
  <c r="R118" i="32"/>
  <c r="P118" i="32"/>
  <c r="BI113" i="32"/>
  <c r="BH113" i="32"/>
  <c r="BG113" i="32"/>
  <c r="BF113" i="32"/>
  <c r="T113" i="32"/>
  <c r="R113" i="32"/>
  <c r="P113" i="32"/>
  <c r="BI108" i="32"/>
  <c r="BH108" i="32"/>
  <c r="BG108" i="32"/>
  <c r="BF108" i="32"/>
  <c r="T108" i="32"/>
  <c r="R108" i="32"/>
  <c r="P108" i="32"/>
  <c r="BI103" i="32"/>
  <c r="BH103" i="32"/>
  <c r="BG103" i="32"/>
  <c r="BF103" i="32"/>
  <c r="T103" i="32"/>
  <c r="R103" i="32"/>
  <c r="P103" i="32"/>
  <c r="BI98" i="32"/>
  <c r="BH98" i="32"/>
  <c r="BG98" i="32"/>
  <c r="BF98" i="32"/>
  <c r="T98" i="32"/>
  <c r="R98" i="32"/>
  <c r="P98" i="32"/>
  <c r="BI93" i="32"/>
  <c r="BH93" i="32"/>
  <c r="BG93" i="32"/>
  <c r="BF93" i="32"/>
  <c r="T93" i="32"/>
  <c r="R93" i="32"/>
  <c r="P93" i="32"/>
  <c r="BI88" i="32"/>
  <c r="BH88" i="32"/>
  <c r="BG88" i="32"/>
  <c r="BF88" i="32"/>
  <c r="T88" i="32"/>
  <c r="R88" i="32"/>
  <c r="P88" i="32"/>
  <c r="J83" i="32"/>
  <c r="J82" i="32"/>
  <c r="F82" i="32"/>
  <c r="F80" i="32"/>
  <c r="E78" i="32"/>
  <c r="J59" i="32"/>
  <c r="J58" i="32"/>
  <c r="F58" i="32"/>
  <c r="F56" i="32"/>
  <c r="E54" i="32"/>
  <c r="J20" i="32"/>
  <c r="E20" i="32"/>
  <c r="F83" i="32"/>
  <c r="J19" i="32"/>
  <c r="J14" i="32"/>
  <c r="J80" i="32" s="1"/>
  <c r="E7" i="32"/>
  <c r="E74" i="32" s="1"/>
  <c r="J39" i="31"/>
  <c r="J38" i="31"/>
  <c r="AY89" i="1"/>
  <c r="J37" i="31"/>
  <c r="AX89" i="1"/>
  <c r="BI123" i="31"/>
  <c r="BH123" i="31"/>
  <c r="BG123" i="31"/>
  <c r="BF123" i="31"/>
  <c r="T123" i="31"/>
  <c r="R123" i="31"/>
  <c r="P123" i="31"/>
  <c r="BI118" i="31"/>
  <c r="BH118" i="31"/>
  <c r="BG118" i="31"/>
  <c r="BF118" i="31"/>
  <c r="T118" i="31"/>
  <c r="R118" i="31"/>
  <c r="P118" i="31"/>
  <c r="BI113" i="31"/>
  <c r="BH113" i="31"/>
  <c r="BG113" i="31"/>
  <c r="BF113" i="31"/>
  <c r="T113" i="31"/>
  <c r="R113" i="31"/>
  <c r="P113" i="31"/>
  <c r="BI108" i="31"/>
  <c r="BH108" i="31"/>
  <c r="BG108" i="31"/>
  <c r="BF108" i="31"/>
  <c r="T108" i="31"/>
  <c r="R108" i="31"/>
  <c r="P108" i="31"/>
  <c r="BI103" i="31"/>
  <c r="BH103" i="31"/>
  <c r="BG103" i="31"/>
  <c r="BF103" i="31"/>
  <c r="T103" i="31"/>
  <c r="R103" i="31"/>
  <c r="P103" i="31"/>
  <c r="BI98" i="31"/>
  <c r="BH98" i="31"/>
  <c r="BG98" i="31"/>
  <c r="BF98" i="31"/>
  <c r="T98" i="31"/>
  <c r="R98" i="31"/>
  <c r="P98" i="31"/>
  <c r="BI93" i="31"/>
  <c r="BH93" i="31"/>
  <c r="BG93" i="31"/>
  <c r="BF93" i="31"/>
  <c r="T93" i="31"/>
  <c r="R93" i="31"/>
  <c r="P93" i="31"/>
  <c r="BI88" i="31"/>
  <c r="BH88" i="31"/>
  <c r="BG88" i="31"/>
  <c r="BF88" i="31"/>
  <c r="T88" i="31"/>
  <c r="R88" i="31"/>
  <c r="P88" i="31"/>
  <c r="J83" i="31"/>
  <c r="J82" i="31"/>
  <c r="F82" i="31"/>
  <c r="F80" i="31"/>
  <c r="E78" i="31"/>
  <c r="J59" i="31"/>
  <c r="J58" i="31"/>
  <c r="F58" i="31"/>
  <c r="F56" i="31"/>
  <c r="E54" i="31"/>
  <c r="J20" i="31"/>
  <c r="E20" i="31"/>
  <c r="F83" i="31" s="1"/>
  <c r="J19" i="31"/>
  <c r="J14" i="31"/>
  <c r="J80" i="31" s="1"/>
  <c r="E7" i="31"/>
  <c r="E50" i="31"/>
  <c r="J39" i="30"/>
  <c r="J38" i="30"/>
  <c r="AY88" i="1"/>
  <c r="J37" i="30"/>
  <c r="AX88" i="1" s="1"/>
  <c r="BI282" i="30"/>
  <c r="BH282" i="30"/>
  <c r="BG282" i="30"/>
  <c r="BF282" i="30"/>
  <c r="T282" i="30"/>
  <c r="R282" i="30"/>
  <c r="P282" i="30"/>
  <c r="BI277" i="30"/>
  <c r="BH277" i="30"/>
  <c r="BG277" i="30"/>
  <c r="BF277" i="30"/>
  <c r="T277" i="30"/>
  <c r="R277" i="30"/>
  <c r="P277" i="30"/>
  <c r="BI272" i="30"/>
  <c r="BH272" i="30"/>
  <c r="BG272" i="30"/>
  <c r="BF272" i="30"/>
  <c r="T272" i="30"/>
  <c r="R272" i="30"/>
  <c r="P272" i="30"/>
  <c r="BI267" i="30"/>
  <c r="BH267" i="30"/>
  <c r="BG267" i="30"/>
  <c r="BF267" i="30"/>
  <c r="T267" i="30"/>
  <c r="R267" i="30"/>
  <c r="P267" i="30"/>
  <c r="BI262" i="30"/>
  <c r="BH262" i="30"/>
  <c r="BG262" i="30"/>
  <c r="BF262" i="30"/>
  <c r="T262" i="30"/>
  <c r="R262" i="30"/>
  <c r="P262" i="30"/>
  <c r="BI257" i="30"/>
  <c r="BH257" i="30"/>
  <c r="BG257" i="30"/>
  <c r="BF257" i="30"/>
  <c r="T257" i="30"/>
  <c r="R257" i="30"/>
  <c r="P257" i="30"/>
  <c r="BI252" i="30"/>
  <c r="BH252" i="30"/>
  <c r="BG252" i="30"/>
  <c r="BF252" i="30"/>
  <c r="T252" i="30"/>
  <c r="R252" i="30"/>
  <c r="P252" i="30"/>
  <c r="BI247" i="30"/>
  <c r="BH247" i="30"/>
  <c r="BG247" i="30"/>
  <c r="BF247" i="30"/>
  <c r="T247" i="30"/>
  <c r="R247" i="30"/>
  <c r="P247" i="30"/>
  <c r="BI242" i="30"/>
  <c r="BH242" i="30"/>
  <c r="BG242" i="30"/>
  <c r="BF242" i="30"/>
  <c r="T242" i="30"/>
  <c r="R242" i="30"/>
  <c r="P242" i="30"/>
  <c r="BI237" i="30"/>
  <c r="BH237" i="30"/>
  <c r="BG237" i="30"/>
  <c r="BF237" i="30"/>
  <c r="T237" i="30"/>
  <c r="R237" i="30"/>
  <c r="P237" i="30"/>
  <c r="BI232" i="30"/>
  <c r="BH232" i="30"/>
  <c r="BG232" i="30"/>
  <c r="BF232" i="30"/>
  <c r="T232" i="30"/>
  <c r="R232" i="30"/>
  <c r="P232" i="30"/>
  <c r="BI227" i="30"/>
  <c r="BH227" i="30"/>
  <c r="BG227" i="30"/>
  <c r="BF227" i="30"/>
  <c r="T227" i="30"/>
  <c r="R227" i="30"/>
  <c r="P227" i="30"/>
  <c r="BI222" i="30"/>
  <c r="BH222" i="30"/>
  <c r="BG222" i="30"/>
  <c r="BF222" i="30"/>
  <c r="T222" i="30"/>
  <c r="R222" i="30"/>
  <c r="P222" i="30"/>
  <c r="BI217" i="30"/>
  <c r="BH217" i="30"/>
  <c r="BG217" i="30"/>
  <c r="BF217" i="30"/>
  <c r="T217" i="30"/>
  <c r="R217" i="30"/>
  <c r="P217" i="30"/>
  <c r="BI212" i="30"/>
  <c r="BH212" i="30"/>
  <c r="BG212" i="30"/>
  <c r="BF212" i="30"/>
  <c r="T212" i="30"/>
  <c r="R212" i="30"/>
  <c r="P212" i="30"/>
  <c r="BI207" i="30"/>
  <c r="BH207" i="30"/>
  <c r="BG207" i="30"/>
  <c r="BF207" i="30"/>
  <c r="T207" i="30"/>
  <c r="R207" i="30"/>
  <c r="P207" i="30"/>
  <c r="BI202" i="30"/>
  <c r="BH202" i="30"/>
  <c r="BG202" i="30"/>
  <c r="BF202" i="30"/>
  <c r="T202" i="30"/>
  <c r="R202" i="30"/>
  <c r="P202" i="30"/>
  <c r="BI197" i="30"/>
  <c r="BH197" i="30"/>
  <c r="BG197" i="30"/>
  <c r="BF197" i="30"/>
  <c r="T197" i="30"/>
  <c r="R197" i="30"/>
  <c r="P197" i="30"/>
  <c r="BI192" i="30"/>
  <c r="BH192" i="30"/>
  <c r="BG192" i="30"/>
  <c r="BF192" i="30"/>
  <c r="T192" i="30"/>
  <c r="R192" i="30"/>
  <c r="P192" i="30"/>
  <c r="BI187" i="30"/>
  <c r="BH187" i="30"/>
  <c r="BG187" i="30"/>
  <c r="BF187" i="30"/>
  <c r="T187" i="30"/>
  <c r="R187" i="30"/>
  <c r="P187" i="30"/>
  <c r="BI182" i="30"/>
  <c r="BH182" i="30"/>
  <c r="BG182" i="30"/>
  <c r="BF182" i="30"/>
  <c r="T182" i="30"/>
  <c r="R182" i="30"/>
  <c r="P182" i="30"/>
  <c r="BI177" i="30"/>
  <c r="BH177" i="30"/>
  <c r="BG177" i="30"/>
  <c r="BF177" i="30"/>
  <c r="T177" i="30"/>
  <c r="R177" i="30"/>
  <c r="P177" i="30"/>
  <c r="BI172" i="30"/>
  <c r="BH172" i="30"/>
  <c r="BG172" i="30"/>
  <c r="BF172" i="30"/>
  <c r="T172" i="30"/>
  <c r="R172" i="30"/>
  <c r="P172" i="30"/>
  <c r="BI167" i="30"/>
  <c r="BH167" i="30"/>
  <c r="BG167" i="30"/>
  <c r="BF167" i="30"/>
  <c r="T167" i="30"/>
  <c r="R167" i="30"/>
  <c r="P167" i="30"/>
  <c r="BI162" i="30"/>
  <c r="BH162" i="30"/>
  <c r="BG162" i="30"/>
  <c r="BF162" i="30"/>
  <c r="T162" i="30"/>
  <c r="R162" i="30"/>
  <c r="P162" i="30"/>
  <c r="BI157" i="30"/>
  <c r="BH157" i="30"/>
  <c r="BG157" i="30"/>
  <c r="BF157" i="30"/>
  <c r="T157" i="30"/>
  <c r="R157" i="30"/>
  <c r="P157" i="30"/>
  <c r="BI152" i="30"/>
  <c r="BH152" i="30"/>
  <c r="BG152" i="30"/>
  <c r="BF152" i="30"/>
  <c r="T152" i="30"/>
  <c r="R152" i="30"/>
  <c r="P152" i="30"/>
  <c r="BI147" i="30"/>
  <c r="BH147" i="30"/>
  <c r="BG147" i="30"/>
  <c r="BF147" i="30"/>
  <c r="T147" i="30"/>
  <c r="R147" i="30"/>
  <c r="P147" i="30"/>
  <c r="BI143" i="30"/>
  <c r="BH143" i="30"/>
  <c r="BG143" i="30"/>
  <c r="BF143" i="30"/>
  <c r="T143" i="30"/>
  <c r="R143" i="30"/>
  <c r="P143" i="30"/>
  <c r="BI138" i="30"/>
  <c r="BH138" i="30"/>
  <c r="BG138" i="30"/>
  <c r="BF138" i="30"/>
  <c r="T138" i="30"/>
  <c r="R138" i="30"/>
  <c r="P138" i="30"/>
  <c r="BI133" i="30"/>
  <c r="BH133" i="30"/>
  <c r="BG133" i="30"/>
  <c r="BF133" i="30"/>
  <c r="T133" i="30"/>
  <c r="R133" i="30"/>
  <c r="P133" i="30"/>
  <c r="BI128" i="30"/>
  <c r="BH128" i="30"/>
  <c r="BG128" i="30"/>
  <c r="BF128" i="30"/>
  <c r="T128" i="30"/>
  <c r="R128" i="30"/>
  <c r="P128" i="30"/>
  <c r="BI123" i="30"/>
  <c r="BH123" i="30"/>
  <c r="BG123" i="30"/>
  <c r="BF123" i="30"/>
  <c r="T123" i="30"/>
  <c r="R123" i="30"/>
  <c r="P123" i="30"/>
  <c r="BI118" i="30"/>
  <c r="BH118" i="30"/>
  <c r="BG118" i="30"/>
  <c r="BF118" i="30"/>
  <c r="T118" i="30"/>
  <c r="R118" i="30"/>
  <c r="P118" i="30"/>
  <c r="BI113" i="30"/>
  <c r="BH113" i="30"/>
  <c r="BG113" i="30"/>
  <c r="BF113" i="30"/>
  <c r="T113" i="30"/>
  <c r="R113" i="30"/>
  <c r="P113" i="30"/>
  <c r="BI108" i="30"/>
  <c r="BH108" i="30"/>
  <c r="BG108" i="30"/>
  <c r="BF108" i="30"/>
  <c r="T108" i="30"/>
  <c r="R108" i="30"/>
  <c r="P108" i="30"/>
  <c r="BI103" i="30"/>
  <c r="BH103" i="30"/>
  <c r="BG103" i="30"/>
  <c r="BF103" i="30"/>
  <c r="T103" i="30"/>
  <c r="R103" i="30"/>
  <c r="P103" i="30"/>
  <c r="BI98" i="30"/>
  <c r="BH98" i="30"/>
  <c r="BG98" i="30"/>
  <c r="BF98" i="30"/>
  <c r="T98" i="30"/>
  <c r="R98" i="30"/>
  <c r="P98" i="30"/>
  <c r="BI93" i="30"/>
  <c r="BH93" i="30"/>
  <c r="BG93" i="30"/>
  <c r="BF93" i="30"/>
  <c r="T93" i="30"/>
  <c r="R93" i="30"/>
  <c r="P93" i="30"/>
  <c r="BI88" i="30"/>
  <c r="BH88" i="30"/>
  <c r="BG88" i="30"/>
  <c r="BF88" i="30"/>
  <c r="T88" i="30"/>
  <c r="R88" i="30"/>
  <c r="P88" i="30"/>
  <c r="J83" i="30"/>
  <c r="J82" i="30"/>
  <c r="F82" i="30"/>
  <c r="F80" i="30"/>
  <c r="E78" i="30"/>
  <c r="J59" i="30"/>
  <c r="J58" i="30"/>
  <c r="F58" i="30"/>
  <c r="F56" i="30"/>
  <c r="E54" i="30"/>
  <c r="J20" i="30"/>
  <c r="E20" i="30"/>
  <c r="F83" i="30" s="1"/>
  <c r="J19" i="30"/>
  <c r="J14" i="30"/>
  <c r="J80" i="30" s="1"/>
  <c r="E7" i="30"/>
  <c r="E74" i="30"/>
  <c r="J39" i="29"/>
  <c r="J38" i="29"/>
  <c r="AY87" i="1"/>
  <c r="J37" i="29"/>
  <c r="AX87" i="1"/>
  <c r="BI98" i="29"/>
  <c r="BH98" i="29"/>
  <c r="BG98" i="29"/>
  <c r="BF98" i="29"/>
  <c r="T98" i="29"/>
  <c r="R98" i="29"/>
  <c r="P98" i="29"/>
  <c r="BI93" i="29"/>
  <c r="BH93" i="29"/>
  <c r="BG93" i="29"/>
  <c r="BF93" i="29"/>
  <c r="T93" i="29"/>
  <c r="R93" i="29"/>
  <c r="R87" i="29"/>
  <c r="R86" i="29" s="1"/>
  <c r="P93" i="29"/>
  <c r="BI88" i="29"/>
  <c r="BH88" i="29"/>
  <c r="BG88" i="29"/>
  <c r="BF88" i="29"/>
  <c r="T88" i="29"/>
  <c r="T87" i="29" s="1"/>
  <c r="T86" i="29" s="1"/>
  <c r="R88" i="29"/>
  <c r="P88" i="29"/>
  <c r="J83" i="29"/>
  <c r="J82" i="29"/>
  <c r="F82" i="29"/>
  <c r="F80" i="29"/>
  <c r="E78" i="29"/>
  <c r="J59" i="29"/>
  <c r="J58" i="29"/>
  <c r="F58" i="29"/>
  <c r="F56" i="29"/>
  <c r="E54" i="29"/>
  <c r="J20" i="29"/>
  <c r="E20" i="29"/>
  <c r="F59" i="29"/>
  <c r="J19" i="29"/>
  <c r="J14" i="29"/>
  <c r="J80" i="29" s="1"/>
  <c r="E7" i="29"/>
  <c r="E50" i="29"/>
  <c r="J39" i="28"/>
  <c r="J38" i="28"/>
  <c r="AY86" i="1"/>
  <c r="J37" i="28"/>
  <c r="AX86" i="1"/>
  <c r="BI108" i="28"/>
  <c r="BH108" i="28"/>
  <c r="BG108" i="28"/>
  <c r="BF108" i="28"/>
  <c r="T108" i="28"/>
  <c r="R108" i="28"/>
  <c r="P108" i="28"/>
  <c r="BI103" i="28"/>
  <c r="BH103" i="28"/>
  <c r="BG103" i="28"/>
  <c r="BF103" i="28"/>
  <c r="T103" i="28"/>
  <c r="R103" i="28"/>
  <c r="P103" i="28"/>
  <c r="BI98" i="28"/>
  <c r="BH98" i="28"/>
  <c r="BG98" i="28"/>
  <c r="BF98" i="28"/>
  <c r="T98" i="28"/>
  <c r="R98" i="28"/>
  <c r="P98" i="28"/>
  <c r="BI93" i="28"/>
  <c r="BH93" i="28"/>
  <c r="BG93" i="28"/>
  <c r="BF93" i="28"/>
  <c r="T93" i="28"/>
  <c r="R93" i="28"/>
  <c r="P93" i="28"/>
  <c r="BI88" i="28"/>
  <c r="BH88" i="28"/>
  <c r="BG88" i="28"/>
  <c r="BF88" i="28"/>
  <c r="T88" i="28"/>
  <c r="R88" i="28"/>
  <c r="P88" i="28"/>
  <c r="J83" i="28"/>
  <c r="J82" i="28"/>
  <c r="F82" i="28"/>
  <c r="F80" i="28"/>
  <c r="E78" i="28"/>
  <c r="J59" i="28"/>
  <c r="J58" i="28"/>
  <c r="F58" i="28"/>
  <c r="F56" i="28"/>
  <c r="E54" i="28"/>
  <c r="J20" i="28"/>
  <c r="E20" i="28"/>
  <c r="F59" i="28"/>
  <c r="J19" i="28"/>
  <c r="J14" i="28"/>
  <c r="J56" i="28" s="1"/>
  <c r="E7" i="28"/>
  <c r="E74" i="28" s="1"/>
  <c r="J39" i="27"/>
  <c r="J38" i="27"/>
  <c r="AY85" i="1"/>
  <c r="J37" i="27"/>
  <c r="AX85" i="1"/>
  <c r="BI232" i="27"/>
  <c r="BH232" i="27"/>
  <c r="BG232" i="27"/>
  <c r="BF232" i="27"/>
  <c r="T232" i="27"/>
  <c r="R232" i="27"/>
  <c r="P232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8" i="27"/>
  <c r="BH198" i="27"/>
  <c r="BG198" i="27"/>
  <c r="BF198" i="27"/>
  <c r="T198" i="27"/>
  <c r="R198" i="27"/>
  <c r="P198" i="27"/>
  <c r="BI193" i="27"/>
  <c r="BH193" i="27"/>
  <c r="BG193" i="27"/>
  <c r="BF193" i="27"/>
  <c r="T193" i="27"/>
  <c r="R193" i="27"/>
  <c r="P193" i="27"/>
  <c r="BI188" i="27"/>
  <c r="BH188" i="27"/>
  <c r="BG188" i="27"/>
  <c r="BF188" i="27"/>
  <c r="T188" i="27"/>
  <c r="R188" i="27"/>
  <c r="P188" i="27"/>
  <c r="BI183" i="27"/>
  <c r="BH183" i="27"/>
  <c r="BG183" i="27"/>
  <c r="BF183" i="27"/>
  <c r="T183" i="27"/>
  <c r="R183" i="27"/>
  <c r="P183" i="27"/>
  <c r="BI178" i="27"/>
  <c r="BH178" i="27"/>
  <c r="BG178" i="27"/>
  <c r="BF178" i="27"/>
  <c r="T178" i="27"/>
  <c r="R178" i="27"/>
  <c r="P178" i="27"/>
  <c r="BI173" i="27"/>
  <c r="BH173" i="27"/>
  <c r="BG173" i="27"/>
  <c r="BF173" i="27"/>
  <c r="T173" i="27"/>
  <c r="R173" i="27"/>
  <c r="P173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8" i="27"/>
  <c r="BH158" i="27"/>
  <c r="BG158" i="27"/>
  <c r="BF158" i="27"/>
  <c r="T158" i="27"/>
  <c r="R158" i="27"/>
  <c r="P158" i="27"/>
  <c r="BI153" i="27"/>
  <c r="BH153" i="27"/>
  <c r="BG153" i="27"/>
  <c r="BF153" i="27"/>
  <c r="T153" i="27"/>
  <c r="R153" i="27"/>
  <c r="P153" i="27"/>
  <c r="BI148" i="27"/>
  <c r="BH148" i="27"/>
  <c r="BG148" i="27"/>
  <c r="BF148" i="27"/>
  <c r="T148" i="27"/>
  <c r="R148" i="27"/>
  <c r="P148" i="27"/>
  <c r="BI143" i="27"/>
  <c r="BH143" i="27"/>
  <c r="BG143" i="27"/>
  <c r="BF143" i="27"/>
  <c r="T143" i="27"/>
  <c r="R143" i="27"/>
  <c r="P143" i="27"/>
  <c r="BI138" i="27"/>
  <c r="BH138" i="27"/>
  <c r="BG138" i="27"/>
  <c r="BF138" i="27"/>
  <c r="T138" i="27"/>
  <c r="R138" i="27"/>
  <c r="P138" i="27"/>
  <c r="BI133" i="27"/>
  <c r="BH133" i="27"/>
  <c r="BG133" i="27"/>
  <c r="BF133" i="27"/>
  <c r="T133" i="27"/>
  <c r="R133" i="27"/>
  <c r="P133" i="27"/>
  <c r="BI128" i="27"/>
  <c r="BH128" i="27"/>
  <c r="BG128" i="27"/>
  <c r="BF128" i="27"/>
  <c r="T128" i="27"/>
  <c r="R128" i="27"/>
  <c r="P128" i="27"/>
  <c r="BI123" i="27"/>
  <c r="BH123" i="27"/>
  <c r="BG123" i="27"/>
  <c r="BF123" i="27"/>
  <c r="T123" i="27"/>
  <c r="R123" i="27"/>
  <c r="P123" i="27"/>
  <c r="BI118" i="27"/>
  <c r="BH118" i="27"/>
  <c r="BG118" i="27"/>
  <c r="BF118" i="27"/>
  <c r="T118" i="27"/>
  <c r="R118" i="27"/>
  <c r="P118" i="27"/>
  <c r="BI113" i="27"/>
  <c r="BH113" i="27"/>
  <c r="BG113" i="27"/>
  <c r="BF113" i="27"/>
  <c r="T113" i="27"/>
  <c r="R113" i="27"/>
  <c r="P113" i="27"/>
  <c r="BI108" i="27"/>
  <c r="BH108" i="27"/>
  <c r="BG108" i="27"/>
  <c r="BF108" i="27"/>
  <c r="T108" i="27"/>
  <c r="R108" i="27"/>
  <c r="P108" i="27"/>
  <c r="BI103" i="27"/>
  <c r="BH103" i="27"/>
  <c r="BG103" i="27"/>
  <c r="BF103" i="27"/>
  <c r="T103" i="27"/>
  <c r="R103" i="27"/>
  <c r="P103" i="27"/>
  <c r="BI98" i="27"/>
  <c r="BH98" i="27"/>
  <c r="BG98" i="27"/>
  <c r="BF98" i="27"/>
  <c r="T98" i="27"/>
  <c r="R98" i="27"/>
  <c r="P98" i="27"/>
  <c r="BI93" i="27"/>
  <c r="BH93" i="27"/>
  <c r="BG93" i="27"/>
  <c r="BF93" i="27"/>
  <c r="T93" i="27"/>
  <c r="R93" i="27"/>
  <c r="P93" i="27"/>
  <c r="BI88" i="27"/>
  <c r="BH88" i="27"/>
  <c r="BG88" i="27"/>
  <c r="BF88" i="27"/>
  <c r="T88" i="27"/>
  <c r="R88" i="27"/>
  <c r="P88" i="27"/>
  <c r="J83" i="27"/>
  <c r="J82" i="27"/>
  <c r="F82" i="27"/>
  <c r="F80" i="27"/>
  <c r="E78" i="27"/>
  <c r="J59" i="27"/>
  <c r="J58" i="27"/>
  <c r="F58" i="27"/>
  <c r="F56" i="27"/>
  <c r="E54" i="27"/>
  <c r="J20" i="27"/>
  <c r="E20" i="27"/>
  <c r="F83" i="27" s="1"/>
  <c r="J19" i="27"/>
  <c r="J14" i="27"/>
  <c r="J80" i="27"/>
  <c r="E7" i="27"/>
  <c r="E74" i="27" s="1"/>
  <c r="J39" i="26"/>
  <c r="J38" i="26"/>
  <c r="AY84" i="1" s="1"/>
  <c r="J37" i="26"/>
  <c r="AX84" i="1"/>
  <c r="BI238" i="26"/>
  <c r="BH238" i="26"/>
  <c r="BG238" i="26"/>
  <c r="BF238" i="26"/>
  <c r="T238" i="26"/>
  <c r="R238" i="26"/>
  <c r="P238" i="26"/>
  <c r="BI233" i="26"/>
  <c r="BH233" i="26"/>
  <c r="BG233" i="26"/>
  <c r="BF233" i="26"/>
  <c r="T233" i="26"/>
  <c r="R233" i="26"/>
  <c r="P233" i="26"/>
  <c r="BI228" i="26"/>
  <c r="BH228" i="26"/>
  <c r="BG228" i="26"/>
  <c r="BF228" i="26"/>
  <c r="T228" i="26"/>
  <c r="R228" i="26"/>
  <c r="P228" i="26"/>
  <c r="BI223" i="26"/>
  <c r="BH223" i="26"/>
  <c r="BG223" i="26"/>
  <c r="BF223" i="26"/>
  <c r="T223" i="26"/>
  <c r="R223" i="26"/>
  <c r="P223" i="26"/>
  <c r="BI218" i="26"/>
  <c r="BH218" i="26"/>
  <c r="BG218" i="26"/>
  <c r="BF218" i="26"/>
  <c r="T218" i="26"/>
  <c r="R218" i="26"/>
  <c r="P218" i="26"/>
  <c r="BI213" i="26"/>
  <c r="BH213" i="26"/>
  <c r="BG213" i="26"/>
  <c r="BF213" i="26"/>
  <c r="T213" i="26"/>
  <c r="R213" i="26"/>
  <c r="P213" i="26"/>
  <c r="BI208" i="26"/>
  <c r="BH208" i="26"/>
  <c r="BG208" i="26"/>
  <c r="BF208" i="26"/>
  <c r="T208" i="26"/>
  <c r="R208" i="26"/>
  <c r="P208" i="26"/>
  <c r="BI203" i="26"/>
  <c r="BH203" i="26"/>
  <c r="BG203" i="26"/>
  <c r="BF203" i="26"/>
  <c r="T203" i="26"/>
  <c r="R203" i="26"/>
  <c r="P203" i="26"/>
  <c r="BI198" i="26"/>
  <c r="BH198" i="26"/>
  <c r="BG198" i="26"/>
  <c r="BF198" i="26"/>
  <c r="T198" i="26"/>
  <c r="R198" i="26"/>
  <c r="P198" i="26"/>
  <c r="BI193" i="26"/>
  <c r="BH193" i="26"/>
  <c r="BG193" i="26"/>
  <c r="BF193" i="26"/>
  <c r="T193" i="26"/>
  <c r="R193" i="26"/>
  <c r="P193" i="26"/>
  <c r="BI188" i="26"/>
  <c r="BH188" i="26"/>
  <c r="BG188" i="26"/>
  <c r="BF188" i="26"/>
  <c r="T188" i="26"/>
  <c r="R188" i="26"/>
  <c r="P188" i="26"/>
  <c r="BI183" i="26"/>
  <c r="BH183" i="26"/>
  <c r="BG183" i="26"/>
  <c r="BF183" i="26"/>
  <c r="T183" i="26"/>
  <c r="R183" i="26"/>
  <c r="P183" i="26"/>
  <c r="BI178" i="26"/>
  <c r="BH178" i="26"/>
  <c r="BG178" i="26"/>
  <c r="BF178" i="26"/>
  <c r="T178" i="26"/>
  <c r="R178" i="26"/>
  <c r="P178" i="26"/>
  <c r="BI173" i="26"/>
  <c r="BH173" i="26"/>
  <c r="BG173" i="26"/>
  <c r="BF173" i="26"/>
  <c r="T173" i="26"/>
  <c r="R173" i="26"/>
  <c r="P173" i="26"/>
  <c r="BI168" i="26"/>
  <c r="BH168" i="26"/>
  <c r="BG168" i="26"/>
  <c r="BF168" i="26"/>
  <c r="T168" i="26"/>
  <c r="R168" i="26"/>
  <c r="P168" i="26"/>
  <c r="BI163" i="26"/>
  <c r="BH163" i="26"/>
  <c r="BG163" i="26"/>
  <c r="BF163" i="26"/>
  <c r="T163" i="26"/>
  <c r="R163" i="26"/>
  <c r="P163" i="26"/>
  <c r="BI158" i="26"/>
  <c r="BH158" i="26"/>
  <c r="BG158" i="26"/>
  <c r="BF158" i="26"/>
  <c r="T158" i="26"/>
  <c r="R158" i="26"/>
  <c r="P158" i="26"/>
  <c r="BI153" i="26"/>
  <c r="BH153" i="26"/>
  <c r="BG153" i="26"/>
  <c r="BF153" i="26"/>
  <c r="T153" i="26"/>
  <c r="R153" i="26"/>
  <c r="P153" i="26"/>
  <c r="BI148" i="26"/>
  <c r="BH148" i="26"/>
  <c r="BG148" i="26"/>
  <c r="BF148" i="26"/>
  <c r="T148" i="26"/>
  <c r="R148" i="26"/>
  <c r="P148" i="26"/>
  <c r="BI143" i="26"/>
  <c r="BH143" i="26"/>
  <c r="BG143" i="26"/>
  <c r="BF143" i="26"/>
  <c r="T143" i="26"/>
  <c r="R143" i="26"/>
  <c r="P143" i="26"/>
  <c r="BI138" i="26"/>
  <c r="BH138" i="26"/>
  <c r="BG138" i="26"/>
  <c r="BF138" i="26"/>
  <c r="T138" i="26"/>
  <c r="R138" i="26"/>
  <c r="P138" i="26"/>
  <c r="BI133" i="26"/>
  <c r="BH133" i="26"/>
  <c r="BG133" i="26"/>
  <c r="BF133" i="26"/>
  <c r="T133" i="26"/>
  <c r="R133" i="26"/>
  <c r="P133" i="26"/>
  <c r="BI128" i="26"/>
  <c r="BH128" i="26"/>
  <c r="BG128" i="26"/>
  <c r="BF128" i="26"/>
  <c r="T128" i="26"/>
  <c r="R128" i="26"/>
  <c r="P128" i="26"/>
  <c r="BI123" i="26"/>
  <c r="BH123" i="26"/>
  <c r="BG123" i="26"/>
  <c r="BF123" i="26"/>
  <c r="T123" i="26"/>
  <c r="R123" i="26"/>
  <c r="P123" i="26"/>
  <c r="BI118" i="26"/>
  <c r="BH118" i="26"/>
  <c r="BG118" i="26"/>
  <c r="BF118" i="26"/>
  <c r="T118" i="26"/>
  <c r="R118" i="26"/>
  <c r="P118" i="26"/>
  <c r="BI113" i="26"/>
  <c r="BH113" i="26"/>
  <c r="BG113" i="26"/>
  <c r="BF113" i="26"/>
  <c r="T113" i="26"/>
  <c r="R113" i="26"/>
  <c r="P113" i="26"/>
  <c r="BI108" i="26"/>
  <c r="BH108" i="26"/>
  <c r="BG108" i="26"/>
  <c r="BF108" i="26"/>
  <c r="T108" i="26"/>
  <c r="R108" i="26"/>
  <c r="P108" i="26"/>
  <c r="BI103" i="26"/>
  <c r="BH103" i="26"/>
  <c r="BG103" i="26"/>
  <c r="BF103" i="26"/>
  <c r="T103" i="26"/>
  <c r="R103" i="26"/>
  <c r="P103" i="26"/>
  <c r="BI98" i="26"/>
  <c r="BH98" i="26"/>
  <c r="BG98" i="26"/>
  <c r="BF98" i="26"/>
  <c r="T98" i="26"/>
  <c r="R98" i="26"/>
  <c r="P98" i="26"/>
  <c r="BI93" i="26"/>
  <c r="BH93" i="26"/>
  <c r="BG93" i="26"/>
  <c r="BF93" i="26"/>
  <c r="T93" i="26"/>
  <c r="R93" i="26"/>
  <c r="P93" i="26"/>
  <c r="BI88" i="26"/>
  <c r="BH88" i="26"/>
  <c r="BG88" i="26"/>
  <c r="BF88" i="26"/>
  <c r="T88" i="26"/>
  <c r="R88" i="26"/>
  <c r="P88" i="26"/>
  <c r="J83" i="26"/>
  <c r="J82" i="26"/>
  <c r="F82" i="26"/>
  <c r="F80" i="26"/>
  <c r="E78" i="26"/>
  <c r="J59" i="26"/>
  <c r="J58" i="26"/>
  <c r="F58" i="26"/>
  <c r="F56" i="26"/>
  <c r="E54" i="26"/>
  <c r="J20" i="26"/>
  <c r="E20" i="26"/>
  <c r="F83" i="26" s="1"/>
  <c r="J19" i="26"/>
  <c r="J14" i="26"/>
  <c r="J80" i="26"/>
  <c r="E7" i="26"/>
  <c r="E50" i="26" s="1"/>
  <c r="J39" i="25"/>
  <c r="J38" i="25"/>
  <c r="AY83" i="1" s="1"/>
  <c r="J37" i="25"/>
  <c r="AX83" i="1"/>
  <c r="BI108" i="25"/>
  <c r="BH108" i="25"/>
  <c r="BG108" i="25"/>
  <c r="BF108" i="25"/>
  <c r="T108" i="25"/>
  <c r="R108" i="25"/>
  <c r="P108" i="25"/>
  <c r="BI103" i="25"/>
  <c r="BH103" i="25"/>
  <c r="BG103" i="25"/>
  <c r="BF103" i="25"/>
  <c r="T103" i="25"/>
  <c r="R103" i="25"/>
  <c r="P103" i="25"/>
  <c r="BI98" i="25"/>
  <c r="BH98" i="25"/>
  <c r="BG98" i="25"/>
  <c r="BF98" i="25"/>
  <c r="T98" i="25"/>
  <c r="R98" i="25"/>
  <c r="P98" i="25"/>
  <c r="BI93" i="25"/>
  <c r="BH93" i="25"/>
  <c r="BG93" i="25"/>
  <c r="BF93" i="25"/>
  <c r="T93" i="25"/>
  <c r="R93" i="25"/>
  <c r="P93" i="25"/>
  <c r="BI88" i="25"/>
  <c r="BH88" i="25"/>
  <c r="BG88" i="25"/>
  <c r="BF88" i="25"/>
  <c r="T88" i="25"/>
  <c r="R88" i="25"/>
  <c r="P88" i="25"/>
  <c r="J83" i="25"/>
  <c r="J82" i="25"/>
  <c r="F82" i="25"/>
  <c r="F80" i="25"/>
  <c r="E78" i="25"/>
  <c r="J59" i="25"/>
  <c r="J58" i="25"/>
  <c r="F58" i="25"/>
  <c r="F56" i="25"/>
  <c r="E54" i="25"/>
  <c r="J20" i="25"/>
  <c r="E20" i="25"/>
  <c r="F59" i="25" s="1"/>
  <c r="J19" i="25"/>
  <c r="J14" i="25"/>
  <c r="J80" i="25" s="1"/>
  <c r="E7" i="25"/>
  <c r="E74" i="25"/>
  <c r="J37" i="24"/>
  <c r="J36" i="24"/>
  <c r="AY81" i="1"/>
  <c r="J35" i="24"/>
  <c r="AX81" i="1" s="1"/>
  <c r="BI141" i="24"/>
  <c r="BH141" i="24"/>
  <c r="BG141" i="24"/>
  <c r="BF141" i="24"/>
  <c r="T141" i="24"/>
  <c r="T140" i="24"/>
  <c r="T139" i="24"/>
  <c r="R141" i="24"/>
  <c r="R140" i="24"/>
  <c r="R139" i="24"/>
  <c r="P141" i="24"/>
  <c r="P140" i="24" s="1"/>
  <c r="P139" i="24" s="1"/>
  <c r="BI136" i="24"/>
  <c r="BH136" i="24"/>
  <c r="BG136" i="24"/>
  <c r="BF136" i="24"/>
  <c r="T136" i="24"/>
  <c r="R136" i="24"/>
  <c r="P136" i="24"/>
  <c r="BI133" i="24"/>
  <c r="BH133" i="24"/>
  <c r="BG133" i="24"/>
  <c r="BF133" i="24"/>
  <c r="T133" i="24"/>
  <c r="R133" i="24"/>
  <c r="P133" i="24"/>
  <c r="BI127" i="24"/>
  <c r="BH127" i="24"/>
  <c r="BG127" i="24"/>
  <c r="BF127" i="24"/>
  <c r="T127" i="24"/>
  <c r="R127" i="24"/>
  <c r="P127" i="24"/>
  <c r="BI122" i="24"/>
  <c r="BH122" i="24"/>
  <c r="BG122" i="24"/>
  <c r="BF122" i="24"/>
  <c r="T122" i="24"/>
  <c r="R122" i="24"/>
  <c r="P122" i="24"/>
  <c r="BI119" i="24"/>
  <c r="BH119" i="24"/>
  <c r="BG119" i="24"/>
  <c r="BF119" i="24"/>
  <c r="T119" i="24"/>
  <c r="R119" i="24"/>
  <c r="P119" i="24"/>
  <c r="BI114" i="24"/>
  <c r="BH114" i="24"/>
  <c r="BG114" i="24"/>
  <c r="BF114" i="24"/>
  <c r="T114" i="24"/>
  <c r="R114" i="24"/>
  <c r="P114" i="24"/>
  <c r="BI111" i="24"/>
  <c r="BH111" i="24"/>
  <c r="BG111" i="24"/>
  <c r="BF111" i="24"/>
  <c r="T111" i="24"/>
  <c r="R111" i="24"/>
  <c r="P111" i="24"/>
  <c r="BI106" i="24"/>
  <c r="BH106" i="24"/>
  <c r="BG106" i="24"/>
  <c r="BF106" i="24"/>
  <c r="T106" i="24"/>
  <c r="R106" i="24"/>
  <c r="P106" i="24"/>
  <c r="BI101" i="24"/>
  <c r="BH101" i="24"/>
  <c r="BG101" i="24"/>
  <c r="BF101" i="24"/>
  <c r="T101" i="24"/>
  <c r="R101" i="24"/>
  <c r="P101" i="24"/>
  <c r="BI98" i="24"/>
  <c r="BH98" i="24"/>
  <c r="BG98" i="24"/>
  <c r="BF98" i="24"/>
  <c r="T98" i="24"/>
  <c r="R98" i="24"/>
  <c r="P98" i="24"/>
  <c r="BI94" i="24"/>
  <c r="BH94" i="24"/>
  <c r="BG94" i="24"/>
  <c r="BF94" i="24"/>
  <c r="T94" i="24"/>
  <c r="R94" i="24"/>
  <c r="P94" i="24"/>
  <c r="BI89" i="24"/>
  <c r="BH89" i="24"/>
  <c r="BG89" i="24"/>
  <c r="BF89" i="24"/>
  <c r="T89" i="24"/>
  <c r="R89" i="24"/>
  <c r="P89" i="24"/>
  <c r="J83" i="24"/>
  <c r="J82" i="24"/>
  <c r="F82" i="24"/>
  <c r="F80" i="24"/>
  <c r="E78" i="24"/>
  <c r="J55" i="24"/>
  <c r="J54" i="24"/>
  <c r="F54" i="24"/>
  <c r="F52" i="24"/>
  <c r="E50" i="24"/>
  <c r="J18" i="24"/>
  <c r="E18" i="24"/>
  <c r="F83" i="24"/>
  <c r="J17" i="24"/>
  <c r="J12" i="24"/>
  <c r="J80" i="24" s="1"/>
  <c r="E7" i="24"/>
  <c r="E76" i="24"/>
  <c r="J37" i="23"/>
  <c r="J36" i="23"/>
  <c r="AY80" i="1"/>
  <c r="J35" i="23"/>
  <c r="AX80" i="1" s="1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5" i="23"/>
  <c r="BH215" i="23"/>
  <c r="BG215" i="23"/>
  <c r="BF215" i="23"/>
  <c r="T215" i="23"/>
  <c r="R215" i="23"/>
  <c r="P215" i="23"/>
  <c r="BI212" i="23"/>
  <c r="BH212" i="23"/>
  <c r="BG212" i="23"/>
  <c r="BF212" i="23"/>
  <c r="T212" i="23"/>
  <c r="R212" i="23"/>
  <c r="P212" i="23"/>
  <c r="BI208" i="23"/>
  <c r="BH208" i="23"/>
  <c r="BG208" i="23"/>
  <c r="BF208" i="23"/>
  <c r="T208" i="23"/>
  <c r="R208" i="23"/>
  <c r="P208" i="23"/>
  <c r="BI205" i="23"/>
  <c r="BH205" i="23"/>
  <c r="BG205" i="23"/>
  <c r="BF205" i="23"/>
  <c r="T205" i="23"/>
  <c r="R205" i="23"/>
  <c r="P205" i="23"/>
  <c r="BI200" i="23"/>
  <c r="BH200" i="23"/>
  <c r="BG200" i="23"/>
  <c r="BF200" i="23"/>
  <c r="T200" i="23"/>
  <c r="R200" i="23"/>
  <c r="P200" i="23"/>
  <c r="BI197" i="23"/>
  <c r="BH197" i="23"/>
  <c r="BG197" i="23"/>
  <c r="BF197" i="23"/>
  <c r="T197" i="23"/>
  <c r="R197" i="23"/>
  <c r="P197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79" i="23"/>
  <c r="BH179" i="23"/>
  <c r="BG179" i="23"/>
  <c r="BF179" i="23"/>
  <c r="T179" i="23"/>
  <c r="R179" i="23"/>
  <c r="P179" i="23"/>
  <c r="BI175" i="23"/>
  <c r="BH175" i="23"/>
  <c r="BG175" i="23"/>
  <c r="BF175" i="23"/>
  <c r="T175" i="23"/>
  <c r="R175" i="23"/>
  <c r="P175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4" i="23"/>
  <c r="BH164" i="23"/>
  <c r="BG164" i="23"/>
  <c r="BF164" i="23"/>
  <c r="T164" i="23"/>
  <c r="R164" i="23"/>
  <c r="P164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4" i="23"/>
  <c r="BH154" i="23"/>
  <c r="BG154" i="23"/>
  <c r="BF154" i="23"/>
  <c r="T154" i="23"/>
  <c r="R154" i="23"/>
  <c r="P154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2" i="23"/>
  <c r="BH142" i="23"/>
  <c r="BG142" i="23"/>
  <c r="BF142" i="23"/>
  <c r="T142" i="23"/>
  <c r="R142" i="23"/>
  <c r="P142" i="23"/>
  <c r="BI137" i="23"/>
  <c r="BH137" i="23"/>
  <c r="BG137" i="23"/>
  <c r="BF137" i="23"/>
  <c r="T137" i="23"/>
  <c r="R137" i="23"/>
  <c r="P137" i="23"/>
  <c r="BI132" i="23"/>
  <c r="BH132" i="23"/>
  <c r="BG132" i="23"/>
  <c r="BF132" i="23"/>
  <c r="T132" i="23"/>
  <c r="R132" i="23"/>
  <c r="P132" i="23"/>
  <c r="BI128" i="23"/>
  <c r="BH128" i="23"/>
  <c r="BG128" i="23"/>
  <c r="BF128" i="23"/>
  <c r="T128" i="23"/>
  <c r="R128" i="23"/>
  <c r="P128" i="23"/>
  <c r="BI125" i="23"/>
  <c r="BH125" i="23"/>
  <c r="BG125" i="23"/>
  <c r="BF125" i="23"/>
  <c r="T125" i="23"/>
  <c r="R125" i="23"/>
  <c r="P125" i="23"/>
  <c r="BI120" i="23"/>
  <c r="BH120" i="23"/>
  <c r="BG120" i="23"/>
  <c r="BF120" i="23"/>
  <c r="T120" i="23"/>
  <c r="R120" i="23"/>
  <c r="P120" i="23"/>
  <c r="BI116" i="23"/>
  <c r="BH116" i="23"/>
  <c r="BG116" i="23"/>
  <c r="BF116" i="23"/>
  <c r="T116" i="23"/>
  <c r="R116" i="23"/>
  <c r="P116" i="23"/>
  <c r="BI112" i="23"/>
  <c r="BH112" i="23"/>
  <c r="BG112" i="23"/>
  <c r="BF112" i="23"/>
  <c r="T112" i="23"/>
  <c r="R112" i="23"/>
  <c r="P112" i="23"/>
  <c r="BI108" i="23"/>
  <c r="BH108" i="23"/>
  <c r="BG108" i="23"/>
  <c r="BF108" i="23"/>
  <c r="T108" i="23"/>
  <c r="R108" i="23"/>
  <c r="P108" i="23"/>
  <c r="BI104" i="23"/>
  <c r="BH104" i="23"/>
  <c r="BG104" i="23"/>
  <c r="BF104" i="23"/>
  <c r="T104" i="23"/>
  <c r="R104" i="23"/>
  <c r="P104" i="23"/>
  <c r="BI101" i="23"/>
  <c r="BH101" i="23"/>
  <c r="BG101" i="23"/>
  <c r="BF101" i="23"/>
  <c r="T101" i="23"/>
  <c r="R101" i="23"/>
  <c r="P101" i="23"/>
  <c r="BI96" i="23"/>
  <c r="BH96" i="23"/>
  <c r="BG96" i="23"/>
  <c r="BF96" i="23"/>
  <c r="T96" i="23"/>
  <c r="R96" i="23"/>
  <c r="P96" i="23"/>
  <c r="BI91" i="23"/>
  <c r="BH91" i="23"/>
  <c r="BG91" i="23"/>
  <c r="BF91" i="23"/>
  <c r="T91" i="23"/>
  <c r="R91" i="23"/>
  <c r="P91" i="23"/>
  <c r="BI86" i="23"/>
  <c r="BH86" i="23"/>
  <c r="BG86" i="23"/>
  <c r="BF86" i="23"/>
  <c r="T86" i="23"/>
  <c r="R86" i="23"/>
  <c r="P86" i="23"/>
  <c r="J80" i="23"/>
  <c r="J79" i="23"/>
  <c r="F79" i="23"/>
  <c r="F77" i="23"/>
  <c r="E75" i="23"/>
  <c r="J55" i="23"/>
  <c r="J54" i="23"/>
  <c r="F54" i="23"/>
  <c r="F52" i="23"/>
  <c r="E50" i="23"/>
  <c r="J18" i="23"/>
  <c r="E18" i="23"/>
  <c r="F80" i="23" s="1"/>
  <c r="J17" i="23"/>
  <c r="J12" i="23"/>
  <c r="J52" i="23"/>
  <c r="E7" i="23"/>
  <c r="E48" i="23" s="1"/>
  <c r="J39" i="22"/>
  <c r="J38" i="22"/>
  <c r="AY79" i="1" s="1"/>
  <c r="J37" i="22"/>
  <c r="AX79" i="1"/>
  <c r="BI199" i="22"/>
  <c r="BH199" i="22"/>
  <c r="BG199" i="22"/>
  <c r="BF199" i="22"/>
  <c r="T199" i="22"/>
  <c r="R199" i="22"/>
  <c r="P199" i="22"/>
  <c r="BI196" i="22"/>
  <c r="BH196" i="22"/>
  <c r="BG196" i="22"/>
  <c r="BF196" i="22"/>
  <c r="T196" i="22"/>
  <c r="R196" i="22"/>
  <c r="P196" i="22"/>
  <c r="BI191" i="22"/>
  <c r="BH191" i="22"/>
  <c r="BG191" i="22"/>
  <c r="BF191" i="22"/>
  <c r="T191" i="22"/>
  <c r="R191" i="22"/>
  <c r="P191" i="22"/>
  <c r="BI187" i="22"/>
  <c r="BH187" i="22"/>
  <c r="BG187" i="22"/>
  <c r="BF187" i="22"/>
  <c r="T187" i="22"/>
  <c r="R187" i="22"/>
  <c r="P187" i="22"/>
  <c r="BI184" i="22"/>
  <c r="BH184" i="22"/>
  <c r="BG184" i="22"/>
  <c r="BF184" i="22"/>
  <c r="T184" i="22"/>
  <c r="R184" i="22"/>
  <c r="P184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3" i="22"/>
  <c r="BH173" i="22"/>
  <c r="BG173" i="22"/>
  <c r="BF173" i="22"/>
  <c r="T173" i="22"/>
  <c r="R173" i="22"/>
  <c r="P173" i="22"/>
  <c r="BI169" i="22"/>
  <c r="BH169" i="22"/>
  <c r="BG169" i="22"/>
  <c r="BF169" i="22"/>
  <c r="T169" i="22"/>
  <c r="R169" i="22"/>
  <c r="P169" i="22"/>
  <c r="BI166" i="22"/>
  <c r="BH166" i="22"/>
  <c r="BG166" i="22"/>
  <c r="BF166" i="22"/>
  <c r="T166" i="22"/>
  <c r="R166" i="22"/>
  <c r="P166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5" i="22"/>
  <c r="BH155" i="22"/>
  <c r="BG155" i="22"/>
  <c r="BF155" i="22"/>
  <c r="T155" i="22"/>
  <c r="R155" i="22"/>
  <c r="P155" i="22"/>
  <c r="BI150" i="22"/>
  <c r="BH150" i="22"/>
  <c r="BG150" i="22"/>
  <c r="BF150" i="22"/>
  <c r="T150" i="22"/>
  <c r="R150" i="22"/>
  <c r="P150" i="22"/>
  <c r="BI147" i="22"/>
  <c r="BH147" i="22"/>
  <c r="BG147" i="22"/>
  <c r="BF147" i="22"/>
  <c r="T147" i="22"/>
  <c r="R147" i="22"/>
  <c r="P147" i="22"/>
  <c r="BI143" i="22"/>
  <c r="BH143" i="22"/>
  <c r="BG143" i="22"/>
  <c r="BF143" i="22"/>
  <c r="T143" i="22"/>
  <c r="R143" i="22"/>
  <c r="P143" i="22"/>
  <c r="BI139" i="22"/>
  <c r="BH139" i="22"/>
  <c r="BG139" i="22"/>
  <c r="BF139" i="22"/>
  <c r="T139" i="22"/>
  <c r="R139" i="22"/>
  <c r="P139" i="22"/>
  <c r="BI136" i="22"/>
  <c r="BH136" i="22"/>
  <c r="BG136" i="22"/>
  <c r="BF136" i="22"/>
  <c r="T136" i="22"/>
  <c r="R136" i="22"/>
  <c r="P136" i="22"/>
  <c r="BI130" i="22"/>
  <c r="BH130" i="22"/>
  <c r="BG130" i="22"/>
  <c r="BF130" i="22"/>
  <c r="T130" i="22"/>
  <c r="R130" i="22"/>
  <c r="P130" i="22"/>
  <c r="BI126" i="22"/>
  <c r="BH126" i="22"/>
  <c r="BG126" i="22"/>
  <c r="BF126" i="22"/>
  <c r="T126" i="22"/>
  <c r="R126" i="22"/>
  <c r="P126" i="22"/>
  <c r="BI122" i="22"/>
  <c r="BH122" i="22"/>
  <c r="BG122" i="22"/>
  <c r="BF122" i="22"/>
  <c r="T122" i="22"/>
  <c r="R122" i="22"/>
  <c r="P122" i="22"/>
  <c r="BI118" i="22"/>
  <c r="BH118" i="22"/>
  <c r="BG118" i="22"/>
  <c r="BF118" i="22"/>
  <c r="T118" i="22"/>
  <c r="R118" i="22"/>
  <c r="P118" i="22"/>
  <c r="BI115" i="22"/>
  <c r="BH115" i="22"/>
  <c r="BG115" i="22"/>
  <c r="BF115" i="22"/>
  <c r="T115" i="22"/>
  <c r="R115" i="22"/>
  <c r="P115" i="22"/>
  <c r="BI110" i="22"/>
  <c r="BH110" i="22"/>
  <c r="BG110" i="22"/>
  <c r="BF110" i="22"/>
  <c r="T110" i="22"/>
  <c r="R110" i="22"/>
  <c r="P110" i="22"/>
  <c r="BI105" i="22"/>
  <c r="BH105" i="22"/>
  <c r="BG105" i="22"/>
  <c r="BF105" i="22"/>
  <c r="T105" i="22"/>
  <c r="R105" i="22"/>
  <c r="P105" i="22"/>
  <c r="BI100" i="22"/>
  <c r="BH100" i="22"/>
  <c r="BG100" i="22"/>
  <c r="BF100" i="22"/>
  <c r="T100" i="22"/>
  <c r="R100" i="22"/>
  <c r="P100" i="22"/>
  <c r="BI95" i="22"/>
  <c r="BH95" i="22"/>
  <c r="BG95" i="22"/>
  <c r="BF95" i="22"/>
  <c r="T95" i="22"/>
  <c r="T94" i="22" s="1"/>
  <c r="T93" i="22" s="1"/>
  <c r="R95" i="22"/>
  <c r="R94" i="22" s="1"/>
  <c r="R93" i="22" s="1"/>
  <c r="P95" i="22"/>
  <c r="P94" i="22"/>
  <c r="P93" i="22" s="1"/>
  <c r="J89" i="22"/>
  <c r="J88" i="22"/>
  <c r="F88" i="22"/>
  <c r="F86" i="22"/>
  <c r="E84" i="22"/>
  <c r="J59" i="22"/>
  <c r="J58" i="22"/>
  <c r="F58" i="22"/>
  <c r="F56" i="22"/>
  <c r="E54" i="22"/>
  <c r="J20" i="22"/>
  <c r="E20" i="22"/>
  <c r="F89" i="22" s="1"/>
  <c r="J19" i="22"/>
  <c r="J14" i="22"/>
  <c r="J56" i="22" s="1"/>
  <c r="E7" i="22"/>
  <c r="E50" i="22"/>
  <c r="J39" i="21"/>
  <c r="J38" i="21"/>
  <c r="AY78" i="1"/>
  <c r="J37" i="21"/>
  <c r="AX78" i="1"/>
  <c r="BI130" i="21"/>
  <c r="BH130" i="21"/>
  <c r="BG130" i="21"/>
  <c r="BF130" i="21"/>
  <c r="T130" i="21"/>
  <c r="R130" i="21"/>
  <c r="P130" i="21"/>
  <c r="BI127" i="21"/>
  <c r="BH127" i="21"/>
  <c r="BG127" i="21"/>
  <c r="BF127" i="21"/>
  <c r="T127" i="21"/>
  <c r="R127" i="21"/>
  <c r="P127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99" i="21"/>
  <c r="BH99" i="21"/>
  <c r="BG99" i="21"/>
  <c r="BF99" i="21"/>
  <c r="T99" i="21"/>
  <c r="R99" i="21"/>
  <c r="P99" i="21"/>
  <c r="BI96" i="21"/>
  <c r="BH96" i="21"/>
  <c r="BG96" i="21"/>
  <c r="BF96" i="21"/>
  <c r="T96" i="21"/>
  <c r="R96" i="21"/>
  <c r="P96" i="21"/>
  <c r="BI91" i="21"/>
  <c r="BH91" i="21"/>
  <c r="BG91" i="21"/>
  <c r="BF91" i="21"/>
  <c r="T91" i="21"/>
  <c r="R91" i="21"/>
  <c r="P91" i="21"/>
  <c r="J85" i="21"/>
  <c r="J84" i="21"/>
  <c r="F84" i="21"/>
  <c r="F82" i="21"/>
  <c r="E80" i="21"/>
  <c r="J59" i="21"/>
  <c r="J58" i="21"/>
  <c r="F58" i="21"/>
  <c r="F56" i="21"/>
  <c r="E54" i="21"/>
  <c r="J20" i="21"/>
  <c r="E20" i="21"/>
  <c r="F59" i="21"/>
  <c r="J19" i="21"/>
  <c r="J14" i="21"/>
  <c r="J82" i="21" s="1"/>
  <c r="E7" i="21"/>
  <c r="E50" i="21" s="1"/>
  <c r="J39" i="20"/>
  <c r="J38" i="20"/>
  <c r="AY76" i="1"/>
  <c r="J37" i="20"/>
  <c r="AX76" i="1"/>
  <c r="BI108" i="20"/>
  <c r="BH108" i="20"/>
  <c r="BG108" i="20"/>
  <c r="BF108" i="20"/>
  <c r="T108" i="20"/>
  <c r="R108" i="20"/>
  <c r="P108" i="20"/>
  <c r="BI103" i="20"/>
  <c r="BH103" i="20"/>
  <c r="BG103" i="20"/>
  <c r="BF103" i="20"/>
  <c r="T103" i="20"/>
  <c r="R103" i="20"/>
  <c r="P103" i="20"/>
  <c r="BI98" i="20"/>
  <c r="BH98" i="20"/>
  <c r="BG98" i="20"/>
  <c r="BF98" i="20"/>
  <c r="T98" i="20"/>
  <c r="R98" i="20"/>
  <c r="P98" i="20"/>
  <c r="BI93" i="20"/>
  <c r="BH93" i="20"/>
  <c r="BG93" i="20"/>
  <c r="BF93" i="20"/>
  <c r="T93" i="20"/>
  <c r="R93" i="20"/>
  <c r="P93" i="20"/>
  <c r="BI88" i="20"/>
  <c r="BH88" i="20"/>
  <c r="BG88" i="20"/>
  <c r="BF88" i="20"/>
  <c r="T88" i="20"/>
  <c r="R88" i="20"/>
  <c r="P88" i="20"/>
  <c r="J83" i="20"/>
  <c r="J82" i="20"/>
  <c r="F82" i="20"/>
  <c r="F80" i="20"/>
  <c r="E78" i="20"/>
  <c r="J59" i="20"/>
  <c r="J58" i="20"/>
  <c r="F58" i="20"/>
  <c r="F56" i="20"/>
  <c r="E54" i="20"/>
  <c r="J20" i="20"/>
  <c r="E20" i="20"/>
  <c r="F59" i="20"/>
  <c r="J19" i="20"/>
  <c r="J14" i="20"/>
  <c r="J56" i="20" s="1"/>
  <c r="E7" i="20"/>
  <c r="E50" i="20" s="1"/>
  <c r="J39" i="19"/>
  <c r="J38" i="19"/>
  <c r="AY75" i="1"/>
  <c r="J37" i="19"/>
  <c r="AX75" i="1"/>
  <c r="BI98" i="19"/>
  <c r="BH98" i="19"/>
  <c r="BG98" i="19"/>
  <c r="BF98" i="19"/>
  <c r="T98" i="19"/>
  <c r="R98" i="19"/>
  <c r="P98" i="19"/>
  <c r="BI93" i="19"/>
  <c r="BH93" i="19"/>
  <c r="BG93" i="19"/>
  <c r="BF93" i="19"/>
  <c r="T93" i="19"/>
  <c r="R93" i="19"/>
  <c r="R87" i="19"/>
  <c r="R86" i="19" s="1"/>
  <c r="P93" i="19"/>
  <c r="BI88" i="19"/>
  <c r="BH88" i="19"/>
  <c r="BG88" i="19"/>
  <c r="BF88" i="19"/>
  <c r="T88" i="19"/>
  <c r="T87" i="19" s="1"/>
  <c r="T86" i="19" s="1"/>
  <c r="R88" i="19"/>
  <c r="P88" i="19"/>
  <c r="P87" i="19" s="1"/>
  <c r="P86" i="19" s="1"/>
  <c r="AU75" i="1" s="1"/>
  <c r="J83" i="19"/>
  <c r="J82" i="19"/>
  <c r="F82" i="19"/>
  <c r="F80" i="19"/>
  <c r="E78" i="19"/>
  <c r="J59" i="19"/>
  <c r="J58" i="19"/>
  <c r="F58" i="19"/>
  <c r="F56" i="19"/>
  <c r="E54" i="19"/>
  <c r="J20" i="19"/>
  <c r="E20" i="19"/>
  <c r="F83" i="19" s="1"/>
  <c r="J19" i="19"/>
  <c r="J14" i="19"/>
  <c r="J80" i="19"/>
  <c r="E7" i="19"/>
  <c r="E74" i="19"/>
  <c r="J39" i="18"/>
  <c r="J38" i="18"/>
  <c r="AY74" i="1" s="1"/>
  <c r="J37" i="18"/>
  <c r="AX74" i="1" s="1"/>
  <c r="BI98" i="18"/>
  <c r="BH98" i="18"/>
  <c r="BG98" i="18"/>
  <c r="BF98" i="18"/>
  <c r="T98" i="18"/>
  <c r="R98" i="18"/>
  <c r="P98" i="18"/>
  <c r="BI93" i="18"/>
  <c r="BH93" i="18"/>
  <c r="BG93" i="18"/>
  <c r="BF93" i="18"/>
  <c r="T93" i="18"/>
  <c r="R93" i="18"/>
  <c r="P93" i="18"/>
  <c r="BI88" i="18"/>
  <c r="BH88" i="18"/>
  <c r="BG88" i="18"/>
  <c r="BF88" i="18"/>
  <c r="T88" i="18"/>
  <c r="R88" i="18"/>
  <c r="P88" i="18"/>
  <c r="J83" i="18"/>
  <c r="J82" i="18"/>
  <c r="F82" i="18"/>
  <c r="F80" i="18"/>
  <c r="E78" i="18"/>
  <c r="J59" i="18"/>
  <c r="J58" i="18"/>
  <c r="F58" i="18"/>
  <c r="F56" i="18"/>
  <c r="E54" i="18"/>
  <c r="J20" i="18"/>
  <c r="E20" i="18"/>
  <c r="F83" i="18" s="1"/>
  <c r="J19" i="18"/>
  <c r="J14" i="18"/>
  <c r="J80" i="18"/>
  <c r="E7" i="18"/>
  <c r="E50" i="18" s="1"/>
  <c r="J39" i="17"/>
  <c r="J38" i="17"/>
  <c r="AY73" i="1" s="1"/>
  <c r="J37" i="17"/>
  <c r="AX73" i="1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BI123" i="17"/>
  <c r="BH123" i="17"/>
  <c r="BG123" i="17"/>
  <c r="BF123" i="17"/>
  <c r="T123" i="17"/>
  <c r="R123" i="17"/>
  <c r="P123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08" i="17"/>
  <c r="BH108" i="17"/>
  <c r="BG108" i="17"/>
  <c r="BF108" i="17"/>
  <c r="T108" i="17"/>
  <c r="R108" i="17"/>
  <c r="P108" i="17"/>
  <c r="BI103" i="17"/>
  <c r="BH103" i="17"/>
  <c r="BG103" i="17"/>
  <c r="BF103" i="17"/>
  <c r="T103" i="17"/>
  <c r="R103" i="17"/>
  <c r="P103" i="17"/>
  <c r="BI98" i="17"/>
  <c r="BH98" i="17"/>
  <c r="BG98" i="17"/>
  <c r="BF98" i="17"/>
  <c r="T98" i="17"/>
  <c r="R98" i="17"/>
  <c r="P98" i="17"/>
  <c r="BI93" i="17"/>
  <c r="BH93" i="17"/>
  <c r="BG93" i="17"/>
  <c r="BF93" i="17"/>
  <c r="T93" i="17"/>
  <c r="R93" i="17"/>
  <c r="P93" i="17"/>
  <c r="BI88" i="17"/>
  <c r="BH88" i="17"/>
  <c r="BG88" i="17"/>
  <c r="BF88" i="17"/>
  <c r="T88" i="17"/>
  <c r="R88" i="17"/>
  <c r="P88" i="17"/>
  <c r="J83" i="17"/>
  <c r="J82" i="17"/>
  <c r="F82" i="17"/>
  <c r="F80" i="17"/>
  <c r="E78" i="17"/>
  <c r="J59" i="17"/>
  <c r="J58" i="17"/>
  <c r="F58" i="17"/>
  <c r="F56" i="17"/>
  <c r="E54" i="17"/>
  <c r="J20" i="17"/>
  <c r="E20" i="17"/>
  <c r="F59" i="17" s="1"/>
  <c r="J19" i="17"/>
  <c r="J14" i="17"/>
  <c r="J56" i="17"/>
  <c r="E7" i="17"/>
  <c r="E50" i="17" s="1"/>
  <c r="J39" i="16"/>
  <c r="J38" i="16"/>
  <c r="AY72" i="1" s="1"/>
  <c r="J37" i="16"/>
  <c r="AX72" i="1"/>
  <c r="BI213" i="16"/>
  <c r="BH213" i="16"/>
  <c r="BG213" i="16"/>
  <c r="BF213" i="16"/>
  <c r="T213" i="16"/>
  <c r="R213" i="16"/>
  <c r="P213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8" i="16"/>
  <c r="BH198" i="16"/>
  <c r="BG198" i="16"/>
  <c r="BF198" i="16"/>
  <c r="T198" i="16"/>
  <c r="R198" i="16"/>
  <c r="P198" i="16"/>
  <c r="BI193" i="16"/>
  <c r="BH193" i="16"/>
  <c r="BG193" i="16"/>
  <c r="BF193" i="16"/>
  <c r="T193" i="16"/>
  <c r="R193" i="16"/>
  <c r="P193" i="16"/>
  <c r="BI188" i="16"/>
  <c r="BH188" i="16"/>
  <c r="BG188" i="16"/>
  <c r="BF188" i="16"/>
  <c r="T188" i="16"/>
  <c r="R188" i="16"/>
  <c r="P188" i="16"/>
  <c r="BI183" i="16"/>
  <c r="BH183" i="16"/>
  <c r="BG183" i="16"/>
  <c r="BF183" i="16"/>
  <c r="T183" i="16"/>
  <c r="R183" i="16"/>
  <c r="P183" i="16"/>
  <c r="BI178" i="16"/>
  <c r="BH178" i="16"/>
  <c r="BG178" i="16"/>
  <c r="BF178" i="16"/>
  <c r="T178" i="16"/>
  <c r="R178" i="16"/>
  <c r="P178" i="16"/>
  <c r="BI173" i="16"/>
  <c r="BH173" i="16"/>
  <c r="BG173" i="16"/>
  <c r="BF173" i="16"/>
  <c r="T173" i="16"/>
  <c r="R173" i="16"/>
  <c r="P173" i="16"/>
  <c r="BI168" i="16"/>
  <c r="BH168" i="16"/>
  <c r="BG168" i="16"/>
  <c r="BF168" i="16"/>
  <c r="T168" i="16"/>
  <c r="R168" i="16"/>
  <c r="P168" i="16"/>
  <c r="BI163" i="16"/>
  <c r="BH163" i="16"/>
  <c r="BG163" i="16"/>
  <c r="BF163" i="16"/>
  <c r="T163" i="16"/>
  <c r="R163" i="16"/>
  <c r="P163" i="16"/>
  <c r="BI158" i="16"/>
  <c r="BH158" i="16"/>
  <c r="BG158" i="16"/>
  <c r="BF158" i="16"/>
  <c r="T158" i="16"/>
  <c r="R158" i="16"/>
  <c r="P158" i="16"/>
  <c r="BI153" i="16"/>
  <c r="BH153" i="16"/>
  <c r="BG153" i="16"/>
  <c r="BF153" i="16"/>
  <c r="T153" i="16"/>
  <c r="R153" i="16"/>
  <c r="P153" i="16"/>
  <c r="BI148" i="16"/>
  <c r="BH148" i="16"/>
  <c r="BG148" i="16"/>
  <c r="BF148" i="16"/>
  <c r="T148" i="16"/>
  <c r="R148" i="16"/>
  <c r="P148" i="16"/>
  <c r="BI143" i="16"/>
  <c r="BH143" i="16"/>
  <c r="BG143" i="16"/>
  <c r="BF143" i="16"/>
  <c r="T143" i="16"/>
  <c r="R143" i="16"/>
  <c r="P143" i="16"/>
  <c r="BI138" i="16"/>
  <c r="BH138" i="16"/>
  <c r="BG138" i="16"/>
  <c r="BF138" i="16"/>
  <c r="T138" i="16"/>
  <c r="R138" i="16"/>
  <c r="P138" i="16"/>
  <c r="BI133" i="16"/>
  <c r="BH133" i="16"/>
  <c r="BG133" i="16"/>
  <c r="BF133" i="16"/>
  <c r="T133" i="16"/>
  <c r="R133" i="16"/>
  <c r="P133" i="16"/>
  <c r="BI128" i="16"/>
  <c r="BH128" i="16"/>
  <c r="BG128" i="16"/>
  <c r="BF128" i="16"/>
  <c r="T128" i="16"/>
  <c r="R128" i="16"/>
  <c r="P128" i="16"/>
  <c r="BI123" i="16"/>
  <c r="BH123" i="16"/>
  <c r="BG123" i="16"/>
  <c r="BF123" i="16"/>
  <c r="T123" i="16"/>
  <c r="R123" i="16"/>
  <c r="P123" i="16"/>
  <c r="BI118" i="16"/>
  <c r="BH118" i="16"/>
  <c r="BG118" i="16"/>
  <c r="BF118" i="16"/>
  <c r="T118" i="16"/>
  <c r="R118" i="16"/>
  <c r="P118" i="16"/>
  <c r="BI113" i="16"/>
  <c r="BH113" i="16"/>
  <c r="BG113" i="16"/>
  <c r="BF113" i="16"/>
  <c r="T113" i="16"/>
  <c r="R113" i="16"/>
  <c r="P113" i="16"/>
  <c r="BI108" i="16"/>
  <c r="BH108" i="16"/>
  <c r="BG108" i="16"/>
  <c r="BF108" i="16"/>
  <c r="T108" i="16"/>
  <c r="R108" i="16"/>
  <c r="P108" i="16"/>
  <c r="BI103" i="16"/>
  <c r="BH103" i="16"/>
  <c r="BG103" i="16"/>
  <c r="BF103" i="16"/>
  <c r="T103" i="16"/>
  <c r="R103" i="16"/>
  <c r="P103" i="16"/>
  <c r="BI98" i="16"/>
  <c r="BH98" i="16"/>
  <c r="BG98" i="16"/>
  <c r="BF98" i="16"/>
  <c r="T98" i="16"/>
  <c r="R98" i="16"/>
  <c r="P98" i="16"/>
  <c r="BI93" i="16"/>
  <c r="BH93" i="16"/>
  <c r="BG93" i="16"/>
  <c r="BF93" i="16"/>
  <c r="T93" i="16"/>
  <c r="R93" i="16"/>
  <c r="P93" i="16"/>
  <c r="BI88" i="16"/>
  <c r="BH88" i="16"/>
  <c r="BG88" i="16"/>
  <c r="BF88" i="16"/>
  <c r="T88" i="16"/>
  <c r="R88" i="16"/>
  <c r="P88" i="16"/>
  <c r="J83" i="16"/>
  <c r="J82" i="16"/>
  <c r="F82" i="16"/>
  <c r="F80" i="16"/>
  <c r="E78" i="16"/>
  <c r="J59" i="16"/>
  <c r="J58" i="16"/>
  <c r="F58" i="16"/>
  <c r="F56" i="16"/>
  <c r="E54" i="16"/>
  <c r="J20" i="16"/>
  <c r="E20" i="16"/>
  <c r="F83" i="16"/>
  <c r="J19" i="16"/>
  <c r="J14" i="16"/>
  <c r="J80" i="16" s="1"/>
  <c r="E7" i="16"/>
  <c r="E74" i="16" s="1"/>
  <c r="J39" i="15"/>
  <c r="J38" i="15"/>
  <c r="AY71" i="1"/>
  <c r="J37" i="15"/>
  <c r="AX71" i="1"/>
  <c r="BI153" i="15"/>
  <c r="BH153" i="15"/>
  <c r="BG153" i="15"/>
  <c r="BF153" i="15"/>
  <c r="T153" i="15"/>
  <c r="R153" i="15"/>
  <c r="P153" i="15"/>
  <c r="BI148" i="15"/>
  <c r="BH148" i="15"/>
  <c r="BG148" i="15"/>
  <c r="BF148" i="15"/>
  <c r="T148" i="15"/>
  <c r="R148" i="15"/>
  <c r="P148" i="15"/>
  <c r="BI143" i="15"/>
  <c r="BH143" i="15"/>
  <c r="BG143" i="15"/>
  <c r="BF143" i="15"/>
  <c r="T143" i="15"/>
  <c r="R143" i="15"/>
  <c r="P143" i="15"/>
  <c r="BI138" i="15"/>
  <c r="BH138" i="15"/>
  <c r="BG138" i="15"/>
  <c r="BF138" i="15"/>
  <c r="T138" i="15"/>
  <c r="R138" i="15"/>
  <c r="P138" i="15"/>
  <c r="BI133" i="15"/>
  <c r="BH133" i="15"/>
  <c r="BG133" i="15"/>
  <c r="BF133" i="15"/>
  <c r="T133" i="15"/>
  <c r="R133" i="15"/>
  <c r="P133" i="15"/>
  <c r="BI128" i="15"/>
  <c r="BH128" i="15"/>
  <c r="BG128" i="15"/>
  <c r="BF128" i="15"/>
  <c r="T128" i="15"/>
  <c r="R128" i="15"/>
  <c r="P128" i="15"/>
  <c r="BI123" i="15"/>
  <c r="BH123" i="15"/>
  <c r="BG123" i="15"/>
  <c r="BF123" i="15"/>
  <c r="T123" i="15"/>
  <c r="R123" i="15"/>
  <c r="P123" i="15"/>
  <c r="BI118" i="15"/>
  <c r="BH118" i="15"/>
  <c r="BG118" i="15"/>
  <c r="BF118" i="15"/>
  <c r="T118" i="15"/>
  <c r="R118" i="15"/>
  <c r="P118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3" i="15"/>
  <c r="BH103" i="15"/>
  <c r="BG103" i="15"/>
  <c r="BF103" i="15"/>
  <c r="T103" i="15"/>
  <c r="R103" i="15"/>
  <c r="P103" i="15"/>
  <c r="BI98" i="15"/>
  <c r="BH98" i="15"/>
  <c r="BG98" i="15"/>
  <c r="BF98" i="15"/>
  <c r="T98" i="15"/>
  <c r="R98" i="15"/>
  <c r="P98" i="15"/>
  <c r="BI93" i="15"/>
  <c r="BH93" i="15"/>
  <c r="BG93" i="15"/>
  <c r="BF93" i="15"/>
  <c r="T93" i="15"/>
  <c r="R93" i="15"/>
  <c r="P93" i="15"/>
  <c r="BI88" i="15"/>
  <c r="BH88" i="15"/>
  <c r="BG88" i="15"/>
  <c r="BF88" i="15"/>
  <c r="T88" i="15"/>
  <c r="R88" i="15"/>
  <c r="P88" i="15"/>
  <c r="J83" i="15"/>
  <c r="J82" i="15"/>
  <c r="F82" i="15"/>
  <c r="F80" i="15"/>
  <c r="E78" i="15"/>
  <c r="J59" i="15"/>
  <c r="J58" i="15"/>
  <c r="F58" i="15"/>
  <c r="F56" i="15"/>
  <c r="E54" i="15"/>
  <c r="J20" i="15"/>
  <c r="E20" i="15"/>
  <c r="F83" i="15"/>
  <c r="J19" i="15"/>
  <c r="J14" i="15"/>
  <c r="J80" i="15" s="1"/>
  <c r="E7" i="15"/>
  <c r="E74" i="15"/>
  <c r="J39" i="14"/>
  <c r="J38" i="14"/>
  <c r="AY70" i="1"/>
  <c r="J37" i="14"/>
  <c r="AX70" i="1" s="1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8" i="14"/>
  <c r="BH98" i="14"/>
  <c r="BG98" i="14"/>
  <c r="BF98" i="14"/>
  <c r="T98" i="14"/>
  <c r="R98" i="14"/>
  <c r="P98" i="14"/>
  <c r="BI93" i="14"/>
  <c r="BH93" i="14"/>
  <c r="BG93" i="14"/>
  <c r="BF93" i="14"/>
  <c r="T93" i="14"/>
  <c r="R93" i="14"/>
  <c r="P93" i="14"/>
  <c r="BI88" i="14"/>
  <c r="BH88" i="14"/>
  <c r="BG88" i="14"/>
  <c r="BF88" i="14"/>
  <c r="T88" i="14"/>
  <c r="R88" i="14"/>
  <c r="P88" i="14"/>
  <c r="J83" i="14"/>
  <c r="J82" i="14"/>
  <c r="F82" i="14"/>
  <c r="F80" i="14"/>
  <c r="E78" i="14"/>
  <c r="J59" i="14"/>
  <c r="J58" i="14"/>
  <c r="F58" i="14"/>
  <c r="F56" i="14"/>
  <c r="E54" i="14"/>
  <c r="J20" i="14"/>
  <c r="E20" i="14"/>
  <c r="F83" i="14" s="1"/>
  <c r="J19" i="14"/>
  <c r="J14" i="14"/>
  <c r="J80" i="14" s="1"/>
  <c r="E7" i="14"/>
  <c r="E50" i="14"/>
  <c r="J39" i="13"/>
  <c r="J38" i="13"/>
  <c r="AY69" i="1"/>
  <c r="J37" i="13"/>
  <c r="AX69" i="1" s="1"/>
  <c r="BI178" i="13"/>
  <c r="BH178" i="13"/>
  <c r="BG178" i="13"/>
  <c r="BF178" i="13"/>
  <c r="T178" i="13"/>
  <c r="R178" i="13"/>
  <c r="P178" i="13"/>
  <c r="BI173" i="13"/>
  <c r="BH173" i="13"/>
  <c r="BG173" i="13"/>
  <c r="BF173" i="13"/>
  <c r="T173" i="13"/>
  <c r="R173" i="13"/>
  <c r="P173" i="13"/>
  <c r="BI168" i="13"/>
  <c r="BH168" i="13"/>
  <c r="BG168" i="13"/>
  <c r="BF168" i="13"/>
  <c r="T168" i="13"/>
  <c r="R168" i="13"/>
  <c r="P168" i="13"/>
  <c r="BI163" i="13"/>
  <c r="BH163" i="13"/>
  <c r="BG163" i="13"/>
  <c r="BF163" i="13"/>
  <c r="T163" i="13"/>
  <c r="R163" i="13"/>
  <c r="P163" i="13"/>
  <c r="BI158" i="13"/>
  <c r="BH158" i="13"/>
  <c r="BG158" i="13"/>
  <c r="BF158" i="13"/>
  <c r="T158" i="13"/>
  <c r="R158" i="13"/>
  <c r="P158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3" i="13"/>
  <c r="BH133" i="13"/>
  <c r="BG133" i="13"/>
  <c r="BF133" i="13"/>
  <c r="T133" i="13"/>
  <c r="R133" i="13"/>
  <c r="P133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18" i="13"/>
  <c r="BH118" i="13"/>
  <c r="BG118" i="13"/>
  <c r="BF118" i="13"/>
  <c r="T118" i="13"/>
  <c r="R118" i="13"/>
  <c r="P118" i="13"/>
  <c r="BI113" i="13"/>
  <c r="BH113" i="13"/>
  <c r="BG113" i="13"/>
  <c r="BF113" i="13"/>
  <c r="T113" i="13"/>
  <c r="R113" i="13"/>
  <c r="P113" i="13"/>
  <c r="BI108" i="13"/>
  <c r="BH108" i="13"/>
  <c r="BG108" i="13"/>
  <c r="BF108" i="13"/>
  <c r="T108" i="13"/>
  <c r="R108" i="13"/>
  <c r="P108" i="13"/>
  <c r="BI103" i="13"/>
  <c r="BH103" i="13"/>
  <c r="BG103" i="13"/>
  <c r="BF103" i="13"/>
  <c r="T103" i="13"/>
  <c r="R103" i="13"/>
  <c r="P103" i="13"/>
  <c r="BI98" i="13"/>
  <c r="BH98" i="13"/>
  <c r="BG98" i="13"/>
  <c r="BF98" i="13"/>
  <c r="T98" i="13"/>
  <c r="R98" i="13"/>
  <c r="P98" i="13"/>
  <c r="BI93" i="13"/>
  <c r="BH93" i="13"/>
  <c r="BG93" i="13"/>
  <c r="BF93" i="13"/>
  <c r="T93" i="13"/>
  <c r="R93" i="13"/>
  <c r="P93" i="13"/>
  <c r="BI88" i="13"/>
  <c r="BH88" i="13"/>
  <c r="BG88" i="13"/>
  <c r="BF88" i="13"/>
  <c r="T88" i="13"/>
  <c r="R88" i="13"/>
  <c r="P88" i="13"/>
  <c r="J83" i="13"/>
  <c r="J82" i="13"/>
  <c r="F82" i="13"/>
  <c r="F80" i="13"/>
  <c r="E78" i="13"/>
  <c r="J59" i="13"/>
  <c r="J58" i="13"/>
  <c r="F58" i="13"/>
  <c r="F56" i="13"/>
  <c r="E54" i="13"/>
  <c r="J20" i="13"/>
  <c r="E20" i="13"/>
  <c r="F83" i="13" s="1"/>
  <c r="J19" i="13"/>
  <c r="J14" i="13"/>
  <c r="J80" i="13" s="1"/>
  <c r="E7" i="13"/>
  <c r="E50" i="13"/>
  <c r="J39" i="12"/>
  <c r="J38" i="12"/>
  <c r="AY68" i="1"/>
  <c r="J37" i="12"/>
  <c r="AX68" i="1" s="1"/>
  <c r="BI163" i="12"/>
  <c r="BH163" i="12"/>
  <c r="BG163" i="12"/>
  <c r="BF163" i="12"/>
  <c r="T163" i="12"/>
  <c r="R163" i="12"/>
  <c r="P163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48" i="12"/>
  <c r="BH148" i="12"/>
  <c r="BG148" i="12"/>
  <c r="BF148" i="12"/>
  <c r="T148" i="12"/>
  <c r="R148" i="12"/>
  <c r="P148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3" i="12"/>
  <c r="BH123" i="12"/>
  <c r="BG123" i="12"/>
  <c r="BF123" i="12"/>
  <c r="T123" i="12"/>
  <c r="R123" i="12"/>
  <c r="P123" i="12"/>
  <c r="BI118" i="12"/>
  <c r="BH118" i="12"/>
  <c r="BG118" i="12"/>
  <c r="BF118" i="12"/>
  <c r="T118" i="12"/>
  <c r="R118" i="12"/>
  <c r="P118" i="12"/>
  <c r="BI113" i="12"/>
  <c r="BH113" i="12"/>
  <c r="BG113" i="12"/>
  <c r="BF113" i="12"/>
  <c r="T113" i="12"/>
  <c r="R113" i="12"/>
  <c r="P113" i="12"/>
  <c r="BI108" i="12"/>
  <c r="BH108" i="12"/>
  <c r="BG108" i="12"/>
  <c r="BF108" i="12"/>
  <c r="T108" i="12"/>
  <c r="R108" i="12"/>
  <c r="P108" i="12"/>
  <c r="BI103" i="12"/>
  <c r="BH103" i="12"/>
  <c r="BG103" i="12"/>
  <c r="BF103" i="12"/>
  <c r="T103" i="12"/>
  <c r="R103" i="12"/>
  <c r="P103" i="12"/>
  <c r="BI98" i="12"/>
  <c r="BH98" i="12"/>
  <c r="BG98" i="12"/>
  <c r="BF98" i="12"/>
  <c r="T98" i="12"/>
  <c r="R98" i="12"/>
  <c r="P98" i="12"/>
  <c r="BI93" i="12"/>
  <c r="BH93" i="12"/>
  <c r="BG93" i="12"/>
  <c r="BF93" i="12"/>
  <c r="T93" i="12"/>
  <c r="R93" i="12"/>
  <c r="P93" i="12"/>
  <c r="BI88" i="12"/>
  <c r="BH88" i="12"/>
  <c r="BG88" i="12"/>
  <c r="BF88" i="12"/>
  <c r="T88" i="12"/>
  <c r="R88" i="12"/>
  <c r="P88" i="12"/>
  <c r="J83" i="12"/>
  <c r="J82" i="12"/>
  <c r="F82" i="12"/>
  <c r="F80" i="12"/>
  <c r="E78" i="12"/>
  <c r="J59" i="12"/>
  <c r="J58" i="12"/>
  <c r="F58" i="12"/>
  <c r="F56" i="12"/>
  <c r="E54" i="12"/>
  <c r="J20" i="12"/>
  <c r="E20" i="12"/>
  <c r="F83" i="12"/>
  <c r="J19" i="12"/>
  <c r="J14" i="12"/>
  <c r="J56" i="12" s="1"/>
  <c r="E7" i="12"/>
  <c r="E74" i="12" s="1"/>
  <c r="J39" i="11"/>
  <c r="J38" i="11"/>
  <c r="AY67" i="1"/>
  <c r="J37" i="11"/>
  <c r="AX67" i="1"/>
  <c r="BI168" i="11"/>
  <c r="BH168" i="11"/>
  <c r="BG168" i="11"/>
  <c r="BF168" i="11"/>
  <c r="T168" i="11"/>
  <c r="R168" i="11"/>
  <c r="P168" i="11"/>
  <c r="BI163" i="11"/>
  <c r="BH163" i="11"/>
  <c r="BG163" i="11"/>
  <c r="BF163" i="11"/>
  <c r="T163" i="11"/>
  <c r="R163" i="11"/>
  <c r="P163" i="11"/>
  <c r="BI158" i="11"/>
  <c r="BH158" i="11"/>
  <c r="BG158" i="11"/>
  <c r="BF158" i="11"/>
  <c r="T158" i="11"/>
  <c r="R158" i="11"/>
  <c r="P158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3" i="11"/>
  <c r="BH143" i="11"/>
  <c r="BG143" i="11"/>
  <c r="BF143" i="11"/>
  <c r="T143" i="11"/>
  <c r="R143" i="11"/>
  <c r="P143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28" i="11"/>
  <c r="BH128" i="11"/>
  <c r="BG128" i="11"/>
  <c r="BF128" i="11"/>
  <c r="T128" i="11"/>
  <c r="R128" i="11"/>
  <c r="P128" i="11"/>
  <c r="BI123" i="11"/>
  <c r="BH123" i="11"/>
  <c r="BG123" i="11"/>
  <c r="BF123" i="11"/>
  <c r="T123" i="11"/>
  <c r="R123" i="11"/>
  <c r="P123" i="11"/>
  <c r="BI118" i="11"/>
  <c r="BH118" i="11"/>
  <c r="BG118" i="11"/>
  <c r="BF118" i="11"/>
  <c r="T118" i="11"/>
  <c r="R118" i="11"/>
  <c r="P118" i="11"/>
  <c r="BI113" i="11"/>
  <c r="BH113" i="11"/>
  <c r="BG113" i="11"/>
  <c r="BF113" i="11"/>
  <c r="T113" i="11"/>
  <c r="R113" i="11"/>
  <c r="P113" i="11"/>
  <c r="BI108" i="11"/>
  <c r="BH108" i="11"/>
  <c r="BG108" i="11"/>
  <c r="BF108" i="11"/>
  <c r="T108" i="11"/>
  <c r="R108" i="11"/>
  <c r="P108" i="11"/>
  <c r="BI103" i="11"/>
  <c r="BH103" i="11"/>
  <c r="BG103" i="11"/>
  <c r="BF103" i="11"/>
  <c r="T103" i="11"/>
  <c r="R103" i="11"/>
  <c r="P103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88" i="11"/>
  <c r="BH88" i="11"/>
  <c r="BG88" i="11"/>
  <c r="BF88" i="11"/>
  <c r="T88" i="11"/>
  <c r="R88" i="11"/>
  <c r="P88" i="11"/>
  <c r="J83" i="11"/>
  <c r="J82" i="11"/>
  <c r="F82" i="11"/>
  <c r="F80" i="11"/>
  <c r="E78" i="11"/>
  <c r="J59" i="11"/>
  <c r="J58" i="11"/>
  <c r="F58" i="11"/>
  <c r="F56" i="11"/>
  <c r="E54" i="11"/>
  <c r="J20" i="11"/>
  <c r="E20" i="11"/>
  <c r="F83" i="11"/>
  <c r="J19" i="11"/>
  <c r="J14" i="11"/>
  <c r="J80" i="11" s="1"/>
  <c r="E7" i="11"/>
  <c r="E74" i="11" s="1"/>
  <c r="J39" i="10"/>
  <c r="J38" i="10"/>
  <c r="AY66" i="1"/>
  <c r="J37" i="10"/>
  <c r="AX66" i="1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0" i="10"/>
  <c r="BH210" i="10"/>
  <c r="BG210" i="10"/>
  <c r="BF210" i="10"/>
  <c r="T210" i="10"/>
  <c r="R210" i="10"/>
  <c r="P210" i="10"/>
  <c r="BI205" i="10"/>
  <c r="BH205" i="10"/>
  <c r="BG205" i="10"/>
  <c r="BF205" i="10"/>
  <c r="T205" i="10"/>
  <c r="R205" i="10"/>
  <c r="P205" i="10"/>
  <c r="BI200" i="10"/>
  <c r="BH200" i="10"/>
  <c r="BG200" i="10"/>
  <c r="BF200" i="10"/>
  <c r="T200" i="10"/>
  <c r="R200" i="10"/>
  <c r="P200" i="10"/>
  <c r="BI195" i="10"/>
  <c r="BH195" i="10"/>
  <c r="BG195" i="10"/>
  <c r="BF195" i="10"/>
  <c r="T195" i="10"/>
  <c r="R195" i="10"/>
  <c r="P195" i="10"/>
  <c r="BI190" i="10"/>
  <c r="BH190" i="10"/>
  <c r="BG190" i="10"/>
  <c r="BF190" i="10"/>
  <c r="T190" i="10"/>
  <c r="R190" i="10"/>
  <c r="P190" i="10"/>
  <c r="BI185" i="10"/>
  <c r="BH185" i="10"/>
  <c r="BG185" i="10"/>
  <c r="BF185" i="10"/>
  <c r="T185" i="10"/>
  <c r="R185" i="10"/>
  <c r="P185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69" i="10"/>
  <c r="BH169" i="10"/>
  <c r="BG169" i="10"/>
  <c r="BF169" i="10"/>
  <c r="T169" i="10"/>
  <c r="R169" i="10"/>
  <c r="P169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4" i="10"/>
  <c r="BH154" i="10"/>
  <c r="BG154" i="10"/>
  <c r="BF154" i="10"/>
  <c r="T154" i="10"/>
  <c r="R154" i="10"/>
  <c r="P154" i="10"/>
  <c r="BI149" i="10"/>
  <c r="BH149" i="10"/>
  <c r="BG149" i="10"/>
  <c r="BF149" i="10"/>
  <c r="T149" i="10"/>
  <c r="R149" i="10"/>
  <c r="P149" i="10"/>
  <c r="BI144" i="10"/>
  <c r="BH144" i="10"/>
  <c r="BG144" i="10"/>
  <c r="BF144" i="10"/>
  <c r="T144" i="10"/>
  <c r="R144" i="10"/>
  <c r="P144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29" i="10"/>
  <c r="BH129" i="10"/>
  <c r="BG129" i="10"/>
  <c r="BF129" i="10"/>
  <c r="T129" i="10"/>
  <c r="R129" i="10"/>
  <c r="P129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4" i="10"/>
  <c r="BH114" i="10"/>
  <c r="BG114" i="10"/>
  <c r="BF114" i="10"/>
  <c r="T114" i="10"/>
  <c r="R114" i="10"/>
  <c r="P114" i="10"/>
  <c r="BI109" i="10"/>
  <c r="BH109" i="10"/>
  <c r="BG109" i="10"/>
  <c r="BF109" i="10"/>
  <c r="T109" i="10"/>
  <c r="R109" i="10"/>
  <c r="P109" i="10"/>
  <c r="BI104" i="10"/>
  <c r="BH104" i="10"/>
  <c r="BG104" i="10"/>
  <c r="BF104" i="10"/>
  <c r="T104" i="10"/>
  <c r="R104" i="10"/>
  <c r="P104" i="10"/>
  <c r="BI99" i="10"/>
  <c r="BH99" i="10"/>
  <c r="BG99" i="10"/>
  <c r="BF99" i="10"/>
  <c r="T99" i="10"/>
  <c r="R99" i="10"/>
  <c r="P99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J83" i="10"/>
  <c r="J82" i="10"/>
  <c r="F82" i="10"/>
  <c r="F80" i="10"/>
  <c r="E78" i="10"/>
  <c r="J59" i="10"/>
  <c r="J58" i="10"/>
  <c r="F58" i="10"/>
  <c r="F56" i="10"/>
  <c r="E54" i="10"/>
  <c r="J20" i="10"/>
  <c r="E20" i="10"/>
  <c r="F59" i="10" s="1"/>
  <c r="J19" i="10"/>
  <c r="J14" i="10"/>
  <c r="J56" i="10"/>
  <c r="E7" i="10"/>
  <c r="E74" i="10"/>
  <c r="J39" i="9"/>
  <c r="J38" i="9"/>
  <c r="AY64" i="1" s="1"/>
  <c r="J37" i="9"/>
  <c r="AX64" i="1" s="1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1" i="9"/>
  <c r="BH261" i="9"/>
  <c r="BG261" i="9"/>
  <c r="BF261" i="9"/>
  <c r="T261" i="9"/>
  <c r="T260" i="9" s="1"/>
  <c r="R261" i="9"/>
  <c r="R260" i="9" s="1"/>
  <c r="P261" i="9"/>
  <c r="P260" i="9" s="1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T252" i="9" s="1"/>
  <c r="R253" i="9"/>
  <c r="R252" i="9" s="1"/>
  <c r="P253" i="9"/>
  <c r="P252" i="9" s="1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29" i="9"/>
  <c r="BH229" i="9"/>
  <c r="BG229" i="9"/>
  <c r="BF229" i="9"/>
  <c r="T229" i="9"/>
  <c r="R229" i="9"/>
  <c r="P229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1" i="9"/>
  <c r="BH101" i="9"/>
  <c r="BG101" i="9"/>
  <c r="BF101" i="9"/>
  <c r="T101" i="9"/>
  <c r="T100" i="9" s="1"/>
  <c r="T99" i="9" s="1"/>
  <c r="R101" i="9"/>
  <c r="R100" i="9"/>
  <c r="R99" i="9" s="1"/>
  <c r="P101" i="9"/>
  <c r="P100" i="9"/>
  <c r="P99" i="9"/>
  <c r="J95" i="9"/>
  <c r="J94" i="9"/>
  <c r="F94" i="9"/>
  <c r="F92" i="9"/>
  <c r="E90" i="9"/>
  <c r="J59" i="9"/>
  <c r="J58" i="9"/>
  <c r="F58" i="9"/>
  <c r="F56" i="9"/>
  <c r="E54" i="9"/>
  <c r="J20" i="9"/>
  <c r="E20" i="9"/>
  <c r="F95" i="9" s="1"/>
  <c r="J19" i="9"/>
  <c r="J14" i="9"/>
  <c r="J92" i="9"/>
  <c r="E7" i="9"/>
  <c r="E86" i="9" s="1"/>
  <c r="J39" i="8"/>
  <c r="J38" i="8"/>
  <c r="AY63" i="1" s="1"/>
  <c r="J37" i="8"/>
  <c r="AX63" i="1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T120" i="8" s="1"/>
  <c r="R121" i="8"/>
  <c r="R120" i="8" s="1"/>
  <c r="P121" i="8"/>
  <c r="P120" i="8" s="1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J89" i="8"/>
  <c r="J88" i="8"/>
  <c r="F88" i="8"/>
  <c r="F86" i="8"/>
  <c r="E84" i="8"/>
  <c r="J59" i="8"/>
  <c r="J58" i="8"/>
  <c r="F58" i="8"/>
  <c r="F56" i="8"/>
  <c r="E54" i="8"/>
  <c r="J20" i="8"/>
  <c r="E20" i="8"/>
  <c r="F59" i="8"/>
  <c r="J19" i="8"/>
  <c r="J14" i="8"/>
  <c r="J86" i="8" s="1"/>
  <c r="E7" i="8"/>
  <c r="E80" i="8" s="1"/>
  <c r="J39" i="7"/>
  <c r="J38" i="7"/>
  <c r="AY62" i="1"/>
  <c r="J37" i="7"/>
  <c r="AX62" i="1"/>
  <c r="BI188" i="7"/>
  <c r="BH188" i="7"/>
  <c r="BG188" i="7"/>
  <c r="BF188" i="7"/>
  <c r="T188" i="7"/>
  <c r="T187" i="7"/>
  <c r="R188" i="7"/>
  <c r="R187" i="7"/>
  <c r="P188" i="7"/>
  <c r="P187" i="7"/>
  <c r="BI185" i="7"/>
  <c r="BH185" i="7"/>
  <c r="BG185" i="7"/>
  <c r="BF185" i="7"/>
  <c r="T185" i="7"/>
  <c r="T184" i="7"/>
  <c r="R185" i="7"/>
  <c r="R184" i="7"/>
  <c r="P185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3" i="7"/>
  <c r="BH113" i="7"/>
  <c r="BG113" i="7"/>
  <c r="BF113" i="7"/>
  <c r="T113" i="7"/>
  <c r="R113" i="7"/>
  <c r="P113" i="7"/>
  <c r="BI109" i="7"/>
  <c r="BH109" i="7"/>
  <c r="BG109" i="7"/>
  <c r="BF109" i="7"/>
  <c r="T109" i="7"/>
  <c r="R109" i="7"/>
  <c r="P109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J91" i="7"/>
  <c r="J90" i="7"/>
  <c r="F90" i="7"/>
  <c r="F88" i="7"/>
  <c r="E86" i="7"/>
  <c r="J59" i="7"/>
  <c r="J58" i="7"/>
  <c r="F58" i="7"/>
  <c r="F56" i="7"/>
  <c r="E54" i="7"/>
  <c r="J20" i="7"/>
  <c r="E20" i="7"/>
  <c r="F91" i="7" s="1"/>
  <c r="J19" i="7"/>
  <c r="J14" i="7"/>
  <c r="J88" i="7" s="1"/>
  <c r="E7" i="7"/>
  <c r="E82" i="7"/>
  <c r="J39" i="6"/>
  <c r="J38" i="6"/>
  <c r="AY61" i="1"/>
  <c r="J37" i="6"/>
  <c r="AX61" i="1" s="1"/>
  <c r="BI262" i="6"/>
  <c r="BH262" i="6"/>
  <c r="BG262" i="6"/>
  <c r="BF262" i="6"/>
  <c r="T262" i="6"/>
  <c r="T261" i="6"/>
  <c r="R262" i="6"/>
  <c r="R261" i="6" s="1"/>
  <c r="P262" i="6"/>
  <c r="P261" i="6"/>
  <c r="BI259" i="6"/>
  <c r="BH259" i="6"/>
  <c r="BG259" i="6"/>
  <c r="BF259" i="6"/>
  <c r="T259" i="6"/>
  <c r="T258" i="6" s="1"/>
  <c r="R259" i="6"/>
  <c r="R258" i="6"/>
  <c r="P259" i="6"/>
  <c r="P258" i="6" s="1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T244" i="6" s="1"/>
  <c r="T243" i="6" s="1"/>
  <c r="R245" i="6"/>
  <c r="R244" i="6"/>
  <c r="R243" i="6" s="1"/>
  <c r="P245" i="6"/>
  <c r="P244" i="6" s="1"/>
  <c r="P243" i="6" s="1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T99" i="6" s="1"/>
  <c r="R100" i="6"/>
  <c r="R99" i="6" s="1"/>
  <c r="P100" i="6"/>
  <c r="P99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/>
  <c r="J19" i="6"/>
  <c r="J14" i="6"/>
  <c r="J56" i="6" s="1"/>
  <c r="E7" i="6"/>
  <c r="E85" i="6" s="1"/>
  <c r="J39" i="5"/>
  <c r="J38" i="5"/>
  <c r="AY59" i="1"/>
  <c r="J37" i="5"/>
  <c r="AX59" i="1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7" i="5"/>
  <c r="BH217" i="5"/>
  <c r="BG217" i="5"/>
  <c r="BF217" i="5"/>
  <c r="T217" i="5"/>
  <c r="R217" i="5"/>
  <c r="P217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1" i="5"/>
  <c r="BH171" i="5"/>
  <c r="BG171" i="5"/>
  <c r="BF171" i="5"/>
  <c r="T171" i="5"/>
  <c r="R171" i="5"/>
  <c r="P171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T142" i="5"/>
  <c r="R143" i="5"/>
  <c r="R142" i="5"/>
  <c r="P143" i="5"/>
  <c r="P142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/>
  <c r="J19" i="5"/>
  <c r="J14" i="5"/>
  <c r="J86" i="5" s="1"/>
  <c r="E7" i="5"/>
  <c r="E50" i="5"/>
  <c r="J39" i="4"/>
  <c r="J38" i="4"/>
  <c r="AY58" i="1"/>
  <c r="J37" i="4"/>
  <c r="AX58" i="1" s="1"/>
  <c r="BI731" i="4"/>
  <c r="BH731" i="4"/>
  <c r="BG731" i="4"/>
  <c r="BF731" i="4"/>
  <c r="T731" i="4"/>
  <c r="R731" i="4"/>
  <c r="P731" i="4"/>
  <c r="BI726" i="4"/>
  <c r="BH726" i="4"/>
  <c r="BG726" i="4"/>
  <c r="BF726" i="4"/>
  <c r="T726" i="4"/>
  <c r="R726" i="4"/>
  <c r="P726" i="4"/>
  <c r="BI721" i="4"/>
  <c r="BH721" i="4"/>
  <c r="BG721" i="4"/>
  <c r="BF721" i="4"/>
  <c r="T721" i="4"/>
  <c r="R721" i="4"/>
  <c r="P721" i="4"/>
  <c r="BI716" i="4"/>
  <c r="BH716" i="4"/>
  <c r="BG716" i="4"/>
  <c r="BF716" i="4"/>
  <c r="T716" i="4"/>
  <c r="R716" i="4"/>
  <c r="P716" i="4"/>
  <c r="BI711" i="4"/>
  <c r="BH711" i="4"/>
  <c r="BG711" i="4"/>
  <c r="BF711" i="4"/>
  <c r="T711" i="4"/>
  <c r="R711" i="4"/>
  <c r="P711" i="4"/>
  <c r="BI706" i="4"/>
  <c r="BH706" i="4"/>
  <c r="BG706" i="4"/>
  <c r="BF706" i="4"/>
  <c r="T706" i="4"/>
  <c r="R706" i="4"/>
  <c r="P706" i="4"/>
  <c r="BI701" i="4"/>
  <c r="BH701" i="4"/>
  <c r="BG701" i="4"/>
  <c r="BF701" i="4"/>
  <c r="T701" i="4"/>
  <c r="R701" i="4"/>
  <c r="P701" i="4"/>
  <c r="BI696" i="4"/>
  <c r="BH696" i="4"/>
  <c r="BG696" i="4"/>
  <c r="BF696" i="4"/>
  <c r="T696" i="4"/>
  <c r="R696" i="4"/>
  <c r="P696" i="4"/>
  <c r="BI691" i="4"/>
  <c r="BH691" i="4"/>
  <c r="BG691" i="4"/>
  <c r="BF691" i="4"/>
  <c r="T691" i="4"/>
  <c r="R691" i="4"/>
  <c r="P691" i="4"/>
  <c r="BI686" i="4"/>
  <c r="BH686" i="4"/>
  <c r="BG686" i="4"/>
  <c r="BF686" i="4"/>
  <c r="T686" i="4"/>
  <c r="R686" i="4"/>
  <c r="P686" i="4"/>
  <c r="BI681" i="4"/>
  <c r="BH681" i="4"/>
  <c r="BG681" i="4"/>
  <c r="BF681" i="4"/>
  <c r="T681" i="4"/>
  <c r="R681" i="4"/>
  <c r="P681" i="4"/>
  <c r="BI676" i="4"/>
  <c r="BH676" i="4"/>
  <c r="BG676" i="4"/>
  <c r="BF676" i="4"/>
  <c r="T676" i="4"/>
  <c r="R676" i="4"/>
  <c r="P676" i="4"/>
  <c r="BI671" i="4"/>
  <c r="BH671" i="4"/>
  <c r="BG671" i="4"/>
  <c r="BF671" i="4"/>
  <c r="T671" i="4"/>
  <c r="R671" i="4"/>
  <c r="P671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29" i="4"/>
  <c r="BH629" i="4"/>
  <c r="BG629" i="4"/>
  <c r="BF629" i="4"/>
  <c r="T629" i="4"/>
  <c r="R629" i="4"/>
  <c r="P629" i="4"/>
  <c r="BI598" i="4"/>
  <c r="BH598" i="4"/>
  <c r="BG598" i="4"/>
  <c r="BF598" i="4"/>
  <c r="T598" i="4"/>
  <c r="R598" i="4"/>
  <c r="P598" i="4"/>
  <c r="BI567" i="4"/>
  <c r="BH567" i="4"/>
  <c r="BG567" i="4"/>
  <c r="BF567" i="4"/>
  <c r="T567" i="4"/>
  <c r="R567" i="4"/>
  <c r="P567" i="4"/>
  <c r="BI564" i="4"/>
  <c r="BH564" i="4"/>
  <c r="BG564" i="4"/>
  <c r="BF564" i="4"/>
  <c r="T564" i="4"/>
  <c r="R564" i="4"/>
  <c r="P564" i="4"/>
  <c r="BI559" i="4"/>
  <c r="BH559" i="4"/>
  <c r="BG559" i="4"/>
  <c r="BF559" i="4"/>
  <c r="T559" i="4"/>
  <c r="R559" i="4"/>
  <c r="P559" i="4"/>
  <c r="BI556" i="4"/>
  <c r="BH556" i="4"/>
  <c r="BG556" i="4"/>
  <c r="BF556" i="4"/>
  <c r="T556" i="4"/>
  <c r="R556" i="4"/>
  <c r="P556" i="4"/>
  <c r="BI551" i="4"/>
  <c r="BH551" i="4"/>
  <c r="BG551" i="4"/>
  <c r="BF551" i="4"/>
  <c r="T551" i="4"/>
  <c r="R551" i="4"/>
  <c r="P551" i="4"/>
  <c r="BI548" i="4"/>
  <c r="BH548" i="4"/>
  <c r="BG548" i="4"/>
  <c r="BF548" i="4"/>
  <c r="T548" i="4"/>
  <c r="R548" i="4"/>
  <c r="P548" i="4"/>
  <c r="BI544" i="4"/>
  <c r="BH544" i="4"/>
  <c r="BG544" i="4"/>
  <c r="BF544" i="4"/>
  <c r="T544" i="4"/>
  <c r="R544" i="4"/>
  <c r="P544" i="4"/>
  <c r="BI539" i="4"/>
  <c r="BH539" i="4"/>
  <c r="BG539" i="4"/>
  <c r="BF539" i="4"/>
  <c r="T539" i="4"/>
  <c r="R539" i="4"/>
  <c r="P539" i="4"/>
  <c r="BI534" i="4"/>
  <c r="BH534" i="4"/>
  <c r="BG534" i="4"/>
  <c r="BF534" i="4"/>
  <c r="T534" i="4"/>
  <c r="R534" i="4"/>
  <c r="P534" i="4"/>
  <c r="BI531" i="4"/>
  <c r="BH531" i="4"/>
  <c r="BG531" i="4"/>
  <c r="BF531" i="4"/>
  <c r="T531" i="4"/>
  <c r="R531" i="4"/>
  <c r="P531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R525" i="4"/>
  <c r="P525" i="4"/>
  <c r="BI520" i="4"/>
  <c r="BH520" i="4"/>
  <c r="BG520" i="4"/>
  <c r="BF520" i="4"/>
  <c r="T520" i="4"/>
  <c r="R520" i="4"/>
  <c r="P520" i="4"/>
  <c r="BI515" i="4"/>
  <c r="BH515" i="4"/>
  <c r="BG515" i="4"/>
  <c r="BF515" i="4"/>
  <c r="T515" i="4"/>
  <c r="R515" i="4"/>
  <c r="P515" i="4"/>
  <c r="BI484" i="4"/>
  <c r="BH484" i="4"/>
  <c r="BG484" i="4"/>
  <c r="BF484" i="4"/>
  <c r="T484" i="4"/>
  <c r="R484" i="4"/>
  <c r="P484" i="4"/>
  <c r="BI453" i="4"/>
  <c r="BH453" i="4"/>
  <c r="BG453" i="4"/>
  <c r="BF453" i="4"/>
  <c r="T453" i="4"/>
  <c r="R453" i="4"/>
  <c r="P453" i="4"/>
  <c r="BI447" i="4"/>
  <c r="BH447" i="4"/>
  <c r="BG447" i="4"/>
  <c r="BF447" i="4"/>
  <c r="T447" i="4"/>
  <c r="R447" i="4"/>
  <c r="P447" i="4"/>
  <c r="BI442" i="4"/>
  <c r="BH442" i="4"/>
  <c r="BG442" i="4"/>
  <c r="BF442" i="4"/>
  <c r="T442" i="4"/>
  <c r="R442" i="4"/>
  <c r="P442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22" i="4"/>
  <c r="BH422" i="4"/>
  <c r="BG422" i="4"/>
  <c r="BF422" i="4"/>
  <c r="T422" i="4"/>
  <c r="R422" i="4"/>
  <c r="P422" i="4"/>
  <c r="BI417" i="4"/>
  <c r="BH417" i="4"/>
  <c r="BG417" i="4"/>
  <c r="BF417" i="4"/>
  <c r="T417" i="4"/>
  <c r="R417" i="4"/>
  <c r="P417" i="4"/>
  <c r="BI412" i="4"/>
  <c r="BH412" i="4"/>
  <c r="BG412" i="4"/>
  <c r="BF412" i="4"/>
  <c r="T412" i="4"/>
  <c r="R412" i="4"/>
  <c r="P412" i="4"/>
  <c r="BI400" i="4"/>
  <c r="BH400" i="4"/>
  <c r="BG400" i="4"/>
  <c r="BF400" i="4"/>
  <c r="T400" i="4"/>
  <c r="R400" i="4"/>
  <c r="P400" i="4"/>
  <c r="BI388" i="4"/>
  <c r="BH388" i="4"/>
  <c r="BG388" i="4"/>
  <c r="BF388" i="4"/>
  <c r="T388" i="4"/>
  <c r="R388" i="4"/>
  <c r="P388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2" i="4"/>
  <c r="BH342" i="4"/>
  <c r="BG342" i="4"/>
  <c r="BF342" i="4"/>
  <c r="T342" i="4"/>
  <c r="R342" i="4"/>
  <c r="P342" i="4"/>
  <c r="BI328" i="4"/>
  <c r="BH328" i="4"/>
  <c r="BG328" i="4"/>
  <c r="BF328" i="4"/>
  <c r="T328" i="4"/>
  <c r="R328" i="4"/>
  <c r="P328" i="4"/>
  <c r="BI314" i="4"/>
  <c r="BH314" i="4"/>
  <c r="BG314" i="4"/>
  <c r="BF314" i="4"/>
  <c r="T314" i="4"/>
  <c r="R314" i="4"/>
  <c r="P314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R294" i="4"/>
  <c r="P294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80" i="4"/>
  <c r="BH180" i="4"/>
  <c r="BG180" i="4"/>
  <c r="BF180" i="4"/>
  <c r="T180" i="4"/>
  <c r="R180" i="4"/>
  <c r="P180" i="4"/>
  <c r="BI172" i="4"/>
  <c r="BH172" i="4"/>
  <c r="BG172" i="4"/>
  <c r="BF172" i="4"/>
  <c r="T172" i="4"/>
  <c r="R172" i="4"/>
  <c r="P172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J94" i="4"/>
  <c r="J93" i="4"/>
  <c r="F93" i="4"/>
  <c r="F91" i="4"/>
  <c r="E89" i="4"/>
  <c r="J59" i="4"/>
  <c r="J58" i="4"/>
  <c r="F58" i="4"/>
  <c r="F56" i="4"/>
  <c r="E54" i="4"/>
  <c r="J20" i="4"/>
  <c r="E20" i="4"/>
  <c r="F94" i="4" s="1"/>
  <c r="J19" i="4"/>
  <c r="J14" i="4"/>
  <c r="J56" i="4"/>
  <c r="E7" i="4"/>
  <c r="E50" i="4"/>
  <c r="J39" i="3"/>
  <c r="J38" i="3"/>
  <c r="AY57" i="1"/>
  <c r="J37" i="3"/>
  <c r="AX57" i="1" s="1"/>
  <c r="BI492" i="3"/>
  <c r="BH492" i="3"/>
  <c r="BG492" i="3"/>
  <c r="BF492" i="3"/>
  <c r="T492" i="3"/>
  <c r="R492" i="3"/>
  <c r="P492" i="3"/>
  <c r="BI486" i="3"/>
  <c r="BH486" i="3"/>
  <c r="BG486" i="3"/>
  <c r="BF486" i="3"/>
  <c r="T486" i="3"/>
  <c r="R486" i="3"/>
  <c r="P486" i="3"/>
  <c r="BI480" i="3"/>
  <c r="BH480" i="3"/>
  <c r="BG480" i="3"/>
  <c r="BF480" i="3"/>
  <c r="T480" i="3"/>
  <c r="R480" i="3"/>
  <c r="P480" i="3"/>
  <c r="BI475" i="3"/>
  <c r="BH475" i="3"/>
  <c r="BG475" i="3"/>
  <c r="BF475" i="3"/>
  <c r="T475" i="3"/>
  <c r="R475" i="3"/>
  <c r="P475" i="3"/>
  <c r="BI469" i="3"/>
  <c r="BH469" i="3"/>
  <c r="BG469" i="3"/>
  <c r="BF469" i="3"/>
  <c r="T469" i="3"/>
  <c r="R469" i="3"/>
  <c r="P469" i="3"/>
  <c r="BI463" i="3"/>
  <c r="BH463" i="3"/>
  <c r="BG463" i="3"/>
  <c r="BF463" i="3"/>
  <c r="T463" i="3"/>
  <c r="R463" i="3"/>
  <c r="P463" i="3"/>
  <c r="BI457" i="3"/>
  <c r="BH457" i="3"/>
  <c r="BG457" i="3"/>
  <c r="BF457" i="3"/>
  <c r="T457" i="3"/>
  <c r="R457" i="3"/>
  <c r="P457" i="3"/>
  <c r="BI451" i="3"/>
  <c r="BH451" i="3"/>
  <c r="BG451" i="3"/>
  <c r="BF451" i="3"/>
  <c r="T451" i="3"/>
  <c r="R451" i="3"/>
  <c r="P451" i="3"/>
  <c r="BI445" i="3"/>
  <c r="BH445" i="3"/>
  <c r="BG445" i="3"/>
  <c r="BF445" i="3"/>
  <c r="T445" i="3"/>
  <c r="R445" i="3"/>
  <c r="P445" i="3"/>
  <c r="BI413" i="3"/>
  <c r="BH413" i="3"/>
  <c r="BG413" i="3"/>
  <c r="BF413" i="3"/>
  <c r="T413" i="3"/>
  <c r="T412" i="3"/>
  <c r="R413" i="3"/>
  <c r="R412" i="3"/>
  <c r="P413" i="3"/>
  <c r="P412" i="3"/>
  <c r="BI404" i="3"/>
  <c r="BH404" i="3"/>
  <c r="BG404" i="3"/>
  <c r="BF404" i="3"/>
  <c r="T404" i="3"/>
  <c r="T403" i="3"/>
  <c r="R404" i="3"/>
  <c r="R403" i="3"/>
  <c r="P404" i="3"/>
  <c r="P403" i="3"/>
  <c r="BI398" i="3"/>
  <c r="BH398" i="3"/>
  <c r="BG398" i="3"/>
  <c r="BF398" i="3"/>
  <c r="T398" i="3"/>
  <c r="R398" i="3"/>
  <c r="P398" i="3"/>
  <c r="BI388" i="3"/>
  <c r="BH388" i="3"/>
  <c r="BG388" i="3"/>
  <c r="BF388" i="3"/>
  <c r="T388" i="3"/>
  <c r="T387" i="3" s="1"/>
  <c r="R388" i="3"/>
  <c r="R387" i="3" s="1"/>
  <c r="P388" i="3"/>
  <c r="P387" i="3" s="1"/>
  <c r="BI382" i="3"/>
  <c r="BH382" i="3"/>
  <c r="BG382" i="3"/>
  <c r="BF382" i="3"/>
  <c r="T382" i="3"/>
  <c r="R382" i="3"/>
  <c r="P382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58" i="3"/>
  <c r="BH358" i="3"/>
  <c r="BG358" i="3"/>
  <c r="BF358" i="3"/>
  <c r="T358" i="3"/>
  <c r="T349" i="3"/>
  <c r="R358" i="3"/>
  <c r="P358" i="3"/>
  <c r="P349" i="3"/>
  <c r="BI350" i="3"/>
  <c r="BH350" i="3"/>
  <c r="BG350" i="3"/>
  <c r="BF350" i="3"/>
  <c r="T350" i="3"/>
  <c r="R350" i="3"/>
  <c r="R349" i="3" s="1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J97" i="3"/>
  <c r="J96" i="3"/>
  <c r="F96" i="3"/>
  <c r="F94" i="3"/>
  <c r="E92" i="3"/>
  <c r="J59" i="3"/>
  <c r="J58" i="3"/>
  <c r="F58" i="3"/>
  <c r="F56" i="3"/>
  <c r="E54" i="3"/>
  <c r="J20" i="3"/>
  <c r="E20" i="3"/>
  <c r="F59" i="3"/>
  <c r="J19" i="3"/>
  <c r="J14" i="3"/>
  <c r="J94" i="3" s="1"/>
  <c r="E7" i="3"/>
  <c r="E50" i="3"/>
  <c r="J87" i="2"/>
  <c r="J37" i="2"/>
  <c r="J36" i="2"/>
  <c r="AY55" i="1"/>
  <c r="J35" i="2"/>
  <c r="AX55" i="1" s="1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 s="1"/>
  <c r="R171" i="2"/>
  <c r="R170" i="2" s="1"/>
  <c r="P171" i="2"/>
  <c r="P170" i="2" s="1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3" i="2"/>
  <c r="BH103" i="2"/>
  <c r="F36" i="2" s="1"/>
  <c r="BG103" i="2"/>
  <c r="BF103" i="2"/>
  <c r="T103" i="2"/>
  <c r="R103" i="2"/>
  <c r="P103" i="2"/>
  <c r="BI100" i="2"/>
  <c r="BH100" i="2"/>
  <c r="BG100" i="2"/>
  <c r="F35" i="2" s="1"/>
  <c r="BF100" i="2"/>
  <c r="T100" i="2"/>
  <c r="R100" i="2"/>
  <c r="P100" i="2"/>
  <c r="BI95" i="2"/>
  <c r="BH95" i="2"/>
  <c r="BG95" i="2"/>
  <c r="BF95" i="2"/>
  <c r="J34" i="2" s="1"/>
  <c r="T95" i="2"/>
  <c r="R95" i="2"/>
  <c r="P95" i="2"/>
  <c r="BI90" i="2"/>
  <c r="F37" i="2" s="1"/>
  <c r="BH90" i="2"/>
  <c r="BG90" i="2"/>
  <c r="BF90" i="2"/>
  <c r="T90" i="2"/>
  <c r="R90" i="2"/>
  <c r="P90" i="2"/>
  <c r="J60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AS77" i="1"/>
  <c r="BK111" i="3"/>
  <c r="J551" i="4"/>
  <c r="BK556" i="4"/>
  <c r="BK520" i="4"/>
  <c r="J442" i="4"/>
  <c r="BK155" i="5"/>
  <c r="J237" i="6"/>
  <c r="J114" i="6"/>
  <c r="J109" i="6"/>
  <c r="J128" i="7"/>
  <c r="BK243" i="9"/>
  <c r="BK158" i="9"/>
  <c r="J94" i="10"/>
  <c r="J138" i="11"/>
  <c r="J113" i="15"/>
  <c r="BK128" i="16"/>
  <c r="BK114" i="21"/>
  <c r="J183" i="23"/>
  <c r="J86" i="23"/>
  <c r="J113" i="26"/>
  <c r="J123" i="27"/>
  <c r="J217" i="30"/>
  <c r="J282" i="30"/>
  <c r="J143" i="32"/>
  <c r="BK140" i="3"/>
  <c r="BK492" i="3"/>
  <c r="J286" i="4"/>
  <c r="BK453" i="4"/>
  <c r="BK551" i="4"/>
  <c r="J114" i="5"/>
  <c r="BK211" i="6"/>
  <c r="J123" i="6"/>
  <c r="J191" i="6"/>
  <c r="J180" i="7"/>
  <c r="BK225" i="9"/>
  <c r="J148" i="9"/>
  <c r="BK154" i="10"/>
  <c r="BK143" i="11"/>
  <c r="BK88" i="15"/>
  <c r="BK203" i="16"/>
  <c r="J128" i="17"/>
  <c r="BK121" i="21"/>
  <c r="BK126" i="22"/>
  <c r="BK194" i="23"/>
  <c r="J123" i="26"/>
  <c r="J183" i="27"/>
  <c r="J207" i="30"/>
  <c r="BK98" i="31"/>
  <c r="BK113" i="33"/>
  <c r="BK88" i="37"/>
  <c r="BK115" i="2"/>
  <c r="J398" i="3"/>
  <c r="J155" i="3"/>
  <c r="J275" i="3"/>
  <c r="J215" i="3"/>
  <c r="J180" i="4"/>
  <c r="J525" i="4"/>
  <c r="BK534" i="4"/>
  <c r="BK122" i="5"/>
  <c r="BK147" i="6"/>
  <c r="BK165" i="6"/>
  <c r="J163" i="7"/>
  <c r="J167" i="7"/>
  <c r="BK156" i="9"/>
  <c r="J113" i="9"/>
  <c r="BK124" i="10"/>
  <c r="J98" i="11"/>
  <c r="J178" i="13"/>
  <c r="J88" i="16"/>
  <c r="BK93" i="19"/>
  <c r="BK136" i="22"/>
  <c r="J212" i="23"/>
  <c r="BK136" i="24"/>
  <c r="BK158" i="26"/>
  <c r="BK188" i="27"/>
  <c r="BK252" i="30"/>
  <c r="J277" i="30"/>
  <c r="BK133" i="32"/>
  <c r="BK108" i="36"/>
  <c r="BK151" i="2"/>
  <c r="AS60" i="1"/>
  <c r="J291" i="3"/>
  <c r="BK676" i="4"/>
  <c r="BK110" i="4"/>
  <c r="J731" i="4"/>
  <c r="BK102" i="5"/>
  <c r="BK228" i="5"/>
  <c r="J179" i="6"/>
  <c r="BK127" i="6"/>
  <c r="BK155" i="7"/>
  <c r="J120" i="9"/>
  <c r="J196" i="9"/>
  <c r="BK164" i="10"/>
  <c r="J88" i="11"/>
  <c r="BK93" i="15"/>
  <c r="BK133" i="17"/>
  <c r="J118" i="22"/>
  <c r="J189" i="23"/>
  <c r="J168" i="26"/>
  <c r="J148" i="27"/>
  <c r="J103" i="27"/>
  <c r="J212" i="30"/>
  <c r="J123" i="31"/>
  <c r="J98" i="34"/>
  <c r="BK346" i="3"/>
  <c r="BK398" i="3"/>
  <c r="BK122" i="3"/>
  <c r="J103" i="3"/>
  <c r="BK525" i="4"/>
  <c r="J253" i="4"/>
  <c r="BK114" i="5"/>
  <c r="BK238" i="5"/>
  <c r="BK195" i="6"/>
  <c r="BK114" i="6"/>
  <c r="J188" i="7"/>
  <c r="J229" i="9"/>
  <c r="BK209" i="9"/>
  <c r="J114" i="10"/>
  <c r="J128" i="12"/>
  <c r="J178" i="16"/>
  <c r="J103" i="17"/>
  <c r="BK166" i="22"/>
  <c r="BK101" i="23"/>
  <c r="J111" i="24"/>
  <c r="BK93" i="26"/>
  <c r="J153" i="27"/>
  <c r="J162" i="30"/>
  <c r="BK113" i="31"/>
  <c r="BK103" i="33"/>
  <c r="BK731" i="4"/>
  <c r="BK417" i="4"/>
  <c r="J163" i="4"/>
  <c r="J158" i="5"/>
  <c r="BK141" i="6"/>
  <c r="J117" i="6"/>
  <c r="J233" i="6"/>
  <c r="J173" i="7"/>
  <c r="J131" i="8"/>
  <c r="BK118" i="9"/>
  <c r="BK223" i="9"/>
  <c r="J144" i="10"/>
  <c r="BK168" i="11"/>
  <c r="BK103" i="13"/>
  <c r="BK178" i="13"/>
  <c r="J118" i="13"/>
  <c r="BK113" i="14"/>
  <c r="J103" i="14"/>
  <c r="BK133" i="15"/>
  <c r="BK93" i="18"/>
  <c r="J147" i="22"/>
  <c r="J120" i="23"/>
  <c r="BK179" i="23"/>
  <c r="J138" i="26"/>
  <c r="BK108" i="27"/>
  <c r="BK103" i="30"/>
  <c r="J168" i="32"/>
  <c r="BK287" i="3"/>
  <c r="BK469" i="3"/>
  <c r="J266" i="4"/>
  <c r="J365" i="4"/>
  <c r="BK253" i="4"/>
  <c r="J117" i="5"/>
  <c r="BK205" i="6"/>
  <c r="J107" i="6"/>
  <c r="J217" i="6"/>
  <c r="BK108" i="8"/>
  <c r="BK170" i="9"/>
  <c r="BK221" i="9"/>
  <c r="J149" i="10"/>
  <c r="BK108" i="11"/>
  <c r="J213" i="16"/>
  <c r="BK93" i="20"/>
  <c r="J150" i="22"/>
  <c r="J192" i="23"/>
  <c r="BK91" i="23"/>
  <c r="J158" i="26"/>
  <c r="J198" i="27"/>
  <c r="BK197" i="30"/>
  <c r="BK123" i="31"/>
  <c r="J93" i="33"/>
  <c r="J166" i="2"/>
  <c r="J141" i="6"/>
  <c r="BK145" i="6"/>
  <c r="BK169" i="7"/>
  <c r="J113" i="8"/>
  <c r="J162" i="9"/>
  <c r="J180" i="10"/>
  <c r="J113" i="11"/>
  <c r="J133" i="13"/>
  <c r="BK143" i="16"/>
  <c r="J133" i="17"/>
  <c r="BK100" i="22"/>
  <c r="J219" i="23"/>
  <c r="BK101" i="24"/>
  <c r="BK188" i="26"/>
  <c r="J113" i="27"/>
  <c r="J108" i="30"/>
  <c r="BK88" i="34"/>
  <c r="J492" i="3"/>
  <c r="J255" i="3"/>
  <c r="BK275" i="3"/>
  <c r="BK691" i="4"/>
  <c r="J400" i="4"/>
  <c r="BK373" i="4"/>
  <c r="BK132" i="5"/>
  <c r="BK177" i="6"/>
  <c r="J207" i="6"/>
  <c r="J149" i="6"/>
  <c r="BK167" i="7"/>
  <c r="BK131" i="8"/>
  <c r="BK150" i="9"/>
  <c r="BK166" i="9"/>
  <c r="BK220" i="10"/>
  <c r="BK123" i="11"/>
  <c r="J108" i="15"/>
  <c r="BK103" i="16"/>
  <c r="J117" i="21"/>
  <c r="BK192" i="23"/>
  <c r="J93" i="25"/>
  <c r="J208" i="26"/>
  <c r="BK153" i="27"/>
  <c r="J182" i="30"/>
  <c r="BK98" i="33"/>
  <c r="BK181" i="3"/>
  <c r="J350" i="3"/>
  <c r="BK294" i="4"/>
  <c r="J671" i="4"/>
  <c r="J202" i="5"/>
  <c r="BK235" i="6"/>
  <c r="J181" i="6"/>
  <c r="BK182" i="7"/>
  <c r="BK99" i="7"/>
  <c r="J142" i="9"/>
  <c r="J206" i="9"/>
  <c r="J146" i="9"/>
  <c r="BK129" i="10"/>
  <c r="BK113" i="12"/>
  <c r="J208" i="16"/>
  <c r="BK98" i="17"/>
  <c r="BK158" i="22"/>
  <c r="J208" i="23"/>
  <c r="BK122" i="24"/>
  <c r="BK88" i="26"/>
  <c r="J188" i="27"/>
  <c r="BK267" i="30"/>
  <c r="BK183" i="32"/>
  <c r="J103" i="36"/>
  <c r="BK139" i="2"/>
  <c r="J90" i="2"/>
  <c r="J480" i="3"/>
  <c r="BK211" i="3"/>
  <c r="J716" i="4"/>
  <c r="J122" i="4"/>
  <c r="BK105" i="4"/>
  <c r="BK181" i="6"/>
  <c r="J100" i="6"/>
  <c r="BK103" i="6"/>
  <c r="J104" i="8"/>
  <c r="BK122" i="9"/>
  <c r="J106" i="9"/>
  <c r="J195" i="10"/>
  <c r="BK158" i="12"/>
  <c r="BK118" i="15"/>
  <c r="BK123" i="16"/>
  <c r="BK96" i="21"/>
  <c r="BK112" i="23"/>
  <c r="BK104" i="23"/>
  <c r="BK238" i="26"/>
  <c r="BK133" i="27"/>
  <c r="BK182" i="30"/>
  <c r="J148" i="32"/>
  <c r="BK123" i="33"/>
  <c r="J175" i="2"/>
  <c r="BK120" i="2"/>
  <c r="BK388" i="3"/>
  <c r="BK245" i="3"/>
  <c r="BK475" i="3"/>
  <c r="J639" i="4"/>
  <c r="J681" i="4"/>
  <c r="J706" i="4"/>
  <c r="J182" i="5"/>
  <c r="BK202" i="5"/>
  <c r="J153" i="6"/>
  <c r="BK183" i="6"/>
  <c r="BK132" i="7"/>
  <c r="J94" i="8"/>
  <c r="J166" i="9"/>
  <c r="J202" i="9"/>
  <c r="J154" i="10"/>
  <c r="J158" i="12"/>
  <c r="J123" i="16"/>
  <c r="BK103" i="17"/>
  <c r="J108" i="21"/>
  <c r="BK154" i="23"/>
  <c r="J136" i="24"/>
  <c r="J228" i="26"/>
  <c r="J267" i="30"/>
  <c r="J98" i="30"/>
  <c r="J123" i="33"/>
  <c r="J132" i="3"/>
  <c r="BK186" i="3"/>
  <c r="J251" i="3"/>
  <c r="J388" i="3"/>
  <c r="J110" i="4"/>
  <c r="J691" i="4"/>
  <c r="J249" i="4"/>
  <c r="J109" i="5"/>
  <c r="J151" i="6"/>
  <c r="BK219" i="6"/>
  <c r="BK128" i="7"/>
  <c r="J129" i="8"/>
  <c r="BK113" i="9"/>
  <c r="J180" i="9"/>
  <c r="BK134" i="10"/>
  <c r="BK93" i="12"/>
  <c r="BK118" i="16"/>
  <c r="J91" i="21"/>
  <c r="J158" i="22"/>
  <c r="J133" i="24"/>
  <c r="BK128" i="26"/>
  <c r="J93" i="28"/>
  <c r="J262" i="30"/>
  <c r="J113" i="32"/>
  <c r="BK88" i="35"/>
  <c r="J373" i="4"/>
  <c r="BK564" i="4"/>
  <c r="J544" i="4"/>
  <c r="J207" i="5"/>
  <c r="J249" i="6"/>
  <c r="J203" i="6"/>
  <c r="J117" i="7"/>
  <c r="J190" i="9"/>
  <c r="BK200" i="9"/>
  <c r="J234" i="9"/>
  <c r="BK91" i="10"/>
  <c r="BK133" i="12"/>
  <c r="J173" i="13"/>
  <c r="J128" i="13"/>
  <c r="J88" i="14"/>
  <c r="J98" i="14"/>
  <c r="BK128" i="15"/>
  <c r="J133" i="16"/>
  <c r="J105" i="21"/>
  <c r="J179" i="22"/>
  <c r="BK160" i="23"/>
  <c r="J193" i="26"/>
  <c r="J128" i="26"/>
  <c r="BK113" i="27"/>
  <c r="BK207" i="30"/>
  <c r="J98" i="31"/>
  <c r="J88" i="34"/>
  <c r="BK135" i="2"/>
  <c r="AS65" i="1"/>
  <c r="J676" i="4"/>
  <c r="BK721" i="4"/>
  <c r="J133" i="4"/>
  <c r="BK207" i="5"/>
  <c r="J256" i="6"/>
  <c r="J209" i="6"/>
  <c r="J150" i="7"/>
  <c r="J116" i="8"/>
  <c r="J219" i="9"/>
  <c r="J192" i="9"/>
  <c r="J108" i="11"/>
  <c r="J133" i="12"/>
  <c r="BK138" i="16"/>
  <c r="J127" i="21"/>
  <c r="BK132" i="23"/>
  <c r="BK164" i="23"/>
  <c r="BK213" i="26"/>
  <c r="BK93" i="27"/>
  <c r="J247" i="30"/>
  <c r="BK103" i="32"/>
  <c r="BK103" i="36"/>
  <c r="BK112" i="2"/>
  <c r="J160" i="3"/>
  <c r="BK267" i="3"/>
  <c r="J276" i="4"/>
  <c r="BK163" i="4"/>
  <c r="J208" i="4"/>
  <c r="J192" i="5"/>
  <c r="J127" i="5"/>
  <c r="BK117" i="6"/>
  <c r="J137" i="6"/>
  <c r="BK199" i="6"/>
  <c r="J159" i="7"/>
  <c r="J102" i="7"/>
  <c r="J108" i="9"/>
  <c r="J134" i="9"/>
  <c r="J169" i="10"/>
  <c r="BK163" i="12"/>
  <c r="BK113" i="16"/>
  <c r="BK88" i="18"/>
  <c r="BK191" i="22"/>
  <c r="J179" i="23"/>
  <c r="BK86" i="23"/>
  <c r="J188" i="26"/>
  <c r="BK93" i="29"/>
  <c r="BK93" i="30"/>
  <c r="J103" i="32"/>
  <c r="BK338" i="3"/>
  <c r="J227" i="3"/>
  <c r="J346" i="3"/>
  <c r="BK260" i="4"/>
  <c r="BK180" i="4"/>
  <c r="J103" i="4"/>
  <c r="BK639" i="4"/>
  <c r="J98" i="5"/>
  <c r="BK95" i="5"/>
  <c r="J187" i="6"/>
  <c r="BK139" i="6"/>
  <c r="BK223" i="6"/>
  <c r="BK126" i="7"/>
  <c r="J221" i="9"/>
  <c r="BK164" i="9"/>
  <c r="J200" i="9"/>
  <c r="BK99" i="10"/>
  <c r="J138" i="12"/>
  <c r="J138" i="15"/>
  <c r="J153" i="16"/>
  <c r="BK102" i="21"/>
  <c r="J147" i="23"/>
  <c r="BK127" i="24"/>
  <c r="BK133" i="26"/>
  <c r="BK143" i="27"/>
  <c r="J98" i="29"/>
  <c r="BK108" i="31"/>
  <c r="J98" i="33"/>
  <c r="BK302" i="3"/>
  <c r="BK206" i="3"/>
  <c r="BK539" i="4"/>
  <c r="J128" i="4"/>
  <c r="BK203" i="4"/>
  <c r="J107" i="4"/>
  <c r="J251" i="6"/>
  <c r="J129" i="6"/>
  <c r="J211" i="6"/>
  <c r="BK175" i="7"/>
  <c r="J120" i="7"/>
  <c r="BK160" i="9"/>
  <c r="J176" i="9"/>
  <c r="BK88" i="10"/>
  <c r="J153" i="12"/>
  <c r="BK103" i="15"/>
  <c r="J98" i="17"/>
  <c r="J102" i="21"/>
  <c r="J155" i="22"/>
  <c r="BK197" i="23"/>
  <c r="BK183" i="26"/>
  <c r="BK158" i="27"/>
  <c r="BK98" i="30"/>
  <c r="BK147" i="30"/>
  <c r="BK93" i="33"/>
  <c r="BK166" i="2"/>
  <c r="J107" i="2"/>
  <c r="BK358" i="3"/>
  <c r="J186" i="3"/>
  <c r="BK316" i="3"/>
  <c r="J520" i="4"/>
  <c r="J412" i="4"/>
  <c r="BK223" i="5"/>
  <c r="J139" i="6"/>
  <c r="BK123" i="6"/>
  <c r="J161" i="6"/>
  <c r="J140" i="7"/>
  <c r="BK124" i="8"/>
  <c r="J124" i="9"/>
  <c r="J215" i="10"/>
  <c r="BK133" i="11"/>
  <c r="J143" i="15"/>
  <c r="BK173" i="16"/>
  <c r="J114" i="21"/>
  <c r="J122" i="22"/>
  <c r="J104" i="23"/>
  <c r="J106" i="24"/>
  <c r="J143" i="27"/>
  <c r="BK103" i="28"/>
  <c r="J237" i="30"/>
  <c r="J118" i="32"/>
  <c r="J108" i="36"/>
  <c r="J130" i="2"/>
  <c r="BK264" i="3"/>
  <c r="J230" i="3"/>
  <c r="BK480" i="3"/>
  <c r="J314" i="4"/>
  <c r="J539" i="4"/>
  <c r="BK157" i="4"/>
  <c r="J217" i="5"/>
  <c r="J121" i="6"/>
  <c r="J219" i="6"/>
  <c r="BK187" i="6"/>
  <c r="BK150" i="7"/>
  <c r="J186" i="9"/>
  <c r="BK202" i="9"/>
  <c r="BK149" i="10"/>
  <c r="J163" i="11"/>
  <c r="BK118" i="13"/>
  <c r="J128" i="16"/>
  <c r="BK124" i="21"/>
  <c r="J166" i="22"/>
  <c r="J112" i="23"/>
  <c r="J238" i="26"/>
  <c r="J232" i="27"/>
  <c r="J88" i="30"/>
  <c r="BK118" i="31"/>
  <c r="BK98" i="34"/>
  <c r="BK413" i="3"/>
  <c r="BK107" i="3"/>
  <c r="BK372" i="3"/>
  <c r="BK160" i="3"/>
  <c r="BK103" i="4"/>
  <c r="J531" i="4"/>
  <c r="J300" i="4"/>
  <c r="BK109" i="5"/>
  <c r="J105" i="6"/>
  <c r="J145" i="6"/>
  <c r="BK131" i="6"/>
  <c r="J146" i="7"/>
  <c r="BK176" i="9"/>
  <c r="BK180" i="9"/>
  <c r="BK144" i="10"/>
  <c r="BK128" i="11"/>
  <c r="J93" i="12"/>
  <c r="J138" i="17"/>
  <c r="J99" i="21"/>
  <c r="J205" i="23"/>
  <c r="BK150" i="23"/>
  <c r="BK203" i="26"/>
  <c r="J88" i="27"/>
  <c r="J272" i="30"/>
  <c r="J103" i="31"/>
  <c r="F37" i="35"/>
  <c r="BB93" i="1" s="1"/>
  <c r="BK137" i="5"/>
  <c r="BK155" i="6"/>
  <c r="J189" i="6"/>
  <c r="BK122" i="7"/>
  <c r="BK102" i="8"/>
  <c r="BK162" i="9"/>
  <c r="J170" i="9"/>
  <c r="J93" i="11"/>
  <c r="BK113" i="13"/>
  <c r="J153" i="13"/>
  <c r="BK123" i="13"/>
  <c r="J88" i="13"/>
  <c r="BK88" i="14"/>
  <c r="BK138" i="15"/>
  <c r="J163" i="16"/>
  <c r="J121" i="21"/>
  <c r="BK196" i="22"/>
  <c r="J141" i="24"/>
  <c r="BK88" i="27"/>
  <c r="J103" i="30"/>
  <c r="J93" i="30"/>
  <c r="BK178" i="32"/>
  <c r="J151" i="2"/>
  <c r="BK377" i="3"/>
  <c r="BK445" i="3"/>
  <c r="BK296" i="3"/>
  <c r="BK447" i="4"/>
  <c r="BK266" i="4"/>
  <c r="BK197" i="5"/>
  <c r="BK209" i="6"/>
  <c r="J143" i="6"/>
  <c r="BK110" i="8"/>
  <c r="BK264" i="9"/>
  <c r="J154" i="9"/>
  <c r="BK236" i="9"/>
  <c r="J174" i="10"/>
  <c r="BK148" i="12"/>
  <c r="BK193" i="16"/>
  <c r="BK99" i="21"/>
  <c r="J181" i="22"/>
  <c r="BK142" i="23"/>
  <c r="BK93" i="25"/>
  <c r="BK103" i="26"/>
  <c r="J227" i="27"/>
  <c r="J113" i="30"/>
  <c r="BK148" i="32"/>
  <c r="BK146" i="2"/>
  <c r="J343" i="3"/>
  <c r="J437" i="4"/>
  <c r="BK422" i="4"/>
  <c r="J447" i="4"/>
  <c r="BK172" i="4"/>
  <c r="BK207" i="6"/>
  <c r="BK143" i="6"/>
  <c r="J193" i="6"/>
  <c r="J169" i="7"/>
  <c r="J106" i="8"/>
  <c r="J266" i="9"/>
  <c r="J152" i="9"/>
  <c r="BK119" i="10"/>
  <c r="BK153" i="11"/>
  <c r="J203" i="16"/>
  <c r="J118" i="16"/>
  <c r="BK187" i="22"/>
  <c r="BK157" i="23"/>
  <c r="BK133" i="24"/>
  <c r="BK227" i="27"/>
  <c r="J197" i="30"/>
  <c r="J133" i="32"/>
  <c r="J93" i="35"/>
  <c r="BK133" i="6"/>
  <c r="J178" i="7"/>
  <c r="BK124" i="9"/>
  <c r="BK144" i="9"/>
  <c r="BK195" i="10"/>
  <c r="J118" i="12"/>
  <c r="BK108" i="16"/>
  <c r="J88" i="17"/>
  <c r="BK162" i="22"/>
  <c r="BK108" i="23"/>
  <c r="J114" i="24"/>
  <c r="BK168" i="26"/>
  <c r="BK138" i="27"/>
  <c r="BK202" i="30"/>
  <c r="J153" i="32"/>
  <c r="BK311" i="3"/>
  <c r="BK404" i="3"/>
  <c r="BK299" i="3"/>
  <c r="J701" i="4"/>
  <c r="BK347" i="4"/>
  <c r="J122" i="5"/>
  <c r="BK189" i="6"/>
  <c r="BK191" i="6"/>
  <c r="BK113" i="7"/>
  <c r="BK100" i="8"/>
  <c r="BK168" i="9"/>
  <c r="BK188" i="9"/>
  <c r="BK94" i="10"/>
  <c r="BK163" i="13"/>
  <c r="BK93" i="16"/>
  <c r="BK98" i="18"/>
  <c r="J136" i="22"/>
  <c r="BK208" i="23"/>
  <c r="J101" i="24"/>
  <c r="J98" i="26"/>
  <c r="J138" i="27"/>
  <c r="BK187" i="30"/>
  <c r="J158" i="32"/>
  <c r="J98" i="36"/>
  <c r="J156" i="2"/>
  <c r="AS56" i="1"/>
  <c r="BK270" i="3"/>
  <c r="BK300" i="4"/>
  <c r="BK271" i="4"/>
  <c r="J234" i="4"/>
  <c r="J238" i="5"/>
  <c r="BK203" i="6"/>
  <c r="BK135" i="6"/>
  <c r="BK97" i="7"/>
  <c r="J97" i="7"/>
  <c r="J258" i="9"/>
  <c r="BK256" i="9"/>
  <c r="J119" i="10"/>
  <c r="BK143" i="12"/>
  <c r="J133" i="15"/>
  <c r="J103" i="16"/>
  <c r="J98" i="20"/>
  <c r="J100" i="22"/>
  <c r="BK219" i="23"/>
  <c r="J88" i="26"/>
  <c r="BK178" i="26"/>
  <c r="BK98" i="29"/>
  <c r="J108" i="31"/>
  <c r="J118" i="33"/>
  <c r="J93" i="37"/>
  <c r="J139" i="2"/>
  <c r="F34" i="2"/>
  <c r="BK237" i="6"/>
  <c r="BK251" i="6"/>
  <c r="BK100" i="6"/>
  <c r="BK136" i="7"/>
  <c r="J98" i="8"/>
  <c r="J138" i="9"/>
  <c r="J182" i="9"/>
  <c r="BK148" i="9"/>
  <c r="J143" i="11"/>
  <c r="J128" i="15"/>
  <c r="J143" i="16"/>
  <c r="BK169" i="22"/>
  <c r="BK143" i="22"/>
  <c r="J233" i="26"/>
  <c r="BK113" i="26"/>
  <c r="J128" i="27"/>
  <c r="J138" i="30"/>
  <c r="BK113" i="32"/>
  <c r="J248" i="3"/>
  <c r="BK350" i="4"/>
  <c r="J105" i="4"/>
  <c r="J115" i="4"/>
  <c r="BK233" i="5"/>
  <c r="J201" i="6"/>
  <c r="J254" i="6"/>
  <c r="BK124" i="7"/>
  <c r="J122" i="9"/>
  <c r="J223" i="9"/>
  <c r="BK261" i="9"/>
  <c r="J185" i="10"/>
  <c r="BK103" i="12"/>
  <c r="J98" i="16"/>
  <c r="BK93" i="17"/>
  <c r="J96" i="21"/>
  <c r="BK181" i="22"/>
  <c r="J91" i="23"/>
  <c r="J103" i="25"/>
  <c r="BK98" i="26"/>
  <c r="BK222" i="30"/>
  <c r="BK138" i="30"/>
  <c r="BK123" i="32"/>
  <c r="J528" i="4"/>
  <c r="J388" i="4"/>
  <c r="BK289" i="4"/>
  <c r="BK314" i="4"/>
  <c r="BK148" i="5"/>
  <c r="J231" i="6"/>
  <c r="BK185" i="6"/>
  <c r="BK102" i="7"/>
  <c r="BK241" i="9"/>
  <c r="J116" i="9"/>
  <c r="BK174" i="9"/>
  <c r="J129" i="10"/>
  <c r="BK163" i="11"/>
  <c r="J168" i="13"/>
  <c r="BK168" i="13"/>
  <c r="BK148" i="13"/>
  <c r="BK118" i="14"/>
  <c r="BK108" i="14"/>
  <c r="BK123" i="15"/>
  <c r="J88" i="19"/>
  <c r="BK199" i="22"/>
  <c r="BK147" i="23"/>
  <c r="J108" i="26"/>
  <c r="BK232" i="27"/>
  <c r="J103" i="28"/>
  <c r="BK167" i="30"/>
  <c r="J178" i="2"/>
  <c r="BK125" i="2"/>
  <c r="BK255" i="3"/>
  <c r="J145" i="3"/>
  <c r="J258" i="3"/>
  <c r="BK442" i="4"/>
  <c r="J172" i="4"/>
  <c r="J347" i="4"/>
  <c r="BK158" i="5"/>
  <c r="BK173" i="6"/>
  <c r="J262" i="6"/>
  <c r="J136" i="7"/>
  <c r="J168" i="9"/>
  <c r="BK108" i="9"/>
  <c r="BK225" i="10"/>
  <c r="J103" i="11"/>
  <c r="BK88" i="12"/>
  <c r="J158" i="16"/>
  <c r="J93" i="18"/>
  <c r="J115" i="22"/>
  <c r="BK222" i="23"/>
  <c r="BK106" i="24"/>
  <c r="BK223" i="26"/>
  <c r="J158" i="27"/>
  <c r="BK123" i="30"/>
  <c r="BK133" i="30"/>
  <c r="J113" i="33"/>
  <c r="BK178" i="2"/>
  <c r="BK350" i="3"/>
  <c r="BK308" i="3"/>
  <c r="BK559" i="4"/>
  <c r="J117" i="4"/>
  <c r="BK115" i="4"/>
  <c r="J187" i="5"/>
  <c r="J171" i="5"/>
  <c r="BK171" i="6"/>
  <c r="J235" i="6"/>
  <c r="BK188" i="7"/>
  <c r="BK178" i="9"/>
  <c r="BK196" i="9"/>
  <c r="BK109" i="10"/>
  <c r="BK98" i="11"/>
  <c r="J148" i="15"/>
  <c r="J138" i="16"/>
  <c r="BK127" i="21"/>
  <c r="J176" i="22"/>
  <c r="J168" i="23"/>
  <c r="BK98" i="24"/>
  <c r="BK173" i="26"/>
  <c r="J178" i="27"/>
  <c r="BK143" i="30"/>
  <c r="J222" i="30"/>
  <c r="J163" i="32"/>
  <c r="BK93" i="36"/>
  <c r="BK95" i="2"/>
  <c r="J358" i="3"/>
  <c r="BK251" i="3"/>
  <c r="BK531" i="4"/>
  <c r="J294" i="4"/>
  <c r="BK234" i="4"/>
  <c r="BK217" i="4"/>
  <c r="J102" i="5"/>
  <c r="J159" i="6"/>
  <c r="J175" i="6"/>
  <c r="BK173" i="7"/>
  <c r="BK98" i="8"/>
  <c r="J188" i="9"/>
  <c r="BK129" i="9"/>
  <c r="BK205" i="10"/>
  <c r="BK118" i="11"/>
  <c r="J98" i="13"/>
  <c r="BK133" i="16"/>
  <c r="BK118" i="17"/>
  <c r="J105" i="22"/>
  <c r="J119" i="24"/>
  <c r="BK143" i="26"/>
  <c r="BK128" i="27"/>
  <c r="BK113" i="30"/>
  <c r="J202" i="30"/>
  <c r="J93" i="31"/>
  <c r="BK150" i="3"/>
  <c r="J279" i="3"/>
  <c r="BK716" i="4"/>
  <c r="BK434" i="4"/>
  <c r="J711" i="4"/>
  <c r="BK263" i="4"/>
  <c r="BK165" i="5"/>
  <c r="J125" i="6"/>
  <c r="BK254" i="6"/>
  <c r="J122" i="7"/>
  <c r="BK113" i="8"/>
  <c r="J261" i="9"/>
  <c r="BK192" i="9"/>
  <c r="J91" i="10"/>
  <c r="J133" i="11"/>
  <c r="J143" i="13"/>
  <c r="BK98" i="16"/>
  <c r="BK111" i="21"/>
  <c r="BK105" i="22"/>
  <c r="J150" i="23"/>
  <c r="BK108" i="26"/>
  <c r="J98" i="27"/>
  <c r="BK183" i="27"/>
  <c r="J172" i="30"/>
  <c r="BK88" i="31"/>
  <c r="BK173" i="32"/>
  <c r="BK88" i="36"/>
  <c r="J146" i="2"/>
  <c r="BK100" i="2"/>
  <c r="BK334" i="3"/>
  <c r="J267" i="3"/>
  <c r="J150" i="3"/>
  <c r="J308" i="3"/>
  <c r="J598" i="4"/>
  <c r="J696" i="4"/>
  <c r="BK143" i="5"/>
  <c r="J152" i="5"/>
  <c r="BK217" i="6"/>
  <c r="J229" i="6"/>
  <c r="BK134" i="7"/>
  <c r="J126" i="8"/>
  <c r="J194" i="9"/>
  <c r="J241" i="9"/>
  <c r="BK159" i="10"/>
  <c r="J148" i="11"/>
  <c r="BK128" i="12"/>
  <c r="BK108" i="15"/>
  <c r="BK148" i="16"/>
  <c r="BK105" i="21"/>
  <c r="J95" i="22"/>
  <c r="J171" i="23"/>
  <c r="J203" i="26"/>
  <c r="J133" i="27"/>
  <c r="BK227" i="30"/>
  <c r="BK118" i="32"/>
  <c r="BK113" i="36"/>
  <c r="J161" i="2"/>
  <c r="BK107" i="2"/>
  <c r="BK343" i="3"/>
  <c r="J377" i="3"/>
  <c r="J264" i="3"/>
  <c r="BK726" i="4"/>
  <c r="J217" i="4"/>
  <c r="J422" i="4"/>
  <c r="BK146" i="4"/>
  <c r="J167" i="6"/>
  <c r="BK109" i="6"/>
  <c r="J215" i="6"/>
  <c r="J144" i="7"/>
  <c r="BK116" i="8"/>
  <c r="BK266" i="9"/>
  <c r="BK142" i="9"/>
  <c r="J104" i="10"/>
  <c r="J88" i="12"/>
  <c r="J183" i="16"/>
  <c r="J111" i="21"/>
  <c r="BK139" i="22"/>
  <c r="J175" i="23"/>
  <c r="BK108" i="25"/>
  <c r="BK233" i="26"/>
  <c r="J208" i="27"/>
  <c r="J98" i="28"/>
  <c r="BK212" i="30"/>
  <c r="BK98" i="32"/>
  <c r="BK191" i="3"/>
  <c r="BK221" i="3"/>
  <c r="J486" i="3"/>
  <c r="J270" i="3"/>
  <c r="J170" i="3"/>
  <c r="J534" i="4"/>
  <c r="J258" i="4"/>
  <c r="J165" i="5"/>
  <c r="J213" i="6"/>
  <c r="BK262" i="6"/>
  <c r="BK151" i="6"/>
  <c r="BK105" i="7"/>
  <c r="BK178" i="7"/>
  <c r="J236" i="9"/>
  <c r="BK138" i="9"/>
  <c r="BK219" i="9"/>
  <c r="BK200" i="10"/>
  <c r="BK113" i="11"/>
  <c r="BK113" i="15"/>
  <c r="J148" i="16"/>
  <c r="BK103" i="20"/>
  <c r="J187" i="22"/>
  <c r="J164" i="23"/>
  <c r="J178" i="26"/>
  <c r="J93" i="27"/>
  <c r="J163" i="27"/>
  <c r="J123" i="30"/>
  <c r="J98" i="32"/>
  <c r="BK88" i="33"/>
  <c r="BK671" i="4"/>
  <c r="J152" i="4"/>
  <c r="J342" i="4"/>
  <c r="J137" i="5"/>
  <c r="BK215" i="6"/>
  <c r="BK159" i="6"/>
  <c r="BK233" i="6"/>
  <c r="BK117" i="7"/>
  <c r="BK104" i="8"/>
  <c r="BK146" i="9"/>
  <c r="BK111" i="9"/>
  <c r="J109" i="10"/>
  <c r="BK88" i="13"/>
  <c r="J163" i="13"/>
  <c r="J93" i="13"/>
  <c r="J118" i="14"/>
  <c r="BK103" i="14"/>
  <c r="J173" i="16"/>
  <c r="J113" i="17"/>
  <c r="J130" i="21"/>
  <c r="J197" i="23"/>
  <c r="BK141" i="24"/>
  <c r="BK218" i="26"/>
  <c r="BK217" i="27"/>
  <c r="J167" i="30"/>
  <c r="J88" i="31"/>
  <c r="J88" i="33"/>
  <c r="J142" i="2"/>
  <c r="BK90" i="2"/>
  <c r="J311" i="3"/>
  <c r="J372" i="3"/>
  <c r="J283" i="3"/>
  <c r="BK155" i="3"/>
  <c r="J271" i="4"/>
  <c r="J567" i="4"/>
  <c r="J197" i="5"/>
  <c r="J241" i="6"/>
  <c r="J205" i="6"/>
  <c r="BK153" i="6"/>
  <c r="J217" i="9"/>
  <c r="J158" i="9"/>
  <c r="BK169" i="10"/>
  <c r="J205" i="10"/>
  <c r="J118" i="15"/>
  <c r="BK128" i="17"/>
  <c r="BK115" i="22"/>
  <c r="J215" i="23"/>
  <c r="BK89" i="24"/>
  <c r="BK148" i="26"/>
  <c r="J193" i="27"/>
  <c r="BK237" i="30"/>
  <c r="BK282" i="30"/>
  <c r="J93" i="32"/>
  <c r="J88" i="36"/>
  <c r="BK215" i="3"/>
  <c r="J175" i="3"/>
  <c r="J107" i="3"/>
  <c r="J634" i="4"/>
  <c r="BK365" i="4"/>
  <c r="BK152" i="5"/>
  <c r="J177" i="6"/>
  <c r="J133" i="6"/>
  <c r="J199" i="6"/>
  <c r="BK142" i="7"/>
  <c r="J172" i="9"/>
  <c r="BK198" i="9"/>
  <c r="BK185" i="10"/>
  <c r="J113" i="12"/>
  <c r="J123" i="15"/>
  <c r="J108" i="17"/>
  <c r="J124" i="21"/>
  <c r="J200" i="23"/>
  <c r="BK96" i="23"/>
  <c r="J218" i="26"/>
  <c r="J143" i="26"/>
  <c r="J212" i="27"/>
  <c r="BK108" i="30"/>
  <c r="BK93" i="31"/>
  <c r="BK118" i="33"/>
  <c r="J88" i="37"/>
  <c r="BK230" i="3"/>
  <c r="BK117" i="3"/>
  <c r="J245" i="3"/>
  <c r="BK388" i="4"/>
  <c r="J484" i="4"/>
  <c r="BK152" i="4"/>
  <c r="BK162" i="5"/>
  <c r="J135" i="6"/>
  <c r="BK179" i="6"/>
  <c r="J185" i="7"/>
  <c r="BK109" i="7"/>
  <c r="BK247" i="9"/>
  <c r="BK238" i="9"/>
  <c r="J210" i="10"/>
  <c r="BK180" i="10"/>
  <c r="J103" i="12"/>
  <c r="J98" i="15"/>
  <c r="J93" i="20"/>
  <c r="BK186" i="23"/>
  <c r="J153" i="26"/>
  <c r="J108" i="27"/>
  <c r="BK98" i="28"/>
  <c r="BK152" i="30"/>
  <c r="J88" i="32"/>
  <c r="BK108" i="34"/>
  <c r="J111" i="3"/>
  <c r="J211" i="3"/>
  <c r="J686" i="4"/>
  <c r="BK208" i="4"/>
  <c r="J368" i="4"/>
  <c r="BK187" i="5"/>
  <c r="J165" i="6"/>
  <c r="BK229" i="6"/>
  <c r="J130" i="7"/>
  <c r="J121" i="8"/>
  <c r="BK194" i="9"/>
  <c r="J225" i="9"/>
  <c r="J98" i="12"/>
  <c r="BK213" i="16"/>
  <c r="J93" i="19"/>
  <c r="BK110" i="22"/>
  <c r="J194" i="23"/>
  <c r="BK125" i="23"/>
  <c r="BK118" i="26"/>
  <c r="BK173" i="27"/>
  <c r="BK93" i="28"/>
  <c r="J187" i="30"/>
  <c r="J183" i="32"/>
  <c r="J108" i="34"/>
  <c r="BK180" i="2"/>
  <c r="BK130" i="2"/>
  <c r="J463" i="3"/>
  <c r="BK382" i="3"/>
  <c r="J299" i="3"/>
  <c r="BK437" i="4"/>
  <c r="J263" i="4"/>
  <c r="BK681" i="4"/>
  <c r="BK182" i="5"/>
  <c r="J239" i="6"/>
  <c r="BK256" i="6"/>
  <c r="BK169" i="6"/>
  <c r="J142" i="7"/>
  <c r="J178" i="9"/>
  <c r="BK184" i="9"/>
  <c r="BK172" i="9"/>
  <c r="J128" i="11"/>
  <c r="BK98" i="13"/>
  <c r="BK183" i="16"/>
  <c r="BK108" i="17"/>
  <c r="J184" i="22"/>
  <c r="J96" i="23"/>
  <c r="J122" i="24"/>
  <c r="BK153" i="26"/>
  <c r="BK118" i="27"/>
  <c r="J152" i="30"/>
  <c r="BK103" i="31"/>
  <c r="BK103" i="34"/>
  <c r="J171" i="2"/>
  <c r="J115" i="2"/>
  <c r="J457" i="3"/>
  <c r="J469" i="3"/>
  <c r="BK291" i="3"/>
  <c r="BK515" i="4"/>
  <c r="BK368" i="4"/>
  <c r="J417" i="4"/>
  <c r="BK177" i="5"/>
  <c r="BK197" i="6"/>
  <c r="BK239" i="6"/>
  <c r="BK129" i="8"/>
  <c r="J214" i="9"/>
  <c r="BK206" i="9"/>
  <c r="J88" i="10"/>
  <c r="J123" i="12"/>
  <c r="J113" i="16"/>
  <c r="J88" i="18"/>
  <c r="J139" i="22"/>
  <c r="J160" i="23"/>
  <c r="BK128" i="23"/>
  <c r="BK123" i="26"/>
  <c r="J108" i="28"/>
  <c r="BK257" i="30"/>
  <c r="J108" i="32"/>
  <c r="AS82" i="1"/>
  <c r="BK711" i="4"/>
  <c r="BK100" i="4"/>
  <c r="J223" i="5"/>
  <c r="BK227" i="6"/>
  <c r="BK213" i="6"/>
  <c r="BK144" i="7"/>
  <c r="BK126" i="8"/>
  <c r="J111" i="9"/>
  <c r="BK120" i="9"/>
  <c r="BK114" i="10"/>
  <c r="J93" i="15"/>
  <c r="BK88" i="16"/>
  <c r="BK88" i="19"/>
  <c r="J169" i="22"/>
  <c r="BK183" i="23"/>
  <c r="J127" i="24"/>
  <c r="BK138" i="26"/>
  <c r="BK98" i="27"/>
  <c r="J157" i="30"/>
  <c r="J118" i="30"/>
  <c r="J103" i="33"/>
  <c r="J196" i="3"/>
  <c r="J556" i="4"/>
  <c r="J146" i="4"/>
  <c r="J228" i="5"/>
  <c r="J185" i="6"/>
  <c r="J155" i="6"/>
  <c r="BK120" i="7"/>
  <c r="J102" i="8"/>
  <c r="BK217" i="9"/>
  <c r="J164" i="9"/>
  <c r="J220" i="10"/>
  <c r="BK138" i="12"/>
  <c r="BK138" i="13"/>
  <c r="J123" i="13"/>
  <c r="J138" i="13"/>
  <c r="J113" i="14"/>
  <c r="BK98" i="14"/>
  <c r="BK158" i="16"/>
  <c r="J123" i="17"/>
  <c r="BK184" i="22"/>
  <c r="BK130" i="22"/>
  <c r="J132" i="23"/>
  <c r="BK193" i="26"/>
  <c r="BK168" i="27"/>
  <c r="BK128" i="30"/>
  <c r="BK88" i="32"/>
  <c r="BK93" i="34"/>
  <c r="BK161" i="2"/>
  <c r="BK103" i="2"/>
  <c r="BK227" i="3"/>
  <c r="BK248" i="3"/>
  <c r="J140" i="3"/>
  <c r="J203" i="4"/>
  <c r="J100" i="4"/>
  <c r="J515" i="4"/>
  <c r="BK117" i="5"/>
  <c r="BK161" i="6"/>
  <c r="BK119" i="6"/>
  <c r="J157" i="6"/>
  <c r="J124" i="7"/>
  <c r="BK245" i="9"/>
  <c r="BK190" i="9"/>
  <c r="J190" i="10"/>
  <c r="J168" i="11"/>
  <c r="J143" i="12"/>
  <c r="J108" i="13"/>
  <c r="BK138" i="17"/>
  <c r="BK117" i="21"/>
  <c r="J191" i="22"/>
  <c r="BK215" i="23"/>
  <c r="J98" i="25"/>
  <c r="BK163" i="26"/>
  <c r="BK123" i="27"/>
  <c r="BK247" i="30"/>
  <c r="BK108" i="33"/>
  <c r="BK93" i="37"/>
  <c r="J100" i="2"/>
  <c r="BK261" i="3"/>
  <c r="J316" i="3"/>
  <c r="BK701" i="4"/>
  <c r="J726" i="4"/>
  <c r="BK117" i="4"/>
  <c r="BK217" i="5"/>
  <c r="BK129" i="6"/>
  <c r="BK249" i="6"/>
  <c r="BK112" i="6"/>
  <c r="J165" i="7"/>
  <c r="BK163" i="7"/>
  <c r="J245" i="9"/>
  <c r="BK234" i="9"/>
  <c r="J126" i="9"/>
  <c r="J158" i="11"/>
  <c r="BK98" i="12"/>
  <c r="BK168" i="16"/>
  <c r="BK98" i="20"/>
  <c r="BK179" i="22"/>
  <c r="BK116" i="23"/>
  <c r="BK114" i="24"/>
  <c r="BK208" i="26"/>
  <c r="BK212" i="27"/>
  <c r="BK272" i="30"/>
  <c r="J118" i="31"/>
  <c r="J108" i="33"/>
  <c r="J475" i="3"/>
  <c r="J445" i="3"/>
  <c r="BK696" i="4"/>
  <c r="J260" i="4"/>
  <c r="J157" i="4"/>
  <c r="BK213" i="4"/>
  <c r="J155" i="5"/>
  <c r="BK98" i="5"/>
  <c r="J103" i="6"/>
  <c r="J225" i="6"/>
  <c r="J155" i="7"/>
  <c r="J105" i="7"/>
  <c r="J144" i="9"/>
  <c r="J256" i="9"/>
  <c r="J238" i="9"/>
  <c r="BK139" i="10"/>
  <c r="J108" i="12"/>
  <c r="BK178" i="16"/>
  <c r="J98" i="18"/>
  <c r="BK189" i="23"/>
  <c r="J137" i="23"/>
  <c r="J88" i="25"/>
  <c r="J93" i="26"/>
  <c r="J143" i="30"/>
  <c r="BK162" i="30"/>
  <c r="J138" i="32"/>
  <c r="F39" i="35"/>
  <c r="BD93" i="1"/>
  <c r="J434" i="4"/>
  <c r="BK127" i="5"/>
  <c r="J163" i="6"/>
  <c r="BK125" i="6"/>
  <c r="BK245" i="6"/>
  <c r="BK130" i="7"/>
  <c r="BK106" i="8"/>
  <c r="J249" i="9"/>
  <c r="J139" i="10"/>
  <c r="BK158" i="11"/>
  <c r="BK143" i="15"/>
  <c r="BK123" i="17"/>
  <c r="BK91" i="21"/>
  <c r="J222" i="23"/>
  <c r="J89" i="24"/>
  <c r="J213" i="26"/>
  <c r="BK148" i="27"/>
  <c r="J147" i="30"/>
  <c r="BK277" i="30"/>
  <c r="J123" i="32"/>
  <c r="BK175" i="2"/>
  <c r="J125" i="2"/>
  <c r="J296" i="3"/>
  <c r="BK283" i="3"/>
  <c r="J413" i="3"/>
  <c r="BK486" i="3"/>
  <c r="BK634" i="4"/>
  <c r="J237" i="4"/>
  <c r="BK195" i="4"/>
  <c r="BK258" i="4"/>
  <c r="J132" i="5"/>
  <c r="BK167" i="6"/>
  <c r="BK231" i="6"/>
  <c r="J99" i="7"/>
  <c r="BK258" i="9"/>
  <c r="BK182" i="9"/>
  <c r="J212" i="9"/>
  <c r="BK174" i="10"/>
  <c r="BK108" i="12"/>
  <c r="BK98" i="15"/>
  <c r="J108" i="16"/>
  <c r="J103" i="20"/>
  <c r="J199" i="22"/>
  <c r="BK200" i="23"/>
  <c r="BK94" i="24"/>
  <c r="J133" i="26"/>
  <c r="J173" i="27"/>
  <c r="J192" i="30"/>
  <c r="BK172" i="30"/>
  <c r="J128" i="32"/>
  <c r="J97" i="37"/>
  <c r="BK156" i="2"/>
  <c r="J103" i="2"/>
  <c r="J206" i="3"/>
  <c r="BK145" i="3"/>
  <c r="J165" i="3"/>
  <c r="BK128" i="4"/>
  <c r="J199" i="4"/>
  <c r="J213" i="4"/>
  <c r="BK281" i="4"/>
  <c r="BK212" i="5"/>
  <c r="BK225" i="6"/>
  <c r="J147" i="6"/>
  <c r="BK146" i="7"/>
  <c r="BK159" i="7"/>
  <c r="J129" i="9"/>
  <c r="J131" i="9"/>
  <c r="J124" i="10"/>
  <c r="BK104" i="10"/>
  <c r="BK93" i="13"/>
  <c r="J88" i="20"/>
  <c r="J110" i="22"/>
  <c r="J157" i="23"/>
  <c r="BK168" i="23"/>
  <c r="J183" i="26"/>
  <c r="J217" i="27"/>
  <c r="J128" i="30"/>
  <c r="J252" i="30"/>
  <c r="BK93" i="32"/>
  <c r="BK97" i="37"/>
  <c r="J287" i="3"/>
  <c r="J302" i="3"/>
  <c r="J382" i="3"/>
  <c r="J564" i="4"/>
  <c r="J281" i="4"/>
  <c r="BK107" i="4"/>
  <c r="BK400" i="4"/>
  <c r="J143" i="5"/>
  <c r="BK259" i="6"/>
  <c r="J195" i="6"/>
  <c r="J175" i="7"/>
  <c r="J124" i="8"/>
  <c r="J198" i="9"/>
  <c r="J156" i="9"/>
  <c r="J164" i="10"/>
  <c r="BK148" i="11"/>
  <c r="J113" i="13"/>
  <c r="BK188" i="16"/>
  <c r="J196" i="22"/>
  <c r="BK147" i="22"/>
  <c r="J116" i="23"/>
  <c r="J98" i="24"/>
  <c r="BK103" i="27"/>
  <c r="J93" i="29"/>
  <c r="BK262" i="30"/>
  <c r="BK168" i="32"/>
  <c r="BK706" i="4"/>
  <c r="BK237" i="4"/>
  <c r="BK686" i="4"/>
  <c r="BK122" i="4"/>
  <c r="J183" i="6"/>
  <c r="BK193" i="6"/>
  <c r="J245" i="6"/>
  <c r="J113" i="7"/>
  <c r="BK94" i="8"/>
  <c r="BK186" i="9"/>
  <c r="BK229" i="9"/>
  <c r="J225" i="10"/>
  <c r="J153" i="11"/>
  <c r="BK123" i="12"/>
  <c r="BK108" i="13"/>
  <c r="J158" i="13"/>
  <c r="BK143" i="13"/>
  <c r="J93" i="14"/>
  <c r="J108" i="14"/>
  <c r="J188" i="16"/>
  <c r="J93" i="17"/>
  <c r="BK108" i="21"/>
  <c r="J173" i="22"/>
  <c r="J142" i="23"/>
  <c r="BK228" i="26"/>
  <c r="BK193" i="27"/>
  <c r="J88" i="28"/>
  <c r="J232" i="30"/>
  <c r="BK108" i="32"/>
  <c r="BK171" i="2"/>
  <c r="J120" i="2"/>
  <c r="BK165" i="3"/>
  <c r="BK457" i="3"/>
  <c r="J451" i="3"/>
  <c r="J261" i="3"/>
  <c r="BK598" i="4"/>
  <c r="BK629" i="4"/>
  <c r="J212" i="5"/>
  <c r="J233" i="5"/>
  <c r="BK157" i="6"/>
  <c r="BK165" i="7"/>
  <c r="BK134" i="9"/>
  <c r="J264" i="9"/>
  <c r="J118" i="9"/>
  <c r="BK177" i="10"/>
  <c r="J118" i="11"/>
  <c r="BK128" i="13"/>
  <c r="BK163" i="16"/>
  <c r="BK88" i="17"/>
  <c r="BK176" i="22"/>
  <c r="BK95" i="22"/>
  <c r="J154" i="23"/>
  <c r="BK111" i="24"/>
  <c r="J223" i="26"/>
  <c r="BK198" i="27"/>
  <c r="J88" i="29"/>
  <c r="BK192" i="30"/>
  <c r="BK143" i="32"/>
  <c r="BK93" i="35"/>
  <c r="J135" i="2"/>
  <c r="J338" i="3"/>
  <c r="BK258" i="3"/>
  <c r="J201" i="3"/>
  <c r="J548" i="4"/>
  <c r="J559" i="4"/>
  <c r="BK276" i="4"/>
  <c r="J177" i="5"/>
  <c r="J223" i="6"/>
  <c r="BK221" i="6"/>
  <c r="BK105" i="6"/>
  <c r="J132" i="7"/>
  <c r="J253" i="9"/>
  <c r="BK116" i="9"/>
  <c r="BK106" i="9"/>
  <c r="J159" i="10"/>
  <c r="BK153" i="12"/>
  <c r="BK153" i="15"/>
  <c r="J193" i="16"/>
  <c r="BK130" i="21"/>
  <c r="BK118" i="22"/>
  <c r="BK137" i="23"/>
  <c r="J163" i="26"/>
  <c r="BK203" i="27"/>
  <c r="J257" i="30"/>
  <c r="J113" i="31"/>
  <c r="J113" i="36"/>
  <c r="J227" i="6"/>
  <c r="J126" i="7"/>
  <c r="BK121" i="8"/>
  <c r="J209" i="9"/>
  <c r="J134" i="10"/>
  <c r="BK138" i="11"/>
  <c r="BK133" i="13"/>
  <c r="BK198" i="16"/>
  <c r="BK113" i="17"/>
  <c r="J126" i="22"/>
  <c r="BK175" i="23"/>
  <c r="J103" i="26"/>
  <c r="J203" i="27"/>
  <c r="BK217" i="30"/>
  <c r="BK158" i="32"/>
  <c r="J93" i="34"/>
  <c r="J221" i="3"/>
  <c r="BK132" i="3"/>
  <c r="BK199" i="4"/>
  <c r="J289" i="4"/>
  <c r="J162" i="5"/>
  <c r="BK107" i="6"/>
  <c r="BK149" i="6"/>
  <c r="BK212" i="9"/>
  <c r="BK101" i="9"/>
  <c r="BK126" i="9"/>
  <c r="J200" i="10"/>
  <c r="BK118" i="12"/>
  <c r="J88" i="15"/>
  <c r="BK153" i="16"/>
  <c r="BK88" i="20"/>
  <c r="J162" i="22"/>
  <c r="J125" i="23"/>
  <c r="J108" i="25"/>
  <c r="J168" i="27"/>
  <c r="BK88" i="29"/>
  <c r="BK232" i="30"/>
  <c r="BK138" i="32"/>
  <c r="J88" i="35"/>
  <c r="BK158" i="2"/>
  <c r="BK175" i="3"/>
  <c r="BK196" i="3"/>
  <c r="J122" i="3"/>
  <c r="BK103" i="3"/>
  <c r="J453" i="4"/>
  <c r="BK412" i="4"/>
  <c r="J148" i="5"/>
  <c r="BK175" i="6"/>
  <c r="BK137" i="6"/>
  <c r="J182" i="7"/>
  <c r="BK249" i="9"/>
  <c r="J160" i="9"/>
  <c r="BK154" i="9"/>
  <c r="BK190" i="10"/>
  <c r="BK103" i="11"/>
  <c r="BK158" i="13"/>
  <c r="J93" i="16"/>
  <c r="J118" i="17"/>
  <c r="BK155" i="22"/>
  <c r="BK171" i="23"/>
  <c r="J108" i="23"/>
  <c r="BK88" i="25"/>
  <c r="J118" i="26"/>
  <c r="J222" i="27"/>
  <c r="BK177" i="30"/>
  <c r="BK88" i="30"/>
  <c r="J103" i="34"/>
  <c r="J180" i="2"/>
  <c r="BK142" i="2"/>
  <c r="J95" i="2"/>
  <c r="J181" i="3"/>
  <c r="J404" i="3"/>
  <c r="J334" i="3"/>
  <c r="BK342" i="4"/>
  <c r="J350" i="4"/>
  <c r="BK528" i="4"/>
  <c r="J95" i="5"/>
  <c r="J259" i="6"/>
  <c r="J127" i="6"/>
  <c r="J197" i="6"/>
  <c r="BK180" i="7"/>
  <c r="J108" i="8"/>
  <c r="BK214" i="9"/>
  <c r="BK253" i="9"/>
  <c r="J247" i="9"/>
  <c r="J99" i="10"/>
  <c r="J123" i="11"/>
  <c r="J198" i="16"/>
  <c r="J108" i="20"/>
  <c r="BK150" i="22"/>
  <c r="BK205" i="23"/>
  <c r="J198" i="26"/>
  <c r="BK178" i="27"/>
  <c r="J227" i="30"/>
  <c r="BK118" i="30"/>
  <c r="BK128" i="32"/>
  <c r="BK279" i="3"/>
  <c r="J328" i="4"/>
  <c r="BK548" i="4"/>
  <c r="J173" i="6"/>
  <c r="J112" i="6"/>
  <c r="BK201" i="6"/>
  <c r="BK185" i="7"/>
  <c r="J174" i="9"/>
  <c r="J150" i="9"/>
  <c r="J177" i="10"/>
  <c r="BK93" i="11"/>
  <c r="BK173" i="13"/>
  <c r="J98" i="19"/>
  <c r="J143" i="22"/>
  <c r="J101" i="23"/>
  <c r="BK120" i="23"/>
  <c r="BK98" i="25"/>
  <c r="BK198" i="26"/>
  <c r="BK163" i="27"/>
  <c r="J133" i="30"/>
  <c r="J178" i="32"/>
  <c r="BK201" i="3"/>
  <c r="J629" i="4"/>
  <c r="BK328" i="4"/>
  <c r="BK567" i="4"/>
  <c r="BK192" i="5"/>
  <c r="BK241" i="6"/>
  <c r="J119" i="6"/>
  <c r="BK121" i="6"/>
  <c r="BK140" i="7"/>
  <c r="BK131" i="9"/>
  <c r="BK204" i="9"/>
  <c r="J101" i="9"/>
  <c r="BK210" i="10"/>
  <c r="J163" i="12"/>
  <c r="BK153" i="13"/>
  <c r="J148" i="13"/>
  <c r="J103" i="13"/>
  <c r="BK93" i="14"/>
  <c r="J153" i="15"/>
  <c r="BK208" i="16"/>
  <c r="BK173" i="22"/>
  <c r="J186" i="23"/>
  <c r="J94" i="24"/>
  <c r="J148" i="26"/>
  <c r="BK208" i="27"/>
  <c r="BK242" i="30"/>
  <c r="J242" i="30"/>
  <c r="BK153" i="32"/>
  <c r="J158" i="2"/>
  <c r="J112" i="2"/>
  <c r="BK451" i="3"/>
  <c r="J191" i="3"/>
  <c r="BK170" i="3"/>
  <c r="BK544" i="4"/>
  <c r="BK133" i="4"/>
  <c r="J195" i="4"/>
  <c r="J171" i="6"/>
  <c r="BK163" i="6"/>
  <c r="J134" i="7"/>
  <c r="J100" i="8"/>
  <c r="J243" i="9"/>
  <c r="BK152" i="9"/>
  <c r="BK215" i="10"/>
  <c r="J148" i="12"/>
  <c r="J103" i="15"/>
  <c r="BK108" i="20"/>
  <c r="BK122" i="22"/>
  <c r="J128" i="23"/>
  <c r="BK119" i="24"/>
  <c r="J173" i="26"/>
  <c r="J118" i="27"/>
  <c r="BK108" i="28"/>
  <c r="J177" i="30"/>
  <c r="J173" i="32"/>
  <c r="BK98" i="36"/>
  <c r="BK463" i="3"/>
  <c r="J117" i="3"/>
  <c r="J721" i="4"/>
  <c r="BK286" i="4"/>
  <c r="BK249" i="4"/>
  <c r="BK484" i="4"/>
  <c r="BK171" i="5"/>
  <c r="J221" i="6"/>
  <c r="J169" i="6"/>
  <c r="J131" i="6"/>
  <c r="J109" i="7"/>
  <c r="J110" i="8"/>
  <c r="J204" i="9"/>
  <c r="J184" i="9"/>
  <c r="BK88" i="11"/>
  <c r="BK148" i="15"/>
  <c r="J168" i="16"/>
  <c r="BK98" i="19"/>
  <c r="J130" i="22"/>
  <c r="BK212" i="23"/>
  <c r="BK103" i="25"/>
  <c r="BK222" i="27"/>
  <c r="BK88" i="28"/>
  <c r="BK157" i="30"/>
  <c r="BK163" i="32"/>
  <c r="J93" i="36"/>
  <c r="R106" i="2" l="1"/>
  <c r="T174" i="2"/>
  <c r="BK244" i="3"/>
  <c r="J244" i="3"/>
  <c r="J67" i="3" s="1"/>
  <c r="BK295" i="3"/>
  <c r="J295" i="3"/>
  <c r="J70" i="3"/>
  <c r="P337" i="3"/>
  <c r="BK444" i="3"/>
  <c r="J444" i="3"/>
  <c r="J78" i="3"/>
  <c r="P127" i="4"/>
  <c r="P248" i="4"/>
  <c r="P387" i="4"/>
  <c r="T670" i="4"/>
  <c r="BK94" i="5"/>
  <c r="J94" i="5"/>
  <c r="J65" i="5"/>
  <c r="T94" i="5"/>
  <c r="T93" i="5" s="1"/>
  <c r="R161" i="5"/>
  <c r="T102" i="6"/>
  <c r="T98" i="6"/>
  <c r="R248" i="6"/>
  <c r="BK104" i="7"/>
  <c r="J104" i="7" s="1"/>
  <c r="J66" i="7" s="1"/>
  <c r="BK172" i="7"/>
  <c r="J172" i="7" s="1"/>
  <c r="J69" i="7" s="1"/>
  <c r="BK97" i="8"/>
  <c r="J97" i="8"/>
  <c r="J65" i="8" s="1"/>
  <c r="BK128" i="8"/>
  <c r="J128" i="8"/>
  <c r="J70" i="8"/>
  <c r="P216" i="9"/>
  <c r="T263" i="9"/>
  <c r="R87" i="11"/>
  <c r="R86" i="11"/>
  <c r="T87" i="16"/>
  <c r="T86" i="16" s="1"/>
  <c r="T87" i="20"/>
  <c r="T86" i="20"/>
  <c r="P90" i="21"/>
  <c r="P89" i="21" s="1"/>
  <c r="BK99" i="22"/>
  <c r="J99" i="22"/>
  <c r="J67" i="22" s="1"/>
  <c r="T161" i="22"/>
  <c r="R153" i="23"/>
  <c r="R88" i="24"/>
  <c r="R87" i="24" s="1"/>
  <c r="R132" i="24"/>
  <c r="R87" i="25"/>
  <c r="R86" i="25"/>
  <c r="P87" i="26"/>
  <c r="P86" i="26" s="1"/>
  <c r="AU84" i="1" s="1"/>
  <c r="P87" i="31"/>
  <c r="P86" i="31" s="1"/>
  <c r="AU89" i="1" s="1"/>
  <c r="P87" i="32"/>
  <c r="P86" i="32"/>
  <c r="AU90" i="1" s="1"/>
  <c r="BK87" i="33"/>
  <c r="J87" i="33"/>
  <c r="J64" i="33"/>
  <c r="R89" i="2"/>
  <c r="T145" i="2"/>
  <c r="BK110" i="3"/>
  <c r="J110" i="3"/>
  <c r="J66" i="3" s="1"/>
  <c r="T244" i="3"/>
  <c r="R301" i="3"/>
  <c r="R371" i="3"/>
  <c r="T444" i="3"/>
  <c r="BK127" i="4"/>
  <c r="J127" i="4" s="1"/>
  <c r="J66" i="4" s="1"/>
  <c r="R194" i="4"/>
  <c r="P207" i="4"/>
  <c r="T216" i="4"/>
  <c r="R299" i="4"/>
  <c r="BK387" i="4"/>
  <c r="J387" i="4" s="1"/>
  <c r="J73" i="4" s="1"/>
  <c r="T387" i="4"/>
  <c r="R670" i="4"/>
  <c r="P101" i="5"/>
  <c r="BK161" i="5"/>
  <c r="J161" i="5"/>
  <c r="J70" i="5" s="1"/>
  <c r="R116" i="6"/>
  <c r="R111" i="6"/>
  <c r="P248" i="6"/>
  <c r="R253" i="6"/>
  <c r="P96" i="7"/>
  <c r="R154" i="7"/>
  <c r="P177" i="7"/>
  <c r="P171" i="7" s="1"/>
  <c r="BK112" i="8"/>
  <c r="J112" i="8" s="1"/>
  <c r="J66" i="8" s="1"/>
  <c r="T128" i="8"/>
  <c r="BK105" i="9"/>
  <c r="J105" i="9" s="1"/>
  <c r="J67" i="9" s="1"/>
  <c r="BK240" i="9"/>
  <c r="BK263" i="9"/>
  <c r="J263" i="9"/>
  <c r="J76" i="9" s="1"/>
  <c r="T87" i="11"/>
  <c r="T86" i="11"/>
  <c r="T87" i="12"/>
  <c r="T86" i="12" s="1"/>
  <c r="T87" i="13"/>
  <c r="T86" i="13"/>
  <c r="T87" i="15"/>
  <c r="T86" i="15" s="1"/>
  <c r="BK87" i="20"/>
  <c r="BK86" i="20"/>
  <c r="J86" i="20"/>
  <c r="BK90" i="21"/>
  <c r="BK89" i="21"/>
  <c r="BK120" i="21"/>
  <c r="J120" i="21" s="1"/>
  <c r="J66" i="21" s="1"/>
  <c r="T114" i="22"/>
  <c r="T190" i="22"/>
  <c r="BK153" i="23"/>
  <c r="J153" i="23" s="1"/>
  <c r="J63" i="23" s="1"/>
  <c r="BK88" i="24"/>
  <c r="BK87" i="24" s="1"/>
  <c r="J87" i="24" s="1"/>
  <c r="J60" i="24" s="1"/>
  <c r="BK132" i="24"/>
  <c r="J132" i="24" s="1"/>
  <c r="J64" i="24" s="1"/>
  <c r="T87" i="26"/>
  <c r="T86" i="26"/>
  <c r="T87" i="28"/>
  <c r="T86" i="28" s="1"/>
  <c r="R87" i="30"/>
  <c r="R86" i="30"/>
  <c r="T87" i="32"/>
  <c r="T86" i="32" s="1"/>
  <c r="T87" i="36"/>
  <c r="T86" i="36"/>
  <c r="BK102" i="6"/>
  <c r="J102" i="6" s="1"/>
  <c r="J66" i="6" s="1"/>
  <c r="T253" i="6"/>
  <c r="T247" i="6" s="1"/>
  <c r="R96" i="7"/>
  <c r="P154" i="7"/>
  <c r="T172" i="7"/>
  <c r="P97" i="8"/>
  <c r="P123" i="8"/>
  <c r="R105" i="9"/>
  <c r="R240" i="9"/>
  <c r="R233" i="9"/>
  <c r="R232" i="9" s="1"/>
  <c r="R255" i="9"/>
  <c r="P263" i="9"/>
  <c r="P87" i="10"/>
  <c r="P86" i="10" s="1"/>
  <c r="AU66" i="1" s="1"/>
  <c r="P87" i="13"/>
  <c r="P86" i="13"/>
  <c r="AU69" i="1" s="1"/>
  <c r="T87" i="18"/>
  <c r="T86" i="18"/>
  <c r="P87" i="20"/>
  <c r="P86" i="20" s="1"/>
  <c r="AU76" i="1" s="1"/>
  <c r="T90" i="21"/>
  <c r="T89" i="21"/>
  <c r="P114" i="22"/>
  <c r="R190" i="22"/>
  <c r="P153" i="23"/>
  <c r="P88" i="24"/>
  <c r="P87" i="24" s="1"/>
  <c r="P132" i="24"/>
  <c r="P87" i="25"/>
  <c r="P86" i="25"/>
  <c r="AU83" i="1" s="1"/>
  <c r="T87" i="27"/>
  <c r="T86" i="27"/>
  <c r="P87" i="28"/>
  <c r="P86" i="28" s="1"/>
  <c r="AU86" i="1" s="1"/>
  <c r="BK87" i="29"/>
  <c r="J87" i="29"/>
  <c r="J64" i="29" s="1"/>
  <c r="T87" i="31"/>
  <c r="T86" i="31"/>
  <c r="T87" i="33"/>
  <c r="T86" i="33" s="1"/>
  <c r="T89" i="2"/>
  <c r="R145" i="2"/>
  <c r="BK174" i="2"/>
  <c r="J174" i="2" s="1"/>
  <c r="J66" i="2" s="1"/>
  <c r="P102" i="3"/>
  <c r="T102" i="3"/>
  <c r="T101" i="3" s="1"/>
  <c r="R244" i="3"/>
  <c r="P301" i="3"/>
  <c r="T371" i="3"/>
  <c r="BK99" i="4"/>
  <c r="T99" i="4"/>
  <c r="T194" i="4"/>
  <c r="R207" i="4"/>
  <c r="BK248" i="4"/>
  <c r="BK452" i="4"/>
  <c r="J452" i="4"/>
  <c r="J74" i="4" s="1"/>
  <c r="BK670" i="4"/>
  <c r="J670" i="4"/>
  <c r="J75" i="4"/>
  <c r="T101" i="5"/>
  <c r="T147" i="5"/>
  <c r="T146" i="5"/>
  <c r="P102" i="6"/>
  <c r="P98" i="6"/>
  <c r="P253" i="6"/>
  <c r="T96" i="7"/>
  <c r="BK154" i="7"/>
  <c r="J154" i="7"/>
  <c r="J67" i="7"/>
  <c r="BK177" i="7"/>
  <c r="R112" i="8"/>
  <c r="T123" i="8"/>
  <c r="T119" i="8" s="1"/>
  <c r="T216" i="9"/>
  <c r="P255" i="9"/>
  <c r="P251" i="9"/>
  <c r="BK87" i="10"/>
  <c r="J87" i="10"/>
  <c r="J64" i="10"/>
  <c r="BK87" i="11"/>
  <c r="BK86" i="11" s="1"/>
  <c r="J86" i="11" s="1"/>
  <c r="R87" i="12"/>
  <c r="R86" i="12"/>
  <c r="R99" i="22"/>
  <c r="P161" i="22"/>
  <c r="T153" i="23"/>
  <c r="BK118" i="24"/>
  <c r="J118" i="24" s="1"/>
  <c r="J63" i="24" s="1"/>
  <c r="BK87" i="25"/>
  <c r="J87" i="25"/>
  <c r="J64" i="25" s="1"/>
  <c r="R87" i="28"/>
  <c r="R86" i="28"/>
  <c r="BK87" i="30"/>
  <c r="BK87" i="31"/>
  <c r="BK86" i="31"/>
  <c r="J86" i="31" s="1"/>
  <c r="R87" i="32"/>
  <c r="R86" i="32"/>
  <c r="BK87" i="34"/>
  <c r="BK86" i="34" s="1"/>
  <c r="J86" i="34" s="1"/>
  <c r="J63" i="34" s="1"/>
  <c r="BK89" i="2"/>
  <c r="P106" i="2"/>
  <c r="BK102" i="3"/>
  <c r="J102" i="3"/>
  <c r="J65" i="3"/>
  <c r="R102" i="3"/>
  <c r="P244" i="3"/>
  <c r="R274" i="3"/>
  <c r="P295" i="3"/>
  <c r="T295" i="3"/>
  <c r="T337" i="3"/>
  <c r="P371" i="3"/>
  <c r="P444" i="3"/>
  <c r="R127" i="4"/>
  <c r="P216" i="4"/>
  <c r="R248" i="4"/>
  <c r="T299" i="4"/>
  <c r="R387" i="4"/>
  <c r="P670" i="4"/>
  <c r="R94" i="5"/>
  <c r="P161" i="5"/>
  <c r="P116" i="6"/>
  <c r="P111" i="6" s="1"/>
  <c r="BK248" i="6"/>
  <c r="J248" i="6"/>
  <c r="J72" i="6" s="1"/>
  <c r="P104" i="7"/>
  <c r="P95" i="7"/>
  <c r="P94" i="7"/>
  <c r="AU62" i="1" s="1"/>
  <c r="P172" i="7"/>
  <c r="T97" i="8"/>
  <c r="R128" i="8"/>
  <c r="P105" i="9"/>
  <c r="P104" i="9"/>
  <c r="P240" i="9"/>
  <c r="P233" i="9" s="1"/>
  <c r="P232" i="9" s="1"/>
  <c r="T255" i="9"/>
  <c r="T251" i="9"/>
  <c r="R263" i="9"/>
  <c r="R87" i="10"/>
  <c r="R86" i="10"/>
  <c r="BK87" i="12"/>
  <c r="BK87" i="14"/>
  <c r="BK86" i="14" s="1"/>
  <c r="J86" i="14" s="1"/>
  <c r="P87" i="15"/>
  <c r="P86" i="15"/>
  <c r="AU71" i="1" s="1"/>
  <c r="BK87" i="17"/>
  <c r="J87" i="17"/>
  <c r="J64" i="17"/>
  <c r="R87" i="20"/>
  <c r="R86" i="20"/>
  <c r="R120" i="21"/>
  <c r="BK114" i="22"/>
  <c r="J114" i="22" s="1"/>
  <c r="J68" i="22" s="1"/>
  <c r="P190" i="22"/>
  <c r="R85" i="23"/>
  <c r="BK107" i="23"/>
  <c r="J107" i="23"/>
  <c r="J62" i="23"/>
  <c r="R118" i="24"/>
  <c r="R117" i="24" s="1"/>
  <c r="BK87" i="26"/>
  <c r="J87" i="26" s="1"/>
  <c r="J64" i="26"/>
  <c r="P87" i="29"/>
  <c r="P86" i="29"/>
  <c r="AU87" i="1" s="1"/>
  <c r="P87" i="30"/>
  <c r="P86" i="30" s="1"/>
  <c r="AU88" i="1" s="1"/>
  <c r="T87" i="34"/>
  <c r="T86" i="34"/>
  <c r="BK87" i="37"/>
  <c r="J87" i="37"/>
  <c r="J64" i="37" s="1"/>
  <c r="T106" i="2"/>
  <c r="R110" i="3"/>
  <c r="R101" i="3"/>
  <c r="P274" i="3"/>
  <c r="P273" i="3"/>
  <c r="BK301" i="3"/>
  <c r="J301" i="3"/>
  <c r="J71" i="3" s="1"/>
  <c r="R337" i="3"/>
  <c r="BK371" i="3"/>
  <c r="J371" i="3"/>
  <c r="J74" i="3" s="1"/>
  <c r="R444" i="3"/>
  <c r="P99" i="4"/>
  <c r="BK194" i="4"/>
  <c r="J194" i="4" s="1"/>
  <c r="J67" i="4" s="1"/>
  <c r="BK216" i="4"/>
  <c r="J216" i="4"/>
  <c r="J70" i="4" s="1"/>
  <c r="T248" i="4"/>
  <c r="R452" i="4"/>
  <c r="R101" i="5"/>
  <c r="R93" i="5" s="1"/>
  <c r="R147" i="5"/>
  <c r="R146" i="5" s="1"/>
  <c r="BK116" i="6"/>
  <c r="J116" i="6" s="1"/>
  <c r="J68" i="6" s="1"/>
  <c r="R104" i="7"/>
  <c r="R95" i="7" s="1"/>
  <c r="R172" i="7"/>
  <c r="R97" i="8"/>
  <c r="R93" i="8" s="1"/>
  <c r="BK123" i="8"/>
  <c r="J123" i="8" s="1"/>
  <c r="J69" i="8"/>
  <c r="R216" i="9"/>
  <c r="T87" i="10"/>
  <c r="T86" i="10" s="1"/>
  <c r="P87" i="11"/>
  <c r="P86" i="11" s="1"/>
  <c r="AU67" i="1" s="1"/>
  <c r="BK87" i="13"/>
  <c r="BK86" i="13"/>
  <c r="J86" i="13" s="1"/>
  <c r="R87" i="14"/>
  <c r="R86" i="14" s="1"/>
  <c r="BK87" i="15"/>
  <c r="BK86" i="15" s="1"/>
  <c r="J86" i="15" s="1"/>
  <c r="R87" i="16"/>
  <c r="R86" i="16"/>
  <c r="T87" i="17"/>
  <c r="T86" i="17"/>
  <c r="R87" i="18"/>
  <c r="R86" i="18"/>
  <c r="BK87" i="19"/>
  <c r="J87" i="19" s="1"/>
  <c r="J64" i="19" s="1"/>
  <c r="P120" i="21"/>
  <c r="T99" i="22"/>
  <c r="R161" i="22"/>
  <c r="P85" i="23"/>
  <c r="R107" i="23"/>
  <c r="P118" i="24"/>
  <c r="P117" i="24" s="1"/>
  <c r="P87" i="27"/>
  <c r="P86" i="27"/>
  <c r="AU85" i="1" s="1"/>
  <c r="BK87" i="28"/>
  <c r="J87" i="28"/>
  <c r="J64" i="28"/>
  <c r="T87" i="30"/>
  <c r="T86" i="30" s="1"/>
  <c r="P87" i="33"/>
  <c r="P86" i="33"/>
  <c r="AU91" i="1" s="1"/>
  <c r="P87" i="34"/>
  <c r="P86" i="34"/>
  <c r="AU92" i="1"/>
  <c r="BK87" i="36"/>
  <c r="J87" i="36" s="1"/>
  <c r="J64" i="36" s="1"/>
  <c r="P87" i="37"/>
  <c r="P86" i="37" s="1"/>
  <c r="AU95" i="1" s="1"/>
  <c r="BK106" i="2"/>
  <c r="J106" i="2"/>
  <c r="J63" i="2" s="1"/>
  <c r="P145" i="2"/>
  <c r="P174" i="2"/>
  <c r="T110" i="3"/>
  <c r="T274" i="3"/>
  <c r="R295" i="3"/>
  <c r="BK337" i="3"/>
  <c r="J337" i="3" s="1"/>
  <c r="J72" i="3" s="1"/>
  <c r="T127" i="4"/>
  <c r="T98" i="4"/>
  <c r="R216" i="4"/>
  <c r="P299" i="4"/>
  <c r="P452" i="4"/>
  <c r="BK101" i="5"/>
  <c r="J101" i="5" s="1"/>
  <c r="J66" i="5" s="1"/>
  <c r="T161" i="5"/>
  <c r="R102" i="6"/>
  <c r="R98" i="6" s="1"/>
  <c r="BK253" i="6"/>
  <c r="J253" i="6"/>
  <c r="J73" i="6" s="1"/>
  <c r="T104" i="7"/>
  <c r="R177" i="7"/>
  <c r="T112" i="8"/>
  <c r="R123" i="8"/>
  <c r="R119" i="8" s="1"/>
  <c r="T105" i="9"/>
  <c r="T104" i="9"/>
  <c r="T240" i="9"/>
  <c r="T233" i="9" s="1"/>
  <c r="T232" i="9" s="1"/>
  <c r="BK255" i="9"/>
  <c r="J255" i="9" s="1"/>
  <c r="J74" i="9" s="1"/>
  <c r="P87" i="12"/>
  <c r="P86" i="12"/>
  <c r="AU68" i="1" s="1"/>
  <c r="R87" i="13"/>
  <c r="R86" i="13"/>
  <c r="P87" i="14"/>
  <c r="P86" i="14" s="1"/>
  <c r="AU70" i="1" s="1"/>
  <c r="BK87" i="16"/>
  <c r="BK86" i="16"/>
  <c r="J86" i="16" s="1"/>
  <c r="P87" i="17"/>
  <c r="P86" i="17"/>
  <c r="AU73" i="1"/>
  <c r="BK87" i="18"/>
  <c r="J87" i="18" s="1"/>
  <c r="J64" i="18" s="1"/>
  <c r="R90" i="21"/>
  <c r="R89" i="21" s="1"/>
  <c r="R88" i="21" s="1"/>
  <c r="P99" i="22"/>
  <c r="P98" i="22"/>
  <c r="P92" i="22" s="1"/>
  <c r="AU79" i="1" s="1"/>
  <c r="BK161" i="22"/>
  <c r="J161" i="22"/>
  <c r="J69" i="22" s="1"/>
  <c r="BK85" i="23"/>
  <c r="BK84" i="23"/>
  <c r="BK83" i="23"/>
  <c r="J83" i="23" s="1"/>
  <c r="P107" i="23"/>
  <c r="T118" i="24"/>
  <c r="T117" i="24"/>
  <c r="T87" i="25"/>
  <c r="T86" i="25" s="1"/>
  <c r="BK87" i="27"/>
  <c r="J87" i="27"/>
  <c r="J64" i="27" s="1"/>
  <c r="R87" i="33"/>
  <c r="R86" i="33"/>
  <c r="R87" i="34"/>
  <c r="R86" i="34" s="1"/>
  <c r="P87" i="36"/>
  <c r="P86" i="36"/>
  <c r="AU94" i="1"/>
  <c r="R87" i="37"/>
  <c r="R86" i="37" s="1"/>
  <c r="P89" i="2"/>
  <c r="P88" i="2"/>
  <c r="P86" i="2" s="1"/>
  <c r="AU55" i="1" s="1"/>
  <c r="BK145" i="2"/>
  <c r="J145" i="2"/>
  <c r="J64" i="2" s="1"/>
  <c r="R174" i="2"/>
  <c r="P110" i="3"/>
  <c r="P101" i="3"/>
  <c r="P100" i="3" s="1"/>
  <c r="AU57" i="1" s="1"/>
  <c r="BK274" i="3"/>
  <c r="J274" i="3"/>
  <c r="J69" i="3" s="1"/>
  <c r="T301" i="3"/>
  <c r="R99" i="4"/>
  <c r="P194" i="4"/>
  <c r="BK207" i="4"/>
  <c r="J207" i="4" s="1"/>
  <c r="J69" i="4" s="1"/>
  <c r="T207" i="4"/>
  <c r="BK299" i="4"/>
  <c r="J299" i="4" s="1"/>
  <c r="J72" i="4" s="1"/>
  <c r="T452" i="4"/>
  <c r="P94" i="5"/>
  <c r="P93" i="5" s="1"/>
  <c r="BK147" i="5"/>
  <c r="J147" i="5"/>
  <c r="J69" i="5" s="1"/>
  <c r="P147" i="5"/>
  <c r="P146" i="5"/>
  <c r="T116" i="6"/>
  <c r="T111" i="6" s="1"/>
  <c r="T248" i="6"/>
  <c r="BK96" i="7"/>
  <c r="BK95" i="7" s="1"/>
  <c r="J95" i="7" s="1"/>
  <c r="J64" i="7" s="1"/>
  <c r="T154" i="7"/>
  <c r="T177" i="7"/>
  <c r="P112" i="8"/>
  <c r="P128" i="8"/>
  <c r="BK216" i="9"/>
  <c r="T87" i="14"/>
  <c r="T86" i="14"/>
  <c r="R87" i="15"/>
  <c r="R86" i="15" s="1"/>
  <c r="P87" i="16"/>
  <c r="P86" i="16"/>
  <c r="AU72" i="1" s="1"/>
  <c r="R87" i="17"/>
  <c r="R86" i="17"/>
  <c r="P87" i="18"/>
  <c r="P86" i="18" s="1"/>
  <c r="AU74" i="1" s="1"/>
  <c r="T120" i="21"/>
  <c r="R114" i="22"/>
  <c r="BK190" i="22"/>
  <c r="J190" i="22" s="1"/>
  <c r="J70" i="22"/>
  <c r="T85" i="23"/>
  <c r="T107" i="23"/>
  <c r="T88" i="24"/>
  <c r="T87" i="24"/>
  <c r="T86" i="24" s="1"/>
  <c r="T132" i="24"/>
  <c r="R87" i="26"/>
  <c r="R86" i="26"/>
  <c r="R87" i="27"/>
  <c r="R86" i="27" s="1"/>
  <c r="R87" i="31"/>
  <c r="R86" i="31"/>
  <c r="BK87" i="32"/>
  <c r="R87" i="36"/>
  <c r="R86" i="36" s="1"/>
  <c r="T87" i="37"/>
  <c r="T86" i="37" s="1"/>
  <c r="BK258" i="6"/>
  <c r="BK120" i="8"/>
  <c r="J120" i="8"/>
  <c r="J68" i="8"/>
  <c r="BK100" i="9"/>
  <c r="J100" i="9" s="1"/>
  <c r="J65" i="9" s="1"/>
  <c r="BK252" i="9"/>
  <c r="J252" i="9" s="1"/>
  <c r="J73" i="9" s="1"/>
  <c r="BK260" i="9"/>
  <c r="BK403" i="3"/>
  <c r="J403" i="3"/>
  <c r="J76" i="3"/>
  <c r="BK87" i="35"/>
  <c r="J87" i="35" s="1"/>
  <c r="J64" i="35" s="1"/>
  <c r="BK349" i="3"/>
  <c r="J349" i="3" s="1"/>
  <c r="J73" i="3" s="1"/>
  <c r="BK99" i="6"/>
  <c r="J99" i="6" s="1"/>
  <c r="J65" i="6" s="1"/>
  <c r="BK187" i="7"/>
  <c r="J187" i="7"/>
  <c r="J72" i="7"/>
  <c r="BK170" i="2"/>
  <c r="J170" i="2" s="1"/>
  <c r="J65" i="2" s="1"/>
  <c r="BK184" i="7"/>
  <c r="J184" i="7"/>
  <c r="J71" i="7" s="1"/>
  <c r="BK142" i="5"/>
  <c r="J142" i="5" s="1"/>
  <c r="J67" i="5" s="1"/>
  <c r="BK94" i="22"/>
  <c r="J94" i="22" s="1"/>
  <c r="J65" i="22"/>
  <c r="BK244" i="6"/>
  <c r="J244" i="6" s="1"/>
  <c r="J70" i="6" s="1"/>
  <c r="BK261" i="6"/>
  <c r="J261" i="6" s="1"/>
  <c r="J75" i="6" s="1"/>
  <c r="BK140" i="24"/>
  <c r="BK139" i="24"/>
  <c r="J139" i="24" s="1"/>
  <c r="J65" i="24" s="1"/>
  <c r="BK387" i="3"/>
  <c r="J387" i="3"/>
  <c r="J75" i="3" s="1"/>
  <c r="BK412" i="3"/>
  <c r="J412" i="3" s="1"/>
  <c r="J77" i="3"/>
  <c r="BK93" i="8"/>
  <c r="J93" i="8" s="1"/>
  <c r="J64" i="8" s="1"/>
  <c r="BK86" i="36"/>
  <c r="J86" i="36" s="1"/>
  <c r="J32" i="36" s="1"/>
  <c r="BE88" i="37"/>
  <c r="F59" i="37"/>
  <c r="J56" i="37"/>
  <c r="BE97" i="37"/>
  <c r="E74" i="37"/>
  <c r="BE93" i="37"/>
  <c r="J80" i="36"/>
  <c r="E50" i="36"/>
  <c r="BE103" i="36"/>
  <c r="BE108" i="36"/>
  <c r="BE113" i="36"/>
  <c r="F59" i="36"/>
  <c r="BK86" i="35"/>
  <c r="J86" i="35" s="1"/>
  <c r="BE88" i="36"/>
  <c r="BE93" i="36"/>
  <c r="BE98" i="36"/>
  <c r="E50" i="35"/>
  <c r="BE93" i="35"/>
  <c r="F59" i="35"/>
  <c r="J87" i="34"/>
  <c r="J64" i="34" s="1"/>
  <c r="BE88" i="35"/>
  <c r="J56" i="35"/>
  <c r="F83" i="34"/>
  <c r="BE88" i="34"/>
  <c r="J56" i="34"/>
  <c r="E74" i="34"/>
  <c r="BE108" i="34"/>
  <c r="BK86" i="33"/>
  <c r="J86" i="33"/>
  <c r="J32" i="33" s="1"/>
  <c r="BE98" i="34"/>
  <c r="BE103" i="34"/>
  <c r="BE93" i="34"/>
  <c r="J56" i="33"/>
  <c r="BE108" i="33"/>
  <c r="F83" i="33"/>
  <c r="BE93" i="33"/>
  <c r="E50" i="33"/>
  <c r="BE88" i="33"/>
  <c r="BE113" i="33"/>
  <c r="BE118" i="33"/>
  <c r="BE123" i="33"/>
  <c r="BE103" i="33"/>
  <c r="BE98" i="33"/>
  <c r="J56" i="32"/>
  <c r="BE88" i="32"/>
  <c r="BE103" i="32"/>
  <c r="J63" i="31"/>
  <c r="J87" i="31"/>
  <c r="J64" i="31" s="1"/>
  <c r="E50" i="32"/>
  <c r="BE113" i="32"/>
  <c r="BE168" i="32"/>
  <c r="BE133" i="32"/>
  <c r="F59" i="32"/>
  <c r="BE178" i="32"/>
  <c r="BE183" i="32"/>
  <c r="BE98" i="32"/>
  <c r="BE123" i="32"/>
  <c r="BE143" i="32"/>
  <c r="BE148" i="32"/>
  <c r="BE93" i="32"/>
  <c r="BE128" i="32"/>
  <c r="BE138" i="32"/>
  <c r="BE163" i="32"/>
  <c r="BE108" i="32"/>
  <c r="BE118" i="32"/>
  <c r="BE153" i="32"/>
  <c r="BE158" i="32"/>
  <c r="BE173" i="32"/>
  <c r="E74" i="31"/>
  <c r="J56" i="31"/>
  <c r="BE123" i="31"/>
  <c r="BE88" i="31"/>
  <c r="F59" i="31"/>
  <c r="BE113" i="31"/>
  <c r="BE118" i="31"/>
  <c r="BE93" i="31"/>
  <c r="BE98" i="31"/>
  <c r="BE103" i="31"/>
  <c r="BE108" i="31"/>
  <c r="BK86" i="29"/>
  <c r="J86" i="29" s="1"/>
  <c r="J32" i="29" s="1"/>
  <c r="BE103" i="30"/>
  <c r="BE108" i="30"/>
  <c r="BE152" i="30"/>
  <c r="BE172" i="30"/>
  <c r="BE177" i="30"/>
  <c r="BE252" i="30"/>
  <c r="BE257" i="30"/>
  <c r="BE277" i="30"/>
  <c r="BE282" i="30"/>
  <c r="BE133" i="30"/>
  <c r="BE138" i="30"/>
  <c r="BE147" i="30"/>
  <c r="BE182" i="30"/>
  <c r="BE197" i="30"/>
  <c r="BE212" i="30"/>
  <c r="BE272" i="30"/>
  <c r="J56" i="30"/>
  <c r="BE222" i="30"/>
  <c r="BE247" i="30"/>
  <c r="BE267" i="30"/>
  <c r="BE242" i="30"/>
  <c r="F59" i="30"/>
  <c r="BE93" i="30"/>
  <c r="BE118" i="30"/>
  <c r="BE143" i="30"/>
  <c r="BE167" i="30"/>
  <c r="E50" i="30"/>
  <c r="BE113" i="30"/>
  <c r="BE157" i="30"/>
  <c r="BE162" i="30"/>
  <c r="BE262" i="30"/>
  <c r="BE98" i="30"/>
  <c r="BE123" i="30"/>
  <c r="BE128" i="30"/>
  <c r="BE187" i="30"/>
  <c r="BE217" i="30"/>
  <c r="BE232" i="30"/>
  <c r="BE237" i="30"/>
  <c r="BE88" i="30"/>
  <c r="BE192" i="30"/>
  <c r="BE202" i="30"/>
  <c r="BE207" i="30"/>
  <c r="BE227" i="30"/>
  <c r="BE88" i="29"/>
  <c r="E74" i="29"/>
  <c r="F83" i="29"/>
  <c r="BK86" i="28"/>
  <c r="J86" i="28" s="1"/>
  <c r="J63" i="28"/>
  <c r="J56" i="29"/>
  <c r="BE93" i="29"/>
  <c r="BE98" i="29"/>
  <c r="J80" i="28"/>
  <c r="F83" i="28"/>
  <c r="BE103" i="28"/>
  <c r="BE108" i="28"/>
  <c r="BK86" i="27"/>
  <c r="J86" i="27" s="1"/>
  <c r="BE98" i="28"/>
  <c r="BE88" i="28"/>
  <c r="BE93" i="28"/>
  <c r="E50" i="28"/>
  <c r="BE148" i="27"/>
  <c r="BE193" i="27"/>
  <c r="BE198" i="27"/>
  <c r="BE217" i="27"/>
  <c r="BE232" i="27"/>
  <c r="BE158" i="27"/>
  <c r="BE163" i="27"/>
  <c r="BE168" i="27"/>
  <c r="BE178" i="27"/>
  <c r="BE208" i="27"/>
  <c r="E50" i="27"/>
  <c r="BE103" i="27"/>
  <c r="BE108" i="27"/>
  <c r="BE118" i="27"/>
  <c r="BE123" i="27"/>
  <c r="BE133" i="27"/>
  <c r="BE173" i="27"/>
  <c r="BE93" i="27"/>
  <c r="BE98" i="27"/>
  <c r="BE153" i="27"/>
  <c r="J56" i="27"/>
  <c r="BE88" i="27"/>
  <c r="BE138" i="27"/>
  <c r="BE188" i="27"/>
  <c r="BK86" i="26"/>
  <c r="J86" i="26" s="1"/>
  <c r="J63" i="26"/>
  <c r="F59" i="27"/>
  <c r="BE113" i="27"/>
  <c r="BE128" i="27"/>
  <c r="BE222" i="27"/>
  <c r="BE227" i="27"/>
  <c r="BE143" i="27"/>
  <c r="BE183" i="27"/>
  <c r="BE203" i="27"/>
  <c r="BE212" i="27"/>
  <c r="E74" i="26"/>
  <c r="BE118" i="26"/>
  <c r="F59" i="26"/>
  <c r="BE178" i="26"/>
  <c r="BE238" i="26"/>
  <c r="J56" i="26"/>
  <c r="BE108" i="26"/>
  <c r="BE133" i="26"/>
  <c r="BE138" i="26"/>
  <c r="BE173" i="26"/>
  <c r="BE183" i="26"/>
  <c r="BE188" i="26"/>
  <c r="BE193" i="26"/>
  <c r="BE198" i="26"/>
  <c r="BE213" i="26"/>
  <c r="BK86" i="25"/>
  <c r="J86" i="25" s="1"/>
  <c r="J63" i="25" s="1"/>
  <c r="BE88" i="26"/>
  <c r="BE93" i="26"/>
  <c r="BE98" i="26"/>
  <c r="BE103" i="26"/>
  <c r="BE123" i="26"/>
  <c r="BE128" i="26"/>
  <c r="BE203" i="26"/>
  <c r="BE208" i="26"/>
  <c r="BE218" i="26"/>
  <c r="BE223" i="26"/>
  <c r="BE153" i="26"/>
  <c r="BE158" i="26"/>
  <c r="BE163" i="26"/>
  <c r="BE168" i="26"/>
  <c r="BE233" i="26"/>
  <c r="BE113" i="26"/>
  <c r="BE143" i="26"/>
  <c r="BE148" i="26"/>
  <c r="BE228" i="26"/>
  <c r="J56" i="25"/>
  <c r="J88" i="24"/>
  <c r="J61" i="24" s="1"/>
  <c r="J140" i="24"/>
  <c r="J66" i="24" s="1"/>
  <c r="E50" i="25"/>
  <c r="BE88" i="25"/>
  <c r="BE98" i="25"/>
  <c r="BK117" i="24"/>
  <c r="J117" i="24"/>
  <c r="J62" i="24" s="1"/>
  <c r="F83" i="25"/>
  <c r="BE93" i="25"/>
  <c r="BE103" i="25"/>
  <c r="BE108" i="25"/>
  <c r="J84" i="23"/>
  <c r="J60" i="23" s="1"/>
  <c r="E48" i="24"/>
  <c r="F55" i="24"/>
  <c r="BE94" i="24"/>
  <c r="BE114" i="24"/>
  <c r="BE119" i="24"/>
  <c r="BE127" i="24"/>
  <c r="BE89" i="24"/>
  <c r="BE133" i="24"/>
  <c r="J85" i="23"/>
  <c r="J61" i="23" s="1"/>
  <c r="BE101" i="24"/>
  <c r="BE141" i="24"/>
  <c r="J59" i="23"/>
  <c r="BE111" i="24"/>
  <c r="J52" i="24"/>
  <c r="BE106" i="24"/>
  <c r="BE122" i="24"/>
  <c r="BE98" i="24"/>
  <c r="BE136" i="24"/>
  <c r="BE86" i="23"/>
  <c r="BE128" i="23"/>
  <c r="BK98" i="22"/>
  <c r="J98" i="22" s="1"/>
  <c r="J66" i="22" s="1"/>
  <c r="BE116" i="23"/>
  <c r="BE125" i="23"/>
  <c r="BE154" i="23"/>
  <c r="BE157" i="23"/>
  <c r="BE168" i="23"/>
  <c r="BE200" i="23"/>
  <c r="BE205" i="23"/>
  <c r="BE212" i="23"/>
  <c r="BE219" i="23"/>
  <c r="BE222" i="23"/>
  <c r="J77" i="23"/>
  <c r="BE132" i="23"/>
  <c r="BE183" i="23"/>
  <c r="BE186" i="23"/>
  <c r="BE189" i="23"/>
  <c r="BE192" i="23"/>
  <c r="BE197" i="23"/>
  <c r="BE112" i="23"/>
  <c r="BE137" i="23"/>
  <c r="BE142" i="23"/>
  <c r="F55" i="23"/>
  <c r="BE96" i="23"/>
  <c r="BE101" i="23"/>
  <c r="BE147" i="23"/>
  <c r="BE175" i="23"/>
  <c r="E73" i="23"/>
  <c r="BE104" i="23"/>
  <c r="BE108" i="23"/>
  <c r="BE120" i="23"/>
  <c r="BE150" i="23"/>
  <c r="BE171" i="23"/>
  <c r="BE194" i="23"/>
  <c r="BE208" i="23"/>
  <c r="BE160" i="23"/>
  <c r="BE91" i="23"/>
  <c r="BE164" i="23"/>
  <c r="BE179" i="23"/>
  <c r="BE215" i="23"/>
  <c r="F59" i="22"/>
  <c r="BE100" i="22"/>
  <c r="BE115" i="22"/>
  <c r="BE118" i="22"/>
  <c r="BE139" i="22"/>
  <c r="BE179" i="22"/>
  <c r="J90" i="21"/>
  <c r="J65" i="21" s="1"/>
  <c r="BE143" i="22"/>
  <c r="BE196" i="22"/>
  <c r="J89" i="21"/>
  <c r="J64" i="21" s="1"/>
  <c r="E80" i="22"/>
  <c r="BE155" i="22"/>
  <c r="BE184" i="22"/>
  <c r="BE191" i="22"/>
  <c r="BE110" i="22"/>
  <c r="BE136" i="22"/>
  <c r="BE147" i="22"/>
  <c r="BE158" i="22"/>
  <c r="BE176" i="22"/>
  <c r="J86" i="22"/>
  <c r="BE169" i="22"/>
  <c r="BE173" i="22"/>
  <c r="BE199" i="22"/>
  <c r="BE95" i="22"/>
  <c r="BE122" i="22"/>
  <c r="BE126" i="22"/>
  <c r="BE130" i="22"/>
  <c r="BE181" i="22"/>
  <c r="BE105" i="22"/>
  <c r="BE150" i="22"/>
  <c r="BE162" i="22"/>
  <c r="BE166" i="22"/>
  <c r="BE187" i="22"/>
  <c r="BE96" i="21"/>
  <c r="BE111" i="21"/>
  <c r="J87" i="20"/>
  <c r="J64" i="20"/>
  <c r="E76" i="21"/>
  <c r="F85" i="21"/>
  <c r="BE91" i="21"/>
  <c r="BE127" i="21"/>
  <c r="J56" i="21"/>
  <c r="BE99" i="21"/>
  <c r="BE102" i="21"/>
  <c r="BE108" i="21"/>
  <c r="BE105" i="21"/>
  <c r="BE121" i="21"/>
  <c r="BE124" i="21"/>
  <c r="BE114" i="21"/>
  <c r="BE130" i="21"/>
  <c r="BE117" i="21"/>
  <c r="J80" i="20"/>
  <c r="BE88" i="20"/>
  <c r="BE93" i="20"/>
  <c r="E74" i="20"/>
  <c r="F83" i="20"/>
  <c r="BK86" i="19"/>
  <c r="J86" i="19" s="1"/>
  <c r="J63" i="19" s="1"/>
  <c r="BE98" i="20"/>
  <c r="BE108" i="20"/>
  <c r="BE103" i="20"/>
  <c r="E50" i="19"/>
  <c r="BK86" i="18"/>
  <c r="J86" i="18"/>
  <c r="J63" i="18" s="1"/>
  <c r="J56" i="19"/>
  <c r="F59" i="19"/>
  <c r="BE93" i="19"/>
  <c r="BE98" i="19"/>
  <c r="BE88" i="19"/>
  <c r="F59" i="18"/>
  <c r="BK86" i="17"/>
  <c r="J86" i="17" s="1"/>
  <c r="J56" i="18"/>
  <c r="E74" i="18"/>
  <c r="BE93" i="18"/>
  <c r="BE88" i="18"/>
  <c r="BE98" i="18"/>
  <c r="J80" i="17"/>
  <c r="BE108" i="17"/>
  <c r="BE118" i="17"/>
  <c r="F83" i="17"/>
  <c r="E74" i="17"/>
  <c r="BE88" i="17"/>
  <c r="BE138" i="17"/>
  <c r="J63" i="16"/>
  <c r="J87" i="16"/>
  <c r="J64" i="16"/>
  <c r="BE133" i="17"/>
  <c r="BE93" i="17"/>
  <c r="BE103" i="17"/>
  <c r="BE113" i="17"/>
  <c r="BE123" i="17"/>
  <c r="BE128" i="17"/>
  <c r="BE98" i="17"/>
  <c r="BE163" i="16"/>
  <c r="BE178" i="16"/>
  <c r="J63" i="15"/>
  <c r="E50" i="16"/>
  <c r="BE108" i="16"/>
  <c r="BE113" i="16"/>
  <c r="BE128" i="16"/>
  <c r="BE133" i="16"/>
  <c r="BE208" i="16"/>
  <c r="J56" i="16"/>
  <c r="BE88" i="16"/>
  <c r="BE173" i="16"/>
  <c r="BE188" i="16"/>
  <c r="BE193" i="16"/>
  <c r="BE198" i="16"/>
  <c r="BE203" i="16"/>
  <c r="J87" i="15"/>
  <c r="J64" i="15" s="1"/>
  <c r="F59" i="16"/>
  <c r="BE93" i="16"/>
  <c r="BE118" i="16"/>
  <c r="BE183" i="16"/>
  <c r="BE98" i="16"/>
  <c r="BE103" i="16"/>
  <c r="BE123" i="16"/>
  <c r="BE148" i="16"/>
  <c r="BE153" i="16"/>
  <c r="BE138" i="16"/>
  <c r="BE143" i="16"/>
  <c r="BE158" i="16"/>
  <c r="BE168" i="16"/>
  <c r="BE213" i="16"/>
  <c r="J63" i="14"/>
  <c r="J87" i="14"/>
  <c r="J64" i="14" s="1"/>
  <c r="J56" i="15"/>
  <c r="BE133" i="15"/>
  <c r="F59" i="15"/>
  <c r="BE103" i="15"/>
  <c r="BE93" i="15"/>
  <c r="BE113" i="15"/>
  <c r="BE118" i="15"/>
  <c r="BE123" i="15"/>
  <c r="BE148" i="15"/>
  <c r="BE88" i="15"/>
  <c r="BE143" i="15"/>
  <c r="E50" i="15"/>
  <c r="BE153" i="15"/>
  <c r="BE98" i="15"/>
  <c r="BE138" i="15"/>
  <c r="BE128" i="15"/>
  <c r="BE108" i="15"/>
  <c r="F59" i="14"/>
  <c r="J63" i="13"/>
  <c r="J87" i="13"/>
  <c r="J64" i="13" s="1"/>
  <c r="J56" i="14"/>
  <c r="BE88" i="14"/>
  <c r="BE93" i="14"/>
  <c r="E74" i="14"/>
  <c r="BE113" i="14"/>
  <c r="BE98" i="14"/>
  <c r="BE103" i="14"/>
  <c r="BE108" i="14"/>
  <c r="BE118" i="14"/>
  <c r="BE113" i="13"/>
  <c r="BE128" i="13"/>
  <c r="BE143" i="13"/>
  <c r="J56" i="13"/>
  <c r="BE93" i="13"/>
  <c r="BE108" i="13"/>
  <c r="BE118" i="13"/>
  <c r="F59" i="13"/>
  <c r="BE98" i="13"/>
  <c r="BE133" i="13"/>
  <c r="E74" i="13"/>
  <c r="BE148" i="13"/>
  <c r="BE173" i="13"/>
  <c r="BE163" i="13"/>
  <c r="BE168" i="13"/>
  <c r="BE178" i="13"/>
  <c r="BE123" i="13"/>
  <c r="BE158" i="13"/>
  <c r="BE88" i="13"/>
  <c r="BE103" i="13"/>
  <c r="BE138" i="13"/>
  <c r="BE153" i="13"/>
  <c r="J63" i="11"/>
  <c r="J87" i="11"/>
  <c r="J64" i="11" s="1"/>
  <c r="E50" i="12"/>
  <c r="BE133" i="12"/>
  <c r="BE138" i="12"/>
  <c r="BE88" i="12"/>
  <c r="BE143" i="12"/>
  <c r="F59" i="12"/>
  <c r="BE108" i="12"/>
  <c r="BE123" i="12"/>
  <c r="BE158" i="12"/>
  <c r="BE163" i="12"/>
  <c r="BE103" i="12"/>
  <c r="J80" i="12"/>
  <c r="BE93" i="12"/>
  <c r="BE113" i="12"/>
  <c r="BE118" i="12"/>
  <c r="BE128" i="12"/>
  <c r="BE153" i="12"/>
  <c r="BE98" i="12"/>
  <c r="BE148" i="12"/>
  <c r="J56" i="11"/>
  <c r="BE153" i="11"/>
  <c r="F59" i="11"/>
  <c r="BE113" i="11"/>
  <c r="BE123" i="11"/>
  <c r="BE93" i="11"/>
  <c r="BE148" i="11"/>
  <c r="BE158" i="11"/>
  <c r="BE103" i="11"/>
  <c r="BE163" i="11"/>
  <c r="BE118" i="11"/>
  <c r="BK86" i="10"/>
  <c r="J86" i="10" s="1"/>
  <c r="J32" i="10" s="1"/>
  <c r="BE88" i="11"/>
  <c r="BE98" i="11"/>
  <c r="BE108" i="11"/>
  <c r="BE133" i="11"/>
  <c r="BE143" i="11"/>
  <c r="E50" i="11"/>
  <c r="BE128" i="11"/>
  <c r="BE138" i="11"/>
  <c r="BE168" i="11"/>
  <c r="J80" i="10"/>
  <c r="BE88" i="10"/>
  <c r="BE109" i="10"/>
  <c r="BE159" i="10"/>
  <c r="BE225" i="10"/>
  <c r="BE129" i="10"/>
  <c r="BE164" i="10"/>
  <c r="BE180" i="10"/>
  <c r="BE190" i="10"/>
  <c r="BE200" i="10"/>
  <c r="F83" i="10"/>
  <c r="BE124" i="10"/>
  <c r="BE139" i="10"/>
  <c r="BE154" i="10"/>
  <c r="BE185" i="10"/>
  <c r="E50" i="10"/>
  <c r="BE119" i="10"/>
  <c r="BE144" i="10"/>
  <c r="BE215" i="10"/>
  <c r="BE114" i="10"/>
  <c r="BE174" i="10"/>
  <c r="BE220" i="10"/>
  <c r="BE134" i="10"/>
  <c r="BE149" i="10"/>
  <c r="BE195" i="10"/>
  <c r="BE205" i="10"/>
  <c r="BE210" i="10"/>
  <c r="BE91" i="10"/>
  <c r="BE94" i="10"/>
  <c r="BE99" i="10"/>
  <c r="BE104" i="10"/>
  <c r="BE169" i="10"/>
  <c r="BE177" i="10"/>
  <c r="BE131" i="9"/>
  <c r="BE156" i="9"/>
  <c r="BE166" i="9"/>
  <c r="BE178" i="9"/>
  <c r="BE182" i="9"/>
  <c r="BE184" i="9"/>
  <c r="BE196" i="9"/>
  <c r="BE204" i="9"/>
  <c r="BE221" i="9"/>
  <c r="BE241" i="9"/>
  <c r="BE243" i="9"/>
  <c r="BE253" i="9"/>
  <c r="BK119" i="8"/>
  <c r="F59" i="9"/>
  <c r="BE101" i="9"/>
  <c r="BE113" i="9"/>
  <c r="BE138" i="9"/>
  <c r="BE152" i="9"/>
  <c r="BE160" i="9"/>
  <c r="BE164" i="9"/>
  <c r="BE172" i="9"/>
  <c r="BE176" i="9"/>
  <c r="BE198" i="9"/>
  <c r="BE217" i="9"/>
  <c r="BE225" i="9"/>
  <c r="J56" i="9"/>
  <c r="BE108" i="9"/>
  <c r="BE116" i="9"/>
  <c r="BE118" i="9"/>
  <c r="BE120" i="9"/>
  <c r="BE144" i="9"/>
  <c r="BE150" i="9"/>
  <c r="BE192" i="9"/>
  <c r="BE212" i="9"/>
  <c r="BE258" i="9"/>
  <c r="E50" i="9"/>
  <c r="BE122" i="9"/>
  <c r="BE124" i="9"/>
  <c r="BE126" i="9"/>
  <c r="BE129" i="9"/>
  <c r="BE162" i="9"/>
  <c r="BE188" i="9"/>
  <c r="BE200" i="9"/>
  <c r="BE229" i="9"/>
  <c r="BE249" i="9"/>
  <c r="BE168" i="9"/>
  <c r="BE170" i="9"/>
  <c r="BE174" i="9"/>
  <c r="BE186" i="9"/>
  <c r="BE190" i="9"/>
  <c r="BE214" i="9"/>
  <c r="BE219" i="9"/>
  <c r="BE234" i="9"/>
  <c r="BE245" i="9"/>
  <c r="BE247" i="9"/>
  <c r="BE142" i="9"/>
  <c r="BE223" i="9"/>
  <c r="BE236" i="9"/>
  <c r="BE238" i="9"/>
  <c r="BE266" i="9"/>
  <c r="BE106" i="9"/>
  <c r="BE134" i="9"/>
  <c r="BE148" i="9"/>
  <c r="BE154" i="9"/>
  <c r="BE180" i="9"/>
  <c r="BE202" i="9"/>
  <c r="BE206" i="9"/>
  <c r="BE209" i="9"/>
  <c r="BE256" i="9"/>
  <c r="BE261" i="9"/>
  <c r="BE264" i="9"/>
  <c r="BE111" i="9"/>
  <c r="BE146" i="9"/>
  <c r="BE158" i="9"/>
  <c r="BE194" i="9"/>
  <c r="F89" i="8"/>
  <c r="BE113" i="8"/>
  <c r="E50" i="8"/>
  <c r="BE104" i="8"/>
  <c r="BE110" i="8"/>
  <c r="J96" i="7"/>
  <c r="J65" i="7" s="1"/>
  <c r="BE116" i="8"/>
  <c r="BE129" i="8"/>
  <c r="BE102" i="8"/>
  <c r="BE106" i="8"/>
  <c r="BE124" i="8"/>
  <c r="BE126" i="8"/>
  <c r="BE108" i="8"/>
  <c r="BE121" i="8"/>
  <c r="BE131" i="8"/>
  <c r="J56" i="8"/>
  <c r="BE94" i="8"/>
  <c r="BE98" i="8"/>
  <c r="BE100" i="8"/>
  <c r="E50" i="7"/>
  <c r="BE122" i="7"/>
  <c r="BE132" i="7"/>
  <c r="BE180" i="7"/>
  <c r="BK111" i="6"/>
  <c r="J111" i="6"/>
  <c r="J67" i="6" s="1"/>
  <c r="J56" i="7"/>
  <c r="BE109" i="7"/>
  <c r="BE128" i="7"/>
  <c r="BE146" i="7"/>
  <c r="BE155" i="7"/>
  <c r="BE126" i="7"/>
  <c r="BE130" i="7"/>
  <c r="BE150" i="7"/>
  <c r="BE167" i="7"/>
  <c r="BE169" i="7"/>
  <c r="BE99" i="7"/>
  <c r="BE120" i="7"/>
  <c r="BE136" i="7"/>
  <c r="BE142" i="7"/>
  <c r="BE159" i="7"/>
  <c r="F59" i="7"/>
  <c r="BE102" i="7"/>
  <c r="BE144" i="7"/>
  <c r="BE117" i="7"/>
  <c r="BE134" i="7"/>
  <c r="BE163" i="7"/>
  <c r="BE165" i="7"/>
  <c r="BE175" i="7"/>
  <c r="BE178" i="7"/>
  <c r="BE185" i="7"/>
  <c r="BK243" i="6"/>
  <c r="J243" i="6"/>
  <c r="J69" i="6"/>
  <c r="BE97" i="7"/>
  <c r="BE105" i="7"/>
  <c r="BE113" i="7"/>
  <c r="BE124" i="7"/>
  <c r="BE140" i="7"/>
  <c r="BE182" i="7"/>
  <c r="BE173" i="7"/>
  <c r="BE188" i="7"/>
  <c r="BE114" i="6"/>
  <c r="BE117" i="6"/>
  <c r="BE123" i="6"/>
  <c r="BE125" i="6"/>
  <c r="BE141" i="6"/>
  <c r="BE147" i="6"/>
  <c r="BE149" i="6"/>
  <c r="BE159" i="6"/>
  <c r="BE183" i="6"/>
  <c r="BK93" i="5"/>
  <c r="J93" i="5" s="1"/>
  <c r="J64" i="5"/>
  <c r="BE100" i="6"/>
  <c r="BE107" i="6"/>
  <c r="BE112" i="6"/>
  <c r="BE129" i="6"/>
  <c r="BE143" i="6"/>
  <c r="BE145" i="6"/>
  <c r="BE167" i="6"/>
  <c r="BE169" i="6"/>
  <c r="BE175" i="6"/>
  <c r="BE177" i="6"/>
  <c r="BE181" i="6"/>
  <c r="BE203" i="6"/>
  <c r="BE205" i="6"/>
  <c r="BE209" i="6"/>
  <c r="J91" i="6"/>
  <c r="BE119" i="6"/>
  <c r="BE133" i="6"/>
  <c r="BE157" i="6"/>
  <c r="BE165" i="6"/>
  <c r="BE171" i="6"/>
  <c r="BE179" i="6"/>
  <c r="BE201" i="6"/>
  <c r="BE217" i="6"/>
  <c r="BE219" i="6"/>
  <c r="BE221" i="6"/>
  <c r="BE239" i="6"/>
  <c r="BE241" i="6"/>
  <c r="BE249" i="6"/>
  <c r="E50" i="6"/>
  <c r="F59" i="6"/>
  <c r="BE103" i="6"/>
  <c r="BE105" i="6"/>
  <c r="BE127" i="6"/>
  <c r="BE161" i="6"/>
  <c r="BE207" i="6"/>
  <c r="BE211" i="6"/>
  <c r="BE227" i="6"/>
  <c r="BE229" i="6"/>
  <c r="BE233" i="6"/>
  <c r="BE237" i="6"/>
  <c r="BE121" i="6"/>
  <c r="BE163" i="6"/>
  <c r="BE185" i="6"/>
  <c r="BE191" i="6"/>
  <c r="BE223" i="6"/>
  <c r="BE225" i="6"/>
  <c r="BE235" i="6"/>
  <c r="BE245" i="6"/>
  <c r="BE259" i="6"/>
  <c r="BE131" i="6"/>
  <c r="BE137" i="6"/>
  <c r="BE151" i="6"/>
  <c r="BE189" i="6"/>
  <c r="BE231" i="6"/>
  <c r="BE254" i="6"/>
  <c r="BE256" i="6"/>
  <c r="BE109" i="6"/>
  <c r="BE135" i="6"/>
  <c r="BE139" i="6"/>
  <c r="BE193" i="6"/>
  <c r="BE199" i="6"/>
  <c r="BE251" i="6"/>
  <c r="BE153" i="6"/>
  <c r="BE155" i="6"/>
  <c r="BE173" i="6"/>
  <c r="BE187" i="6"/>
  <c r="BE195" i="6"/>
  <c r="BE197" i="6"/>
  <c r="BE213" i="6"/>
  <c r="BE215" i="6"/>
  <c r="BE262" i="6"/>
  <c r="J56" i="5"/>
  <c r="BE122" i="5"/>
  <c r="BE207" i="5"/>
  <c r="BE212" i="5"/>
  <c r="BE238" i="5"/>
  <c r="F59" i="5"/>
  <c r="BE143" i="5"/>
  <c r="E80" i="5"/>
  <c r="BE98" i="5"/>
  <c r="BE117" i="5"/>
  <c r="BE192" i="5"/>
  <c r="BE197" i="5"/>
  <c r="BE223" i="5"/>
  <c r="BE132" i="5"/>
  <c r="BE137" i="5"/>
  <c r="BE165" i="5"/>
  <c r="BE177" i="5"/>
  <c r="BE182" i="5"/>
  <c r="BE217" i="5"/>
  <c r="BE95" i="5"/>
  <c r="BE109" i="5"/>
  <c r="BE127" i="5"/>
  <c r="BE158" i="5"/>
  <c r="BE187" i="5"/>
  <c r="BE202" i="5"/>
  <c r="BE102" i="5"/>
  <c r="BE148" i="5"/>
  <c r="BE228" i="5"/>
  <c r="J248" i="4"/>
  <c r="J71" i="4"/>
  <c r="BE114" i="5"/>
  <c r="BE152" i="5"/>
  <c r="BE233" i="5"/>
  <c r="BE155" i="5"/>
  <c r="BE162" i="5"/>
  <c r="BE171" i="5"/>
  <c r="J91" i="4"/>
  <c r="BE100" i="4"/>
  <c r="BE115" i="4"/>
  <c r="BE128" i="4"/>
  <c r="BE294" i="4"/>
  <c r="BE453" i="4"/>
  <c r="BE531" i="4"/>
  <c r="BE534" i="4"/>
  <c r="BE598" i="4"/>
  <c r="E85" i="4"/>
  <c r="BE105" i="4"/>
  <c r="BE107" i="4"/>
  <c r="BE172" i="4"/>
  <c r="BE180" i="4"/>
  <c r="BE195" i="4"/>
  <c r="BE258" i="4"/>
  <c r="BE271" i="4"/>
  <c r="BE281" i="4"/>
  <c r="BE314" i="4"/>
  <c r="BE350" i="4"/>
  <c r="BE447" i="4"/>
  <c r="BE544" i="4"/>
  <c r="BE629" i="4"/>
  <c r="BE634" i="4"/>
  <c r="BE706" i="4"/>
  <c r="BE721" i="4"/>
  <c r="BK273" i="3"/>
  <c r="J273" i="3" s="1"/>
  <c r="J68" i="3" s="1"/>
  <c r="BE300" i="4"/>
  <c r="BE328" i="4"/>
  <c r="BE368" i="4"/>
  <c r="BE528" i="4"/>
  <c r="BE539" i="4"/>
  <c r="BE551" i="4"/>
  <c r="BE564" i="4"/>
  <c r="BE639" i="4"/>
  <c r="BE716" i="4"/>
  <c r="BE199" i="4"/>
  <c r="BE203" i="4"/>
  <c r="BE286" i="4"/>
  <c r="BE342" i="4"/>
  <c r="BE373" i="4"/>
  <c r="BE434" i="4"/>
  <c r="BE442" i="4"/>
  <c r="BE122" i="4"/>
  <c r="BE133" i="4"/>
  <c r="BE208" i="4"/>
  <c r="BE234" i="4"/>
  <c r="BE237" i="4"/>
  <c r="BE276" i="4"/>
  <c r="BE437" i="4"/>
  <c r="BE525" i="4"/>
  <c r="BE548" i="4"/>
  <c r="BK101" i="3"/>
  <c r="J101" i="3" s="1"/>
  <c r="J64" i="3" s="1"/>
  <c r="BE117" i="4"/>
  <c r="BE249" i="4"/>
  <c r="BE260" i="4"/>
  <c r="BE289" i="4"/>
  <c r="BE347" i="4"/>
  <c r="BE400" i="4"/>
  <c r="BE417" i="4"/>
  <c r="BE484" i="4"/>
  <c r="BE515" i="4"/>
  <c r="BE520" i="4"/>
  <c r="BE676" i="4"/>
  <c r="BE686" i="4"/>
  <c r="BE696" i="4"/>
  <c r="F59" i="4"/>
  <c r="BE103" i="4"/>
  <c r="BE146" i="4"/>
  <c r="BE152" i="4"/>
  <c r="BE253" i="4"/>
  <c r="BE263" i="4"/>
  <c r="BE388" i="4"/>
  <c r="BE556" i="4"/>
  <c r="BE559" i="4"/>
  <c r="BE681" i="4"/>
  <c r="BE691" i="4"/>
  <c r="BE711" i="4"/>
  <c r="BE726" i="4"/>
  <c r="BE110" i="4"/>
  <c r="BE157" i="4"/>
  <c r="BE163" i="4"/>
  <c r="BE213" i="4"/>
  <c r="BE217" i="4"/>
  <c r="BE266" i="4"/>
  <c r="BE365" i="4"/>
  <c r="BE412" i="4"/>
  <c r="BE422" i="4"/>
  <c r="BE567" i="4"/>
  <c r="BE671" i="4"/>
  <c r="BE701" i="4"/>
  <c r="BE731" i="4"/>
  <c r="E88" i="3"/>
  <c r="BE160" i="3"/>
  <c r="BE175" i="3"/>
  <c r="BE248" i="3"/>
  <c r="BE270" i="3"/>
  <c r="BE291" i="3"/>
  <c r="BE230" i="3"/>
  <c r="BE255" i="3"/>
  <c r="BE258" i="3"/>
  <c r="BE261" i="3"/>
  <c r="BE264" i="3"/>
  <c r="BE311" i="3"/>
  <c r="BE343" i="3"/>
  <c r="BE372" i="3"/>
  <c r="BE382" i="3"/>
  <c r="BE404" i="3"/>
  <c r="BE457" i="3"/>
  <c r="J56" i="3"/>
  <c r="BE122" i="3"/>
  <c r="BE186" i="3"/>
  <c r="BE191" i="3"/>
  <c r="BE338" i="3"/>
  <c r="BE377" i="3"/>
  <c r="BE398" i="3"/>
  <c r="BE413" i="3"/>
  <c r="J89" i="2"/>
  <c r="J62" i="2" s="1"/>
  <c r="BE111" i="3"/>
  <c r="BE132" i="3"/>
  <c r="BE140" i="3"/>
  <c r="BE145" i="3"/>
  <c r="BE165" i="3"/>
  <c r="BE181" i="3"/>
  <c r="BE251" i="3"/>
  <c r="BE275" i="3"/>
  <c r="BE201" i="3"/>
  <c r="BE334" i="3"/>
  <c r="BE350" i="3"/>
  <c r="BE469" i="3"/>
  <c r="BE480" i="3"/>
  <c r="BE103" i="3"/>
  <c r="BE155" i="3"/>
  <c r="BE170" i="3"/>
  <c r="BE196" i="3"/>
  <c r="BE206" i="3"/>
  <c r="BE227" i="3"/>
  <c r="BE279" i="3"/>
  <c r="BE283" i="3"/>
  <c r="BE287" i="3"/>
  <c r="BE296" i="3"/>
  <c r="BE346" i="3"/>
  <c r="BE358" i="3"/>
  <c r="BE388" i="3"/>
  <c r="BE451" i="3"/>
  <c r="BE463" i="3"/>
  <c r="BE475" i="3"/>
  <c r="BE492" i="3"/>
  <c r="F97" i="3"/>
  <c r="BE117" i="3"/>
  <c r="BE245" i="3"/>
  <c r="BE299" i="3"/>
  <c r="BE302" i="3"/>
  <c r="BE308" i="3"/>
  <c r="BE316" i="3"/>
  <c r="BE445" i="3"/>
  <c r="BE486" i="3"/>
  <c r="BE107" i="3"/>
  <c r="BE150" i="3"/>
  <c r="BE211" i="3"/>
  <c r="BE215" i="3"/>
  <c r="BE221" i="3"/>
  <c r="BE267" i="3"/>
  <c r="BB55" i="1"/>
  <c r="BA55" i="1"/>
  <c r="BC55" i="1"/>
  <c r="E48" i="2"/>
  <c r="J52" i="2"/>
  <c r="F55" i="2"/>
  <c r="BE90" i="2"/>
  <c r="BE95" i="2"/>
  <c r="BE100" i="2"/>
  <c r="BE103" i="2"/>
  <c r="BE107" i="2"/>
  <c r="BE112" i="2"/>
  <c r="BE115" i="2"/>
  <c r="BE120" i="2"/>
  <c r="BE125" i="2"/>
  <c r="BE130" i="2"/>
  <c r="BE135" i="2"/>
  <c r="BE139" i="2"/>
  <c r="BE142" i="2"/>
  <c r="BE146" i="2"/>
  <c r="BE151" i="2"/>
  <c r="BE156" i="2"/>
  <c r="BE158" i="2"/>
  <c r="BE161" i="2"/>
  <c r="BE166" i="2"/>
  <c r="BE171" i="2"/>
  <c r="BE175" i="2"/>
  <c r="BE178" i="2"/>
  <c r="BE180" i="2"/>
  <c r="AW55" i="1"/>
  <c r="BD55" i="1"/>
  <c r="J32" i="14"/>
  <c r="F36" i="12"/>
  <c r="BA68" i="1"/>
  <c r="F36" i="15"/>
  <c r="BA71" i="1" s="1"/>
  <c r="J36" i="27"/>
  <c r="AW85" i="1"/>
  <c r="J36" i="11"/>
  <c r="AW67" i="1" s="1"/>
  <c r="F37" i="21"/>
  <c r="BB78" i="1"/>
  <c r="F38" i="33"/>
  <c r="BC91" i="1" s="1"/>
  <c r="F39" i="9"/>
  <c r="BD64" i="1"/>
  <c r="F39" i="25"/>
  <c r="BD83" i="1" s="1"/>
  <c r="F37" i="31"/>
  <c r="BB89" i="1" s="1"/>
  <c r="F37" i="15"/>
  <c r="BB71" i="1" s="1"/>
  <c r="J36" i="28"/>
  <c r="AW86" i="1"/>
  <c r="F39" i="33"/>
  <c r="BD91" i="1" s="1"/>
  <c r="F38" i="3"/>
  <c r="BC57" i="1" s="1"/>
  <c r="F39" i="36"/>
  <c r="BD94" i="1" s="1"/>
  <c r="F39" i="10"/>
  <c r="BD66" i="1" s="1"/>
  <c r="F37" i="32"/>
  <c r="BB90" i="1" s="1"/>
  <c r="F36" i="14"/>
  <c r="BA70" i="1" s="1"/>
  <c r="F36" i="17"/>
  <c r="BA73" i="1" s="1"/>
  <c r="F37" i="17"/>
  <c r="BB73" i="1" s="1"/>
  <c r="J32" i="27"/>
  <c r="F39" i="29"/>
  <c r="BD87" i="1"/>
  <c r="J32" i="13"/>
  <c r="J36" i="3"/>
  <c r="AW57" i="1" s="1"/>
  <c r="F36" i="18"/>
  <c r="BA74" i="1" s="1"/>
  <c r="F36" i="21"/>
  <c r="BA78" i="1" s="1"/>
  <c r="F36" i="25"/>
  <c r="BA83" i="1" s="1"/>
  <c r="F36" i="29"/>
  <c r="BA87" i="1" s="1"/>
  <c r="F39" i="7"/>
  <c r="BD62" i="1"/>
  <c r="F38" i="20"/>
  <c r="BC76" i="1"/>
  <c r="F38" i="25"/>
  <c r="BC83" i="1"/>
  <c r="J36" i="30"/>
  <c r="AW88" i="1"/>
  <c r="F39" i="27"/>
  <c r="BD85" i="1" s="1"/>
  <c r="F37" i="11"/>
  <c r="BB67" i="1" s="1"/>
  <c r="F39" i="17"/>
  <c r="BD73" i="1" s="1"/>
  <c r="F37" i="28"/>
  <c r="BB86" i="1" s="1"/>
  <c r="F38" i="31"/>
  <c r="BC89" i="1" s="1"/>
  <c r="F39" i="4"/>
  <c r="BD58" i="1" s="1"/>
  <c r="F38" i="29"/>
  <c r="BC87" i="1" s="1"/>
  <c r="J36" i="4"/>
  <c r="AW58" i="1" s="1"/>
  <c r="J32" i="16"/>
  <c r="F38" i="5"/>
  <c r="BC59" i="1"/>
  <c r="F36" i="28"/>
  <c r="BA86" i="1"/>
  <c r="F38" i="30"/>
  <c r="BC88" i="1"/>
  <c r="F36" i="7"/>
  <c r="BA62" i="1"/>
  <c r="F39" i="16"/>
  <c r="BD72" i="1"/>
  <c r="F36" i="3"/>
  <c r="BA57" i="1"/>
  <c r="F37" i="12"/>
  <c r="BB68" i="1"/>
  <c r="F37" i="20"/>
  <c r="BB76" i="1"/>
  <c r="F37" i="27"/>
  <c r="BB85" i="1"/>
  <c r="F37" i="3"/>
  <c r="BB57" i="1"/>
  <c r="F36" i="16"/>
  <c r="BA72" i="1"/>
  <c r="F39" i="20"/>
  <c r="BD76" i="1"/>
  <c r="F36" i="23"/>
  <c r="BC80" i="1"/>
  <c r="F36" i="13"/>
  <c r="BA69" i="1"/>
  <c r="F36" i="32"/>
  <c r="BA90" i="1"/>
  <c r="J32" i="15"/>
  <c r="F36" i="4"/>
  <c r="BA58" i="1" s="1"/>
  <c r="F38" i="6"/>
  <c r="BC61" i="1" s="1"/>
  <c r="F36" i="35"/>
  <c r="BA93" i="1" s="1"/>
  <c r="F37" i="9"/>
  <c r="BB64" i="1" s="1"/>
  <c r="J36" i="29"/>
  <c r="AW87" i="1" s="1"/>
  <c r="F37" i="36"/>
  <c r="BB94" i="1" s="1"/>
  <c r="F39" i="8"/>
  <c r="BD63" i="1" s="1"/>
  <c r="F39" i="13"/>
  <c r="BD69" i="1" s="1"/>
  <c r="J36" i="16"/>
  <c r="AW72" i="1" s="1"/>
  <c r="J32" i="34"/>
  <c r="F36" i="36"/>
  <c r="BA94" i="1"/>
  <c r="J32" i="31"/>
  <c r="F38" i="7"/>
  <c r="BC62" i="1" s="1"/>
  <c r="J36" i="15"/>
  <c r="AW71" i="1" s="1"/>
  <c r="J36" i="17"/>
  <c r="AW73" i="1" s="1"/>
  <c r="F37" i="29"/>
  <c r="BB87" i="1" s="1"/>
  <c r="F38" i="32"/>
  <c r="BC90" i="1" s="1"/>
  <c r="F38" i="19"/>
  <c r="BC75" i="1" s="1"/>
  <c r="F35" i="24"/>
  <c r="BB81" i="1" s="1"/>
  <c r="F36" i="37"/>
  <c r="BA95" i="1" s="1"/>
  <c r="J36" i="6"/>
  <c r="AW61" i="1" s="1"/>
  <c r="F39" i="31"/>
  <c r="BD89" i="1" s="1"/>
  <c r="F38" i="8"/>
  <c r="BC63" i="1" s="1"/>
  <c r="J36" i="20"/>
  <c r="AW76" i="1" s="1"/>
  <c r="F38" i="27"/>
  <c r="BC85" i="1" s="1"/>
  <c r="J36" i="9"/>
  <c r="AW64" i="1" s="1"/>
  <c r="F38" i="15"/>
  <c r="BC71" i="1" s="1"/>
  <c r="J36" i="25"/>
  <c r="AW83" i="1" s="1"/>
  <c r="J36" i="36"/>
  <c r="AW94" i="1" s="1"/>
  <c r="F37" i="7"/>
  <c r="BB62" i="1" s="1"/>
  <c r="F36" i="24"/>
  <c r="BC81" i="1" s="1"/>
  <c r="J32" i="35"/>
  <c r="AS54" i="1"/>
  <c r="F37" i="13"/>
  <c r="BB69" i="1" s="1"/>
  <c r="F38" i="21"/>
  <c r="BC78" i="1" s="1"/>
  <c r="F36" i="34"/>
  <c r="BA92" i="1" s="1"/>
  <c r="J30" i="23"/>
  <c r="F38" i="4"/>
  <c r="BC58" i="1"/>
  <c r="F39" i="3"/>
  <c r="BD57" i="1"/>
  <c r="F36" i="33"/>
  <c r="BA91" i="1"/>
  <c r="F36" i="10"/>
  <c r="BA66" i="1" s="1"/>
  <c r="F38" i="18"/>
  <c r="BC74" i="1" s="1"/>
  <c r="F39" i="21"/>
  <c r="BD78" i="1" s="1"/>
  <c r="F39" i="30"/>
  <c r="BD88" i="1" s="1"/>
  <c r="J36" i="12"/>
  <c r="AW68" i="1" s="1"/>
  <c r="F39" i="18"/>
  <c r="BD74" i="1" s="1"/>
  <c r="F37" i="19"/>
  <c r="BB75" i="1" s="1"/>
  <c r="F39" i="22"/>
  <c r="BD79" i="1" s="1"/>
  <c r="F36" i="6"/>
  <c r="BA61" i="1" s="1"/>
  <c r="F36" i="11"/>
  <c r="BA67" i="1" s="1"/>
  <c r="F38" i="16"/>
  <c r="BC72" i="1" s="1"/>
  <c r="F38" i="37"/>
  <c r="BC95" i="1" s="1"/>
  <c r="F37" i="6"/>
  <c r="BB61" i="1" s="1"/>
  <c r="F37" i="37"/>
  <c r="BB95" i="1" s="1"/>
  <c r="F39" i="11"/>
  <c r="BD67" i="1" s="1"/>
  <c r="F37" i="22"/>
  <c r="BB79" i="1" s="1"/>
  <c r="J36" i="10"/>
  <c r="AW66" i="1" s="1"/>
  <c r="J34" i="23"/>
  <c r="AW80" i="1" s="1"/>
  <c r="F37" i="10"/>
  <c r="BB66" i="1" s="1"/>
  <c r="F39" i="19"/>
  <c r="BD75" i="1" s="1"/>
  <c r="F37" i="25"/>
  <c r="BB83" i="1" s="1"/>
  <c r="F37" i="30"/>
  <c r="BB88" i="1" s="1"/>
  <c r="F37" i="14"/>
  <c r="BB70" i="1" s="1"/>
  <c r="J32" i="17"/>
  <c r="F36" i="22"/>
  <c r="BA79" i="1"/>
  <c r="F39" i="12"/>
  <c r="BD68" i="1"/>
  <c r="J34" i="24"/>
  <c r="AW81" i="1"/>
  <c r="J32" i="11"/>
  <c r="F36" i="5"/>
  <c r="BA59" i="1" s="1"/>
  <c r="F36" i="8"/>
  <c r="BA63" i="1" s="1"/>
  <c r="F38" i="13"/>
  <c r="BC69" i="1" s="1"/>
  <c r="J36" i="26"/>
  <c r="AW84" i="1" s="1"/>
  <c r="F36" i="31"/>
  <c r="BA89" i="1" s="1"/>
  <c r="F37" i="8"/>
  <c r="BB63" i="1" s="1"/>
  <c r="F38" i="14"/>
  <c r="BC70" i="1" s="1"/>
  <c r="F37" i="26"/>
  <c r="BB84" i="1" s="1"/>
  <c r="F38" i="11"/>
  <c r="BC67" i="1" s="1"/>
  <c r="F37" i="23"/>
  <c r="BD80" i="1" s="1"/>
  <c r="F39" i="14"/>
  <c r="BD70" i="1" s="1"/>
  <c r="J36" i="19"/>
  <c r="AW75" i="1" s="1"/>
  <c r="F38" i="26"/>
  <c r="BC84" i="1" s="1"/>
  <c r="F39" i="5"/>
  <c r="BD59" i="1" s="1"/>
  <c r="F36" i="26"/>
  <c r="BA84" i="1" s="1"/>
  <c r="F39" i="15"/>
  <c r="BD71" i="1"/>
  <c r="J36" i="18"/>
  <c r="AW74" i="1" s="1"/>
  <c r="F34" i="23"/>
  <c r="BA80" i="1" s="1"/>
  <c r="F39" i="28"/>
  <c r="BD86" i="1" s="1"/>
  <c r="F39" i="37"/>
  <c r="BD95" i="1"/>
  <c r="F39" i="6"/>
  <c r="BD61" i="1" s="1"/>
  <c r="J36" i="34"/>
  <c r="AW92" i="1" s="1"/>
  <c r="F38" i="36"/>
  <c r="BC94" i="1" s="1"/>
  <c r="F38" i="17"/>
  <c r="BC73" i="1"/>
  <c r="F39" i="26"/>
  <c r="BD84" i="1"/>
  <c r="J36" i="7"/>
  <c r="AW62" i="1"/>
  <c r="F38" i="10"/>
  <c r="BC66" i="1"/>
  <c r="F38" i="28"/>
  <c r="BC86" i="1"/>
  <c r="J36" i="32"/>
  <c r="AW90" i="1"/>
  <c r="F37" i="18"/>
  <c r="BB74" i="1"/>
  <c r="F34" i="24"/>
  <c r="BA81" i="1"/>
  <c r="J36" i="31"/>
  <c r="AW89" i="1"/>
  <c r="F37" i="33"/>
  <c r="BB91" i="1"/>
  <c r="F37" i="5"/>
  <c r="BB59" i="1"/>
  <c r="J36" i="21"/>
  <c r="AW78" i="1" s="1"/>
  <c r="F36" i="30"/>
  <c r="BA88" i="1"/>
  <c r="J36" i="13"/>
  <c r="AW69" i="1" s="1"/>
  <c r="F37" i="16"/>
  <c r="BB72" i="1"/>
  <c r="J36" i="33"/>
  <c r="AW91" i="1" s="1"/>
  <c r="F37" i="4"/>
  <c r="BB58" i="1" s="1"/>
  <c r="J36" i="5"/>
  <c r="AW59" i="1" s="1"/>
  <c r="F36" i="19"/>
  <c r="BA75" i="1"/>
  <c r="F35" i="23"/>
  <c r="BB80" i="1" s="1"/>
  <c r="J36" i="14"/>
  <c r="AW70" i="1"/>
  <c r="F38" i="22"/>
  <c r="BC79" i="1" s="1"/>
  <c r="F37" i="34"/>
  <c r="BB92" i="1"/>
  <c r="F36" i="9"/>
  <c r="BA64" i="1" s="1"/>
  <c r="F39" i="32"/>
  <c r="BD90" i="1"/>
  <c r="J36" i="22"/>
  <c r="AW79" i="1" s="1"/>
  <c r="F37" i="24"/>
  <c r="BD81" i="1"/>
  <c r="F39" i="34"/>
  <c r="BD92" i="1" s="1"/>
  <c r="J36" i="8"/>
  <c r="AW63" i="1"/>
  <c r="F38" i="12"/>
  <c r="BC68" i="1" s="1"/>
  <c r="F36" i="20"/>
  <c r="BA76" i="1"/>
  <c r="F36" i="27"/>
  <c r="BA85" i="1" s="1"/>
  <c r="F38" i="34"/>
  <c r="BC92" i="1"/>
  <c r="F38" i="9"/>
  <c r="BC64" i="1" s="1"/>
  <c r="J36" i="37"/>
  <c r="AW95" i="1"/>
  <c r="J87" i="30" l="1"/>
  <c r="J64" i="30" s="1"/>
  <c r="BK86" i="30"/>
  <c r="J86" i="30" s="1"/>
  <c r="J63" i="30" s="1"/>
  <c r="J177" i="7"/>
  <c r="J70" i="7" s="1"/>
  <c r="BK171" i="7"/>
  <c r="J171" i="7" s="1"/>
  <c r="J68" i="7" s="1"/>
  <c r="J99" i="4"/>
  <c r="J65" i="4" s="1"/>
  <c r="BK98" i="4"/>
  <c r="J98" i="4" s="1"/>
  <c r="J64" i="4" s="1"/>
  <c r="J63" i="20"/>
  <c r="J32" i="20"/>
  <c r="J119" i="8"/>
  <c r="J67" i="8" s="1"/>
  <c r="BK92" i="8"/>
  <c r="J92" i="8" s="1"/>
  <c r="J63" i="8" s="1"/>
  <c r="J258" i="6"/>
  <c r="J74" i="6" s="1"/>
  <c r="BK247" i="6"/>
  <c r="J247" i="6" s="1"/>
  <c r="J71" i="6" s="1"/>
  <c r="BK86" i="12"/>
  <c r="J86" i="12" s="1"/>
  <c r="J87" i="12"/>
  <c r="J64" i="12" s="1"/>
  <c r="J260" i="9"/>
  <c r="J75" i="9" s="1"/>
  <c r="BK251" i="9"/>
  <c r="J251" i="9" s="1"/>
  <c r="J72" i="9" s="1"/>
  <c r="J216" i="9"/>
  <c r="J68" i="9" s="1"/>
  <c r="BK104" i="9"/>
  <c r="J104" i="9" s="1"/>
  <c r="J66" i="9" s="1"/>
  <c r="R206" i="4"/>
  <c r="J87" i="32"/>
  <c r="J64" i="32" s="1"/>
  <c r="BK86" i="32"/>
  <c r="J86" i="32" s="1"/>
  <c r="J63" i="32" s="1"/>
  <c r="J240" i="9"/>
  <c r="J71" i="9" s="1"/>
  <c r="BK233" i="9"/>
  <c r="J233" i="9" s="1"/>
  <c r="J70" i="9" s="1"/>
  <c r="P98" i="9"/>
  <c r="AU64" i="1" s="1"/>
  <c r="P93" i="8"/>
  <c r="R92" i="8"/>
  <c r="R92" i="5"/>
  <c r="T98" i="9"/>
  <c r="R251" i="9"/>
  <c r="P84" i="23"/>
  <c r="P83" i="23"/>
  <c r="AU80" i="1" s="1"/>
  <c r="BK88" i="2"/>
  <c r="J88" i="2" s="1"/>
  <c r="J61" i="2" s="1"/>
  <c r="R98" i="22"/>
  <c r="R92" i="22"/>
  <c r="P247" i="6"/>
  <c r="P97" i="6" s="1"/>
  <c r="AU61" i="1" s="1"/>
  <c r="T84" i="23"/>
  <c r="T83" i="23" s="1"/>
  <c r="R84" i="23"/>
  <c r="R83" i="23"/>
  <c r="P86" i="24"/>
  <c r="AU81" i="1" s="1"/>
  <c r="P88" i="21"/>
  <c r="AU78" i="1"/>
  <c r="R247" i="6"/>
  <c r="P92" i="5"/>
  <c r="AU59" i="1"/>
  <c r="R273" i="3"/>
  <c r="R100" i="3"/>
  <c r="T98" i="22"/>
  <c r="T92" i="22"/>
  <c r="BK88" i="21"/>
  <c r="J88" i="21"/>
  <c r="J32" i="21" s="1"/>
  <c r="AG78" i="1" s="1"/>
  <c r="AN78" i="1" s="1"/>
  <c r="T92" i="5"/>
  <c r="T88" i="2"/>
  <c r="T86" i="2"/>
  <c r="T206" i="4"/>
  <c r="T97" i="4" s="1"/>
  <c r="R86" i="24"/>
  <c r="T97" i="6"/>
  <c r="R171" i="7"/>
  <c r="R94" i="7" s="1"/>
  <c r="R97" i="6"/>
  <c r="P98" i="4"/>
  <c r="T273" i="3"/>
  <c r="T100" i="3"/>
  <c r="BK206" i="4"/>
  <c r="J206" i="4" s="1"/>
  <c r="J68" i="4" s="1"/>
  <c r="R104" i="9"/>
  <c r="R98" i="9"/>
  <c r="P206" i="4"/>
  <c r="T88" i="21"/>
  <c r="T171" i="7"/>
  <c r="T95" i="7"/>
  <c r="T94" i="7" s="1"/>
  <c r="T93" i="8"/>
  <c r="T92" i="8"/>
  <c r="R98" i="4"/>
  <c r="R97" i="4" s="1"/>
  <c r="P119" i="8"/>
  <c r="P92" i="8"/>
  <c r="AU63" i="1"/>
  <c r="R88" i="2"/>
  <c r="R86" i="2"/>
  <c r="AG67" i="1"/>
  <c r="AG89" i="1"/>
  <c r="AG72" i="1"/>
  <c r="AG71" i="1"/>
  <c r="AG70" i="1"/>
  <c r="AG69" i="1"/>
  <c r="AG80" i="1"/>
  <c r="BK98" i="6"/>
  <c r="J98" i="6"/>
  <c r="J64" i="6"/>
  <c r="BK93" i="22"/>
  <c r="J93" i="22"/>
  <c r="J64" i="22"/>
  <c r="BK86" i="37"/>
  <c r="J86" i="37" s="1"/>
  <c r="J63" i="37" s="1"/>
  <c r="BK146" i="5"/>
  <c r="BK92" i="5" s="1"/>
  <c r="J92" i="5" s="1"/>
  <c r="J63" i="5" s="1"/>
  <c r="J146" i="5"/>
  <c r="J68" i="5" s="1"/>
  <c r="BK99" i="9"/>
  <c r="J99" i="9"/>
  <c r="J64" i="9"/>
  <c r="BK232" i="9"/>
  <c r="J232" i="9"/>
  <c r="J69" i="9"/>
  <c r="AG94" i="1"/>
  <c r="J63" i="36"/>
  <c r="AG93" i="1"/>
  <c r="J63" i="35"/>
  <c r="AG92" i="1"/>
  <c r="AG91" i="1"/>
  <c r="J63" i="33"/>
  <c r="AG87" i="1"/>
  <c r="J63" i="29"/>
  <c r="AG85" i="1"/>
  <c r="J63" i="27"/>
  <c r="BK86" i="24"/>
  <c r="J86" i="24"/>
  <c r="BK92" i="22"/>
  <c r="J92" i="22"/>
  <c r="J63" i="22"/>
  <c r="AG76" i="1"/>
  <c r="AG73" i="1"/>
  <c r="J63" i="17"/>
  <c r="AG66" i="1"/>
  <c r="J63" i="10"/>
  <c r="BK94" i="7"/>
  <c r="J94" i="7" s="1"/>
  <c r="J63" i="7" s="1"/>
  <c r="BK100" i="3"/>
  <c r="J100" i="3"/>
  <c r="J63" i="3" s="1"/>
  <c r="J35" i="11"/>
  <c r="AV67" i="1" s="1"/>
  <c r="AT67" i="1" s="1"/>
  <c r="AN67" i="1" s="1"/>
  <c r="F35" i="30"/>
  <c r="AZ88" i="1" s="1"/>
  <c r="F35" i="3"/>
  <c r="AZ57" i="1" s="1"/>
  <c r="J35" i="3"/>
  <c r="AV57" i="1" s="1"/>
  <c r="AT57" i="1" s="1"/>
  <c r="BB60" i="1"/>
  <c r="AX60" i="1" s="1"/>
  <c r="BC77" i="1"/>
  <c r="AY77" i="1"/>
  <c r="J32" i="30"/>
  <c r="AG88" i="1" s="1"/>
  <c r="J35" i="36"/>
  <c r="AV94" i="1"/>
  <c r="AT94" i="1" s="1"/>
  <c r="AN94" i="1" s="1"/>
  <c r="J35" i="10"/>
  <c r="AV66" i="1"/>
  <c r="AT66" i="1" s="1"/>
  <c r="AN66" i="1" s="1"/>
  <c r="F33" i="2"/>
  <c r="AZ55" i="1"/>
  <c r="J35" i="20"/>
  <c r="AV76" i="1" s="1"/>
  <c r="AT76" i="1" s="1"/>
  <c r="AN76" i="1" s="1"/>
  <c r="J32" i="25"/>
  <c r="AG83" i="1" s="1"/>
  <c r="J35" i="32"/>
  <c r="AV90" i="1"/>
  <c r="AT90" i="1" s="1"/>
  <c r="F35" i="25"/>
  <c r="AZ83" i="1" s="1"/>
  <c r="BB56" i="1"/>
  <c r="J35" i="8"/>
  <c r="AV63" i="1" s="1"/>
  <c r="AT63" i="1" s="1"/>
  <c r="J32" i="32"/>
  <c r="AG90" i="1" s="1"/>
  <c r="J35" i="33"/>
  <c r="AV91" i="1" s="1"/>
  <c r="AT91" i="1" s="1"/>
  <c r="AN91" i="1" s="1"/>
  <c r="J35" i="30"/>
  <c r="AV88" i="1" s="1"/>
  <c r="AT88" i="1" s="1"/>
  <c r="J35" i="17"/>
  <c r="AV73" i="1" s="1"/>
  <c r="AT73" i="1" s="1"/>
  <c r="AN73" i="1" s="1"/>
  <c r="F35" i="29"/>
  <c r="AZ87" i="1" s="1"/>
  <c r="F35" i="6"/>
  <c r="AZ61" i="1"/>
  <c r="BA77" i="1"/>
  <c r="AW77" i="1" s="1"/>
  <c r="J35" i="31"/>
  <c r="AV89" i="1"/>
  <c r="AT89" i="1" s="1"/>
  <c r="AN89" i="1" s="1"/>
  <c r="F35" i="19"/>
  <c r="AZ75" i="1"/>
  <c r="J32" i="28"/>
  <c r="AG86" i="1" s="1"/>
  <c r="J35" i="29"/>
  <c r="AV87" i="1"/>
  <c r="AT87" i="1" s="1"/>
  <c r="AN87" i="1" s="1"/>
  <c r="BD82" i="1"/>
  <c r="J35" i="16"/>
  <c r="AV72" i="1" s="1"/>
  <c r="AT72" i="1" s="1"/>
  <c r="AN72" i="1" s="1"/>
  <c r="AU77" i="1"/>
  <c r="J35" i="15"/>
  <c r="AV71" i="1" s="1"/>
  <c r="AT71" i="1" s="1"/>
  <c r="AN71" i="1" s="1"/>
  <c r="J35" i="25"/>
  <c r="AV83" i="1" s="1"/>
  <c r="AT83" i="1" s="1"/>
  <c r="BD56" i="1"/>
  <c r="BC60" i="1"/>
  <c r="AY60" i="1" s="1"/>
  <c r="F35" i="11"/>
  <c r="AZ67" i="1"/>
  <c r="F35" i="22"/>
  <c r="AZ79" i="1" s="1"/>
  <c r="F35" i="7"/>
  <c r="AZ62" i="1" s="1"/>
  <c r="F35" i="17"/>
  <c r="AZ73" i="1"/>
  <c r="F35" i="33"/>
  <c r="AZ91" i="1" s="1"/>
  <c r="BD60" i="1"/>
  <c r="F35" i="20"/>
  <c r="AZ76" i="1" s="1"/>
  <c r="J35" i="34"/>
  <c r="AV92" i="1"/>
  <c r="AT92" i="1"/>
  <c r="AN92" i="1" s="1"/>
  <c r="J35" i="13"/>
  <c r="AV69" i="1" s="1"/>
  <c r="AT69" i="1" s="1"/>
  <c r="AN69" i="1" s="1"/>
  <c r="F35" i="4"/>
  <c r="AZ58" i="1" s="1"/>
  <c r="J35" i="12"/>
  <c r="AV68" i="1" s="1"/>
  <c r="AT68" i="1" s="1"/>
  <c r="J35" i="22"/>
  <c r="AV79" i="1" s="1"/>
  <c r="AT79" i="1" s="1"/>
  <c r="F35" i="5"/>
  <c r="AZ59" i="1"/>
  <c r="J33" i="24"/>
  <c r="AV81" i="1" s="1"/>
  <c r="AT81" i="1" s="1"/>
  <c r="J35" i="6"/>
  <c r="AV61" i="1" s="1"/>
  <c r="AT61" i="1" s="1"/>
  <c r="J35" i="37"/>
  <c r="AV95" i="1"/>
  <c r="AT95" i="1" s="1"/>
  <c r="F35" i="18"/>
  <c r="AZ74" i="1" s="1"/>
  <c r="J35" i="21"/>
  <c r="AV78" i="1" s="1"/>
  <c r="AT78" i="1" s="1"/>
  <c r="J35" i="26"/>
  <c r="AV84" i="1" s="1"/>
  <c r="AT84" i="1" s="1"/>
  <c r="F35" i="37"/>
  <c r="AZ95" i="1"/>
  <c r="BC65" i="1"/>
  <c r="AY65" i="1" s="1"/>
  <c r="BB82" i="1"/>
  <c r="AX82" i="1"/>
  <c r="J35" i="14"/>
  <c r="AV70" i="1" s="1"/>
  <c r="AT70" i="1" s="1"/>
  <c r="AN70" i="1" s="1"/>
  <c r="BD65" i="1"/>
  <c r="F35" i="31"/>
  <c r="AZ89" i="1" s="1"/>
  <c r="J35" i="18"/>
  <c r="AV74" i="1" s="1"/>
  <c r="AT74" i="1" s="1"/>
  <c r="BC82" i="1"/>
  <c r="AY82" i="1"/>
  <c r="J35" i="19"/>
  <c r="AV75" i="1" s="1"/>
  <c r="AT75" i="1" s="1"/>
  <c r="J30" i="24"/>
  <c r="AG81" i="1" s="1"/>
  <c r="F35" i="32"/>
  <c r="AZ90" i="1" s="1"/>
  <c r="J33" i="2"/>
  <c r="AV55" i="1" s="1"/>
  <c r="AT55" i="1" s="1"/>
  <c r="F35" i="13"/>
  <c r="AZ69" i="1" s="1"/>
  <c r="BA65" i="1"/>
  <c r="AW65" i="1"/>
  <c r="J35" i="35"/>
  <c r="AV93" i="1" s="1"/>
  <c r="AT93" i="1" s="1"/>
  <c r="AN93" i="1" s="1"/>
  <c r="BD77" i="1"/>
  <c r="AU82" i="1"/>
  <c r="J35" i="9"/>
  <c r="AV64" i="1"/>
  <c r="AT64" i="1" s="1"/>
  <c r="F35" i="10"/>
  <c r="AZ66" i="1" s="1"/>
  <c r="BA82" i="1"/>
  <c r="AW82" i="1" s="1"/>
  <c r="BA60" i="1"/>
  <c r="AW60" i="1" s="1"/>
  <c r="F35" i="21"/>
  <c r="AZ78" i="1" s="1"/>
  <c r="AU65" i="1"/>
  <c r="F35" i="12"/>
  <c r="AZ68" i="1"/>
  <c r="J32" i="26"/>
  <c r="AG84" i="1"/>
  <c r="F35" i="27"/>
  <c r="AZ85" i="1"/>
  <c r="F35" i="36"/>
  <c r="AZ94" i="1"/>
  <c r="J35" i="7"/>
  <c r="AV62" i="1"/>
  <c r="AT62" i="1" s="1"/>
  <c r="F35" i="16"/>
  <c r="AZ72" i="1" s="1"/>
  <c r="J35" i="28"/>
  <c r="AV86" i="1" s="1"/>
  <c r="AT86" i="1" s="1"/>
  <c r="BC56" i="1"/>
  <c r="F35" i="8"/>
  <c r="AZ63" i="1" s="1"/>
  <c r="F33" i="23"/>
  <c r="AZ80" i="1" s="1"/>
  <c r="F35" i="34"/>
  <c r="AZ92" i="1" s="1"/>
  <c r="F35" i="15"/>
  <c r="AZ71" i="1" s="1"/>
  <c r="F35" i="35"/>
  <c r="AZ93" i="1" s="1"/>
  <c r="BA56" i="1"/>
  <c r="BB65" i="1"/>
  <c r="AX65" i="1"/>
  <c r="J33" i="23"/>
  <c r="AV80" i="1"/>
  <c r="AT80" i="1" s="1"/>
  <c r="AN80" i="1" s="1"/>
  <c r="BB77" i="1"/>
  <c r="AX77" i="1"/>
  <c r="F33" i="24"/>
  <c r="AZ81" i="1"/>
  <c r="J32" i="8"/>
  <c r="AG63" i="1"/>
  <c r="F35" i="9"/>
  <c r="AZ64" i="1"/>
  <c r="J32" i="18"/>
  <c r="AG74" i="1"/>
  <c r="J32" i="19"/>
  <c r="AG75" i="1"/>
  <c r="J35" i="27"/>
  <c r="AV85" i="1"/>
  <c r="AT85" i="1" s="1"/>
  <c r="AN85" i="1" s="1"/>
  <c r="J35" i="4"/>
  <c r="AV58" i="1" s="1"/>
  <c r="AT58" i="1" s="1"/>
  <c r="F35" i="14"/>
  <c r="AZ70" i="1" s="1"/>
  <c r="F35" i="28"/>
  <c r="AZ86" i="1" s="1"/>
  <c r="J35" i="5"/>
  <c r="AV59" i="1" s="1"/>
  <c r="AT59" i="1" s="1"/>
  <c r="F35" i="26"/>
  <c r="AZ84" i="1"/>
  <c r="BK97" i="6" l="1"/>
  <c r="J97" i="6" s="1"/>
  <c r="J63" i="6" s="1"/>
  <c r="BK98" i="9"/>
  <c r="J98" i="9" s="1"/>
  <c r="J32" i="9" s="1"/>
  <c r="AG64" i="1" s="1"/>
  <c r="BK97" i="4"/>
  <c r="J97" i="4" s="1"/>
  <c r="J32" i="4" s="1"/>
  <c r="AG58" i="1" s="1"/>
  <c r="AN58" i="1" s="1"/>
  <c r="J63" i="12"/>
  <c r="J32" i="12"/>
  <c r="AG68" i="1" s="1"/>
  <c r="AN68" i="1" s="1"/>
  <c r="P97" i="4"/>
  <c r="AU58" i="1"/>
  <c r="BK86" i="2"/>
  <c r="J86" i="2" s="1"/>
  <c r="J59" i="2" s="1"/>
  <c r="J63" i="21"/>
  <c r="J41" i="36"/>
  <c r="J41" i="35"/>
  <c r="J41" i="34"/>
  <c r="AN90" i="1"/>
  <c r="J41" i="33"/>
  <c r="J41" i="32"/>
  <c r="AN88" i="1"/>
  <c r="J41" i="31"/>
  <c r="J41" i="30"/>
  <c r="AN86" i="1"/>
  <c r="J41" i="29"/>
  <c r="J41" i="28"/>
  <c r="AN84" i="1"/>
  <c r="J41" i="27"/>
  <c r="AN83" i="1"/>
  <c r="J41" i="26"/>
  <c r="AN81" i="1"/>
  <c r="J59" i="24"/>
  <c r="J41" i="25"/>
  <c r="J39" i="24"/>
  <c r="J39" i="23"/>
  <c r="J41" i="21"/>
  <c r="AN75" i="1"/>
  <c r="J41" i="20"/>
  <c r="AN74" i="1"/>
  <c r="J41" i="19"/>
  <c r="J41" i="18"/>
  <c r="J41" i="17"/>
  <c r="J41" i="16"/>
  <c r="J41" i="15"/>
  <c r="J41" i="14"/>
  <c r="J41" i="13"/>
  <c r="J41" i="12"/>
  <c r="J41" i="11"/>
  <c r="AN64" i="1"/>
  <c r="J63" i="9"/>
  <c r="J41" i="10"/>
  <c r="AN63" i="1"/>
  <c r="J41" i="9"/>
  <c r="J41" i="8"/>
  <c r="AW56" i="1"/>
  <c r="AZ60" i="1"/>
  <c r="AV60" i="1" s="1"/>
  <c r="AT60" i="1" s="1"/>
  <c r="AU56" i="1"/>
  <c r="AX56" i="1"/>
  <c r="J32" i="6"/>
  <c r="AG61" i="1"/>
  <c r="BB54" i="1"/>
  <c r="W31" i="1" s="1"/>
  <c r="J32" i="37"/>
  <c r="AG95" i="1"/>
  <c r="AG82" i="1"/>
  <c r="J32" i="3"/>
  <c r="AG57" i="1" s="1"/>
  <c r="J32" i="22"/>
  <c r="AG79" i="1"/>
  <c r="AG77" i="1"/>
  <c r="AZ65" i="1"/>
  <c r="AV65" i="1"/>
  <c r="AT65" i="1"/>
  <c r="AY56" i="1"/>
  <c r="AU60" i="1"/>
  <c r="AZ56" i="1"/>
  <c r="AV56" i="1"/>
  <c r="AZ82" i="1"/>
  <c r="AV82" i="1" s="1"/>
  <c r="AT82" i="1" s="1"/>
  <c r="AZ77" i="1"/>
  <c r="AV77" i="1"/>
  <c r="AT77" i="1" s="1"/>
  <c r="J32" i="7"/>
  <c r="AG62" i="1"/>
  <c r="AN62" i="1"/>
  <c r="BA54" i="1"/>
  <c r="W30" i="1" s="1"/>
  <c r="BD54" i="1"/>
  <c r="W33" i="1"/>
  <c r="AG65" i="1"/>
  <c r="BC54" i="1"/>
  <c r="W32" i="1" s="1"/>
  <c r="J32" i="5"/>
  <c r="AG59" i="1" s="1"/>
  <c r="AN59" i="1" s="1"/>
  <c r="J41" i="4" l="1"/>
  <c r="J63" i="4"/>
  <c r="J41" i="37"/>
  <c r="AN77" i="1"/>
  <c r="J41" i="22"/>
  <c r="AN79" i="1"/>
  <c r="AN65" i="1"/>
  <c r="J41" i="7"/>
  <c r="J41" i="6"/>
  <c r="AN61" i="1"/>
  <c r="J41" i="5"/>
  <c r="J41" i="3"/>
  <c r="AN57" i="1"/>
  <c r="AN82" i="1"/>
  <c r="AN95" i="1"/>
  <c r="AX54" i="1"/>
  <c r="AZ54" i="1"/>
  <c r="W29" i="1" s="1"/>
  <c r="AG56" i="1"/>
  <c r="AW54" i="1"/>
  <c r="AK30" i="1" s="1"/>
  <c r="J30" i="2"/>
  <c r="AG55" i="1"/>
  <c r="AN55" i="1"/>
  <c r="AG60" i="1"/>
  <c r="AY54" i="1"/>
  <c r="AT56" i="1"/>
  <c r="AU54" i="1"/>
  <c r="J39" i="2" l="1"/>
  <c r="AN60" i="1"/>
  <c r="AN56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<sst xmlns="http://schemas.openxmlformats.org/spreadsheetml/2006/main" count="35320" uniqueCount="3551">
  <si>
    <t>Export Komplet</t>
  </si>
  <si>
    <t>VZ</t>
  </si>
  <si>
    <t>2.0</t>
  </si>
  <si>
    <t>ZAMOK</t>
  </si>
  <si>
    <t>False</t>
  </si>
  <si>
    <t>{b73a7cb2-fcfa-485a-9d97-4efd7ea75619}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</si>
  <si>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</si>
  <si>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</si>
  <si>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</si>
  <si>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</si>
  <si>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</si>
  <si>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</si>
  <si>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</si>
  <si>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</si>
  <si>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20230510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</si>
  <si>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</si>
  <si>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</si>
  <si>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Vytvoření laboratoří FŽP- UNICRE</t>
  </si>
  <si>
    <t>KSO:</t>
  </si>
  <si>
    <t/>
  </si>
  <si>
    <t>CC-CZ:</t>
  </si>
  <si>
    <t>Místo:</t>
  </si>
  <si>
    <t>Ústí nad Labem</t>
  </si>
  <si>
    <t>Datum:</t>
  </si>
  <si>
    <t>10. 5. 2023</t>
  </si>
  <si>
    <t>Zadavatel:</t>
  </si>
  <si>
    <t>IČ:</t>
  </si>
  <si>
    <t>44555601</t>
  </si>
  <si>
    <t>UJEP, Pasteurova 3632/15, 400 96 Ústí nad Labem</t>
  </si>
  <si>
    <t>DIČ:</t>
  </si>
  <si>
    <t>CZ44555601</t>
  </si>
  <si>
    <t>Uchazeč:</t>
  </si>
  <si>
    <t>Vyplň údaj</t>
  </si>
  <si>
    <t>Projektant:</t>
  </si>
  <si>
    <t>250 285 88</t>
  </si>
  <si>
    <t>Correct BC, s.r.o., El.Krásnohorské 1339/15, UL</t>
  </si>
  <si>
    <t>CZ 25028588</t>
  </si>
  <si>
    <t>True</t>
  </si>
  <si>
    <t>Zpracovatel:</t>
  </si>
  <si>
    <t>25028588</t>
  </si>
  <si>
    <t>CZ25028588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</si>
  <si>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</si>
  <si>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</si>
  <si>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</si>
  <si>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</si>
  <si>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</si>
  <si>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</si>
  <si>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</si>
  <si>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</si>
  <si>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</si>
  <si>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</si>
  <si>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</si>
  <si>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</si>
  <si>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</si>
  <si>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</si>
  <si>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</si>
  <si>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</si>
  <si>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</si>
  <si>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</si>
  <si>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</si>
  <si>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</si>
  <si>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</si>
  <si>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</si>
  <si>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</si>
  <si>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</si>
  <si>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</si>
  <si>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</si>
  <si>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</si>
  <si>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</si>
  <si>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</si>
  <si>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</si>
  <si>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</si>
  <si>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</si>
  <si>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</si>
  <si>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</si>
  <si>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</si>
  <si>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</si>
  <si>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</si>
  <si>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</si>
  <si>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</si>
  <si>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</si>
  <si>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</si>
  <si>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</si>
  <si>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STA</t>
  </si>
  <si>
    <t>1</t>
  </si>
  <si>
    <t>{3f7dba6b-0a96-4bbf-bda2-7a980611e0c1}</t>
  </si>
  <si>
    <t>2</t>
  </si>
  <si>
    <t>SO 01</t>
  </si>
  <si>
    <t>Architektonicko stavební řešení</t>
  </si>
  <si>
    <t>{bfdbbc8c-f36f-4d27-af80-8a3880dc11e3}</t>
  </si>
  <si>
    <t>SO01.1</t>
  </si>
  <si>
    <t>Demontáže a bourání 1NP</t>
  </si>
  <si>
    <t>Soupis</t>
  </si>
  <si>
    <t>{ee7cbae9-30db-40d8-bcb9-c0191cbb5d97}</t>
  </si>
  <si>
    <t>SO01.2</t>
  </si>
  <si>
    <t>Nové konstrukce a práce</t>
  </si>
  <si>
    <t>{078ed312-7c89-408f-9587-917425b8f65a}</t>
  </si>
  <si>
    <t>SO01.3</t>
  </si>
  <si>
    <t>Nové konstrukce a práce na střeše nad 2NP</t>
  </si>
  <si>
    <t>{ed4444ec-1930-4675-b755-6a58c6ef1360}</t>
  </si>
  <si>
    <t>SO 02</t>
  </si>
  <si>
    <t>Elektroinstalace</t>
  </si>
  <si>
    <t>{9c240bde-e2c7-4741-a048-80feee4c7068}</t>
  </si>
  <si>
    <t>1.</t>
  </si>
  <si>
    <t>NN-silnoproud</t>
  </si>
  <si>
    <t>{58260253-a2ff-4f00-92db-cef4c301e8d0}</t>
  </si>
  <si>
    <t>2.</t>
  </si>
  <si>
    <t>SLB- slaboproud</t>
  </si>
  <si>
    <t>{4a5fd3a6-c57c-4fe4-bac9-ae26b10826ff}</t>
  </si>
  <si>
    <t>3.</t>
  </si>
  <si>
    <t>EPS</t>
  </si>
  <si>
    <t>{4fc4afa6-eaad-432f-8b66-1787cfe89fae}</t>
  </si>
  <si>
    <t>4.</t>
  </si>
  <si>
    <t>MaR</t>
  </si>
  <si>
    <t>{312faa9f-9142-4b8f-8b4a-a954051e4b68}</t>
  </si>
  <si>
    <t>SO 03</t>
  </si>
  <si>
    <t>Vzduchotechnika</t>
  </si>
  <si>
    <t>{46b4be13-0695-478e-9ee0-be6f3028bb5e}</t>
  </si>
  <si>
    <t>SO 03.1</t>
  </si>
  <si>
    <t>Prostor laboratoří, přípraven</t>
  </si>
  <si>
    <t>{5657cf17-469d-4b27-8659-e06e0a36571f}</t>
  </si>
  <si>
    <t>SO 03.2</t>
  </si>
  <si>
    <t>Laboratorní digestoře v m.č.1.11 a 1.13</t>
  </si>
  <si>
    <t>{72683c7b-156f-4a78-aaae-3355a5921df3}</t>
  </si>
  <si>
    <t>SO 03.3</t>
  </si>
  <si>
    <t>Laboratorní digestoře v m.č.1.09b a 1.09c</t>
  </si>
  <si>
    <t>{bd13924f-afc3-4d71-85e7-601a64d012b6}</t>
  </si>
  <si>
    <t>SO 03.4</t>
  </si>
  <si>
    <t>Spodní skříňky digestoří</t>
  </si>
  <si>
    <t>{bdfe0a05-9fce-42d8-8742-af3827f9798f}</t>
  </si>
  <si>
    <t>SO 03.5</t>
  </si>
  <si>
    <t>Skříně s tlakovými lahvemi</t>
  </si>
  <si>
    <t>{fcb58e8a-2421-4f7f-aa7d-cf9f5024b6fe}</t>
  </si>
  <si>
    <t>SO 03.6</t>
  </si>
  <si>
    <t>Odsávací ramena</t>
  </si>
  <si>
    <t>{aabf9974-bd54-4ac8-a13a-c135d821f0c1}</t>
  </si>
  <si>
    <t>SO 03.7</t>
  </si>
  <si>
    <t>Odvod vzduchu od přístrojů</t>
  </si>
  <si>
    <t>{42add1ec-0f4e-45d1-b72b-97559849f4b3}</t>
  </si>
  <si>
    <t>SO 03.8</t>
  </si>
  <si>
    <t>Klimatizace v kancelářích a laboratořích</t>
  </si>
  <si>
    <t>{86168c0e-053e-422e-b6c5-c1eedc03ef03}</t>
  </si>
  <si>
    <t>SO 03.9</t>
  </si>
  <si>
    <t>Klimatizace technické místnosti č.1.19</t>
  </si>
  <si>
    <t>{437f2b3e-fb3c-42cb-896b-9f7002df07b6}</t>
  </si>
  <si>
    <t>SO 03.10</t>
  </si>
  <si>
    <t>Klimatizace kanceláře m.č.1.27</t>
  </si>
  <si>
    <t>{022262a2-8077-4c8b-904f-dcba888c6552}</t>
  </si>
  <si>
    <t>SO 03.11</t>
  </si>
  <si>
    <t>Montážní materiál, demontáže, ostatní</t>
  </si>
  <si>
    <t>{669ed680-5c38-41a6-8281-966a92679267}</t>
  </si>
  <si>
    <t>SO 04</t>
  </si>
  <si>
    <t>Zdravotechnika</t>
  </si>
  <si>
    <t>{f5a17d34-dcdf-4143-928c-a93a180d3406}</t>
  </si>
  <si>
    <t>SO 04.1</t>
  </si>
  <si>
    <t>Kanalizace</t>
  </si>
  <si>
    <t>{9600af04-5ef2-43cf-bdd5-c13e8be69fea}</t>
  </si>
  <si>
    <t>SO 04.2</t>
  </si>
  <si>
    <t>Vodoinstalace</t>
  </si>
  <si>
    <t>{e102aaf6-92db-4a13-baf1-ee609a285e76}</t>
  </si>
  <si>
    <t>SO 05</t>
  </si>
  <si>
    <t>Ústřední vytápění</t>
  </si>
  <si>
    <t>{2ad82c83-3854-4b6e-ac21-378ec4b5013a}</t>
  </si>
  <si>
    <t>SO 06</t>
  </si>
  <si>
    <t>Technické plyny</t>
  </si>
  <si>
    <t>{866b3da0-9ece-4d5e-b5dd-0a3fc008a447}</t>
  </si>
  <si>
    <t>SO 07</t>
  </si>
  <si>
    <t>Mobiliář</t>
  </si>
  <si>
    <t>{c61dc328-ee1b-4301-bb4b-ffd16a2f311d}</t>
  </si>
  <si>
    <t>SO 07.1</t>
  </si>
  <si>
    <t>Místnost č.1.09a</t>
  </si>
  <si>
    <t>{60fa4703-7afe-4e21-8413-9597191b738e}</t>
  </si>
  <si>
    <t>SO 07.2</t>
  </si>
  <si>
    <t>Místnost č.1.09b</t>
  </si>
  <si>
    <t>{87df4a1a-47a2-4c32-9c53-884b4306b0e7}</t>
  </si>
  <si>
    <t>SO 07.3</t>
  </si>
  <si>
    <t>Místnost č.1.09c</t>
  </si>
  <si>
    <t>{3b1bcf7f-2335-45d0-bab7-2fc034e3bcb0}</t>
  </si>
  <si>
    <t>SO 07.4</t>
  </si>
  <si>
    <t>Místnost č.1.09d</t>
  </si>
  <si>
    <t>{66798214-ec59-4ff8-a612-0e08e91e2e13}</t>
  </si>
  <si>
    <t>SO 07.5</t>
  </si>
  <si>
    <t>Místnost č.1.10</t>
  </si>
  <si>
    <t>{f6f106a3-08b2-4231-82c0-187e10fb671a}</t>
  </si>
  <si>
    <t>SO 07.6</t>
  </si>
  <si>
    <t>Místnost č.1.11</t>
  </si>
  <si>
    <t>{c159d3f3-60d9-4229-805e-0a9c0f6e843e}</t>
  </si>
  <si>
    <t>SO 07.7</t>
  </si>
  <si>
    <t>Místnost č.1.12</t>
  </si>
  <si>
    <t>{f8de0cf9-c5f0-47fd-a898-f4872759d968}</t>
  </si>
  <si>
    <t>SO 07.8</t>
  </si>
  <si>
    <t>Místnost č.1.13</t>
  </si>
  <si>
    <t>{499c030b-e43b-4cad-829b-ccb99cd7cc00}</t>
  </si>
  <si>
    <t>SO 07.9</t>
  </si>
  <si>
    <t>Místnost č.1.15</t>
  </si>
  <si>
    <t>{9de43998-fc72-412f-b062-2ea18ff3f519}</t>
  </si>
  <si>
    <t>SO 07.10</t>
  </si>
  <si>
    <t>Místnost č.1.16</t>
  </si>
  <si>
    <t>{60403aa7-3a35-453b-98e6-0656268005ae}</t>
  </si>
  <si>
    <t>SO 07.11</t>
  </si>
  <si>
    <t>Místnost č.1.18</t>
  </si>
  <si>
    <t>{393a7b6c-5cb7-4d8a-9728-086b77b64bef}</t>
  </si>
  <si>
    <t>SO 07.12</t>
  </si>
  <si>
    <t>Místnost č.1.22</t>
  </si>
  <si>
    <t>{0aa0795b-31ea-4264-b8da-5c0b895d1d17}</t>
  </si>
  <si>
    <t>SO 07.13</t>
  </si>
  <si>
    <t>Ostatní, montáže, doprava</t>
  </si>
  <si>
    <t>{309823dc-2976-4aa8-8e45-0caa3923cd56}</t>
  </si>
  <si>
    <t>KRYCÍ LIST SOUPISU PRACÍ</t>
  </si>
  <si>
    <t>Objekt:</t>
  </si>
  <si>
    <t>SO 00 - VRN</t>
  </si>
  <si>
    <t>REKAPITULACE ČLENĚNÍ SOUPISU PRACÍ</t>
  </si>
  <si>
    <t>Kód dílu - Popis</t>
  </si>
  <si>
    <t>Cena celkem [CZK]</t>
  </si>
  <si>
    <t>-1</t>
  </si>
  <si>
    <t>HSV - Práce a dodávky HSV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</si>
  <si>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</si>
  <si>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</si>
  <si>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</si>
  <si>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</si>
  <si>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</si>
  <si>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</si>
  <si>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</si>
  <si>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</si>
  <si>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</si>
  <si>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</si>
  <si>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</si>
  <si>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</si>
  <si>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</si>
  <si>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</si>
  <si>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</si>
  <si>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</si>
  <si>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</si>
  <si>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</si>
  <si>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</si>
  <si>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</si>
  <si>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</si>
  <si>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</si>
  <si>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Vedlejší rozpočtové náklady</t>
  </si>
  <si>
    <t>5</t>
  </si>
  <si>
    <t>VRN1</t>
  </si>
  <si>
    <t>Průzkumné, geodetické a projektové práce</t>
  </si>
  <si>
    <t>K</t>
  </si>
  <si>
    <t>011503000</t>
  </si>
  <si>
    <t>Stavební průzkum bez rozlišení</t>
  </si>
  <si>
    <t>ks</t>
  </si>
  <si>
    <t>CS ÚRS 2023 01</t>
  </si>
  <si>
    <t>1024</t>
  </si>
  <si>
    <t>1964201209</t>
  </si>
  <si>
    <t>PP</t>
  </si>
  <si>
    <t>Online PSC</t>
  </si>
  <si>
    <t>https://podminky.urs.cz/item/CS_URS_2023_01/011503000</t>
  </si>
  <si>
    <t>VV</t>
  </si>
  <si>
    <t>Součet</t>
  </si>
  <si>
    <t>4</t>
  </si>
  <si>
    <t>012103000</t>
  </si>
  <si>
    <t>Geodetické práce před výstavbou</t>
  </si>
  <si>
    <t>sada</t>
  </si>
  <si>
    <t>-963028265</t>
  </si>
  <si>
    <t>https://podminky.urs.cz/item/CS_URS_2023_01/012103000</t>
  </si>
  <si>
    <t>3</t>
  </si>
  <si>
    <t>012303000</t>
  </si>
  <si>
    <t>Geodetické práce po výstavbě</t>
  </si>
  <si>
    <t>-72573407</t>
  </si>
  <si>
    <t>https://podminky.urs.cz/item/CS_URS_2023_01/012303000</t>
  </si>
  <si>
    <t>013294000</t>
  </si>
  <si>
    <t>Ostatní dokumentace</t>
  </si>
  <si>
    <t>-738947728</t>
  </si>
  <si>
    <t>https://podminky.urs.cz/item/CS_URS_2023_01/013294000</t>
  </si>
  <si>
    <t>VRN3</t>
  </si>
  <si>
    <t>Zařízení staveniště</t>
  </si>
  <si>
    <t>032103000</t>
  </si>
  <si>
    <t>Náklady na stavební buňky</t>
  </si>
  <si>
    <t>1813166758</t>
  </si>
  <si>
    <t>https://podminky.urs.cz/item/CS_URS_2023_01/032103000</t>
  </si>
  <si>
    <t>2*1*8</t>
  </si>
  <si>
    <t>6</t>
  </si>
  <si>
    <t>032503000</t>
  </si>
  <si>
    <t>Skládky na staveništi</t>
  </si>
  <si>
    <t>77956317</t>
  </si>
  <si>
    <t>https://podminky.urs.cz/item/CS_URS_2023_01/032503000</t>
  </si>
  <si>
    <t>7</t>
  </si>
  <si>
    <t>032803000</t>
  </si>
  <si>
    <t>Ostatní vybavení staveniště</t>
  </si>
  <si>
    <t>-620424286</t>
  </si>
  <si>
    <t>Ostatní vybavení staveniště- chemické WC</t>
  </si>
  <si>
    <t>https://podminky.urs.cz/item/CS_URS_2023_01/032803000</t>
  </si>
  <si>
    <t>1*8</t>
  </si>
  <si>
    <t>8</t>
  </si>
  <si>
    <t>032903000</t>
  </si>
  <si>
    <t>Náklady na provoz a údržbu vybavení staveniště</t>
  </si>
  <si>
    <t>měsíc</t>
  </si>
  <si>
    <t>406918413</t>
  </si>
  <si>
    <t>https://podminky.urs.cz/item/CS_URS_2023_01/032903000</t>
  </si>
  <si>
    <t>9</t>
  </si>
  <si>
    <t>033103000</t>
  </si>
  <si>
    <t>Připojení energií</t>
  </si>
  <si>
    <t>965940754</t>
  </si>
  <si>
    <t>https://podminky.urs.cz/item/CS_URS_2023_01/033103000</t>
  </si>
  <si>
    <t>10</t>
  </si>
  <si>
    <t>033203000</t>
  </si>
  <si>
    <t>Energie pro zařízení staveniště</t>
  </si>
  <si>
    <t>1551117799</t>
  </si>
  <si>
    <t>https://podminky.urs.cz/item/CS_URS_2023_01/033203000</t>
  </si>
  <si>
    <t>11</t>
  </si>
  <si>
    <t>034303000</t>
  </si>
  <si>
    <t>Dopravní značení na staveništi</t>
  </si>
  <si>
    <t>892503368</t>
  </si>
  <si>
    <t>https://podminky.urs.cz/item/CS_URS_2023_01/034303000</t>
  </si>
  <si>
    <t>12</t>
  </si>
  <si>
    <t>034403000</t>
  </si>
  <si>
    <t>Osvětlení staveniště</t>
  </si>
  <si>
    <t>komplet</t>
  </si>
  <si>
    <t>-483290233</t>
  </si>
  <si>
    <t>https://podminky.urs.cz/item/CS_URS_2023_01/034403000</t>
  </si>
  <si>
    <t>13</t>
  </si>
  <si>
    <t>034503000</t>
  </si>
  <si>
    <t>Informační tabule na staveništi</t>
  </si>
  <si>
    <t>77585608</t>
  </si>
  <si>
    <t>https://podminky.urs.cz/item/CS_URS_2023_01/034503000</t>
  </si>
  <si>
    <t>VRN4</t>
  </si>
  <si>
    <t>Inženýrská činnost</t>
  </si>
  <si>
    <t>14</t>
  </si>
  <si>
    <t>043144000</t>
  </si>
  <si>
    <t>Zkoušky těsnosti</t>
  </si>
  <si>
    <t>1596086887</t>
  </si>
  <si>
    <t>https://podminky.urs.cz/item/CS_URS_2023_01/043144000</t>
  </si>
  <si>
    <t>043194000</t>
  </si>
  <si>
    <t>Ostatní zkoušky</t>
  </si>
  <si>
    <t>-1034478471</t>
  </si>
  <si>
    <t>https://podminky.urs.cz/item/CS_URS_2023_01/043194000</t>
  </si>
  <si>
    <t>16</t>
  </si>
  <si>
    <t>043194000R1</t>
  </si>
  <si>
    <t>koordinační funkční zkouška PBŘ/EPS a návazných zařízení</t>
  </si>
  <si>
    <t>-138023854</t>
  </si>
  <si>
    <t>17</t>
  </si>
  <si>
    <t>044003000</t>
  </si>
  <si>
    <t>Revize dočasných objektů nebo zařízení staveniště</t>
  </si>
  <si>
    <t>-1520707744</t>
  </si>
  <si>
    <t>https://podminky.urs.cz/item/CS_URS_2023_01/044003000</t>
  </si>
  <si>
    <t>18</t>
  </si>
  <si>
    <t>049103000R01</t>
  </si>
  <si>
    <t>Náklady vzniklé v souvislosti s realizací stavby</t>
  </si>
  <si>
    <t>2028901230</t>
  </si>
  <si>
    <t>Náklady vzniklé v souvislosti s realizací stavby= dodávka a montáž požárních tabulek dle PD PBŘ</t>
  </si>
  <si>
    <t>P</t>
  </si>
  <si>
    <t>Poznámka k položce:_x000D_
5ks PHP, 5ks hlásiče EPS, 1ks hydrant, 4ks tlaková láhev, 5ks označení místností, 5ks detekce tech.plynů</t>
  </si>
  <si>
    <t>25</t>
  </si>
  <si>
    <t>19</t>
  </si>
  <si>
    <t>049103000R02</t>
  </si>
  <si>
    <t>Náklady vzniklé v souvislosti s realizací stavby= dodávka a montáž tabulek značících směry toků medií, proudění vzduchu a hlavních uzávěrů</t>
  </si>
  <si>
    <t>-877239368</t>
  </si>
  <si>
    <t>46</t>
  </si>
  <si>
    <t>VRN7</t>
  </si>
  <si>
    <t>Provozní vlivy</t>
  </si>
  <si>
    <t>20</t>
  </si>
  <si>
    <t>071103000</t>
  </si>
  <si>
    <t>Provoz investora</t>
  </si>
  <si>
    <t>2029844952</t>
  </si>
  <si>
    <t>https://podminky.urs.cz/item/CS_URS_2023_01/071103000</t>
  </si>
  <si>
    <t>VRN9</t>
  </si>
  <si>
    <t>Ostatní náklady</t>
  </si>
  <si>
    <t>091003000</t>
  </si>
  <si>
    <t>Ostatní náklady bez rozlišení</t>
  </si>
  <si>
    <t>kpl</t>
  </si>
  <si>
    <t>1730447646</t>
  </si>
  <si>
    <t>https://podminky.urs.cz/item/CS_URS_2023_01/091003000</t>
  </si>
  <si>
    <t>22</t>
  </si>
  <si>
    <t>091504000</t>
  </si>
  <si>
    <t>Náklady související s publikační činností</t>
  </si>
  <si>
    <t>kus</t>
  </si>
  <si>
    <t>CS ÚRS 2017 02</t>
  </si>
  <si>
    <t>2145748826</t>
  </si>
  <si>
    <t>Ostatní náklady související s objektem náklady související s publikační činností</t>
  </si>
  <si>
    <t>23</t>
  </si>
  <si>
    <t>094104000</t>
  </si>
  <si>
    <t>Náklady na opatření BOZP</t>
  </si>
  <si>
    <t>-1567275980</t>
  </si>
  <si>
    <t>https://podminky.urs.cz/item/CS_URS_2023_01/094104000</t>
  </si>
  <si>
    <t>SO 01 - Architektonicko stavební řešení</t>
  </si>
  <si>
    <t>Soupis:</t>
  </si>
  <si>
    <t>SO01.1 - Demontáže a bourání 1NP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</si>
  <si>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</si>
  <si>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</si>
  <si>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</si>
  <si>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</si>
  <si>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</si>
  <si>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</si>
  <si>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</si>
  <si>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</si>
  <si>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</si>
  <si>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</si>
  <si>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</si>
  <si>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</si>
  <si>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</si>
  <si>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</si>
  <si>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Úpravy povrchů, podlahy a osazování výplní</t>
  </si>
  <si>
    <t>631311131</t>
  </si>
  <si>
    <t>Doplnění dosavadních mazanin betonem prostým plochy do 1 m2 tloušťky přes 80 mm</t>
  </si>
  <si>
    <t>m3</t>
  </si>
  <si>
    <t>-868719896</t>
  </si>
  <si>
    <t>Doplnění dosavadních mazanin prostým betonem s dodáním hmot, bez potěru, plochy jednotlivě do 1 m2 a tl. přes 80 mm</t>
  </si>
  <si>
    <t>https://podminky.urs.cz/item/CS_URS_2023_01/631311131</t>
  </si>
  <si>
    <t>(0,3*0,3*2)*0,3</t>
  </si>
  <si>
    <t>632681115R</t>
  </si>
  <si>
    <t>Vyspravení betonových podlah - vysprávka průměr přes 200 do 500 mm tl do 50 mm</t>
  </si>
  <si>
    <t>937230153</t>
  </si>
  <si>
    <t>Poznámka k položce:_x000D_
opravy podlah po vybourání podlahových vpustí mezi 1PP a 1NP</t>
  </si>
  <si>
    <t>Ostatní konstrukce a práce, bourání</t>
  </si>
  <si>
    <t>965046111</t>
  </si>
  <si>
    <t>Broušení stávajících betonových podlah úběr do 3 mm</t>
  </si>
  <si>
    <t>m2</t>
  </si>
  <si>
    <t>-229347737</t>
  </si>
  <si>
    <t>https://podminky.urs.cz/item/CS_URS_2023_01/965046111</t>
  </si>
  <si>
    <t>Poznámka k položce:_x000D_
podlahy po vybourání ker.dlažby a demont.krytin PVC v 1NP (m.č.1.10-1.17+1.22)</t>
  </si>
  <si>
    <t>104,5+28,5+16,4+4+11,1+11,7+1,85+4,10+22,3+6,1</t>
  </si>
  <si>
    <t>965046119</t>
  </si>
  <si>
    <t>Příplatek k broušení stávajících betonových podlah za každý další 1 mm úběru</t>
  </si>
  <si>
    <t>-1901703700</t>
  </si>
  <si>
    <t>Broušení stávajících betonových podlah Příplatek k ceně za každý další 1 mm úběru</t>
  </si>
  <si>
    <t>https://podminky.urs.cz/item/CS_URS_2023_01/965046119</t>
  </si>
  <si>
    <t>(104,5+28,5+16,4+4+11,1+11,7+1,85+4,10+22,3+6,1)*4</t>
  </si>
  <si>
    <t>965081611</t>
  </si>
  <si>
    <t>Odsekání soklíků rovných</t>
  </si>
  <si>
    <t>m</t>
  </si>
  <si>
    <t>623114173</t>
  </si>
  <si>
    <t>Odsekání soklíků včetně otlučení podkladní omítky až na zdivo rovných</t>
  </si>
  <si>
    <t>https://podminky.urs.cz/item/CS_URS_2023_01/965081611</t>
  </si>
  <si>
    <t xml:space="preserve">Poznámka k položce:_x000D_
1NP= m.č.1.09+1.10+1.14+1.17+1.20_x000D_
</t>
  </si>
  <si>
    <t>"m.č.1.09" 0,6*6+0,45*3+3+5,5+5,4+1,9+6,5*2+0,6/2+0,54+3+2,5+0,6*2+0,15+0,54*2+1,12*2*2+1,8</t>
  </si>
  <si>
    <t>"m.č.1.10" 1,85+2,5+6,3+2,5+0,6</t>
  </si>
  <si>
    <t>"m.č.1.14" 1,5+1,6+2</t>
  </si>
  <si>
    <t>"m.č.1.17" 3,4+2,5+2,5+7+3+0,6+0,8</t>
  </si>
  <si>
    <t>"m.č.1.20" 2,5+2,5+1,2+1,2-3</t>
  </si>
  <si>
    <t>968062245</t>
  </si>
  <si>
    <t>Vybourání dřevěných rámů oken jednoduchých včetně křídel pl do 2 m2</t>
  </si>
  <si>
    <t>574593625</t>
  </si>
  <si>
    <t>Vybourání dřevěných rámů oken s křídly, dveřních zárubní, vrat, stěn, ostění nebo obkladů rámů oken s křídly jednoduchých, plochy do 2 m2</t>
  </si>
  <si>
    <t>https://podminky.urs.cz/item/CS_URS_2023_01/968062245</t>
  </si>
  <si>
    <t>Poznámka k položce:_x000D_
1NP- m.č.1.19, 1.22, 1.20, 1.18, 1.10, 1.17, 1.16, 1.15, 1.14, 1.08</t>
  </si>
  <si>
    <t>0,9*2*(1+1+1+1+1+1+1+1+2+1+1)</t>
  </si>
  <si>
    <t>1*2</t>
  </si>
  <si>
    <t>2,06*2,03</t>
  </si>
  <si>
    <t>971033231</t>
  </si>
  <si>
    <t>Vybourání otvorů ve zdivu cihelném pl do 0,0225 m2 na MVC nebo MV tl do 150 mm</t>
  </si>
  <si>
    <t>-2012236810</t>
  </si>
  <si>
    <t>Vybourání otvorů ve zdivu základovém nebo nadzákladovém z cihel, tvárnic, příčkovek z cihel pálených na maltu vápennou nebo vápenocementovou plochy do 0,0225 m2, tl. do 150 mm</t>
  </si>
  <si>
    <t>https://podminky.urs.cz/item/CS_URS_2023_01/971033231</t>
  </si>
  <si>
    <t>19+1</t>
  </si>
  <si>
    <t>971033241</t>
  </si>
  <si>
    <t>Vybourání otvorů ve zdivu cihelném pl do 0,0225 m2 na MVC nebo MV tl do 300 mm</t>
  </si>
  <si>
    <t>-353778176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</si>
  <si>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</si>
  <si>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https://podminky.urs.cz/item/CS_URS_2023_01/971033241</t>
  </si>
  <si>
    <t>1+1+1</t>
  </si>
  <si>
    <t>971033251</t>
  </si>
  <si>
    <t>Vybourání otvorů ve zdivu cihelném pl do 0,0225 m2 na MVC nebo MV tl do 450 mm</t>
  </si>
  <si>
    <t>704078357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</si>
  <si>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</si>
  <si>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https://podminky.urs.cz/item/CS_URS_2023_01/971033251</t>
  </si>
  <si>
    <t>1+1</t>
  </si>
  <si>
    <t>971033261</t>
  </si>
  <si>
    <t>Vybourání otvorů ve zdivu cihelném pl do 0,0225 m2 na MVC nebo MV tl do 600 mm</t>
  </si>
  <si>
    <t>1239075157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</si>
  <si>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</si>
  <si>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https://podminky.urs.cz/item/CS_URS_2023_01/971033261</t>
  </si>
  <si>
    <t>971033331</t>
  </si>
  <si>
    <t>Vybourání otvorů ve zdivu cihelném pl do 0,09 m2 na MVC nebo MV tl do 150 mm</t>
  </si>
  <si>
    <t>-1074631480</t>
  </si>
  <si>
    <t>Vybourání otvorů ve zdivu základovém nebo nadzákladovém z cihel, tvárnic, příčkovek z cihel pálených na maltu vápennou nebo vápenocementovou plochy do 0,09 m2, tl. do 150 mm</t>
  </si>
  <si>
    <t>https://podminky.urs.cz/item/CS_URS_2023_01/971033331</t>
  </si>
  <si>
    <t>1+1+4+1+1</t>
  </si>
  <si>
    <t>971033341</t>
  </si>
  <si>
    <t>Vybourání otvorů ve zdivu cihelném pl do 0,09 m2 na MVC nebo MV tl do 300 mm</t>
  </si>
  <si>
    <t>1996924057</t>
  </si>
  <si>
    <t>Vybourání otvorů ve zdivu základovém nebo nadzákladovém z cihel, tvárnic, příčkovek z cihel pálených na maltu vápennou nebo vápenocementovou plochy do 0,09 m2, tl. do 300 mm</t>
  </si>
  <si>
    <t>https://podminky.urs.cz/item/CS_URS_2023_01/971033341</t>
  </si>
  <si>
    <t>1+1+1+1</t>
  </si>
  <si>
    <t>971033351</t>
  </si>
  <si>
    <t>Vybourání otvorů ve zdivu cihelném pl do 0,09 m2 na MVC nebo MV tl do 450 mm</t>
  </si>
  <si>
    <t>804934447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</si>
  <si>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</si>
  <si>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https://podminky.urs.cz/item/CS_URS_2023_01/971033351</t>
  </si>
  <si>
    <t>1+1+3</t>
  </si>
  <si>
    <t>2116599854</t>
  </si>
  <si>
    <t>Poznámka k položce:_x000D_
vybourání ovoru v obvodové stěně na fasádu ve 2NP pro chladivo VZT</t>
  </si>
  <si>
    <t>971033381</t>
  </si>
  <si>
    <t>Vybourání otvorů ve zdivu cihelném pl do 0,09 m2 na MVC nebo MV tl do 900 mm</t>
  </si>
  <si>
    <t>199406043</t>
  </si>
  <si>
    <t>Vybourání otvorů ve zdivu základovém nebo nadzákladovém z cihel, tvárnic, příčkovek z cihel pálených na maltu vápennou nebo vápenocementovou plochy do 0,09 m2, tl. do 900 mm</t>
  </si>
  <si>
    <t>https://podminky.urs.cz/item/CS_URS_2023_01/971033381</t>
  </si>
  <si>
    <t>971033431</t>
  </si>
  <si>
    <t>Vybourání otvorů ve zdivu cihelném pl do 0,25 m2 na MVC nebo MV tl do 150 mm</t>
  </si>
  <si>
    <t>-1973416609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</si>
  <si>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</si>
  <si>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https://podminky.urs.cz/item/CS_URS_2023_01/971033431</t>
  </si>
  <si>
    <t>1+1+1+1+1+1+1+1+1</t>
  </si>
  <si>
    <t>971033441</t>
  </si>
  <si>
    <t>Vybourání otvorů ve zdivu cihelném pl do 0,25 m2 na MVC nebo MV tl do 300 mm</t>
  </si>
  <si>
    <t>2116122633</t>
  </si>
  <si>
    <t>Vybourání otvorů ve zdivu základovém nebo nadzákladovém z cihel, tvárnic, příčkovek z cihel pálených na maltu vápennou nebo vápenocementovou plochy do 0,25 m2, tl. do 300 mm</t>
  </si>
  <si>
    <t>https://podminky.urs.cz/item/CS_URS_2023_01/971033441</t>
  </si>
  <si>
    <t>2+1+2</t>
  </si>
  <si>
    <t>971033531</t>
  </si>
  <si>
    <t>Vybourání otvorů ve zdivu cihelném pl do 1 m2 na MVC nebo MV tl do 150 mm</t>
  </si>
  <si>
    <t>-994118490</t>
  </si>
  <si>
    <t>Vybourání otvorů ve zdivu základovém nebo nadzákladovém z cihel, tvárnic, příčkovek z cihel pálených na maltu vápennou nebo vápenocementovou plochy do 1 m2, tl. do 150 mm</t>
  </si>
  <si>
    <t>https://podminky.urs.cz/item/CS_URS_2023_01/971033531</t>
  </si>
  <si>
    <t>0,15*0,9*0,6+0,15*0,6*0,85+0,15*0,25*1+0,15*0,4*0,4*2</t>
  </si>
  <si>
    <t>971033561</t>
  </si>
  <si>
    <t>Vybourání otvorů ve zdivu cihelném pl do 1 m2 na MVC nebo MV tl do 600 mm</t>
  </si>
  <si>
    <t>-310629639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</si>
  <si>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</si>
  <si>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https://podminky.urs.cz/item/CS_URS_2023_01/971033561</t>
  </si>
  <si>
    <t>0,85*0,65*0,45+0,2*0,2*0,87</t>
  </si>
  <si>
    <t>971033631</t>
  </si>
  <si>
    <t>Vybourání otvorů ve zdivu cihelném pl do 4 m2 na MVC nebo MV tl do 150 mm</t>
  </si>
  <si>
    <t>922907520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</si>
  <si>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</si>
  <si>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https://podminky.urs.cz/item/CS_URS_2023_01/971033631</t>
  </si>
  <si>
    <t>1*3*0,15+0,15*2*0,2*0,15+0,125*3,05*2*2+3,05*0,1*2,1-2*1</t>
  </si>
  <si>
    <t>972054491R</t>
  </si>
  <si>
    <t>Vybourání otvorů v ŽB stropech nebo klenbách pl do 1 m2 tl přes 80 mm</t>
  </si>
  <si>
    <t>417756701</t>
  </si>
  <si>
    <t>Vybourání otvorů ve stropech nebo klenbách železobetonových včetně odstranění podlahy a násypu, plochy do 1 m2, tl. přes 80 mm</t>
  </si>
  <si>
    <t>Poznámka k položce:_x000D_
prostup stropem pro chladivo VZT v m.č.1.04 o předp.rozměru 0,3*0,3m včetně vybourání skladby podlah nad nosnou stropní konstrukcí</t>
  </si>
  <si>
    <t>0,3*0,3</t>
  </si>
  <si>
    <t>977151121</t>
  </si>
  <si>
    <t>Jádrové vrty diamantovými korunkami do stavebních materiálů D přes 110 do 120 mm</t>
  </si>
  <si>
    <t>-906114633</t>
  </si>
  <si>
    <t>Jádrové vrty diamantovými korunkami do stavebních materiálů (železobetonu, betonu, cihel, obkladů, dlažeb, kamene) průměru přes 110 do 120 mm</t>
  </si>
  <si>
    <t>https://podminky.urs.cz/item/CS_URS_2023_01/977151121</t>
  </si>
  <si>
    <t>Poznámka k položce:_x000D_
stropní konstrukce nad chodbou a dílnou + stěnou mezi chodbou a dílnou pro prostupy kanalizace 1PP</t>
  </si>
  <si>
    <t>0,5+0,3</t>
  </si>
  <si>
    <t>977151124</t>
  </si>
  <si>
    <t>Jádrové vrty diamantovými korunkami do stavebních materiálů D přes 150 do 180 mm</t>
  </si>
  <si>
    <t>-687609842</t>
  </si>
  <si>
    <t>Jádrové vrty diamantovými korunkami do stavebních materiálů (železobetonu, betonu, cihel, obkladů, dlažeb, kamene) průměru přes 150 do 180 mm</t>
  </si>
  <si>
    <t>https://podminky.urs.cz/item/CS_URS_2023_01/977151124</t>
  </si>
  <si>
    <t>Poznámka k položce:_x000D_
prostup pro kanalizaci DN 150mm stropem nad chodbou 1PP</t>
  </si>
  <si>
    <t>2*0,4</t>
  </si>
  <si>
    <t>24</t>
  </si>
  <si>
    <t>978011191</t>
  </si>
  <si>
    <t>Otlučení (osekání) vnitřní vápenné nebo vápenocementové omítky stropů v rozsahu přes 50 do 100 %</t>
  </si>
  <si>
    <t>-275448686</t>
  </si>
  <si>
    <t>Otlučení vápenných nebo vápenocementových omítek vnitřních ploch stropů, v rozsahu přes 50 do 100 %</t>
  </si>
  <si>
    <t>https://podminky.urs.cz/item/CS_URS_2023_01/978011191</t>
  </si>
  <si>
    <t>978013191</t>
  </si>
  <si>
    <t>Otlučení (osekání) vnitřní vápenné nebo vápenocementové omítky stěn v rozsahu přes 50 do 100 %</t>
  </si>
  <si>
    <t>36557728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</si>
  <si>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</si>
  <si>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</si>
  <si>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 xml:space="preserve">Poznámka k položce:_x000D_
plochy D3 pod osekanými obklady nebo plochy k otlučení pod omyvatelnými nátěry_x000D_
</t>
  </si>
  <si>
    <t>"m.č.1.10" 2,1*(6,2+2,5+0,7+1+2,5+3+0,6*2+1,12*4)</t>
  </si>
  <si>
    <t>"m.č.1.11" 2,1*(0,2+0,8+2,6+0,2+3,6+0,4*3+0,3*4+1,45+1,17)</t>
  </si>
  <si>
    <t>"m.č.1.12" 1,1*0,3*2+2,1*(1,45+0,4+0,5+0,5+1,2+0,2+0,7+2+1,7+2,6)</t>
  </si>
  <si>
    <t>"m.č.1.13" 2,1*(2,2+2,2+2,3)</t>
  </si>
  <si>
    <t>"m.č.1.15" 2,1*(1+1+1,9+1,9)-2</t>
  </si>
  <si>
    <t>"m.č.1.16" 2,1*(2,2*2+1,9*2)-2</t>
  </si>
  <si>
    <t>"m.č.1.17" 2,1*(3,5+3,5+3,5+4+0,8+0,25+5,9+5,9+1,5)-9*2*0,8-1,42*1,58</t>
  </si>
  <si>
    <t>"m.č.1.20" 2,1*(2*2,5+1,25*2)-0,8*2-0,8*2</t>
  </si>
  <si>
    <t>"m.č.1.22" 2,1*(3,075*2+2*2)-0,8*2-2,03*0,99</t>
  </si>
  <si>
    <t>997</t>
  </si>
  <si>
    <t>Přesun sutě</t>
  </si>
  <si>
    <t>26</t>
  </si>
  <si>
    <t>997013151</t>
  </si>
  <si>
    <t>Vnitrostaveništní doprava suti a vybouraných hmot pro budovy v do 6 m s omezením mechanizace</t>
  </si>
  <si>
    <t>t</t>
  </si>
  <si>
    <t>925412672</t>
  </si>
  <si>
    <t>Vnitrostaveništní doprava suti a vybouraných hmot vodorovně do 50 m svisle s omezením mechanizace pro budovy a haly výšky do 6 m</t>
  </si>
  <si>
    <t>https://podminky.urs.cz/item/CS_URS_2023_01/997013151</t>
  </si>
  <si>
    <t>27</t>
  </si>
  <si>
    <t>997013501</t>
  </si>
  <si>
    <t>Odvoz suti a vybouraných hmot na skládku nebo meziskládku do 1 km se složením</t>
  </si>
  <si>
    <t>-406721143</t>
  </si>
  <si>
    <t>Odvoz suti a vybouraných hmot na skládku nebo meziskládku se složením, na vzdálenost do 1 km</t>
  </si>
  <si>
    <t>https://podminky.urs.cz/item/CS_URS_2023_01/997013501</t>
  </si>
  <si>
    <t>28</t>
  </si>
  <si>
    <t>997013509</t>
  </si>
  <si>
    <t>Příplatek k odvozu suti a vybouraných hmot na skládku ZKD 1 km přes 1 km</t>
  </si>
  <si>
    <t>-1438341056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</si>
  <si>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</si>
  <si>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</si>
  <si>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27,375*18 'Přepočtené koeficientem množství</t>
  </si>
  <si>
    <t>29</t>
  </si>
  <si>
    <t>997013861</t>
  </si>
  <si>
    <t>Poplatek za uložení stavebního odpadu na recyklační skládce (skládkovné) z prostého betonu kód odpadu 17 01 01</t>
  </si>
  <si>
    <t>2066244403</t>
  </si>
  <si>
    <t>Poplatek za uložení stavebního odpadu na recyklační skládce (skládkovné) z prostého betonu zatříděného do Katalogu odpadů pod kódem 17 01 01</t>
  </si>
  <si>
    <t>https://podminky.urs.cz/item/CS_URS_2023_01/997013861</t>
  </si>
  <si>
    <t>30</t>
  </si>
  <si>
    <t>997013863</t>
  </si>
  <si>
    <t>Poplatek za uložení stavebního odpadu na recyklační skládce (skládkovné) cihelného kód odpadu 17 01 02</t>
  </si>
  <si>
    <t>2032543509</t>
  </si>
  <si>
    <t>Poplatek za uložení stavebního odpadu na recyklační skládce (skládkovné) cihelného zatříděného do Katalogu odpadů pod kódem 17 01 02</t>
  </si>
  <si>
    <t>https://podminky.urs.cz/item/CS_URS_2023_01/997013863</t>
  </si>
  <si>
    <t>31</t>
  </si>
  <si>
    <t>997013867</t>
  </si>
  <si>
    <t>Poplatek za uložení stavebního odpadu na recyklační skládce (skládkovné) z tašek a keramických výrobků kód odpadu 17 01 03</t>
  </si>
  <si>
    <t>-619465829</t>
  </si>
  <si>
    <t>Poplatek za uložení stavebního odpadu na recyklační skládce (skládkovné) z tašek a keramických výrobků zatříděného do Katalogu odpadů pod kódem 17 01 03</t>
  </si>
  <si>
    <t>https://podminky.urs.cz/item/CS_URS_2023_01/997013867</t>
  </si>
  <si>
    <t>32</t>
  </si>
  <si>
    <t>997013869</t>
  </si>
  <si>
    <t>Poplatek za uložení stavebního odpadu na recyklační skládce (skládkovné) ze směsí betonu, cihel a keramických výrobků kód odpadu 17 01 07</t>
  </si>
  <si>
    <t>378044814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</si>
  <si>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</si>
  <si>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https://podminky.urs.cz/item/CS_URS_2023_01/997013869</t>
  </si>
  <si>
    <t>33</t>
  </si>
  <si>
    <t>997013871</t>
  </si>
  <si>
    <t>Poplatek za uložení stavebního odpadu na recyklační skládce (skládkovné) směsného stavebního a demoličního kód odpadu 17 09 04</t>
  </si>
  <si>
    <t>1884708460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</si>
  <si>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</si>
  <si>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</si>
  <si>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34</t>
  </si>
  <si>
    <t>997013875</t>
  </si>
  <si>
    <t>Poplatek za uložení stavebního odpadu na recyklační skládce (skládkovné) asfaltového bez obsahu dehtu zatříděného do Katalogu odpadů pod kódem 17 03 02</t>
  </si>
  <si>
    <t>1603430567</t>
  </si>
  <si>
    <t>https://podminky.urs.cz/item/CS_URS_2023_01/997013875</t>
  </si>
  <si>
    <t>PSV</t>
  </si>
  <si>
    <t>Práce a dodávky PSV</t>
  </si>
  <si>
    <t>725</t>
  </si>
  <si>
    <t>Zdravotechnika - zařizovací předměty</t>
  </si>
  <si>
    <t>35</t>
  </si>
  <si>
    <t>725110814</t>
  </si>
  <si>
    <t>Demontáž klozetu Kombi</t>
  </si>
  <si>
    <t>soubor</t>
  </si>
  <si>
    <t>2851812</t>
  </si>
  <si>
    <t>Demontáž klozetů kombi</t>
  </si>
  <si>
    <t>https://podminky.urs.cz/item/CS_URS_2023_01/725110814</t>
  </si>
  <si>
    <t>Poznámka k položce:_x000D_
demontáž WC vč.připojení na vodu a zaslepení vývodů vody a kanalizace</t>
  </si>
  <si>
    <t>36</t>
  </si>
  <si>
    <t>725210821</t>
  </si>
  <si>
    <t>Demontáž umyvadel bez výtokových armatur</t>
  </si>
  <si>
    <t>-1423383612</t>
  </si>
  <si>
    <t>Demontáž umyvadel bez výtokových armatur umyvadel</t>
  </si>
  <si>
    <t>https://podminky.urs.cz/item/CS_URS_2023_01/725210821</t>
  </si>
  <si>
    <t>Poznámka k položce:_x000D_
demontáž  vč.připojení na vodu a zaslepení vývodů vody a kanalizace</t>
  </si>
  <si>
    <t>37</t>
  </si>
  <si>
    <t>725310828</t>
  </si>
  <si>
    <t>Demontáž dřez jednoduchý velkokuchyně bez výtokových armatur</t>
  </si>
  <si>
    <t>-783819774</t>
  </si>
  <si>
    <t>Demontáž dřezů jednodílných bez výtokových armatur velkokuchyňských</t>
  </si>
  <si>
    <t>https://podminky.urs.cz/item/CS_URS_2023_01/725310828</t>
  </si>
  <si>
    <t>38</t>
  </si>
  <si>
    <t>725320828</t>
  </si>
  <si>
    <t>Demontáž dřez dvojitý velkokuchyně bez výtokových armatur</t>
  </si>
  <si>
    <t>2092062458</t>
  </si>
  <si>
    <t>Demontáž dřezů dvojitých bez výtokových armatur velkokuchyňských</t>
  </si>
  <si>
    <t>https://podminky.urs.cz/item/CS_URS_2023_01/725320828</t>
  </si>
  <si>
    <t>39</t>
  </si>
  <si>
    <t>725820802</t>
  </si>
  <si>
    <t>Demontáž baterie stojánkové do jednoho otvoru</t>
  </si>
  <si>
    <t>375854833</t>
  </si>
  <si>
    <t>Demontáž baterií stojánkových do 1 otvoru</t>
  </si>
  <si>
    <t>https://podminky.urs.cz/item/CS_URS_2023_01/725820802</t>
  </si>
  <si>
    <t xml:space="preserve">Poznámka k položce:_x000D_
demontáž  vč.připojení na vodu a zaslepení vývodů vody </t>
  </si>
  <si>
    <t>727</t>
  </si>
  <si>
    <t>Zdravotechnika - požární ochrana</t>
  </si>
  <si>
    <t>40</t>
  </si>
  <si>
    <t>727112055R</t>
  </si>
  <si>
    <t xml:space="preserve">Protipožární trubní ucpávky potrubí DN 70 s hořlavou izolací prostup stropem - požární odolnost EI 90-120 </t>
  </si>
  <si>
    <t>-625996395</t>
  </si>
  <si>
    <t>Poznámka k položce:_x000D_
pro chladivo VZT (potrubí 4*70mm vč.izolace)- prostup stropem mezi 1+2NP</t>
  </si>
  <si>
    <t>41</t>
  </si>
  <si>
    <t>727213227R</t>
  </si>
  <si>
    <t xml:space="preserve">Protipožární trubní ucpávky plastového potrubí kanalizace prostup stropem s  požární odolností EI 120  </t>
  </si>
  <si>
    <t>574756029</t>
  </si>
  <si>
    <t xml:space="preserve">Protipožární trubní ucpávky plastového potrubí kanalizace prostup stropem s požární odolností EI 120 </t>
  </si>
  <si>
    <t>763</t>
  </si>
  <si>
    <t>Konstrukce suché výstavby</t>
  </si>
  <si>
    <t>42</t>
  </si>
  <si>
    <t>763135101</t>
  </si>
  <si>
    <t>Montáž SDK kazetového podhledu z kazet 600x600 mm na zavěšenou viditelnou nosnou konstrukci</t>
  </si>
  <si>
    <t>430903357</t>
  </si>
  <si>
    <t>Montáž sádrokartonového podhledu kazetového demontovatelného, velikosti kazet 600x600 mm včetně zavěšené nosné konstrukce viditelné</t>
  </si>
  <si>
    <t>https://podminky.urs.cz/item/CS_URS_2023_01/763135101</t>
  </si>
  <si>
    <t>Poznámka k položce:_x000D_
1PP</t>
  </si>
  <si>
    <t>8,28</t>
  </si>
  <si>
    <t>43</t>
  </si>
  <si>
    <t>M</t>
  </si>
  <si>
    <t>59030570</t>
  </si>
  <si>
    <t>podhled kazetový bez děrování viditelný rastr tl 10mm 600x600mm</t>
  </si>
  <si>
    <t>1200108408</t>
  </si>
  <si>
    <t>8,28*1,05 'Přepočtené koeficientem množství</t>
  </si>
  <si>
    <t>44</t>
  </si>
  <si>
    <t>763164551</t>
  </si>
  <si>
    <t>SDK obklad kcí tvaru L š přes 0,8 m desky 1xA 12,5</t>
  </si>
  <si>
    <t>-374402872</t>
  </si>
  <si>
    <t>Obklad konstrukcí sádrokartonovými deskami včetně ochranných úhelníků ve tvaru L rozvinuté šíře přes 0,8 m, opláštěný deskou standardní A, tl. 12,5 mm</t>
  </si>
  <si>
    <t>https://podminky.urs.cz/item/CS_URS_2023_01/763164551</t>
  </si>
  <si>
    <t>0,9*1*2</t>
  </si>
  <si>
    <t>45</t>
  </si>
  <si>
    <t>763431801</t>
  </si>
  <si>
    <t>Demontáž minerálního podhledu zavěšeného na viditelném roštu</t>
  </si>
  <si>
    <t>466062865</t>
  </si>
  <si>
    <t>Demontáž podhledu minerálního na zavěšeném na roštu viditelném</t>
  </si>
  <si>
    <t>https://podminky.urs.cz/item/CS_URS_2023_01/763431801</t>
  </si>
  <si>
    <t>Poznámka k položce:_x000D_
demontáž stáv.kazetového minerálního podhledu v chodbě 1PP</t>
  </si>
  <si>
    <t>"1PP"</t>
  </si>
  <si>
    <t>1,8*3+1,8*1,6</t>
  </si>
  <si>
    <t>"1NP"</t>
  </si>
  <si>
    <t>"1.04" 1,4</t>
  </si>
  <si>
    <t>"1.05" 4,95</t>
  </si>
  <si>
    <t>"1.06" 20,95</t>
  </si>
  <si>
    <t>"1.07" 1,7</t>
  </si>
  <si>
    <t>"1.08" 1,7</t>
  </si>
  <si>
    <t>"1.09" 104,50</t>
  </si>
  <si>
    <t>"1.14" 11,7</t>
  </si>
  <si>
    <t>"1.15" 1,85</t>
  </si>
  <si>
    <t>"1.16" 4,1</t>
  </si>
  <si>
    <t>"1.20" 3,2</t>
  </si>
  <si>
    <t>998763302</t>
  </si>
  <si>
    <t>Přesun hmot tonážní pro sádrokartonové konstrukce v objektech v přes 6 do 12 m</t>
  </si>
  <si>
    <t>1497929655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</si>
  <si>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</si>
  <si>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https://podminky.urs.cz/item/CS_URS_2023_01/998763302</t>
  </si>
  <si>
    <t>766</t>
  </si>
  <si>
    <t>Konstrukce truhlářské</t>
  </si>
  <si>
    <t>47</t>
  </si>
  <si>
    <t>766441823</t>
  </si>
  <si>
    <t>Demontáž parapetních desek dřevěných nebo plastových šířky do 300 mm délky přes 2000 mm</t>
  </si>
  <si>
    <t>753453939</t>
  </si>
  <si>
    <t>Demontáž parapetních desek dřevěných nebo plastových šířky do 300 mm, délky přes 2000 mm</t>
  </si>
  <si>
    <t>https://podminky.urs.cz/item/CS_URS_2023_01/766441823</t>
  </si>
  <si>
    <t>48</t>
  </si>
  <si>
    <t>766622834</t>
  </si>
  <si>
    <t>Demontáž rámu zdvojených oken dřevěných nebo plastových přes 4 m2 k opětovnému použití</t>
  </si>
  <si>
    <t>-42217432</t>
  </si>
  <si>
    <t>Demontáž okenních konstrukcí k opětovnému použití rámu zdvojených dřevěných nebo plastových, plochy otvoru přes 4 m2</t>
  </si>
  <si>
    <t>https://podminky.urs.cz/item/CS_URS_2023_01/766622834</t>
  </si>
  <si>
    <t>49</t>
  </si>
  <si>
    <t>766622862</t>
  </si>
  <si>
    <t>Vyvěšení křídel dřevěných nebo plastových okenních přes 1,5 m2</t>
  </si>
  <si>
    <t>1310182308</t>
  </si>
  <si>
    <t>Demontáž okenních konstrukcí k opětovnému použití vyvěšení křídel dřevěných nebo plastových okenních, plochy otvoru přes 1,5 m2</t>
  </si>
  <si>
    <t>https://podminky.urs.cz/item/CS_URS_2023_01/766622862</t>
  </si>
  <si>
    <t>771</t>
  </si>
  <si>
    <t>Podlahy z dlaždic</t>
  </si>
  <si>
    <t>50</t>
  </si>
  <si>
    <t>771473810</t>
  </si>
  <si>
    <t>Demontáž soklíků z dlaždic keramických lepených rovných</t>
  </si>
  <si>
    <t>2062122420</t>
  </si>
  <si>
    <t>https://podminky.urs.cz/item/CS_URS_2023_01/771473810</t>
  </si>
  <si>
    <t>"m.č.1.09" 6,5+3+0,6*6+0,43+5,5+0,56+5,4+0,55+1,855+6+0,3+0,75+0,25+0,5+1*3+0,75+0,15+0,6*2+2,5+0,54+0,6+3</t>
  </si>
  <si>
    <t>"m.č.1.10" 3,6+2+0,84+0,55+6,3-0,8+2,6+0,2+0,47</t>
  </si>
  <si>
    <t>"m.č.1.14" 1,5+1,9+3+1,5-0,8+3,4-2*0,8+2+1,1+3,1+0,1+2+0,3*2</t>
  </si>
  <si>
    <t>"m.č.1.17" 3,4-0,8+3,5-1+3-0,8-0,9+6-0,9*3+3,9-0,7-0,9+1,7+0,7+5,8-0,9</t>
  </si>
  <si>
    <t>51</t>
  </si>
  <si>
    <t>771573810</t>
  </si>
  <si>
    <t>Demontáž podlah z dlaždic keramických lepených</t>
  </si>
  <si>
    <t>-1723605203</t>
  </si>
  <si>
    <t>https://podminky.urs.cz/item/CS_URS_2023_01/771573810</t>
  </si>
  <si>
    <t>"m.č.1.09" 104,5</t>
  </si>
  <si>
    <t>"m.č.1.10" 28,5</t>
  </si>
  <si>
    <t>"m.č.1.11" 16,4</t>
  </si>
  <si>
    <t>"m.č.1.12" 4,0</t>
  </si>
  <si>
    <t>"m.č.1.13" 11,1</t>
  </si>
  <si>
    <t>"m.č.1.14" 11,7</t>
  </si>
  <si>
    <t>"m.č.1.15" 1,85</t>
  </si>
  <si>
    <t>"m.č.1.16" 4,1</t>
  </si>
  <si>
    <t>"m.č.1.17" 22,3</t>
  </si>
  <si>
    <t>776</t>
  </si>
  <si>
    <t>Podlahy povlakové</t>
  </si>
  <si>
    <t>52</t>
  </si>
  <si>
    <t>776201812</t>
  </si>
  <si>
    <t>Demontáž lepených povlakových podlah s podložkou ručně</t>
  </si>
  <si>
    <t>1504258199</t>
  </si>
  <si>
    <t>Demontáž povlakových podlahovin lepených ručně s podložkou</t>
  </si>
  <si>
    <t>https://podminky.urs.cz/item/CS_URS_2023_01/776201812</t>
  </si>
  <si>
    <t>"m.č.1.22" 6,1</t>
  </si>
  <si>
    <t>53</t>
  </si>
  <si>
    <t>776410811</t>
  </si>
  <si>
    <t>Odstranění soklíků a lišt pryžových nebo plastových</t>
  </si>
  <si>
    <t>-407977394</t>
  </si>
  <si>
    <t>Demontáž soklíků nebo lišt pryžových nebo plastových</t>
  </si>
  <si>
    <t>https://podminky.urs.cz/item/CS_URS_2023_01/776410811</t>
  </si>
  <si>
    <t>"m.č.1.22" 3,075*2+2*2-0,9</t>
  </si>
  <si>
    <t>54</t>
  </si>
  <si>
    <t>776991821</t>
  </si>
  <si>
    <t>Odstranění lepidla ručně z podlah</t>
  </si>
  <si>
    <t>953009075</t>
  </si>
  <si>
    <t>Ostatní práce odstranění lepidla ručně z podlah</t>
  </si>
  <si>
    <t>https://podminky.urs.cz/item/CS_URS_2023_01/776991821</t>
  </si>
  <si>
    <t>6,1</t>
  </si>
  <si>
    <t>781</t>
  </si>
  <si>
    <t>Dokončovací práce - obklady</t>
  </si>
  <si>
    <t>55</t>
  </si>
  <si>
    <t>781473810</t>
  </si>
  <si>
    <t>Demontáž obkladů z obkladaček keramických lepených</t>
  </si>
  <si>
    <t>2106511403</t>
  </si>
  <si>
    <t>Demontáž obkladů z dlaždic keramických lepených</t>
  </si>
  <si>
    <t>https://podminky.urs.cz/item/CS_URS_2023_01/781473810</t>
  </si>
  <si>
    <t xml:space="preserve">"m.č.1.09" 2*(1,1+1,1+0,54+0,54) </t>
  </si>
  <si>
    <t>"m.č.1.11"  2*(4,5+5,4+0,5+0,4+1,2+0,5+0,2+2,5+1,6+3)-1*(1,45+1,17+1,45)+0,3*1*6</t>
  </si>
  <si>
    <t>"m.č.1.12"  2*(1,9+2,05+0,7+2,5)</t>
  </si>
  <si>
    <t>"m.č.1.13"  2*(2,2+3+2,3)</t>
  </si>
  <si>
    <t>"m.č.1.15"  2*(2*1,9+1*2)-0,9*2</t>
  </si>
  <si>
    <t>"m.č.1.16"   2*(2,2*2+1,9*2)-0,9*2+2*(2,2+1,2)</t>
  </si>
  <si>
    <t>56</t>
  </si>
  <si>
    <t>781491811</t>
  </si>
  <si>
    <t>Odstranění profilu ukončovacího rohového</t>
  </si>
  <si>
    <t>-1362878257</t>
  </si>
  <si>
    <t>Odstranění obkladů – ostatní prvky profily rohové</t>
  </si>
  <si>
    <t>https://podminky.urs.cz/item/CS_URS_2023_01/781491811</t>
  </si>
  <si>
    <t>2*(15)</t>
  </si>
  <si>
    <t>783</t>
  </si>
  <si>
    <t>Dokončovací práce - nátěry</t>
  </si>
  <si>
    <t>57</t>
  </si>
  <si>
    <t>783806805</t>
  </si>
  <si>
    <t>Odstranění nátěrů z omítek opálením</t>
  </si>
  <si>
    <t>-1622463301</t>
  </si>
  <si>
    <t>Odstranění nátěrů z omítek opálením s obroušením</t>
  </si>
  <si>
    <t>https://podminky.urs.cz/item/CS_URS_2023_01/783806805</t>
  </si>
  <si>
    <t>"m.č.1.10" 2*(2+2+2+2+1,7+2,5+0,55*2+6,2+0,5+0,2+0,75+2,5)</t>
  </si>
  <si>
    <t>"m.č.1.17" 2*(3,5+3,5+3,5+6,5+5,5+0,25+0,4+1,5+0,85)-0,9*6</t>
  </si>
  <si>
    <t>"m.č.1.20" 2*(2,6*2+1,25*2)-0,9*2*2</t>
  </si>
  <si>
    <t>"m.č.1.22" 2*(2*2+3,075*2)-0,9*2</t>
  </si>
  <si>
    <t>784</t>
  </si>
  <si>
    <t>Dokončovací práce - malby a tapety</t>
  </si>
  <si>
    <t>58</t>
  </si>
  <si>
    <t>784121001</t>
  </si>
  <si>
    <t>Oškrabání malby v mísnostech v do 3,80 m</t>
  </si>
  <si>
    <t>-1888673392</t>
  </si>
  <si>
    <t>Oškrabání malby v místnostech výšky do 3,80 m</t>
  </si>
  <si>
    <t>https://podminky.urs.cz/item/CS_URS_2023_01/784121001</t>
  </si>
  <si>
    <t>"1.01" 3,02*(12,8*2+2,28+0,38+3*2+1,93*8,17)+65,55-0,9*2*13</t>
  </si>
  <si>
    <t>"1.02" 3,02*(3,7*2+1,5*2)+5,65</t>
  </si>
  <si>
    <t>"1.03" 1,02*(3,7*2+2,45*2)-0,9*2-0,9*1,42*2+13,7</t>
  </si>
  <si>
    <t>"1.04" 3,02*(0,9*2+1,55*2)-0,9*2</t>
  </si>
  <si>
    <t>"1.05" 1,02*(2,2*2+2,3*2)</t>
  </si>
  <si>
    <t>"1.06" 1,02*(2,64*2+2*2+4,5*2+4*2+1,5*2)-0,9*2</t>
  </si>
  <si>
    <t>"1.07" 1,02*(1,8*2+0,9*2)-0,9*1,02</t>
  </si>
  <si>
    <t>"1.08" 1,02*(1,8*2+0,9*2)</t>
  </si>
  <si>
    <t>"1.09" 3,02*(6,5*2+3+0,43+5,5+0,56+5,4+0,55+1,88+0,6*6+1,8+0,55*3+1,12*5+2,6+0,4+0,4+0,2+3)-1,5*2-0,9*2*2+1,02*(3+0,5+1,5)</t>
  </si>
  <si>
    <t>"1.10" 3,02*(0,55*3+2,6+6,3+1,6+0,84+2,5)-0,9*2-1,5*2+28,5</t>
  </si>
  <si>
    <t>"1.11" 1,02*(4,5+2,6+0,8+0,2+0,2+6+1,5)-0,9*2+16,4</t>
  </si>
  <si>
    <t>"1.12" 1,02*(2,6+2+2,1+0,7)+4</t>
  </si>
  <si>
    <t>"1.13" 1,02*(2,2*2+2,3)+11,1</t>
  </si>
  <si>
    <t>"1.14" 3,02*(1,6+2*2,1)-0,9*2-1,55*3</t>
  </si>
  <si>
    <t>"1.15" 3,02*(3,5+2,92+1,6+2,5+1,445)-0,9*2</t>
  </si>
  <si>
    <t>"1.16" 3,02*(2,2*2+1,9*2)</t>
  </si>
  <si>
    <t>"1.17" 3,02*(3,5+3,5+3,5+2,5+6+6+1,7+0,8+0,6)-0,9*2*8</t>
  </si>
  <si>
    <t>"1.18" 3,26*(2,14*2+2,6*2)-0,9*2</t>
  </si>
  <si>
    <t>"1.19" 3,26*(3,455*2+2*2)-0,9*2</t>
  </si>
  <si>
    <t>"1.20" 3,02*(1,25*2+2,6*2)-0,9*2*2</t>
  </si>
  <si>
    <t>"1.21" 3,26*(1,5*2+2*2)-0,9*2+3</t>
  </si>
  <si>
    <t>"1.22" 3,26*(2*2+3,1*2)-0,9*2+6,1</t>
  </si>
  <si>
    <t>"1.23" 3,26*(4*2+2*2+2,7*2)-0,9*2*2+11,3</t>
  </si>
  <si>
    <t>"1.24" 1,02*(2,3*2+0,9*2)-0,9*1,02</t>
  </si>
  <si>
    <t>"1.25" 1,02*(0,9*2+1,4*2)-0,9*2</t>
  </si>
  <si>
    <t>"1.26" 0</t>
  </si>
  <si>
    <t>"1.27" 0</t>
  </si>
  <si>
    <t>HZS</t>
  </si>
  <si>
    <t>Hodinové zúčtovací sazby</t>
  </si>
  <si>
    <t>59</t>
  </si>
  <si>
    <t>HZS1292</t>
  </si>
  <si>
    <t>Hodinová zúčtovací sazba stavební dělník</t>
  </si>
  <si>
    <t>hod</t>
  </si>
  <si>
    <t>512</t>
  </si>
  <si>
    <t>-1893440395</t>
  </si>
  <si>
    <t>Hodinové zúčtovací sazby profesí HSV zemní a pomocné práce stavební dělník</t>
  </si>
  <si>
    <t>https://podminky.urs.cz/item/CS_URS_2023_01/HZS1292</t>
  </si>
  <si>
    <t xml:space="preserve">Poznámka k položce:_x000D_
sekání původních= rušených instalačních rozvodů + prostupů pro instalace podlahou/stropem+vynášení odpadů_x000D_
</t>
  </si>
  <si>
    <t>2*36</t>
  </si>
  <si>
    <t>60</t>
  </si>
  <si>
    <t>HZS2171</t>
  </si>
  <si>
    <t>Hodinová zúčtovací sazba sádrokartonář</t>
  </si>
  <si>
    <t>283535172</t>
  </si>
  <si>
    <t>Hodinové zúčtovací sazby profesí PSV provádění stavebních konstrukcí sádrokartonář</t>
  </si>
  <si>
    <t>https://podminky.urs.cz/item/CS_URS_2023_01/HZS2171</t>
  </si>
  <si>
    <t xml:space="preserve">Poznámka k položce:_x000D_
demontáže rastrů kazetových podhledů </t>
  </si>
  <si>
    <t>2*24</t>
  </si>
  <si>
    <t>61</t>
  </si>
  <si>
    <t>HZS2212</t>
  </si>
  <si>
    <t>Hodinová zúčtovací sazba instalatér odborný</t>
  </si>
  <si>
    <t>396739346</t>
  </si>
  <si>
    <t>Hodinové zúčtovací sazby profesí PSV provádění stavebních instalací instalatér odborný</t>
  </si>
  <si>
    <t>https://podminky.urs.cz/item/CS_URS_2023_01/HZS2212</t>
  </si>
  <si>
    <t>Poznámka k položce:_x000D_
demontže instalačních rozvodů, ověřoání uzavíracích armatur, demontáže zařízení</t>
  </si>
  <si>
    <t>2*32</t>
  </si>
  <si>
    <t>62</t>
  </si>
  <si>
    <t>HZS2222</t>
  </si>
  <si>
    <t>Hodinová zúčtovací sazba topenář odborný</t>
  </si>
  <si>
    <t>889737224</t>
  </si>
  <si>
    <t>Hodinové zúčtovací sazby profesí PSV provádění stavebních instalací topenář odborný</t>
  </si>
  <si>
    <t>https://podminky.urs.cz/item/CS_URS_2023_01/HZS2222</t>
  </si>
  <si>
    <t>Poznámka k položce:_x000D_
demontáže instalačních rozvodů, ověřování uzavíracích armatur, demontáže zařízení</t>
  </si>
  <si>
    <t>63</t>
  </si>
  <si>
    <t>HZS2232</t>
  </si>
  <si>
    <t>Hodinová zúčtovací sazba elektrikář odborný</t>
  </si>
  <si>
    <t>658273082</t>
  </si>
  <si>
    <t>Hodinové zúčtovací sazby profesí PSV provádění stavebních instalací elektrikář odborný</t>
  </si>
  <si>
    <t>https://podminky.urs.cz/item/CS_URS_2023_01/HZS2232</t>
  </si>
  <si>
    <t>Poznámka k položce:_x000D_
demontáže instalačních rozvodů, ověřování jističů, demontáže elektro zařízení vč.osvětlovacích těles</t>
  </si>
  <si>
    <t>64</t>
  </si>
  <si>
    <t>HZS2492</t>
  </si>
  <si>
    <t>Hodinová zúčtovací sazba pomocný dělník PSV</t>
  </si>
  <si>
    <t>-810674822</t>
  </si>
  <si>
    <t>Hodinové zúčtovací sazby profesí PSV zednické výpomoci a pomocné práce PSV pomocný dělník PSV</t>
  </si>
  <si>
    <t>https://podminky.urs.cz/item/CS_URS_2023_01/HZS2492</t>
  </si>
  <si>
    <t>65</t>
  </si>
  <si>
    <t>HZS3211</t>
  </si>
  <si>
    <t>Hodinová zúčtovací sazba montér vzduchotechniky a chlazení</t>
  </si>
  <si>
    <t>-1028623873</t>
  </si>
  <si>
    <t>Hodinové zúčtovací sazby montáží technologických zařízení na stavebních objektech montér vzduchotechniky a chlazení</t>
  </si>
  <si>
    <t>https://podminky.urs.cz/item/CS_URS_2023_01/HZS3211</t>
  </si>
  <si>
    <t>2*16</t>
  </si>
  <si>
    <t>66</t>
  </si>
  <si>
    <t>HZS3222</t>
  </si>
  <si>
    <t>Hodinová zúčtovací sazba montér slaboproudých zařízení odborný</t>
  </si>
  <si>
    <t>-305550120</t>
  </si>
  <si>
    <t>Hodinové zúčtovací sazby montáží technologických zařízení na stavebních objektech montér slaboproudých zařízení odborný</t>
  </si>
  <si>
    <t>https://podminky.urs.cz/item/CS_URS_2023_01/HZS3222</t>
  </si>
  <si>
    <t>67</t>
  </si>
  <si>
    <t>HZS3231</t>
  </si>
  <si>
    <t>Hodinová zúčtovací sazba montér měřících a regulačních zařízení</t>
  </si>
  <si>
    <t>-668218179</t>
  </si>
  <si>
    <t>Hodinové zúčtovací sazby montáží technologických zařízení na stavebních objektech montér měřících a regulačních zařízení</t>
  </si>
  <si>
    <t>https://podminky.urs.cz/item/CS_URS_2023_01/HZS3231</t>
  </si>
  <si>
    <t>SO01.2 - Nové konstrukce a práce</t>
  </si>
  <si>
    <t xml:space="preserve">    3 - Svislé a kompletní konstrukce</t>
  </si>
  <si>
    <t>Svislé a kompletní konstrukce</t>
  </si>
  <si>
    <t>317121101</t>
  </si>
  <si>
    <t>Montáž prefabrikovaných překladů délky do 1500 mm</t>
  </si>
  <si>
    <t>1219993873</t>
  </si>
  <si>
    <t>https://podminky.urs.cz/item/CS_URS_2023_01/317121101</t>
  </si>
  <si>
    <t>59321004</t>
  </si>
  <si>
    <t>překlad pórobetonový nenosný š 150mm dl 1000-1250mm</t>
  </si>
  <si>
    <t>-247894245</t>
  </si>
  <si>
    <t>59321953</t>
  </si>
  <si>
    <t>překlad pórobetonový nenosný š 150mm dl 1500-2000mm</t>
  </si>
  <si>
    <t>-1548881164</t>
  </si>
  <si>
    <t>317121102</t>
  </si>
  <si>
    <t>Montáž prefabrikovaných překladů délky přes 1500 do 2200 mm</t>
  </si>
  <si>
    <t>1144514132</t>
  </si>
  <si>
    <t>https://podminky.urs.cz/item/CS_URS_2023_01/317121102</t>
  </si>
  <si>
    <t>317941121</t>
  </si>
  <si>
    <t>Osazování ocelových válcovaných nosníků na zdivu I, IE, U, UE nebo L do č. 12 nebo výšky do 120 mm</t>
  </si>
  <si>
    <t>-1237119351</t>
  </si>
  <si>
    <t>Osazování ocelových válcovaných nosníků na zdivu I nebo IE nebo U nebo UE nebo L do č. 12 nebo výšky do 120 mm</t>
  </si>
  <si>
    <t>https://podminky.urs.cz/item/CS_URS_2023_01/317941121</t>
  </si>
  <si>
    <t>0,01134</t>
  </si>
  <si>
    <t>13010712</t>
  </si>
  <si>
    <t>ocel profilová jakost S235JR (11 375) průřez I (IPN) 100</t>
  </si>
  <si>
    <t>1657152344</t>
  </si>
  <si>
    <t>342272225</t>
  </si>
  <si>
    <t>Příčka z pórobetonových hladkých tvárnic na tenkovrstvou maltu tl 100 mm</t>
  </si>
  <si>
    <t>1281144479</t>
  </si>
  <si>
    <t>Příčky z pórobetonových tvárnic hladkých na tenké maltové lože objemová hmotnost do 500 kg/m3, tloušťka příčky 100 mm</t>
  </si>
  <si>
    <t>https://podminky.urs.cz/item/CS_URS_2023_01/342272225</t>
  </si>
  <si>
    <t>3,26*(1,4+2)</t>
  </si>
  <si>
    <t>342272245</t>
  </si>
  <si>
    <t>Příčka z pórobetonových hladkých tvárnic na tenkovrstvou maltu tl 150 mm</t>
  </si>
  <si>
    <t>-285847953</t>
  </si>
  <si>
    <t>Příčky z pórobetonových tvárnic hladkých na tenké maltové lože objemová hmotnost do 500 kg/m3, tloušťka příčky 150 mm</t>
  </si>
  <si>
    <t>https://podminky.urs.cz/item/CS_URS_2023_01/342272245</t>
  </si>
  <si>
    <t>3,26*(5,3+5,3+5,3+1,855+0,88+2,735+5,46)-2*1,25*2-0,9*2*3</t>
  </si>
  <si>
    <t>611131121</t>
  </si>
  <si>
    <t>Penetrační disperzní nátěr vnitřních stropů nanášený ručně</t>
  </si>
  <si>
    <t>-767356728</t>
  </si>
  <si>
    <t>Podkladní a spojovací vrstva vnitřních omítaných ploch penetrace disperzní nanášená ručně stropů</t>
  </si>
  <si>
    <t>https://podminky.urs.cz/item/CS_URS_2023_01/611131121</t>
  </si>
  <si>
    <t>20,95+35,6+34+33,13+12,55+7,38+5+2,42+6,95+3+11,3+14,55</t>
  </si>
  <si>
    <t>611315422</t>
  </si>
  <si>
    <t>Oprava vnitřní vápenné štukové omítky stropů v rozsahu plochy přes 10 do 30 %</t>
  </si>
  <si>
    <t>-599156427</t>
  </si>
  <si>
    <t>Oprava vápenné omítky vnitřních ploch štukové dvouvrstvé, tloušťky do 20 mm a tloušťky štuku do 3 mm stropů, v rozsahu opravované plochy přes 10 do 30%</t>
  </si>
  <si>
    <t>https://podminky.urs.cz/item/CS_URS_2023_01/611315422</t>
  </si>
  <si>
    <t>"m.č.1.10" 33,13</t>
  </si>
  <si>
    <t>"m.č.1.11" 12,55</t>
  </si>
  <si>
    <t>"m.č.1.12" 7,36</t>
  </si>
  <si>
    <t>"m.č.1.13" 5</t>
  </si>
  <si>
    <t>"m.č.1.16" 2,42</t>
  </si>
  <si>
    <t>"m.č.1.19" 6,95</t>
  </si>
  <si>
    <t>"m.č.1.21" 3</t>
  </si>
  <si>
    <t>"m.č.1.23" 11,3</t>
  </si>
  <si>
    <t>"m.č.1.27" 14,55</t>
  </si>
  <si>
    <t>611315423</t>
  </si>
  <si>
    <t>Oprava vnitřní vápenné štukové omítky stropů v rozsahu plochy přes 30 do 50 %</t>
  </si>
  <si>
    <t>1485850002</t>
  </si>
  <si>
    <t>Oprava vápenné omítky vnitřních ploch štukové dvouvrstvé, tloušťky do 20 mm a tloušťky štuku do 3 mm stropů, v rozsahu opravované plochy přes 30 do 50%</t>
  </si>
  <si>
    <t>https://podminky.urs.cz/item/CS_URS_2023_01/611315423</t>
  </si>
  <si>
    <t>"m.č.1.09b" 35,6</t>
  </si>
  <si>
    <t>"m.č.1.09c" 34</t>
  </si>
  <si>
    <t>611321141</t>
  </si>
  <si>
    <t>Vápenocementová omítka štuková dvouvrstvá vnitřních stropů rovných nanášená ručně</t>
  </si>
  <si>
    <t>-1991700320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</si>
  <si>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</si>
  <si>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https://podminky.urs.cz/item/CS_URS_2023_01/611321141</t>
  </si>
  <si>
    <t>"m.č.1.06" 20,95</t>
  </si>
  <si>
    <t>612131121</t>
  </si>
  <si>
    <t>Penetrační disperzní nátěr vnitřních stěn nanášený ručně</t>
  </si>
  <si>
    <t>-231710080</t>
  </si>
  <si>
    <t>Podkladní a spojovací vrstva vnitřních omítaných ploch penetrace disperzní nanášená ručně stěn</t>
  </si>
  <si>
    <t>https://podminky.urs.cz/item/CS_URS_2023_01/612131121</t>
  </si>
  <si>
    <t>"pod nové omítky" 3,26*2*(5,3+5,3+5,3+1,855+2,735+5,46+0,88+1,9+1,4)</t>
  </si>
  <si>
    <t>"pod keram.obklady" 2*(5,3+2*5,3+5,3+5,8+5,8+0,6+0,6)</t>
  </si>
  <si>
    <t>612321121</t>
  </si>
  <si>
    <t>Vápenocementová omítka hladká jednovrstvá vnitřních stěn nanášená ručně</t>
  </si>
  <si>
    <t>-1960093006</t>
  </si>
  <si>
    <t>Omítka vápenocementová vnitřních ploch nanášená ručně jednovrstvá, tloušťky do 10 mm hladká svislých konstrukcí stěn</t>
  </si>
  <si>
    <t>https://podminky.urs.cz/item/CS_URS_2023_01/612321121</t>
  </si>
  <si>
    <t>"m.č.1.16"   2*(2,2*2+1,9*2)-0,9*2</t>
  </si>
  <si>
    <t>632451101</t>
  </si>
  <si>
    <t>Cementový samonivelační potěr ze suchých směsí tl přes 2 do 5 mm</t>
  </si>
  <si>
    <t>767054135</t>
  </si>
  <si>
    <t>Potěr cementový samonivelační ze suchých směsí tloušťky přes 2 do 5 mm</t>
  </si>
  <si>
    <t>https://podminky.urs.cz/item/CS_URS_2023_01/632451101</t>
  </si>
  <si>
    <t>"m.č.1.09a" 20,1</t>
  </si>
  <si>
    <t>"m.č.1.09d" 7,95</t>
  </si>
  <si>
    <t>"m.č.1.15" 12,69</t>
  </si>
  <si>
    <t>632451105</t>
  </si>
  <si>
    <t>Cementový samonivelační potěr ze suchých směsí tl přes 10 do 15 mm</t>
  </si>
  <si>
    <t>-988426742</t>
  </si>
  <si>
    <t>Potěr cementový samonivelační ze suchých směsí tloušťky přes 10 do 15 mm</t>
  </si>
  <si>
    <t>https://podminky.urs.cz/item/CS_URS_2023_01/632451105</t>
  </si>
  <si>
    <t>"m.č.1.09e" 3,7</t>
  </si>
  <si>
    <t>"m.č.1.12" 7,38</t>
  </si>
  <si>
    <t>"m.č.1.14" 3,3</t>
  </si>
  <si>
    <t>"m.č.1.17" 9,79+11,76</t>
  </si>
  <si>
    <t>953943212R</t>
  </si>
  <si>
    <t>Osazování přenosných hasicích přístrojů</t>
  </si>
  <si>
    <t>-1329801472</t>
  </si>
  <si>
    <t>3+2</t>
  </si>
  <si>
    <t>44932211R</t>
  </si>
  <si>
    <t>přístroj hasicí ruční sněhový 55B</t>
  </si>
  <si>
    <t>-830919056</t>
  </si>
  <si>
    <t>44932112R2</t>
  </si>
  <si>
    <t>přístroj hasicí ruční práškový 27A</t>
  </si>
  <si>
    <t>-1993312235</t>
  </si>
  <si>
    <t>727111011R</t>
  </si>
  <si>
    <t>Trubní ucpávka ocelového VZT potrubí stěnou tl do 300mm požární odolnost EI 45</t>
  </si>
  <si>
    <t>-1713167455</t>
  </si>
  <si>
    <t>Poznámka k položce:_x000D_
Dle požadavků PBŘ= všechny prostupy stěnou</t>
  </si>
  <si>
    <t>727213227</t>
  </si>
  <si>
    <t>Trubní ucpávka plastového potrubí bez izolace D 110 mm stropem tl 150 mm požární odolnost EI 120</t>
  </si>
  <si>
    <t>174369858</t>
  </si>
  <si>
    <t>Protipožární trubní ucpávky plastového potrubí prostup stropem tloušťky 150 mm požární odolnost EI 120 D 110</t>
  </si>
  <si>
    <t>https://podminky.urs.cz/item/CS_URS_2023_01/727213227</t>
  </si>
  <si>
    <t>763431001</t>
  </si>
  <si>
    <t>Montáž minerálního podhledu s vyjímatelnými panely vel. do 0,36 m2 na zavěšený viditelný rošt</t>
  </si>
  <si>
    <t>-571116028</t>
  </si>
  <si>
    <t>Montáž podhledu minerálního včetně zavěšeného roštu viditelného s panely vyjímatelnými, velikosti panelů do 0,36 m2</t>
  </si>
  <si>
    <t>https://podminky.urs.cz/item/CS_URS_2023_01/763431001</t>
  </si>
  <si>
    <t xml:space="preserve">"1.06" 2,0*2,64 </t>
  </si>
  <si>
    <t>"1.09a" 20,1</t>
  </si>
  <si>
    <t>"1.09d"  7,95</t>
  </si>
  <si>
    <t>"1.09e" 3,7</t>
  </si>
  <si>
    <t>"1.14" 3,31</t>
  </si>
  <si>
    <t>"1.15" 12,89</t>
  </si>
  <si>
    <t>"1.17b" 11,76</t>
  </si>
  <si>
    <t>"1.18" 5,6</t>
  </si>
  <si>
    <t>"1.22" 6,1</t>
  </si>
  <si>
    <t>63126300</t>
  </si>
  <si>
    <t>panel akustický povrch velice porézní skelná tkanina hrana zatřená rovná αw=1,00 A2-s1,d0 viditelný rastr š 24mm bílý tl 20mm</t>
  </si>
  <si>
    <t>112889251</t>
  </si>
  <si>
    <t>88,17*1,12 'Přepočtené koeficientem množství</t>
  </si>
  <si>
    <t>763431001R1</t>
  </si>
  <si>
    <t>Zpětná montáž minerálního podhledu s vyjímatelnými panely vel. do 0,36 m2 na zavěšený viditelný rošt</t>
  </si>
  <si>
    <t>773879053</t>
  </si>
  <si>
    <t>766622133</t>
  </si>
  <si>
    <t>Montáž plastových oken plochy přes 1 m2 otevíravých v přes 2,5 m s rámem do zdiva</t>
  </si>
  <si>
    <t>1971651605</t>
  </si>
  <si>
    <t>Montáž oken plastových včetně montáže rámu plochy přes 1 m2 otevíravých do zdiva, výšky přes 2,5 m</t>
  </si>
  <si>
    <t>https://podminky.urs.cz/item/CS_URS_2023_01/766622133</t>
  </si>
  <si>
    <t>61140053-F01</t>
  </si>
  <si>
    <t>okno plastové otevíravé/sklopné dvojsklo přes plochu 1m2 v 1,5-2,5m</t>
  </si>
  <si>
    <t>-1915158621</t>
  </si>
  <si>
    <t>Poznámka k položce:_x000D_
Technická specifikace a požadavky na provedení nového atypického plastového okna podle tabulky výrobků (výpis prvků PSV) v PD s označením F01.</t>
  </si>
  <si>
    <t>766660001</t>
  </si>
  <si>
    <t>Montáž dveřních křídel otvíravých jednokřídlových š do 0,8 m do ocelové zárubně</t>
  </si>
  <si>
    <t>1884527544</t>
  </si>
  <si>
    <t>Montáž dveřních křídel dřevěných nebo plastových otevíravých do ocelové zárubně povrchově upravených jednokřídlových, šířky do 800 mm</t>
  </si>
  <si>
    <t>61162073-D01</t>
  </si>
  <si>
    <t>dveře jednokřídlé voštinové povrch laminátový CPL plné 700x1970mm</t>
  </si>
  <si>
    <t>-1834786220</t>
  </si>
  <si>
    <t>Poznámka k položce:_x000D_
Technická specifikace a požadavky na provedení dveřních křídel podle tabulky výrobků (výpis prvků PSV) v PD s označením D01 včetně kování.</t>
  </si>
  <si>
    <t>766660002</t>
  </si>
  <si>
    <t>Montáž dveřních křídel otvíravých jednokřídlových š přes 0,8 m do ocelové zárubně</t>
  </si>
  <si>
    <t>229340301</t>
  </si>
  <si>
    <t>Montáž dveřních křídel dřevěných nebo plastových otevíravých do ocelové zárubně povrchově upravených jednokřídlových, šířky přes 800 mm</t>
  </si>
  <si>
    <t>https://podminky.urs.cz/item/CS_URS_2023_01/766660002</t>
  </si>
  <si>
    <t>61162074-D02</t>
  </si>
  <si>
    <t>dveře jednokřídlé voštinové povrch laminátový CPL plné 800x1970mm</t>
  </si>
  <si>
    <t>-1832325139</t>
  </si>
  <si>
    <t>Poznámka k položce:_x000D_
Technická specifikace a požadavky na provedení dveřních křídel podle tabulky výrobků (výpis prvků PSV) v PD s označením D02 včetně kování.</t>
  </si>
  <si>
    <t>61162075-D03</t>
  </si>
  <si>
    <t>dveře jednokřídlé voštinové povrch laminátový CPL plné 900x1970mm</t>
  </si>
  <si>
    <t>-1752177609</t>
  </si>
  <si>
    <t>Poznámka k položce:_x000D_
Technická specifikace a požadavky na provedení dveřních křídel podle tabulky výrobků (výpis prvků PSV) v PD s označením D03 včetně kování.</t>
  </si>
  <si>
    <t>61162074-D06</t>
  </si>
  <si>
    <t>dveře jednokřídlé voštinové povrch laminátový CPL  plné 800x1970mm</t>
  </si>
  <si>
    <t>695095138</t>
  </si>
  <si>
    <t>dveře jednokřídlé voštinové povrch laminátový CPL plné 800mm</t>
  </si>
  <si>
    <t>Poznámka k položce:_x000D_
Technická specifikace a požadavky na provedení dveřních křídel podle tabulky výrobků (výpis prvků PSV) v PD s označením D06 včetně kování.</t>
  </si>
  <si>
    <t>61162075-D07</t>
  </si>
  <si>
    <t>-1714011620</t>
  </si>
  <si>
    <t>Poznámka k položce:_x000D_
Technická specifikace a požadavky na provedení dveřních křídel podle tabulky výrobků (výpis prvků PSV) v PD s označením D07 včetně kování.</t>
  </si>
  <si>
    <t>766660011</t>
  </si>
  <si>
    <t>Montáž dveřních křídel otvíravých dvoukřídlových š do 1,45 m do ocelové zárubně</t>
  </si>
  <si>
    <t>-933410828</t>
  </si>
  <si>
    <t>Montáž dveřních křídel dřevěných nebo plastových otevíravých do ocelové zárubně povrchově upravených dvoukřídlových, šířky do 1450 mm</t>
  </si>
  <si>
    <t>https://podminky.urs.cz/item/CS_URS_2023_01/766660011</t>
  </si>
  <si>
    <t>61161048-D04</t>
  </si>
  <si>
    <t>dveře dvoukřídlé dřevotřískové laminát CPL plné 1250x1970mm</t>
  </si>
  <si>
    <t>-655949316</t>
  </si>
  <si>
    <t>Poznámka k položce:_x000D_
Technická specifikace a požadavky na provedení dveřních křídel podle tabulky výrobků (výpis prvků PSV) v PD s označením D04 včetně kování.</t>
  </si>
  <si>
    <t>61161048-D05</t>
  </si>
  <si>
    <t>-332923278</t>
  </si>
  <si>
    <t>Poznámka k položce:_x000D_
Technická specifikace a požadavky na provedení dveřních křídel podle tabulky výrobků (výpis prvků PSV) v PD s označením D05 včetně kování.</t>
  </si>
  <si>
    <t>771111011</t>
  </si>
  <si>
    <t>Vysátí podkladu před pokládkou dlažby</t>
  </si>
  <si>
    <t>1092751787</t>
  </si>
  <si>
    <t>Příprava podkladu před provedením dlažby vysátí podlah</t>
  </si>
  <si>
    <t>https://podminky.urs.cz/item/CS_URS_2023_01/771111011</t>
  </si>
  <si>
    <t>771121011</t>
  </si>
  <si>
    <t>Nátěr penetrační na podlahu</t>
  </si>
  <si>
    <t>-344772197</t>
  </si>
  <si>
    <t>Příprava podkladu před provedením dlažby nátěr penetrační na podlahu</t>
  </si>
  <si>
    <t>https://podminky.urs.cz/item/CS_URS_2023_01/771121011</t>
  </si>
  <si>
    <t>771151012</t>
  </si>
  <si>
    <t>Samonivelační stěrka podlah pevnosti 20 MPa tl přes 3 do 5 mm</t>
  </si>
  <si>
    <t>3098636</t>
  </si>
  <si>
    <t>Příprava podkladu před provedením dlažby samonivelační stěrka min.pevnosti 20 MPa, tloušťky přes 3 do 5 mm</t>
  </si>
  <si>
    <t>https://podminky.urs.cz/item/CS_URS_2023_01/771151012</t>
  </si>
  <si>
    <t>771474112</t>
  </si>
  <si>
    <t>Montáž soklů z dlaždic keramických rovných flexibilní lepidlo v přes 65 do 90 mm</t>
  </si>
  <si>
    <t>1915297623</t>
  </si>
  <si>
    <t>Montáž soklů z dlaždic keramických lepených flexibilním lepidlem rovných, výšky přes 65 do 90 mm</t>
  </si>
  <si>
    <t>https://podminky.urs.cz/item/CS_URS_2023_01/771474112</t>
  </si>
  <si>
    <t>5,8*2+6,5*2+6*2+5,6*2+5,5+2*1,2+0,66+5,5+1,2*2+0,8*2+6,3+0,55*3+10</t>
  </si>
  <si>
    <t>59761338</t>
  </si>
  <si>
    <t>sokl-dlažba keramická slinutá hladká do interiéru i exteriéru 445x85mm</t>
  </si>
  <si>
    <t>1752646586</t>
  </si>
  <si>
    <t>83,81*2,475 'Přepočtené koeficientem množství</t>
  </si>
  <si>
    <t>771575113</t>
  </si>
  <si>
    <t>Montáž podlah keramických hladkých lepených disperzním lepidlem přes 9 do 12 ks/m2</t>
  </si>
  <si>
    <t>-1015223451</t>
  </si>
  <si>
    <t>Montáž podlah z dlaždic keramických lepených disperzním lepidlem hladkých přes 9 do 12 ks/ m2</t>
  </si>
  <si>
    <t>https://podminky.urs.cz/item/CS_URS_2023_01/771575113</t>
  </si>
  <si>
    <t>"m.č.1.17a" (9,79+11,76)*0,1</t>
  </si>
  <si>
    <t>"m.č.1.17b" 11,76</t>
  </si>
  <si>
    <t>59761003</t>
  </si>
  <si>
    <t>dlažba keramická hutná hladká do interiéru přes 9 do 12ks/m2</t>
  </si>
  <si>
    <t>-1827768384</t>
  </si>
  <si>
    <t>150,995*1,1 'Přepočtené koeficientem množství</t>
  </si>
  <si>
    <t>771591115</t>
  </si>
  <si>
    <t>Podlahy spárování silikonem</t>
  </si>
  <si>
    <t>1252816721</t>
  </si>
  <si>
    <t>Podlahy - dokončovací práce spárování silikonem</t>
  </si>
  <si>
    <t>https://podminky.urs.cz/item/CS_URS_2023_01/771591115</t>
  </si>
  <si>
    <t>83,81</t>
  </si>
  <si>
    <t>771592011</t>
  </si>
  <si>
    <t>Čištění vnitřních ploch podlah nebo schodišť po položení dlažby chemickými prostředky</t>
  </si>
  <si>
    <t>-1275005890</t>
  </si>
  <si>
    <t>Čištění vnitřních ploch po položení dlažby podlah nebo schodišť chemickými prostředky</t>
  </si>
  <si>
    <t>https://podminky.urs.cz/item/CS_URS_2023_01/771592011</t>
  </si>
  <si>
    <t>781111011</t>
  </si>
  <si>
    <t>Ometení (oprášení) stěny při přípravě podkladu</t>
  </si>
  <si>
    <t>557964858</t>
  </si>
  <si>
    <t>Příprava podkladu před provedením obkladu oprášení (ometení) stěny</t>
  </si>
  <si>
    <t>https://podminky.urs.cz/item/CS_URS_2023_01/781111011</t>
  </si>
  <si>
    <t>"1.09b" 2*(6,5+0,5+2,5+0,5+0,3+1,4+6+0,5)</t>
  </si>
  <si>
    <t>"1.09c" 2*(6+1,7+2,8+0,5+3,8+0,7+0,3+0,2)</t>
  </si>
  <si>
    <t>"1.10" 2*(0,7+0,8+3+3+0,7+6,2+5,5+1,2*4+1,2+1,8+0,6)</t>
  </si>
  <si>
    <t>"1.11" 2*(4,5+5,5+2,5+1,6+1,5+1,3)</t>
  </si>
  <si>
    <t>"1.12" 2*(2,7+0,7+0,2+2+2)</t>
  </si>
  <si>
    <t>"1.13" 2*(2,2+2,3+3)</t>
  </si>
  <si>
    <t>"1.16" 2*(1,9*2+1,3*2)-0,9*2</t>
  </si>
  <si>
    <t>"1.18" 2*(2,14*2+2,6*2)-0,9*2</t>
  </si>
  <si>
    <t>781121011</t>
  </si>
  <si>
    <t>Nátěr penetrační na stěnu</t>
  </si>
  <si>
    <t>-6551041</t>
  </si>
  <si>
    <t>Příprava podkladu před provedením obkladu nátěr penetrační na stěnu</t>
  </si>
  <si>
    <t>https://podminky.urs.cz/item/CS_URS_2023_01/781121011</t>
  </si>
  <si>
    <t>781161021</t>
  </si>
  <si>
    <t>Montáž profilu ukončujícího rohového nebo vanového</t>
  </si>
  <si>
    <t>888430765</t>
  </si>
  <si>
    <t>Příprava podkladu před provedením obkladu montáž profilu ukončujícího profilu rohového, vanového</t>
  </si>
  <si>
    <t>https://podminky.urs.cz/item/CS_URS_2023_01/781161021</t>
  </si>
  <si>
    <t>6,5*2+5,8*2+6*2+5,8*2+8+2,5+0,8+6,2+3+1,2*4+0,55*3+0,6+0,85+2,5+2,3+2+2+2+2,5*2+3+4,5+5,5+6+2*1,9+1,2*2+2,15*2+2,6*2</t>
  </si>
  <si>
    <t>59054121</t>
  </si>
  <si>
    <t>profil ukončovací pro vnější hrany obkladů hliník matně eloxovaný 6x2500mm</t>
  </si>
  <si>
    <t>690910137</t>
  </si>
  <si>
    <t>127,1+98</t>
  </si>
  <si>
    <t>225,1*1,1 'Přepočtené koeficientem množství</t>
  </si>
  <si>
    <t>781474111</t>
  </si>
  <si>
    <t>Montáž obkladů vnitřních keramických hladkých přes 6 do 9 ks/m2 lepených flexibilním lepidlem</t>
  </si>
  <si>
    <t>919162520</t>
  </si>
  <si>
    <t>Montáž obkladů vnitřních stěn z dlaždic keramických lepených flexibilním lepidlem maloformátových hladkých přes 6 do 9 ks/m2</t>
  </si>
  <si>
    <t>https://podminky.urs.cz/item/CS_URS_2023_01/781474111</t>
  </si>
  <si>
    <t>59761026</t>
  </si>
  <si>
    <t>obklad keramický hladký do 12ks/m2</t>
  </si>
  <si>
    <t>416895659</t>
  </si>
  <si>
    <t>217,16*1,08 'Přepočtené koeficientem množství</t>
  </si>
  <si>
    <t>781494111</t>
  </si>
  <si>
    <t>Plastové profily rohové lepené flexibilním lepidlem</t>
  </si>
  <si>
    <t>-135665258</t>
  </si>
  <si>
    <t>Obklad - dokončující práce profily ukončovací plastové lepené flexibilním lepidlem rohové</t>
  </si>
  <si>
    <t>https://podminky.urs.cz/item/CS_URS_2023_01/781494111</t>
  </si>
  <si>
    <t>2*(9+8+15+13+2+2)</t>
  </si>
  <si>
    <t>781495115</t>
  </si>
  <si>
    <t>Spárování vnitřních obkladů silikonem</t>
  </si>
  <si>
    <t>94868987</t>
  </si>
  <si>
    <t>Obklad - dokončující práce ostatní práce spárování silikonem</t>
  </si>
  <si>
    <t>https://podminky.urs.cz/item/CS_URS_2023_01/781495115</t>
  </si>
  <si>
    <t>98</t>
  </si>
  <si>
    <t>781495211</t>
  </si>
  <si>
    <t>Čištění vnitřních ploch stěn po provedení obkladu chemickými prostředky</t>
  </si>
  <si>
    <t>233275645</t>
  </si>
  <si>
    <t>Čištění vnitřních ploch po provedení obkladu stěn chemickými prostředky</t>
  </si>
  <si>
    <t>https://podminky.urs.cz/item/CS_URS_2023_01/781495211</t>
  </si>
  <si>
    <t>784121011</t>
  </si>
  <si>
    <t>Rozmývání podkladu po oškrabání malby v místnostech v do 3,80 m</t>
  </si>
  <si>
    <t>2078994428</t>
  </si>
  <si>
    <t>Rozmývání podkladu po oškrabání malby v místnostech výšky do 3,80 m</t>
  </si>
  <si>
    <t>https://podminky.urs.cz/item/CS_URS_2023_01/784121011</t>
  </si>
  <si>
    <t>784121031</t>
  </si>
  <si>
    <t>Mydlení podkladu v místnostech v do 3,80 m</t>
  </si>
  <si>
    <t>164378015</t>
  </si>
  <si>
    <t>Mydlení podkladu v místnostech výšky do 3,80 m</t>
  </si>
  <si>
    <t>https://podminky.urs.cz/item/CS_URS_2023_01/784121031</t>
  </si>
  <si>
    <t>784151001</t>
  </si>
  <si>
    <t>Jednonásobné izolování vodou ředitelnými barvami v místnostech v do 3,80 m</t>
  </si>
  <si>
    <t>1643601896</t>
  </si>
  <si>
    <t>Izolování izolačními barvami vodou ředitelnými jednonásobné v místnostech výšky do 3,80 m</t>
  </si>
  <si>
    <t>https://podminky.urs.cz/item/CS_URS_2023_01/784151001</t>
  </si>
  <si>
    <t>784161001</t>
  </si>
  <si>
    <t>Tmelení spar a rohů šířky do 3 mm akrylátovým tmelem v místnostech v do 3,80 m</t>
  </si>
  <si>
    <t>613474775</t>
  </si>
  <si>
    <t>Tmelení spar a rohů, šířky do 3 mm akrylátovým tmelem v místnostech výšky do 3,80 m</t>
  </si>
  <si>
    <t>https://podminky.urs.cz/item/CS_URS_2023_01/784161001</t>
  </si>
  <si>
    <t>450</t>
  </si>
  <si>
    <t>784161111</t>
  </si>
  <si>
    <t>Bandážování rohů stěn v místnostech v do 3,80 m</t>
  </si>
  <si>
    <t>-939863090</t>
  </si>
  <si>
    <t>Bandážování (materiál ve specifikaci) rohů stěn v místnostech výšky do 3,80 m</t>
  </si>
  <si>
    <t>https://podminky.urs.cz/item/CS_URS_2023_01/784161111</t>
  </si>
  <si>
    <t>59030680</t>
  </si>
  <si>
    <t>páska ze skelných vláken pro SDK</t>
  </si>
  <si>
    <t>-1992150681</t>
  </si>
  <si>
    <t>150*1,05 'Přepočtené koeficientem množství</t>
  </si>
  <si>
    <t>784161231</t>
  </si>
  <si>
    <t>Lokální vyrovnání podkladu sádrovou stěrkou pl přes 0,5 do 1 m2 v místnostech v do 3,80 m</t>
  </si>
  <si>
    <t>1905940078</t>
  </si>
  <si>
    <t>Lokální vyrovnání podkladu sádrovou stěrkou, tloušťky do 3 mm, plochy přes 0,5 do 1,0 m2 v místnostech výšky do 3,80 m</t>
  </si>
  <si>
    <t>https://podminky.urs.cz/item/CS_URS_2023_01/784161231</t>
  </si>
  <si>
    <t>784161511</t>
  </si>
  <si>
    <t>Celoplošné vyrovnání podkladu disperzní stěrkou v místnostech v do 3,80 m</t>
  </si>
  <si>
    <t>54336357</t>
  </si>
  <si>
    <t>Celoplošné vyrovnání podkladu disperzní stěrkou, tloušťky do 3 mm vyrovnáním v místnostech výšky do 3,80 m</t>
  </si>
  <si>
    <t>https://podminky.urs.cz/item/CS_URS_2023_01/784161511</t>
  </si>
  <si>
    <t>949,054</t>
  </si>
  <si>
    <t>784161531</t>
  </si>
  <si>
    <t>Příplatek k cenám za každý další 1 mm vyrovnání do latě disperzní stěrkou v místnostech do 3,80 m</t>
  </si>
  <si>
    <t>1080975422</t>
  </si>
  <si>
    <t>Celoplošné vyrovnání podkladu disperzní stěrkou, tloušťky do 3 mm příplatek za každý další 1 mm tloušťky přes 3 mm v místnostech výšky do 3,80 m</t>
  </si>
  <si>
    <t>https://podminky.urs.cz/item/CS_URS_2023_01/784161531</t>
  </si>
  <si>
    <t>949,054*3</t>
  </si>
  <si>
    <t>784171001</t>
  </si>
  <si>
    <t>Olepování vnitřních ploch páskou v místnostech v do 3,80 m</t>
  </si>
  <si>
    <t>1940853539</t>
  </si>
  <si>
    <t>Olepování vnitřních ploch (materiál ve specifikaci) včetně pozdějšího odlepení páskou nebo fólií v místnostech výšky do 3,80 m</t>
  </si>
  <si>
    <t>https://podminky.urs.cz/item/CS_URS_2023_01/784171001</t>
  </si>
  <si>
    <t>500</t>
  </si>
  <si>
    <t>58124833</t>
  </si>
  <si>
    <t>páska pro malířské potřeby maskovací krepová 19mmx50m</t>
  </si>
  <si>
    <t>-2129218117</t>
  </si>
  <si>
    <t>500*1,05 'Přepočtené koeficientem množství</t>
  </si>
  <si>
    <t>784171101</t>
  </si>
  <si>
    <t>Zakrytí vnitřních podlah včetně pozdějšího odkrytí</t>
  </si>
  <si>
    <t>327635399</t>
  </si>
  <si>
    <t>Zakrytí nemalovaných ploch (materiál ve specifikaci) včetně pozdějšího odkrytí podlah</t>
  </si>
  <si>
    <t>https://podminky.urs.cz/item/CS_URS_2023_01/784171101</t>
  </si>
  <si>
    <t>65,6+5,65+13,7+1,4+4,95+20,95+1,7+1,7+104,5+28,5+16,4+4+11,1+11,7+1,85+4,1+22,3+5,6+6,95+3,2+3+6,1+11,3+2,3+3,55</t>
  </si>
  <si>
    <t>58124842</t>
  </si>
  <si>
    <t>fólie pro malířské potřeby zakrývací tl 7µ 4x5m</t>
  </si>
  <si>
    <t>391956969</t>
  </si>
  <si>
    <t>362,1*1,05 'Přepočtené koeficientem množství</t>
  </si>
  <si>
    <t>68</t>
  </si>
  <si>
    <t>784171111</t>
  </si>
  <si>
    <t>Zakrytí vnitřních ploch stěn v místnostech v do 3,80 m</t>
  </si>
  <si>
    <t>1435152341</t>
  </si>
  <si>
    <t>Zakrytí nemalovaných ploch (materiál ve specifikaci) včetně pozdějšího odkrytí svislých ploch např. stěn, oken, dveří v místnostech výšky do 3,80</t>
  </si>
  <si>
    <t>https://podminky.urs.cz/item/CS_URS_2023_01/784171111</t>
  </si>
  <si>
    <t>260</t>
  </si>
  <si>
    <t>69</t>
  </si>
  <si>
    <t>-30868960</t>
  </si>
  <si>
    <t>260*1,05 'Přepočtené koeficientem množství</t>
  </si>
  <si>
    <t>70</t>
  </si>
  <si>
    <t>784181011</t>
  </si>
  <si>
    <t>Dvojnásobné pačokování v místnostech v do 3,80 m</t>
  </si>
  <si>
    <t>2038436770</t>
  </si>
  <si>
    <t>Pačokování dvojnásobné v místnostech výšky do 3,80 m</t>
  </si>
  <si>
    <t>https://podminky.urs.cz/item/CS_URS_2023_01/784181011</t>
  </si>
  <si>
    <t>71</t>
  </si>
  <si>
    <t>784181101</t>
  </si>
  <si>
    <t>Základní akrylátová jednonásobná bezbarvá penetrace podkladu v místnostech v do 3,80 m</t>
  </si>
  <si>
    <t>-1974837339</t>
  </si>
  <si>
    <t>Penetrace podkladu jednonásobná základní akrylátová bezbarvá v místnostech výšky do 3,80 m</t>
  </si>
  <si>
    <t>https://podminky.urs.cz/item/CS_URS_2023_01/784181101</t>
  </si>
  <si>
    <t>72</t>
  </si>
  <si>
    <t>784191001</t>
  </si>
  <si>
    <t>Čištění vnitřních ploch oken nebo balkonových dveří jednoduchých po provedení malířských prací</t>
  </si>
  <si>
    <t>1768767069</t>
  </si>
  <si>
    <t>Čištění vnitřních ploch hrubý úklid po provedení malířských prací omytím oken nebo balkonových dveří jednoduchých</t>
  </si>
  <si>
    <t>https://podminky.urs.cz/item/CS_URS_2023_01/784191001</t>
  </si>
  <si>
    <t>73</t>
  </si>
  <si>
    <t>784191007</t>
  </si>
  <si>
    <t>Čištění vnitřních ploch podlah po provedení malířských prací</t>
  </si>
  <si>
    <t>1581676710</t>
  </si>
  <si>
    <t>Čištění vnitřních ploch hrubý úklid po provedení malířských prací omytím podlah</t>
  </si>
  <si>
    <t>https://podminky.urs.cz/item/CS_URS_2023_01/784191007</t>
  </si>
  <si>
    <t>74</t>
  </si>
  <si>
    <t>784211101</t>
  </si>
  <si>
    <t>Dvojnásobné bílé malby ze směsí za mokra výborně oděruvzdorných v místnostech v do 3,80 m</t>
  </si>
  <si>
    <t>189650118</t>
  </si>
  <si>
    <t>Malby z malířských směsí oděruvzdorných za mokra dvojnásobné, bílé za mokra oděruvzdorné výborně v místnostech výšky do 3,80 m</t>
  </si>
  <si>
    <t>https://podminky.urs.cz/item/CS_URS_2023_01/784211101</t>
  </si>
  <si>
    <t>75</t>
  </si>
  <si>
    <t>285459065</t>
  </si>
  <si>
    <t>76</t>
  </si>
  <si>
    <t>HZS1301</t>
  </si>
  <si>
    <t>Hodinová zúčtovací sazba zedník</t>
  </si>
  <si>
    <t>858292232</t>
  </si>
  <si>
    <t>Hodinové zúčtovací sazby profesí HSV provádění konstrukcí zedník</t>
  </si>
  <si>
    <t>https://podminky.urs.cz/item/CS_URS_2023_01/HZS1301</t>
  </si>
  <si>
    <t>2*8</t>
  </si>
  <si>
    <t>77</t>
  </si>
  <si>
    <t>HZS1312</t>
  </si>
  <si>
    <t>Hodinová zúčtovací sazba omítkář - štukatér</t>
  </si>
  <si>
    <t>1644487344</t>
  </si>
  <si>
    <t>Hodinové zúčtovací sazby profesí HSV provádění konstrukcí omítkář - štukatér</t>
  </si>
  <si>
    <t>https://podminky.urs.cz/item/CS_URS_2023_01/HZS1312</t>
  </si>
  <si>
    <t>78</t>
  </si>
  <si>
    <t>275351639</t>
  </si>
  <si>
    <t>79</t>
  </si>
  <si>
    <t>718041796</t>
  </si>
  <si>
    <t>80</t>
  </si>
  <si>
    <t>1038055837</t>
  </si>
  <si>
    <t>81</t>
  </si>
  <si>
    <t>-2077921240</t>
  </si>
  <si>
    <t>82</t>
  </si>
  <si>
    <t>-715769766</t>
  </si>
  <si>
    <t>3*16</t>
  </si>
  <si>
    <t>83</t>
  </si>
  <si>
    <t>1130514675</t>
  </si>
  <si>
    <t>84</t>
  </si>
  <si>
    <t>1969274737</t>
  </si>
  <si>
    <t>85</t>
  </si>
  <si>
    <t>-878781939</t>
  </si>
  <si>
    <t>86</t>
  </si>
  <si>
    <t>HZS4211</t>
  </si>
  <si>
    <t>Hodinová zúčtovací sazba revizní technik</t>
  </si>
  <si>
    <t>-174136010</t>
  </si>
  <si>
    <t>Hodinové zúčtovací sazby ostatních profesí revizní a kontrolní činnost revizní technik</t>
  </si>
  <si>
    <t>https://podminky.urs.cz/item/CS_URS_2023_01/HZS4211</t>
  </si>
  <si>
    <t>87</t>
  </si>
  <si>
    <t>HZS4232</t>
  </si>
  <si>
    <t>Hodinová zúčtovací sazba technik odborný</t>
  </si>
  <si>
    <t>-1480830001</t>
  </si>
  <si>
    <t>Hodinové zúčtovací sazby ostatních profesí revizní a kontrolní činnost technik odborný</t>
  </si>
  <si>
    <t>https://podminky.urs.cz/item/CS_URS_2023_01/HZS4232</t>
  </si>
  <si>
    <t>SO01.3 - Nové konstrukce a práce na střeše nad 2NP</t>
  </si>
  <si>
    <t xml:space="preserve">    998 - Přesun hmot</t>
  </si>
  <si>
    <t xml:space="preserve">    712 - Povlakové krytiny</t>
  </si>
  <si>
    <t>636311122</t>
  </si>
  <si>
    <t>Kladení dlažby z betonových dlaždic 50x50 cm na sucho na terče z umělé hmoty do výšky přes 50 do 70 mm</t>
  </si>
  <si>
    <t>-878022253</t>
  </si>
  <si>
    <t>Kladení dlažby z betonových dlaždic na sucho na terče z umělé hmoty o rozměru dlažby 50x50 cm, o výšce terče přes 25 do 70 mm</t>
  </si>
  <si>
    <t>https://podminky.urs.cz/item/CS_URS_2023_01/636311122</t>
  </si>
  <si>
    <t>59245601</t>
  </si>
  <si>
    <t>dlažba desková betonová tl 50mm přírodní</t>
  </si>
  <si>
    <t>-1828695480</t>
  </si>
  <si>
    <t>16*1,06 'Přepočtené koeficientem množství</t>
  </si>
  <si>
    <t>941111121</t>
  </si>
  <si>
    <t>Montáž lešení řadového trubkového lehkého s podlahami zatížení do 200 kg/m2 š od 0,9 do 1,2 m v do 10 m</t>
  </si>
  <si>
    <t>1869477356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</si>
  <si>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</si>
  <si>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</si>
  <si>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"část pro montáž VZT mřížky ve fasádě"  6*4+3*2</t>
  </si>
  <si>
    <t>"část pro montáž venk.klima nad vstuem u schodiště" 4*4</t>
  </si>
  <si>
    <t>"část pro montáž VZT potrubí na fasádě v koutě budov" 9*5+9*4</t>
  </si>
  <si>
    <t>941111211</t>
  </si>
  <si>
    <t>Příplatek k lešení řadovému trubkovému lehkému s podlahami š 0,9 m v 10 m za první a ZKD den použití</t>
  </si>
  <si>
    <t>-282532552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</si>
  <si>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</si>
  <si>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https://podminky.urs.cz/item/CS_URS_2023_01/941111211</t>
  </si>
  <si>
    <t>127*30</t>
  </si>
  <si>
    <t>941111312</t>
  </si>
  <si>
    <t>Odborná prohlídka lešení řadového trubkového lehkého s podlahami zatížení do 200 kg/m2 š od 0,6 do 1,5 m v do 25 m pl do 500 m2 zakrytého sítí</t>
  </si>
  <si>
    <t>-538810246</t>
  </si>
  <si>
    <t>Odborná prohlídka lešení řadového trubkového lehkého pracovního s podlahami s provozním zatížením tř. 3 do 200 kg/m2 šířky tř. W06 až W12 od 0,6 m do 1,5 m výšky do 25 m, celkové plochy do 500 m2 zakrytého sítí</t>
  </si>
  <si>
    <t>https://podminky.urs.cz/item/CS_URS_2023_01/941111312</t>
  </si>
  <si>
    <t>941111811</t>
  </si>
  <si>
    <t>Demontáž lešení řadového trubkového lehkého s podlahami zatížení do 200 kg/m2 š od 0,6 do 0,9 m v do 10 m</t>
  </si>
  <si>
    <t>-1717881941</t>
  </si>
  <si>
    <t>Demontáž lešení řadového trubkového lehkého pracovního s podlahami s provozním zatížením tř. 3 do 200 kg/m2 šířky tř. W06 od 0,6 do 0,9 m, výšky do 10 m</t>
  </si>
  <si>
    <t>https://podminky.urs.cz/item/CS_URS_2023_01/941111811</t>
  </si>
  <si>
    <t>127</t>
  </si>
  <si>
    <t>944511111</t>
  </si>
  <si>
    <t>Montáž ochranné sítě z textilie z umělých vláken</t>
  </si>
  <si>
    <t>1159697042</t>
  </si>
  <si>
    <t>Montáž ochranné sítě zavěšené na konstrukci lešení z textilie z umělých vláken</t>
  </si>
  <si>
    <t>https://podminky.urs.cz/item/CS_URS_2023_01/944511111</t>
  </si>
  <si>
    <t>944511211</t>
  </si>
  <si>
    <t>Příplatek k ochranné síti za první a ZKD den použití</t>
  </si>
  <si>
    <t>294597603</t>
  </si>
  <si>
    <t>Montáž ochranné sítě Příplatek za první a každý další den použití sítě k ceně -1111</t>
  </si>
  <si>
    <t>https://podminky.urs.cz/item/CS_URS_2023_01/944511211</t>
  </si>
  <si>
    <t>944511811</t>
  </si>
  <si>
    <t>Demontáž ochranné sítě z textilie z umělých vláken</t>
  </si>
  <si>
    <t>-822081964</t>
  </si>
  <si>
    <t>Demontáž ochranné sítě zavěšené na konstrukci lešení z textilie z umělých vláken</t>
  </si>
  <si>
    <t>https://podminky.urs.cz/item/CS_URS_2023_01/944511811</t>
  </si>
  <si>
    <t>945421112R</t>
  </si>
  <si>
    <t>Práce autojeřábu- doprava VZT zařízení na střechu objektu</t>
  </si>
  <si>
    <t>1015183224</t>
  </si>
  <si>
    <t>Poznámka k položce:_x000D_
práce ve stísněném prostoru</t>
  </si>
  <si>
    <t>998</t>
  </si>
  <si>
    <t>Přesun hmot</t>
  </si>
  <si>
    <t>998018002</t>
  </si>
  <si>
    <t>Přesun hmot ruční pro budovy v přes 6 do 12 m</t>
  </si>
  <si>
    <t>76198202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</si>
  <si>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</si>
  <si>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</si>
  <si>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712</t>
  </si>
  <si>
    <t>Povlakové krytiny</t>
  </si>
  <si>
    <t>712331101</t>
  </si>
  <si>
    <t>Provedení povlakové krytiny střech do 10° podkladní vrstvy pásy na sucho AIP nebo NAIP</t>
  </si>
  <si>
    <t>-113574763</t>
  </si>
  <si>
    <t>Provedení povlakové krytiny střech plochých do 10° pásy na sucho AIP nebo NAIP</t>
  </si>
  <si>
    <t>https://podminky.urs.cz/item/CS_URS_2023_01/712331101</t>
  </si>
  <si>
    <t>Poznámka k položce:_x000D_
podklad pod plastové terče betonové dlažby na střeše nad 2NP</t>
  </si>
  <si>
    <t>62811120</t>
  </si>
  <si>
    <t>asfaltový pás separační bez krycí vrstvy (impregnovaná vložka), typu A</t>
  </si>
  <si>
    <t>-1706218689</t>
  </si>
  <si>
    <t>16*1,1655 'Přepočtené koeficientem množství</t>
  </si>
  <si>
    <t>998712102</t>
  </si>
  <si>
    <t>Přesun hmot tonážní tonážní pro krytiny povlakové v objektech v přes 6 do 12 m</t>
  </si>
  <si>
    <t>-1519214711</t>
  </si>
  <si>
    <t>Přesun hmot pro povlakové krytiny stanovený z hmotnosti přesunovaného materiálu vodorovná dopravní vzdálenost do 50 m v objektech výšky přes 6 do 12 m</t>
  </si>
  <si>
    <t>https://podminky.urs.cz/item/CS_URS_2023_01/998712102</t>
  </si>
  <si>
    <t>998712181</t>
  </si>
  <si>
    <t>Příplatek k přesunu hmot tonážní 712 prováděný bez použití mechanizace</t>
  </si>
  <si>
    <t>139890128</t>
  </si>
  <si>
    <t>Přesun hmot pro povlakové krytiny stanovený z hmotnosti přesunovaného materiálu Příplatek k cenám za přesun prováděný bez použití mechanizace pro jakoukoliv výšku objektu</t>
  </si>
  <si>
    <t>https://podminky.urs.cz/item/CS_URS_2023_01/998712181</t>
  </si>
  <si>
    <t>784799086</t>
  </si>
  <si>
    <t>366058749</t>
  </si>
  <si>
    <t>Poznámka k položce:_x000D_
provádění prostupů střešní konstrukcí pro VZT</t>
  </si>
  <si>
    <t>1969089555</t>
  </si>
  <si>
    <t>-769981030</t>
  </si>
  <si>
    <t>HZS2152</t>
  </si>
  <si>
    <t>Hodinová zúčtovací sazba klempíř odborný</t>
  </si>
  <si>
    <t>-2052076567</t>
  </si>
  <si>
    <t>Hodinové zúčtovací sazby profesí PSV provádění stavebních konstrukcí klempíř odborný</t>
  </si>
  <si>
    <t>https://podminky.urs.cz/item/CS_URS_2023_01/HZS2152</t>
  </si>
  <si>
    <t>HZS2162</t>
  </si>
  <si>
    <t>Hodinová zúčtovací sazba izolatér odborný</t>
  </si>
  <si>
    <t>1001078535</t>
  </si>
  <si>
    <t>Hodinové zúčtovací sazby profesí PSV provádění stavebních konstrukcí izolatér odborný</t>
  </si>
  <si>
    <t>https://podminky.urs.cz/item/CS_URS_2023_01/HZS2162</t>
  </si>
  <si>
    <t>-763671194</t>
  </si>
  <si>
    <t>-105921438</t>
  </si>
  <si>
    <t>-1627594419</t>
  </si>
  <si>
    <t>1975232911</t>
  </si>
  <si>
    <t>1742589499</t>
  </si>
  <si>
    <t>-13704001</t>
  </si>
  <si>
    <t>Poznámka k položce:_x000D_
řešení prostupů střešní konstrukcí</t>
  </si>
  <si>
    <t>453162459</t>
  </si>
  <si>
    <t>-1444815418</t>
  </si>
  <si>
    <t>920943797</t>
  </si>
  <si>
    <t>-1809412948</t>
  </si>
  <si>
    <t>SO 02 - Elektroinstalace</t>
  </si>
  <si>
    <t>1. - NN-silnoproud</t>
  </si>
  <si>
    <t xml:space="preserve">    1 - Elektroinstalační práce</t>
  </si>
  <si>
    <t xml:space="preserve">    741 - Elektroinstalace - silnoproud</t>
  </si>
  <si>
    <t>M - Práce a dodávky M</t>
  </si>
  <si>
    <t xml:space="preserve">    21-M - Elektromontáže</t>
  </si>
  <si>
    <t xml:space="preserve">    VRN6 - Územní vlivy</t>
  </si>
  <si>
    <t>Elektroinstalační práce</t>
  </si>
  <si>
    <t>R0000001</t>
  </si>
  <si>
    <t>Demontáž stávající elektroinstalace</t>
  </si>
  <si>
    <t>257894622</t>
  </si>
  <si>
    <t>973032616</t>
  </si>
  <si>
    <t>Vysekání kapes ve zdivu z dutých cihel nebo tvárnic pro špalíky a krabice, velikosti do 100x100x50 mm</t>
  </si>
  <si>
    <t>-697522301</t>
  </si>
  <si>
    <t>974041112</t>
  </si>
  <si>
    <t>Vysekání otvoru cihla průřezu do 40x50 mm</t>
  </si>
  <si>
    <t>-2075761452</t>
  </si>
  <si>
    <t>974041113</t>
  </si>
  <si>
    <t>Vysekání otvoru cihla průřezu do 40x70 mm</t>
  </si>
  <si>
    <t>-1035154405</t>
  </si>
  <si>
    <t>977332211</t>
  </si>
  <si>
    <t>Frézování drážek pro vodiče ve stěnách z dutých cihel nebo tvárnic, rozměru do 30x30 mm</t>
  </si>
  <si>
    <t>197990223</t>
  </si>
  <si>
    <t>741310011</t>
  </si>
  <si>
    <t>Montáž spínačů jedno nebo dvoupólových nástěnných se zapojením vodičů, pro prostředí normální ovladačů, řazení 1/0-tlačítkových zapínacích</t>
  </si>
  <si>
    <t>1027467531</t>
  </si>
  <si>
    <t>ABB.2TKA002095G1</t>
  </si>
  <si>
    <t>Stop tlačítko umístěné pod sklem, nástěnné</t>
  </si>
  <si>
    <t>-1339437847</t>
  </si>
  <si>
    <t>741</t>
  </si>
  <si>
    <t>Elektroinstalace - silnoproud</t>
  </si>
  <si>
    <t>210813011</t>
  </si>
  <si>
    <t>Montáž izolovaných kabelů měděných do 1 kV bez ukončení plných nebo laněných kulatých (např. CYKY, CHKE-R) uložených pevně počtu a průřezu žil 3x1,5 až 6 mm2</t>
  </si>
  <si>
    <t>-1921599666</t>
  </si>
  <si>
    <t>34111525</t>
  </si>
  <si>
    <t>kabel silový oheň retardující bezhalogenový s funkčností při požáru 180min a P60-R reakce na oheň B2cas1d1a1 jádro Cu 0,6/1kV (1-CSKH-V) 2x1,5mm2</t>
  </si>
  <si>
    <t>128</t>
  </si>
  <si>
    <t>-848904192</t>
  </si>
  <si>
    <t>741112001</t>
  </si>
  <si>
    <t>Montáž krabic elektroinstalačních bez napojení na trubky a lišty, demontáže a montáže víčka a přístroje protahovacích nebo odbočných zapuštěných plastových kruhových</t>
  </si>
  <si>
    <t>-1732000448</t>
  </si>
  <si>
    <t>34571521</t>
  </si>
  <si>
    <t>krabice pod omítku PVC odbočná kruhová D 70mm s víčkem a svorkovnicí</t>
  </si>
  <si>
    <t>-1471499194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</si>
  <si>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</si>
  <si>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</si>
  <si>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1063604049</t>
  </si>
  <si>
    <t>34141027</t>
  </si>
  <si>
    <t>vodič propojovací flexibilní jádro Cu lanované izolace PVC 450/750V (H07V-K) 1x6mm2</t>
  </si>
  <si>
    <t>-251407288</t>
  </si>
  <si>
    <t>741122121</t>
  </si>
  <si>
    <t>Montáž kabelů měděných bez ukončení uložených v trubkách zatažených plných kulatých nebo bezhalogenových (např. CYKY) počtu a průřezu žil 2x1,5 až 6 mm2</t>
  </si>
  <si>
    <t>-1048556375</t>
  </si>
  <si>
    <t>34111005</t>
  </si>
  <si>
    <t>kabel instalační jádro Cu plné izolace PVC plášť PVC 450/750V (CYKY) 2x1,5mm2</t>
  </si>
  <si>
    <t>-1547350076</t>
  </si>
  <si>
    <t>741122122</t>
  </si>
  <si>
    <t>Montáž kabelů měděných bez ukončení uložených v trubkách zatažených plných kulatých nebo bezhalogenových (např. CYKY) počtu a průřezu žil 3x1,5 až 6 mm2</t>
  </si>
  <si>
    <t>-594735084</t>
  </si>
  <si>
    <t>34111030</t>
  </si>
  <si>
    <t>kabel instalační jádro Cu plné izolace PVC plášť PVC 450/750V (CYKY) 3x1,5mm2</t>
  </si>
  <si>
    <t>-1806666700</t>
  </si>
  <si>
    <t>-1617791146</t>
  </si>
  <si>
    <t>34111036</t>
  </si>
  <si>
    <t>kabel instalační jádro Cu plné izolace PVC plášť PVC 450/750V (CYKY) 3x2,5mm2</t>
  </si>
  <si>
    <t>-1441817038</t>
  </si>
  <si>
    <t>741122142</t>
  </si>
  <si>
    <t>Montáž kabelů měděných bez ukončení uložených v trubkách zatažených plných kulatých nebo bezhalogenových (např. CYKY) počtu a průřezu žil 5x1,5 až 2,5 mm2</t>
  </si>
  <si>
    <t>1560794639</t>
  </si>
  <si>
    <t>34111094</t>
  </si>
  <si>
    <t>kabel instalační jádro Cu plné izolace PVC plášť PVC 450/750V (CYKY) 5x2,5mm2</t>
  </si>
  <si>
    <t>502060522</t>
  </si>
  <si>
    <t>-1938739663</t>
  </si>
  <si>
    <t>34111090</t>
  </si>
  <si>
    <t>kabel instalační jádro Cu plné izolace PVC plášť PVC 450/750V (CYKY) 5x1,5mm2</t>
  </si>
  <si>
    <t>582212522</t>
  </si>
  <si>
    <t>741122143</t>
  </si>
  <si>
    <t>Montáž kabelů měděných bez ukončení uložených v trubkách zatažených plných kulatých nebo bezhalogenových (např. CYKY) počtu a průřezu žil 5x4 až 6 mm2</t>
  </si>
  <si>
    <t>-1657320087</t>
  </si>
  <si>
    <t>34111098</t>
  </si>
  <si>
    <t>kabel instalační jádro Cu plné izolace PVC plášť PVC 450/750V (CYKY) 5x4mm2</t>
  </si>
  <si>
    <t>711408378</t>
  </si>
  <si>
    <t>741130005.1</t>
  </si>
  <si>
    <t>Ukončení vodičů izolovaných s označením a zapojením v rozváděči nebo na přístroji, průřezu žíly do 10 mm2</t>
  </si>
  <si>
    <t>251125682</t>
  </si>
  <si>
    <t>34562694</t>
  </si>
  <si>
    <t>svorkovnice krabicová bezšroubová jednopólová pro 3 vodiče 0,5-2,5mm2, 400V 24A</t>
  </si>
  <si>
    <t>-767973634</t>
  </si>
  <si>
    <t>34562695</t>
  </si>
  <si>
    <t>svorkovnice krabicová bezšroubová jednopólová pro 4 vodiče 0,5-2,5mm2, 400V 24A</t>
  </si>
  <si>
    <t>849287489</t>
  </si>
  <si>
    <t>34562696</t>
  </si>
  <si>
    <t>svorkovnice krabicová bezšroubová jednopólová pro 5 vodičů 0,5-2,5mm2, 400V 24A</t>
  </si>
  <si>
    <t>-1937401023</t>
  </si>
  <si>
    <t>97</t>
  </si>
  <si>
    <t>1173412457</t>
  </si>
  <si>
    <t>2026177916</t>
  </si>
  <si>
    <t>741310011.1</t>
  </si>
  <si>
    <t>-685381122</t>
  </si>
  <si>
    <t>34535008</t>
  </si>
  <si>
    <t>ovládač zapínací, řazení 1/0</t>
  </si>
  <si>
    <t>543038184</t>
  </si>
  <si>
    <t>34535000</t>
  </si>
  <si>
    <t>spínač jednopólový, řazení 1</t>
  </si>
  <si>
    <t>-638838138</t>
  </si>
  <si>
    <t>34535001</t>
  </si>
  <si>
    <t>spínač jednopólový, řazení 2 - TANGO</t>
  </si>
  <si>
    <t>191103644</t>
  </si>
  <si>
    <t>34535002</t>
  </si>
  <si>
    <t>přepínač sériový, řazení 5</t>
  </si>
  <si>
    <t>-28607876</t>
  </si>
  <si>
    <t>34535003</t>
  </si>
  <si>
    <t>přepínač střídavý, řazení 6</t>
  </si>
  <si>
    <t>446003830</t>
  </si>
  <si>
    <t>741310011.1.1</t>
  </si>
  <si>
    <t>-153415152</t>
  </si>
  <si>
    <t>ABB.2TKA002095G1.1</t>
  </si>
  <si>
    <t>Stop tlačítko umístěné pod sklem, nástěnné s aretací</t>
  </si>
  <si>
    <t>1383028110</t>
  </si>
  <si>
    <t>741313002</t>
  </si>
  <si>
    <t>Montáž zásuvek domovních se zapojením vodičů bezšroubové připojení polozapuštěných nebo zapuštěných 10/16 A, provedení 2P + PE dvojí zapojení pro průběžnou montáž</t>
  </si>
  <si>
    <t>-1011662878</t>
  </si>
  <si>
    <t>34555241</t>
  </si>
  <si>
    <t>přístroj zásuvky zápustné jednonásobné, krytka s clonkami, bezšroubové svorky</t>
  </si>
  <si>
    <t>-2075600860</t>
  </si>
  <si>
    <t>34539059</t>
  </si>
  <si>
    <t>rámeček jednonásobný</t>
  </si>
  <si>
    <t>977746418</t>
  </si>
  <si>
    <t>741320105</t>
  </si>
  <si>
    <t>Montáž jističů se zapojením vodičů jednopólových nn do 25 A ve skříni</t>
  </si>
  <si>
    <t>-2098702138</t>
  </si>
  <si>
    <t>1183652</t>
  </si>
  <si>
    <t>jistič 1pólový-charakteristika B 10A, zkratový proud 10kA</t>
  </si>
  <si>
    <t>-399974164</t>
  </si>
  <si>
    <t>1183648</t>
  </si>
  <si>
    <t>jistič 1pólový-charakteristika B 16A, zkratový proud 10kA</t>
  </si>
  <si>
    <t>-2091226570</t>
  </si>
  <si>
    <t>1183628</t>
  </si>
  <si>
    <t>jistič 1pólový-charakteristika C 16A, zkratový proud 10kA</t>
  </si>
  <si>
    <t>1765539947</t>
  </si>
  <si>
    <t>741320165</t>
  </si>
  <si>
    <t>Montáž jističů se zapojením vodičů třípólových nn do 25 A ve skříni</t>
  </si>
  <si>
    <t>-2005756625</t>
  </si>
  <si>
    <t>1183594</t>
  </si>
  <si>
    <t>jistič 3pólový-charakteristika C 10A, zkratový proud 10kA</t>
  </si>
  <si>
    <t>-481028984</t>
  </si>
  <si>
    <t>1183596</t>
  </si>
  <si>
    <t>jistič 3pólový-charakteristika C 16A, zkratový proud 10kA</t>
  </si>
  <si>
    <t>250417355</t>
  </si>
  <si>
    <t>1183591</t>
  </si>
  <si>
    <t>jistič 3pólový-charakteristika C 20A, zkratový proud 10kA</t>
  </si>
  <si>
    <t>1699674459</t>
  </si>
  <si>
    <t>741320201</t>
  </si>
  <si>
    <t>Montáž jističů se zapojením vodičů čtyřpólových nn deionových vestavných do 100 A</t>
  </si>
  <si>
    <t>-1803569578</t>
  </si>
  <si>
    <t>1249841</t>
  </si>
  <si>
    <t>Hlavní vypínač do rozvaděče na DIN lištu 3pólový 100A</t>
  </si>
  <si>
    <t>-1660673218</t>
  </si>
  <si>
    <t>000439689</t>
  </si>
  <si>
    <t>napěťová spoušť pro jistič 100A</t>
  </si>
  <si>
    <t>-1905322986</t>
  </si>
  <si>
    <t>741321003</t>
  </si>
  <si>
    <t>Montáž proudových chráničů se zapojením vodičů dvoupólových nn do 25 A ve skříni</t>
  </si>
  <si>
    <t>241003152</t>
  </si>
  <si>
    <t>1187843</t>
  </si>
  <si>
    <t>Kombinovaný chránič proudový 16A pracovního proudu 0,03A, zkratový proud 10kA, charakteristika C</t>
  </si>
  <si>
    <t>-1661114384</t>
  </si>
  <si>
    <t>741330032</t>
  </si>
  <si>
    <t>Montáž stykačů nn se zapojením vodičů střídavých vestavných jednopólových do 25 A</t>
  </si>
  <si>
    <t>-723425801</t>
  </si>
  <si>
    <t>1215837</t>
  </si>
  <si>
    <t>Instalační stykač 25A, 2x zapínací kontakt 230V\25-20</t>
  </si>
  <si>
    <t>-474534417</t>
  </si>
  <si>
    <t>741331032</t>
  </si>
  <si>
    <t>Montáž měřicích přístrojů bez zapojení vodičů elektroměru třífázového</t>
  </si>
  <si>
    <t>1739527210</t>
  </si>
  <si>
    <t>10.775.416</t>
  </si>
  <si>
    <t>Elektroměr  třífázový na DIN lištu s výstupem M-BUS</t>
  </si>
  <si>
    <t>-710194334</t>
  </si>
  <si>
    <t>R000000001</t>
  </si>
  <si>
    <t>Podružný materiál</t>
  </si>
  <si>
    <t>-1301563833</t>
  </si>
  <si>
    <t>R0000002</t>
  </si>
  <si>
    <t>Revize rozvaděče</t>
  </si>
  <si>
    <t>-930544215</t>
  </si>
  <si>
    <t>741370034</t>
  </si>
  <si>
    <t>Montáž svítidel LED se zapojením vodičů bytových nebo společenských místností nástěnných přisazených 2 zdroje nouzové</t>
  </si>
  <si>
    <t>518803734</t>
  </si>
  <si>
    <t>1000052602</t>
  </si>
  <si>
    <t>LED nouzové svítidlo "NO" 11W  IP42 1h , stále svítící / svítící při výpadku, čirý kryt</t>
  </si>
  <si>
    <t>-1231966649</t>
  </si>
  <si>
    <t>741371102</t>
  </si>
  <si>
    <t>Montáž svítidlo LED průmyslové stropní přisazené 1 zdroj s krytem</t>
  </si>
  <si>
    <t>-1546567472</t>
  </si>
  <si>
    <t>34825006</t>
  </si>
  <si>
    <t>svítidlo "A"  LED přisazené 35W, 4020lm, Ra85, 4000K, mikropyramidová optika, L90/B10, 50000hod čtvercové</t>
  </si>
  <si>
    <t>1975471284</t>
  </si>
  <si>
    <t>348R250002</t>
  </si>
  <si>
    <t xml:space="preserve">svítidlo "B" LED přisazené 37W, 5070lm, Ra80, 4000K, kryt, L90/B10, 50000hod, </t>
  </si>
  <si>
    <t>1286624942</t>
  </si>
  <si>
    <t>H005R</t>
  </si>
  <si>
    <t>závěs na zavěšení svítidel</t>
  </si>
  <si>
    <t>322807796</t>
  </si>
  <si>
    <t>34833100</t>
  </si>
  <si>
    <t>svítidlo LED "C"  1x38W, 5570lm, L90/B10, 50000hodin</t>
  </si>
  <si>
    <t>484773361</t>
  </si>
  <si>
    <t>1209430</t>
  </si>
  <si>
    <t>LED kruhové svítidlo "D" 13W IP20,1350lm,nástěnné</t>
  </si>
  <si>
    <t>245061011</t>
  </si>
  <si>
    <t>1209431</t>
  </si>
  <si>
    <t>LED kruhové svítidlo "D1" 14W IP54,1350lm,nástěnné, pohybové čidlo PIR</t>
  </si>
  <si>
    <t>1344069642</t>
  </si>
  <si>
    <t>Práce a dodávky M</t>
  </si>
  <si>
    <t>21-M</t>
  </si>
  <si>
    <t>Elektromontáže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</si>
  <si>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</si>
  <si>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</si>
  <si>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-767551269</t>
  </si>
  <si>
    <t>R0000012</t>
  </si>
  <si>
    <t>Zjištění stávajícího stavu</t>
  </si>
  <si>
    <t>1808854699</t>
  </si>
  <si>
    <t>R0000013</t>
  </si>
  <si>
    <t>Úprava stávajícího rozvaděče</t>
  </si>
  <si>
    <t>-1742431965</t>
  </si>
  <si>
    <t>043002000</t>
  </si>
  <si>
    <t>Zkoušební provoz a ostatní měření</t>
  </si>
  <si>
    <t>-1403245979</t>
  </si>
  <si>
    <t>045002000</t>
  </si>
  <si>
    <t>Kompletační a koordinační činnost</t>
  </si>
  <si>
    <t>1448334476</t>
  </si>
  <si>
    <t>VRN6</t>
  </si>
  <si>
    <t>Územní vlivy</t>
  </si>
  <si>
    <t>065002000</t>
  </si>
  <si>
    <t>Mimostaveništní doprava materiálů</t>
  </si>
  <si>
    <t>1608957684</t>
  </si>
  <si>
    <t>090001000</t>
  </si>
  <si>
    <t>-1504320469</t>
  </si>
  <si>
    <t>2. - SLB- slaboproud</t>
  </si>
  <si>
    <t xml:space="preserve">    742 - Elektroinstalace - slaboproud</t>
  </si>
  <si>
    <t xml:space="preserve">    Elektroinstalace NN - Elektroinstalace NN</t>
  </si>
  <si>
    <t>741124731</t>
  </si>
  <si>
    <t>Montáž kabelů měděných ovládacích bez ukončení uložených pevně stíněných ovládacích s plným jádrem (např. JYTY) počtu a průměru žil 2 až 19x0,8 mm2</t>
  </si>
  <si>
    <t>-1446199857</t>
  </si>
  <si>
    <t>10.049.129</t>
  </si>
  <si>
    <t>JYSTY 3x2x0,8 rot</t>
  </si>
  <si>
    <t>-2077004723</t>
  </si>
  <si>
    <t>Poznámka k položce:_x000D_
Instalační kabely pro sdělovací zařízení. Použití: K pevnému uložení ve vnitřních prostorách jako instalační kabely pro sdělovací úč ely. Obrázek je pouze informativní.</t>
  </si>
  <si>
    <t>R000001D</t>
  </si>
  <si>
    <t>-998292546</t>
  </si>
  <si>
    <t>742</t>
  </si>
  <si>
    <t>Elektroinstalace - slaboproud</t>
  </si>
  <si>
    <t>742110001</t>
  </si>
  <si>
    <t>Montáž trubek elektroinstalačních plastových ohebných uložených pod omítku včetně zasekání</t>
  </si>
  <si>
    <t>207441737</t>
  </si>
  <si>
    <t>34571073</t>
  </si>
  <si>
    <t>trubka elektroinstalační ohebná z PVC (EN) 2325</t>
  </si>
  <si>
    <t>2137612851</t>
  </si>
  <si>
    <t>742121001</t>
  </si>
  <si>
    <t>Montáž kabelů sdělovacích pro vnitřní rozvody počtu žil do 15</t>
  </si>
  <si>
    <t>212292972</t>
  </si>
  <si>
    <t>1300</t>
  </si>
  <si>
    <t>34121268</t>
  </si>
  <si>
    <t>kabel datový bezhalogenový třída reakce na oheň B2cas1d1a1 jádro Cu plné (U/UTP) kat. 6</t>
  </si>
  <si>
    <t>-1488301801</t>
  </si>
  <si>
    <t>742220232</t>
  </si>
  <si>
    <t>Montáž příslušenství pro PZTS detektor na stěnu nebo na strop</t>
  </si>
  <si>
    <t>-1436473337</t>
  </si>
  <si>
    <t>345R00000002</t>
  </si>
  <si>
    <t>PIR detektor pohybu kompatibilní se stávající ústřednou DSC PC4020</t>
  </si>
  <si>
    <t>1367182220</t>
  </si>
  <si>
    <t>742330024.1</t>
  </si>
  <si>
    <t>Montáž strukturované kabeláže příslušenství a ostatní práce k rozvaděčům patch panelu 24 portů UTP/FTP</t>
  </si>
  <si>
    <t>1453134732</t>
  </si>
  <si>
    <t>1321479.1</t>
  </si>
  <si>
    <t>PATCH PANEL 1U 24 port</t>
  </si>
  <si>
    <t>504879616</t>
  </si>
  <si>
    <t>1R321479.3</t>
  </si>
  <si>
    <t>Horizontální organizér 1U s víkem do RACK 19"</t>
  </si>
  <si>
    <t>-119463277</t>
  </si>
  <si>
    <t>742330041</t>
  </si>
  <si>
    <t>Montáž strukturované kabeláže zásuvek datových pod omítku, do nábytku, do parapetního žlabu nebo podlahové krabice jednozásuvky</t>
  </si>
  <si>
    <t>194659124</t>
  </si>
  <si>
    <t>11.316.498</t>
  </si>
  <si>
    <t xml:space="preserve">Datová zásuvka 2xRJ45Cat 6 </t>
  </si>
  <si>
    <t>441477601</t>
  </si>
  <si>
    <t>742330044</t>
  </si>
  <si>
    <t>Montáž strukturované kabeláže zásuvek datových pod omítku, do nábytku, do parapetního žlabu nebo podlahové krabice 1 až 6 pozic</t>
  </si>
  <si>
    <t>-91774210</t>
  </si>
  <si>
    <t>742330101.1</t>
  </si>
  <si>
    <t>Montáž strukturované kabeláže měření segmentu metalického s vyhotovením protokolu</t>
  </si>
  <si>
    <t>1991614956</t>
  </si>
  <si>
    <t>742340002</t>
  </si>
  <si>
    <t>Montáž WiFi - nástěnné</t>
  </si>
  <si>
    <t>1287368311</t>
  </si>
  <si>
    <t>001R.1</t>
  </si>
  <si>
    <t>WiFi vnitřní: Přístupový bod bezdrátové sítě_x000D_
Rádio:2,4GHz i 5GHz_x000D_
Podpora standardů: 802.11 minimálně:a/ac/b/g/n_x000D_
Technologie: MIMO 3x3 (obě rádia)_x000D_
PoE: Podpora PoE 802.3af či PoE 802.3at_x000D_
RJ45 porty: 1Gbit připojení, další 1Gbit průchozí_x000D_
Antény: vnitř</t>
  </si>
  <si>
    <t>-1211719091</t>
  </si>
  <si>
    <t>WiFi vnitřní: Přístupový bod bezdrátové sítě
Rádio:2,4GHz i 5GHz
Podpora standardů: 802.11 minimálně:a/ac/b/g/n
Technologie: MIMO 3x3 (obě rádia)
PoE: Podpora PoE 802.3af či PoE 802.3at
RJ45 porty: 1Gbit připojení, další 1Gbit průchozí
Antény: vnitřní
Kompatibilita: Plná se stávajícím WiFi kontrolérem zadavatele: UniFi Controller
Záruka. min.2roky</t>
  </si>
  <si>
    <t>Pol15</t>
  </si>
  <si>
    <t>Datová zásuvka 1xRJ45 kat.6 design TANGO</t>
  </si>
  <si>
    <t>-909853676</t>
  </si>
  <si>
    <t>R0000001222</t>
  </si>
  <si>
    <t>Montáž patch kabelu</t>
  </si>
  <si>
    <t>-1626183115</t>
  </si>
  <si>
    <t>ADI.0051226.URS</t>
  </si>
  <si>
    <t>Patch kabel CAT6 UTP 1m LACSON</t>
  </si>
  <si>
    <t>568217451</t>
  </si>
  <si>
    <t>Elektroinstalace NN</t>
  </si>
  <si>
    <t>-1987991065</t>
  </si>
  <si>
    <t>307727749</t>
  </si>
  <si>
    <t>741910412</t>
  </si>
  <si>
    <t>Montáž žlabů bez stojiny a výložníků kovových s podpěrkami a příslušenstvím bez víka, šířky do 100 mm</t>
  </si>
  <si>
    <t>-309443257</t>
  </si>
  <si>
    <t>1388132</t>
  </si>
  <si>
    <t>KABELOVY ZLAB 110X100MM SKSM 110 FS 3M vč.úchytů</t>
  </si>
  <si>
    <t>-400494548</t>
  </si>
  <si>
    <t>1872653764</t>
  </si>
  <si>
    <t>121261552</t>
  </si>
  <si>
    <t>013254000</t>
  </si>
  <si>
    <t>Dokumentace skutečného provedení stavby</t>
  </si>
  <si>
    <t>450591257</t>
  </si>
  <si>
    <t>329117549</t>
  </si>
  <si>
    <t>Zkoušební provoz, nastavení a ostatní měření</t>
  </si>
  <si>
    <t>289128452</t>
  </si>
  <si>
    <t>04300R2000</t>
  </si>
  <si>
    <t>Nastavení stávající ústředny EZS - DSC PC4020</t>
  </si>
  <si>
    <t>735604157</t>
  </si>
  <si>
    <t>1310283430</t>
  </si>
  <si>
    <t>39078544</t>
  </si>
  <si>
    <t>1429879603</t>
  </si>
  <si>
    <t>3. - EPS</t>
  </si>
  <si>
    <t>ERM003R</t>
  </si>
  <si>
    <t>Montáž + dodávka reprosoustavy</t>
  </si>
  <si>
    <t>1125638779</t>
  </si>
  <si>
    <t>Poznámka k položce:_x000D_
specifikace dle PD</t>
  </si>
  <si>
    <t>741122015</t>
  </si>
  <si>
    <t>Montáž kabelů měděných bez ukončení uložených pod omítku plných kulatých (např. CYKY), počtu a průřezu žil 3x1,5 mm2</t>
  </si>
  <si>
    <t>1174015886</t>
  </si>
  <si>
    <t>34111531</t>
  </si>
  <si>
    <t>kabel silový oheň retardující bezhalogenový s funkčností při požáru 180min a P60-R  reakce na oheň B2cas1d1a1 jádro Cu 0,6/1kV (1-CSKH-V) 3x1,5mm2</t>
  </si>
  <si>
    <t>1372640739</t>
  </si>
  <si>
    <t>741124701</t>
  </si>
  <si>
    <t>Montáž kabelů měděných ovládacích bez ukončení uložených volně stíněných ovládacích s plným jádrem (např. JYTY) počtu a průměru žil 2 až 19x0,8 mm2</t>
  </si>
  <si>
    <t>744266240</t>
  </si>
  <si>
    <t>34121580</t>
  </si>
  <si>
    <t>kabel ovládací průmyslový stíněný laminovanou Al fólií s příložným Cu drátem jádro Cu plné izolace JXFE-V 2x2x0,8mm</t>
  </si>
  <si>
    <t>1982485933</t>
  </si>
  <si>
    <t>741910601</t>
  </si>
  <si>
    <t>Montáž ostatních nosných prvků příchytek plastových, počtu otvorů do 4</t>
  </si>
  <si>
    <t>-348011556</t>
  </si>
  <si>
    <t>10.955.842</t>
  </si>
  <si>
    <t>Příchytka s požární odolností</t>
  </si>
  <si>
    <t>-1649780800</t>
  </si>
  <si>
    <t xml:space="preserve">Demontáž </t>
  </si>
  <si>
    <t>1259630962</t>
  </si>
  <si>
    <t>742210121R</t>
  </si>
  <si>
    <t>Dodávka + Montáž hlásiče automatického bodového</t>
  </si>
  <si>
    <t>-200327857</t>
  </si>
  <si>
    <t>Poznámka k položce:_x000D_
specifikace hlásiče dle PD</t>
  </si>
  <si>
    <t>742210131R</t>
  </si>
  <si>
    <t>Dodávka + montáž soklu hlásiče nebo patice</t>
  </si>
  <si>
    <t>-802203856</t>
  </si>
  <si>
    <t>Poznámka k položce:_x000D_
specifikace soklu hlásiče dle PD</t>
  </si>
  <si>
    <t>2037855714</t>
  </si>
  <si>
    <t>1858525430</t>
  </si>
  <si>
    <t>1829823439</t>
  </si>
  <si>
    <t>Montážní materiál</t>
  </si>
  <si>
    <t>-91154211</t>
  </si>
  <si>
    <t>092203000</t>
  </si>
  <si>
    <t>Náklady na zaškolení obsluhy</t>
  </si>
  <si>
    <t>-2071872114</t>
  </si>
  <si>
    <t>4. - MaR</t>
  </si>
  <si>
    <t xml:space="preserve">      PROMOTIC - PROMOTIC-SCADA - NEBO KOMPATIBILNÍ</t>
  </si>
  <si>
    <t>Frézování drážek ve stěnách z dutých cihel nebo tvárnic do 30x30 mm</t>
  </si>
  <si>
    <t>1465968375</t>
  </si>
  <si>
    <t>https://podminky.urs.cz/item/CS_URS_2023_01/977332211</t>
  </si>
  <si>
    <t>741110001</t>
  </si>
  <si>
    <t>Montáž trubek elektroinstalačních s nasunutím nebo našroubováním do krabic plastových tuhých, uložených pevně, vnější Ø přes 16 do 23 mm</t>
  </si>
  <si>
    <t>-358338166</t>
  </si>
  <si>
    <t>34571092</t>
  </si>
  <si>
    <t>trubka elektroinstalační tuhá z PVC D 17,4/20 mm, délka 3m</t>
  </si>
  <si>
    <t>713588772</t>
  </si>
  <si>
    <t>57,1428571428571*1,05 "Přepočtené koeficientem množství</t>
  </si>
  <si>
    <t>741110232</t>
  </si>
  <si>
    <t>Montáž trubek pancéřových elektroinstalačních s nasunutím nebo našroubováním do krabic kovových ohebných, uložených pevně, Ø přes 16 do 29 mm</t>
  </si>
  <si>
    <t>-2099244856</t>
  </si>
  <si>
    <t>34571063</t>
  </si>
  <si>
    <t>trubka elektroinstalační ohebná z PVC (ČSN) 2323</t>
  </si>
  <si>
    <t>311831552</t>
  </si>
  <si>
    <t>42,8571428571429*1,05 "Přepočtené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</si>
  <si>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</si>
  <si>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</si>
  <si>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-647632670</t>
  </si>
  <si>
    <t>34571220</t>
  </si>
  <si>
    <t>kanál elektroinstalační hranatý PVC 140x60mm</t>
  </si>
  <si>
    <t>-1506406665</t>
  </si>
  <si>
    <t>741120401</t>
  </si>
  <si>
    <t>Montáž vodičů izolovaných měděných drátovacích bez ukončení v rozváděčích plných a laněných (např. CY), průřezu žily 0,35 až 6 mm2</t>
  </si>
  <si>
    <t>-815450780</t>
  </si>
  <si>
    <t>34141025</t>
  </si>
  <si>
    <t>vodič propojovací flexibilní jádro Cu lanované izolace PVC 450/750V (H07V-K) 1x2,5mm2</t>
  </si>
  <si>
    <t>-360349863</t>
  </si>
  <si>
    <t>-1242801659</t>
  </si>
  <si>
    <t>1848944723</t>
  </si>
  <si>
    <t>591,304347826087*1,15 "Přepočtené koeficientem množství</t>
  </si>
  <si>
    <t>741124703</t>
  </si>
  <si>
    <t>Montáž kabelů měděných ovládacích bez ukončení uložených volně stíněných ovládacích s plným jádrem (např. JYTY) počtu a průměru žil 2 až 19x1 mm2</t>
  </si>
  <si>
    <t>1212635177</t>
  </si>
  <si>
    <t>34113150</t>
  </si>
  <si>
    <t>kabel ovládací průmyslový stíněný laminovanou Al fólií s příložným Cu drátem jádro Cu plné izolace PVC plášť PVC 250V (JYTY) 4x1,00mm2</t>
  </si>
  <si>
    <t>1985302112</t>
  </si>
  <si>
    <t>826,086956521739*1,15 "Přepočtené koeficientem množství</t>
  </si>
  <si>
    <t>539415385</t>
  </si>
  <si>
    <t>160</t>
  </si>
  <si>
    <t>1359100</t>
  </si>
  <si>
    <t xml:space="preserve">KABEL UFTP CAT6 LSOH </t>
  </si>
  <si>
    <t>1559758926</t>
  </si>
  <si>
    <t>741130021</t>
  </si>
  <si>
    <t>Ukončení vodičů izolovaných s označením a zapojením na svorkovnici s otevřením a uzavřením krytu, průřezu žíly do 2,5 mm2</t>
  </si>
  <si>
    <t>-230371220</t>
  </si>
  <si>
    <t>741130021.1</t>
  </si>
  <si>
    <t>86782035</t>
  </si>
  <si>
    <t>741136321</t>
  </si>
  <si>
    <t>Napojení souboru žil do skříně průřezu jedné žíly do 16 mm2</t>
  </si>
  <si>
    <t>-455965055</t>
  </si>
  <si>
    <t>1000156833</t>
  </si>
  <si>
    <t>Hřebenová přípojnice 3P, 16mm2/12mod. k propojení 4</t>
  </si>
  <si>
    <t>-1772042921</t>
  </si>
  <si>
    <t>741210001</t>
  </si>
  <si>
    <t>Montáž rozvodnic oceloplechových nebo plastových bez zapojení vodičů běžných, hmotnosti do 20 kg</t>
  </si>
  <si>
    <t>-1931689145</t>
  </si>
  <si>
    <t>741210147</t>
  </si>
  <si>
    <t>Montáž rozváděčů litinových, hliníkových nebo plastových bez zapojení vodičů částí skříněk víka hmotnosti do plechu montážního</t>
  </si>
  <si>
    <t>787335917</t>
  </si>
  <si>
    <t>10.891.521</t>
  </si>
  <si>
    <t>Modul nosných lišt přístrojů</t>
  </si>
  <si>
    <t>-816907405</t>
  </si>
  <si>
    <t>741210201</t>
  </si>
  <si>
    <t>Montáž rozváděčů skříňových nebo panelových bez zapojení vodičů dělitelných, hmotnosti jednoho pole do 200 kg</t>
  </si>
  <si>
    <t>904920229</t>
  </si>
  <si>
    <t>1142320</t>
  </si>
  <si>
    <t>Rozvaděč plast na stěnu IP44 1200x400x300</t>
  </si>
  <si>
    <t>-851669226</t>
  </si>
  <si>
    <t>741231002</t>
  </si>
  <si>
    <t>Montáž svorkovnic do rozváděčů s popisnými štítky se zapojením vodičů na jedné straně řadových, průřezové plochy vodičů do 6 mm2</t>
  </si>
  <si>
    <t>1439939683</t>
  </si>
  <si>
    <t>10.629.009</t>
  </si>
  <si>
    <t>Svorka řadová do 6mm2</t>
  </si>
  <si>
    <t>-1441680462</t>
  </si>
  <si>
    <t>10.735.689</t>
  </si>
  <si>
    <t>Svorka BKS 35/10 sběrnicová</t>
  </si>
  <si>
    <t>-1317631411</t>
  </si>
  <si>
    <t>649211603</t>
  </si>
  <si>
    <t>-684284686</t>
  </si>
  <si>
    <t>-350667949</t>
  </si>
  <si>
    <t>741240001</t>
  </si>
  <si>
    <t>Montáž ostatního příslušenství rozvoden kabelových vývodek do rozváděčů litinových, hliníkových nebo plastových bez zhotovení otvorů D do 42 mm</t>
  </si>
  <si>
    <t>-281792744</t>
  </si>
  <si>
    <t>10.530.203</t>
  </si>
  <si>
    <t>Vývodka do pr.32  vnější rovná</t>
  </si>
  <si>
    <t>1660905421</t>
  </si>
  <si>
    <t>741313001</t>
  </si>
  <si>
    <t>Montáž zásuvek domovních se zapojením vodičů bezšroubové připojení polozapuštěných nebo zapuštěných 10/16 A, provedení 2P + PE</t>
  </si>
  <si>
    <t>745728941</t>
  </si>
  <si>
    <t>přístroj zásuvky zápustné jednonásobné,  na DIN</t>
  </si>
  <si>
    <t>-1632420644</t>
  </si>
  <si>
    <t>741320003</t>
  </si>
  <si>
    <t>Montáž pojistek se zapojením vodičů závitových kompletních skleněných</t>
  </si>
  <si>
    <t>1592886298</t>
  </si>
  <si>
    <t>8500000654</t>
  </si>
  <si>
    <t>Pojistka skleněná trubičková 5×20 mm, F 0,5 A</t>
  </si>
  <si>
    <t>-445972456</t>
  </si>
  <si>
    <t>724315764</t>
  </si>
  <si>
    <t>1451703309</t>
  </si>
  <si>
    <t>-838683813</t>
  </si>
  <si>
    <t>1249839</t>
  </si>
  <si>
    <t>Hlavní vypínač do rozvaděče na DIN lištu 1pólový 63A</t>
  </si>
  <si>
    <t>10204985</t>
  </si>
  <si>
    <t>968731999</t>
  </si>
  <si>
    <t>-1550586106</t>
  </si>
  <si>
    <t>741322141</t>
  </si>
  <si>
    <t>Montáž přepěťových ochran nn se zapojením vodičů svodiče přepětí – typ 3 na DIN lištu jednopólových</t>
  </si>
  <si>
    <t>-1104341908</t>
  </si>
  <si>
    <t>35889540</t>
  </si>
  <si>
    <t>svodič přepětí - ochrana 3.stupně  na DIN lištu s vf.filtrem</t>
  </si>
  <si>
    <t>-1902161857</t>
  </si>
  <si>
    <t>741330821</t>
  </si>
  <si>
    <t>Montáž regulátoru PLC</t>
  </si>
  <si>
    <t>1755799109</t>
  </si>
  <si>
    <t>1151761206</t>
  </si>
  <si>
    <t>909205594</t>
  </si>
  <si>
    <t>741331008R1</t>
  </si>
  <si>
    <t>Připojení měřiče tepla pro ÚT ve výměníkové stanici pro dálkový přenos a SW práce pro zobrazení údajů z měřiče tepla na dispečinku SCADA UJEP</t>
  </si>
  <si>
    <t>147936155</t>
  </si>
  <si>
    <t>Poznámka k položce:_x000D_
D+M - podružný materiál bez měřiče tepla, pro UT - VIKS D</t>
  </si>
  <si>
    <t>741331008R2</t>
  </si>
  <si>
    <t>Připojení měřiče tepla pro VZT ve výměníkové stanici pro dálkový přenos a SW práce pro zobrazení údajů z měřiče tepla na dispečinku SCADA UJEP</t>
  </si>
  <si>
    <t>985278902</t>
  </si>
  <si>
    <t>Poznámka k položce:_x000D_
D+M - podružný materiál bez měřiče tepla, pro VIKS FSE</t>
  </si>
  <si>
    <t>-1396452339</t>
  </si>
  <si>
    <t>KABELOVY ZLAB 110X100MM SKSM 110 FS 3M</t>
  </si>
  <si>
    <t>833842472</t>
  </si>
  <si>
    <t>742210031</t>
  </si>
  <si>
    <t xml:space="preserve">Montáž zdroje napájecího </t>
  </si>
  <si>
    <t>-2014034655</t>
  </si>
  <si>
    <t>40463100</t>
  </si>
  <si>
    <t xml:space="preserve">zdroj spínaný 24V(12)/2,0A, </t>
  </si>
  <si>
    <t>491306818</t>
  </si>
  <si>
    <t>742210421</t>
  </si>
  <si>
    <t>Programování PLC (datový bod)</t>
  </si>
  <si>
    <t>1294729446</t>
  </si>
  <si>
    <t>742210422</t>
  </si>
  <si>
    <t>Programování displej (datový bod)</t>
  </si>
  <si>
    <t>785946606</t>
  </si>
  <si>
    <t>742210423</t>
  </si>
  <si>
    <t>Programování centrální dispečinkový SW (datový bod)-PROMOTIC - stávající SW na UJEP</t>
  </si>
  <si>
    <t>2073850470</t>
  </si>
  <si>
    <t>90</t>
  </si>
  <si>
    <t>742210424</t>
  </si>
  <si>
    <t>Oživení PLC na stavbě</t>
  </si>
  <si>
    <t>-651122586</t>
  </si>
  <si>
    <t>0,972222222222222*36 "Přepočtené koeficientem množství</t>
  </si>
  <si>
    <t>537479836</t>
  </si>
  <si>
    <t>1000393</t>
  </si>
  <si>
    <t>Programovatelný řídící systém PLC s rozšiřujícími moduly  AMIT 1xAD-CPUW2/1, 2xAD-AI8, 3xAD-AO8U, 2xAD-DI8A, diplej APT130+propojovací kabely- zvolený typ je nutný z hlediska kompatibility se stávajícícm systémem na UJEP</t>
  </si>
  <si>
    <t>-893483459</t>
  </si>
  <si>
    <t>012345R</t>
  </si>
  <si>
    <t>Převodník M-BUS-ETHERNET AMIT DM-MBUS64 - zvolený typ je nutný z hlediska kompatibility se stávajícícm systémem na UJEP</t>
  </si>
  <si>
    <t>1402733093</t>
  </si>
  <si>
    <t>PROMOTIC</t>
  </si>
  <si>
    <t>PROMOTIC-SCADA - NEBO KOMPATIBILNÍ</t>
  </si>
  <si>
    <t>PmDevProf</t>
  </si>
  <si>
    <t>Vývojové prostředí pro aplikace bez omezení velikosti - licence</t>
  </si>
  <si>
    <t>624878381</t>
  </si>
  <si>
    <t>PmDriverPack</t>
  </si>
  <si>
    <t>Balíček všech komunikačních ovladačů a sdandardních rozhraní</t>
  </si>
  <si>
    <t>479860836</t>
  </si>
  <si>
    <t>PmRtProf</t>
  </si>
  <si>
    <t>Neomezená velikost aplikace - licence</t>
  </si>
  <si>
    <t>-490093576</t>
  </si>
  <si>
    <t>PmUSBstd</t>
  </si>
  <si>
    <t>Hardwarový klíč (USB dongle) standardní velikosti pro běh lokální aplikace nebo licenčního serveru - WIN SERVER licence</t>
  </si>
  <si>
    <t>959504383</t>
  </si>
  <si>
    <t>PmWebClient</t>
  </si>
  <si>
    <t>Klientská licence pro 5.klientů</t>
  </si>
  <si>
    <t>-1075255396</t>
  </si>
  <si>
    <t>2103892752</t>
  </si>
  <si>
    <t>1544356095</t>
  </si>
  <si>
    <t>2040510933</t>
  </si>
  <si>
    <t>-1632598153</t>
  </si>
  <si>
    <t>421584232</t>
  </si>
  <si>
    <t>-432311936</t>
  </si>
  <si>
    <t>SO 03 - Vzduchotechnika</t>
  </si>
  <si>
    <t>SO 03.1 - Prostor laboratoří, přípraven</t>
  </si>
  <si>
    <t>D1 - 1.Prostory laboratoří, přípraven</t>
  </si>
  <si>
    <t>D1</t>
  </si>
  <si>
    <t>1.Prostory laboratoří, přípraven</t>
  </si>
  <si>
    <t>1.001</t>
  </si>
  <si>
    <t>Stávající jednotka Duplex - repas. výměna F, kontrola všech částí</t>
  </si>
  <si>
    <t>1498988795</t>
  </si>
  <si>
    <t xml:space="preserve">Poznámka k položce:_x000D_
Dodávka + montáž vč.zprovoznění_x000D_
</t>
  </si>
  <si>
    <t>1.001a</t>
  </si>
  <si>
    <t>Ovládací panel pro stávající VZT jednotku Duplex OPS-1T</t>
  </si>
  <si>
    <t>-41394599</t>
  </si>
  <si>
    <t>1.001b</t>
  </si>
  <si>
    <t>Kontrola stávajícího výfukového potrubí na střeše, včetně případných oprav</t>
  </si>
  <si>
    <t>-832545786</t>
  </si>
  <si>
    <t xml:space="preserve">Poznámka k položce:_x000D_
Dodávka + montáž_x000D_
</t>
  </si>
  <si>
    <t>1.002</t>
  </si>
  <si>
    <t>Výústka nastavitelná VNM 2A 280*200 R1 TPM 015/01</t>
  </si>
  <si>
    <t>-2102791223</t>
  </si>
  <si>
    <t xml:space="preserve">Poznámka k položce:_x000D_
_x000D_
Dodávka a montáž. Typ uvedeného zařízení je nutné považovat za referenční s tím, že je možné jej nahradit jiným výrobkem se stejnými nebo lepšími technickými parametry a specifikací._x000D_
</t>
  </si>
  <si>
    <t>1.003</t>
  </si>
  <si>
    <t>Výústka nastavitelná VNM 2A 400*100 R1 TPM 015/01</t>
  </si>
  <si>
    <t>-1500450450</t>
  </si>
  <si>
    <t>1.004</t>
  </si>
  <si>
    <t>Výústka nastavitelná VNM 2A 400*200 R1 TPM 015/01</t>
  </si>
  <si>
    <t>884179105</t>
  </si>
  <si>
    <t>1.005</t>
  </si>
  <si>
    <t>Výústka nastavitelná VNM 2A 225*200 R1 TPM 015/01</t>
  </si>
  <si>
    <t>1105027483</t>
  </si>
  <si>
    <t>1.006</t>
  </si>
  <si>
    <t>Výústka nastavitelná VNM 2A 560*140 R1 TPM 015/01</t>
  </si>
  <si>
    <t>1580354740</t>
  </si>
  <si>
    <t>1.007</t>
  </si>
  <si>
    <t>Výústka nastavitelná VNM 1A 320*200 TPM 015/01</t>
  </si>
  <si>
    <t>-1995980754</t>
  </si>
  <si>
    <t>1.008</t>
  </si>
  <si>
    <t>Výústka nastavitelná VNM 1A 400*100 R1 TPM 015/01</t>
  </si>
  <si>
    <t>-1983367262</t>
  </si>
  <si>
    <t>Poznámka k položce:_x000D_
_x000D_
Dodávka a montáž. Typ uvedeného zařízení je nutné považovat za referenční s tím, že je možné jej nahradit jiným výrobkem se stejnými nebo lepšími technickými parametry a specifikací.</t>
  </si>
  <si>
    <t>1.009</t>
  </si>
  <si>
    <t>Výústka nastavitelná VNM 1A 400*200 R1 TPM 015/01</t>
  </si>
  <si>
    <t>-964770217</t>
  </si>
  <si>
    <t>1+2</t>
  </si>
  <si>
    <t>1.010</t>
  </si>
  <si>
    <t>Výústka nastavitelná VNM 1A 560*140 R1 TPM 015/01</t>
  </si>
  <si>
    <t>-1994084887</t>
  </si>
  <si>
    <t>1.011</t>
  </si>
  <si>
    <t>Výústka nastavitelná VNM 1A 325*140 R1 TPM 015/01</t>
  </si>
  <si>
    <t>-609743182</t>
  </si>
  <si>
    <t>1.012</t>
  </si>
  <si>
    <t>Výústka nastavitelná VNM 2A 200*200 R1 TPM 015/01</t>
  </si>
  <si>
    <t>-44848080</t>
  </si>
  <si>
    <t>1.013</t>
  </si>
  <si>
    <t>Talířový ventil plastový ELI-100mm/přívod/</t>
  </si>
  <si>
    <t>320203285</t>
  </si>
  <si>
    <t>1.014</t>
  </si>
  <si>
    <t>Talířový ventil plastový ELI-160mm/přívod/</t>
  </si>
  <si>
    <t>266348744</t>
  </si>
  <si>
    <t>1.015</t>
  </si>
  <si>
    <t>Talířový ventil plastový ELF-100mm/odvodní/</t>
  </si>
  <si>
    <t>1434261807</t>
  </si>
  <si>
    <t>1.016</t>
  </si>
  <si>
    <t>Talířový ventil plastový ELF-200mm/odvodní/</t>
  </si>
  <si>
    <t>-1174607737</t>
  </si>
  <si>
    <t>1.138</t>
  </si>
  <si>
    <t>Potrubí čtyřhranné-tvarovky SK I s= 0,5-0,8mm pozink plech</t>
  </si>
  <si>
    <t>-1705236719</t>
  </si>
  <si>
    <t>1.140</t>
  </si>
  <si>
    <t>Tepelná izolace potrubí tl.40mm s obalem ALU fólií</t>
  </si>
  <si>
    <t>1009986552</t>
  </si>
  <si>
    <t>Protihluková izolace potrubí tl.80mm s obalem ALU fólií</t>
  </si>
  <si>
    <t>1.026</t>
  </si>
  <si>
    <t>Potrubí čtyřhranné-rovné SK I s=0,5-0,8mm pozink plech</t>
  </si>
  <si>
    <t>-1463912767</t>
  </si>
  <si>
    <t>1.017</t>
  </si>
  <si>
    <t>Regulační klapka RKM 315x315-.01 TPM 009/00</t>
  </si>
  <si>
    <t>-1960564968</t>
  </si>
  <si>
    <t>Poznámka k položce:_x000D_
Dodávka a montáž vč.zprovoznění_x000D_
 Typ uvedeného zařízení je nutné považovat za referenční s tím, že je možné jej nahradit jiným výrobkem se stejnými nebo lepšími technickými parametry a specifikací.</t>
  </si>
  <si>
    <t>1.018</t>
  </si>
  <si>
    <t>Regulační klapka RKM 315x200-.01 TPM 009/00</t>
  </si>
  <si>
    <t>1369454677</t>
  </si>
  <si>
    <t>Poznámka k položce:_x000D_
Dodávka a montáž vč.zprovoznění_x000D_
_x000D_
 Typ uvedeného zařízení je nutné považovat za referenční s tím, že je možné jej nahradit jiným výrobkem se stejnými nebo lepšími technickými parametry a specifikací.</t>
  </si>
  <si>
    <t>1.019</t>
  </si>
  <si>
    <t>Regulátor konstatního průtoku RPMC-K 300*150-.01 TPM 105/14</t>
  </si>
  <si>
    <t>-1434989079</t>
  </si>
  <si>
    <t>1.020</t>
  </si>
  <si>
    <t>Tlumič hluku KTU 100*400/1500</t>
  </si>
  <si>
    <t>-841926507</t>
  </si>
  <si>
    <t>1.021</t>
  </si>
  <si>
    <t>Protidešťová žaluzie PDZM 40 800*630-.222 TPM 079/112</t>
  </si>
  <si>
    <t>940963398</t>
  </si>
  <si>
    <t>1.022</t>
  </si>
  <si>
    <t>Potrubí spiro pozink D100/3m</t>
  </si>
  <si>
    <t>mb</t>
  </si>
  <si>
    <t>-849600523</t>
  </si>
  <si>
    <t>1.139</t>
  </si>
  <si>
    <t>-269954125</t>
  </si>
  <si>
    <t>1.141</t>
  </si>
  <si>
    <t>Montážní, těsnící a spojovací materiál</t>
  </si>
  <si>
    <t>-1484544578</t>
  </si>
  <si>
    <t>1.142</t>
  </si>
  <si>
    <t>Uvedení jednotky Duplex do provozu</t>
  </si>
  <si>
    <t>1975536311</t>
  </si>
  <si>
    <t>SO 03.2 - Laboratorní digestoře v m.č.1.11 a 1.13</t>
  </si>
  <si>
    <t>D1 - 2.Laboratorní digestoře v m.č.: 1.11 a 1.13</t>
  </si>
  <si>
    <t>2.Laboratorní digestoře v m.č.: 1.11 a 1.13</t>
  </si>
  <si>
    <t>2.001</t>
  </si>
  <si>
    <t>Větrací jednotka přívodní Vento 80-50, QLP= 4250m3h-1 +TO + př.chl.+T</t>
  </si>
  <si>
    <t>-309610945</t>
  </si>
  <si>
    <t>Poznámka k položce:_x000D_
Dodávka a montáž vč.zprovoznění_x000D_
Typ uvedeného zařízení je nutné považovat za referenční a vzhledem k tomu, že tuto položku nelze lépe obecně specifikovat, může být nahrazeno výrobkem s vlastnostmi obdobnými nebo lepšími.</t>
  </si>
  <si>
    <t>2.002</t>
  </si>
  <si>
    <t>Protihluková žaluzie PHZE- 800*800/300/ZN</t>
  </si>
  <si>
    <t>601996944</t>
  </si>
  <si>
    <t>Poznámka k položce:_x000D_
Dodávka a montáž vč.zprovoznění_x000D_
Typ uvedeného zařízení je nutné považovat za referenční s tím, že je možné jej nahradit jiným výrobkem se stejnými nebo lepšími technickými parametry a specifikací.</t>
  </si>
  <si>
    <t>2.001a</t>
  </si>
  <si>
    <t>RaM pro kompletní zařízení 2 (přívod + odvod)</t>
  </si>
  <si>
    <t>-572294410</t>
  </si>
  <si>
    <t>2.003</t>
  </si>
  <si>
    <t>Regulátor variabilního průtoku vzduchu RPMC-V 200*200 145/750 l</t>
  </si>
  <si>
    <t>-1849086106</t>
  </si>
  <si>
    <t>2.004</t>
  </si>
  <si>
    <t>Regulátor variabilního průtoku vzduchu RPMC-V 300*200 195/1000 l</t>
  </si>
  <si>
    <t>1214657669</t>
  </si>
  <si>
    <t>2.005</t>
  </si>
  <si>
    <t>Kondenzační jednotka HCYU 2004 XRV --1 Plus</t>
  </si>
  <si>
    <t>-1677841173</t>
  </si>
  <si>
    <t>2.005a</t>
  </si>
  <si>
    <t>Regulační modul (VZT-kit) HAHU 9-20 XRV-R</t>
  </si>
  <si>
    <t>-2012787913</t>
  </si>
  <si>
    <t>2.006</t>
  </si>
  <si>
    <t>Cu potrubí chladiva včetně izolace a armatur (2-35m)</t>
  </si>
  <si>
    <t>1454315145</t>
  </si>
  <si>
    <t xml:space="preserve">Poznámka k položce:_x000D_
Dodávka a montáž </t>
  </si>
  <si>
    <t>2.007 -</t>
  </si>
  <si>
    <t>Potrubí čtyřhranné - rovné SK I s=0,5-0,8mm pozink plech</t>
  </si>
  <si>
    <t>625344878</t>
  </si>
  <si>
    <t>Poznámka k položce:_x000D_
Dodávka a montáž</t>
  </si>
  <si>
    <t>2.029</t>
  </si>
  <si>
    <t>Potrubí čtyřhranné-tvarovky SK I s=0,5-0,8mm pozink plech</t>
  </si>
  <si>
    <t>-2066968157</t>
  </si>
  <si>
    <t>2.033</t>
  </si>
  <si>
    <t>Větrací jednotka odvodní VENTO Ex 80-50 QLO=4250m3/h</t>
  </si>
  <si>
    <t>1688973176</t>
  </si>
  <si>
    <t>2.033a</t>
  </si>
  <si>
    <t>Komponenty MaR</t>
  </si>
  <si>
    <t>1635180277</t>
  </si>
  <si>
    <t>Poznámka k položce:_x000D_
Dodávka a montáž vč.zprovoznění</t>
  </si>
  <si>
    <t>2.034</t>
  </si>
  <si>
    <t>Regulátor variabilního průtoku VAV TVR Ex/200/S1S/145-1000</t>
  </si>
  <si>
    <t>1822425989</t>
  </si>
  <si>
    <t>2.037-</t>
  </si>
  <si>
    <t>Potrubí čtyřhranné rovné SK I s=0,5-0,8mm pozink plech</t>
  </si>
  <si>
    <t>-1268235546</t>
  </si>
  <si>
    <t>2.081</t>
  </si>
  <si>
    <t>Potrubí čtyřhranné -tvarovky SK I s=0,5-0,8mm pozink.plech</t>
  </si>
  <si>
    <t>1049053896</t>
  </si>
  <si>
    <t>2.082</t>
  </si>
  <si>
    <t>Tepelná izolace potrubí tl.20mm s obalem ALU folií</t>
  </si>
  <si>
    <t>1895055520</t>
  </si>
  <si>
    <t>2.083</t>
  </si>
  <si>
    <t>Tepelná izolace potrubí tl.40mm s obalem ALU folií</t>
  </si>
  <si>
    <t>-104488727</t>
  </si>
  <si>
    <t>SO 03.3 - Laboratorní digestoře v m.č.1.09b a 1.09c</t>
  </si>
  <si>
    <t>D1 - 3.Laboratorní digestoře v m.č.: 1.09b a 1.09c</t>
  </si>
  <si>
    <t>3.Laboratorní digestoře v m.č.: 1.09b a 1.09c</t>
  </si>
  <si>
    <t>3.001</t>
  </si>
  <si>
    <t>Větrací jednotka přívodní Vento 70-40, QLP= 3020m3h-1 +TO + př.chl.+T</t>
  </si>
  <si>
    <t>1181515463</t>
  </si>
  <si>
    <t>3.001a</t>
  </si>
  <si>
    <t>RaM pro kompletní zařízení č.3 (přívod + odvod)</t>
  </si>
  <si>
    <t>430361251</t>
  </si>
  <si>
    <t>3.002</t>
  </si>
  <si>
    <t>Protihluková žaluzie PHZE- 800*630/300/ZN</t>
  </si>
  <si>
    <t>1470571888</t>
  </si>
  <si>
    <t>3.003</t>
  </si>
  <si>
    <t>Regulátor konstantního průtoku RPMC-K 400*200 285/1510 I TPM 106</t>
  </si>
  <si>
    <t>779198898</t>
  </si>
  <si>
    <t>3.004</t>
  </si>
  <si>
    <t>Kondenzační jednotka HCNU 1406 XRV</t>
  </si>
  <si>
    <t>561125437</t>
  </si>
  <si>
    <t>3.004a</t>
  </si>
  <si>
    <t>690727721</t>
  </si>
  <si>
    <t>3.005</t>
  </si>
  <si>
    <t>Cu potrubí chladiva včetně izolace a armatur (2*15m)</t>
  </si>
  <si>
    <t>-594809730</t>
  </si>
  <si>
    <t>3.006 -</t>
  </si>
  <si>
    <t>450844776</t>
  </si>
  <si>
    <t>3.007</t>
  </si>
  <si>
    <t>-1982858511</t>
  </si>
  <si>
    <t>3.034</t>
  </si>
  <si>
    <t>Větrací jednotka odvodní VENTO Ex 70-40 QLO= 3020m3/h</t>
  </si>
  <si>
    <t>-1389117969</t>
  </si>
  <si>
    <t>3.034a</t>
  </si>
  <si>
    <t>1583986134</t>
  </si>
  <si>
    <t>3.035</t>
  </si>
  <si>
    <t>Regulátor variabilního průtoku VAV TVR Ex/250/S1S/285-1510</t>
  </si>
  <si>
    <t>-223952633</t>
  </si>
  <si>
    <t>3.036-</t>
  </si>
  <si>
    <t>393602276</t>
  </si>
  <si>
    <t>3.085</t>
  </si>
  <si>
    <t>1276628327</t>
  </si>
  <si>
    <t>3.066</t>
  </si>
  <si>
    <t>-969666106</t>
  </si>
  <si>
    <t>3.067</t>
  </si>
  <si>
    <t>-1931075444</t>
  </si>
  <si>
    <t>SO 03.4 - Spodní skříňky digestoří</t>
  </si>
  <si>
    <t>D1 - 4.Spodní skříňky digestoří</t>
  </si>
  <si>
    <t>4.Spodní skříňky digestoří</t>
  </si>
  <si>
    <t>4.001</t>
  </si>
  <si>
    <t>Ventilační nástavec pro Ex-ZONE model HF.EA</t>
  </si>
  <si>
    <t>-398314684</t>
  </si>
  <si>
    <t>4.002</t>
  </si>
  <si>
    <t>Ohebná hadice Sonodec 25-75mm*10m</t>
  </si>
  <si>
    <t>-263963530</t>
  </si>
  <si>
    <t>4.003</t>
  </si>
  <si>
    <t>Regulační klapka RKKM 200 SL.46 TPM 03/03</t>
  </si>
  <si>
    <t>687066644</t>
  </si>
  <si>
    <t>4.004</t>
  </si>
  <si>
    <t>Oblouk SPIRO 30°segmentový D75</t>
  </si>
  <si>
    <t>-294364539</t>
  </si>
  <si>
    <t>4.005</t>
  </si>
  <si>
    <t>Oblouk SPIRO 90° segmentový D75</t>
  </si>
  <si>
    <t>-1051287991</t>
  </si>
  <si>
    <t>4.006</t>
  </si>
  <si>
    <t>Oblouk SPIRO 15° segmentový D75</t>
  </si>
  <si>
    <t>1159441565</t>
  </si>
  <si>
    <t>4.007</t>
  </si>
  <si>
    <t>Oblouk SPIRO 45° segmentový D75</t>
  </si>
  <si>
    <t>1857170608</t>
  </si>
  <si>
    <t>4.008</t>
  </si>
  <si>
    <t>Přechod osový asymetrický 125-75</t>
  </si>
  <si>
    <t>-577283362</t>
  </si>
  <si>
    <t>4.009</t>
  </si>
  <si>
    <t>Odbočka jednostranná SPIRO 45°OBJ 125/100</t>
  </si>
  <si>
    <t>20597432</t>
  </si>
  <si>
    <t>4.010</t>
  </si>
  <si>
    <t>Odbočka jednostranná SPIRO 45°OBD 200/100</t>
  </si>
  <si>
    <t>1768769778</t>
  </si>
  <si>
    <t>4.011</t>
  </si>
  <si>
    <t>Odbočka jednostranná SPIRO 45°OBJ 200/100</t>
  </si>
  <si>
    <t>646425613</t>
  </si>
  <si>
    <t>4.012</t>
  </si>
  <si>
    <t>Oblouk SPIRO 45° segmentový D125</t>
  </si>
  <si>
    <t>-839596840</t>
  </si>
  <si>
    <t>4.013</t>
  </si>
  <si>
    <t>Oblouk SPIRO 90° segmentový D200</t>
  </si>
  <si>
    <t>-458318018</t>
  </si>
  <si>
    <t>4.014</t>
  </si>
  <si>
    <t>Výfukový kus přímý VKS D 200</t>
  </si>
  <si>
    <t>1660818901</t>
  </si>
  <si>
    <t>4.015</t>
  </si>
  <si>
    <t>Přechod osový asymetr. 200-125</t>
  </si>
  <si>
    <t>-354701449</t>
  </si>
  <si>
    <t>4.016</t>
  </si>
  <si>
    <t>SPIRO potrubí pozink D 100/3m</t>
  </si>
  <si>
    <t>-1381488663</t>
  </si>
  <si>
    <t>4.017</t>
  </si>
  <si>
    <t>SPIRO potrubí pozink D 125/3m</t>
  </si>
  <si>
    <t>-671489540</t>
  </si>
  <si>
    <t>4.018</t>
  </si>
  <si>
    <t>SPIRO potrubí pozink D 200/3m</t>
  </si>
  <si>
    <t>521608286</t>
  </si>
  <si>
    <t>4.019</t>
  </si>
  <si>
    <t>1419203411</t>
  </si>
  <si>
    <t>SO 03.5 - Skříně s tlakovými lahvemi</t>
  </si>
  <si>
    <t>D1 - 5.Skříně s tlakovými lahvemi</t>
  </si>
  <si>
    <t>5.Skříně s tlakovými lahvemi</t>
  </si>
  <si>
    <t>5.001</t>
  </si>
  <si>
    <t>-926922027</t>
  </si>
  <si>
    <t>5.002</t>
  </si>
  <si>
    <t>-790230089</t>
  </si>
  <si>
    <t>5.003</t>
  </si>
  <si>
    <t>1773660761</t>
  </si>
  <si>
    <t>5.004</t>
  </si>
  <si>
    <t>-1231369227</t>
  </si>
  <si>
    <t>5.005</t>
  </si>
  <si>
    <t>SPIRO potrubí pozink D 75/3m</t>
  </si>
  <si>
    <t>1253522268</t>
  </si>
  <si>
    <t>5.006</t>
  </si>
  <si>
    <t>Výfukový kus přímý VKS D80</t>
  </si>
  <si>
    <t>864731511</t>
  </si>
  <si>
    <t>5.007</t>
  </si>
  <si>
    <t>-722501792</t>
  </si>
  <si>
    <t>SO 03.6 - Odsávací ramena</t>
  </si>
  <si>
    <t>D1 - 6.Odsávací ramena</t>
  </si>
  <si>
    <t>6.Odsávací ramena</t>
  </si>
  <si>
    <t>6.001</t>
  </si>
  <si>
    <t>Ventilátor N16 Nederman + nást.konzole a motor.spouštěč</t>
  </si>
  <si>
    <t>116269368</t>
  </si>
  <si>
    <t>6.002</t>
  </si>
  <si>
    <t>-1611614478</t>
  </si>
  <si>
    <t>6.003</t>
  </si>
  <si>
    <t>Odsávací rameno Nederman Standard 3m</t>
  </si>
  <si>
    <t>-168583123</t>
  </si>
  <si>
    <t>6.004</t>
  </si>
  <si>
    <t>Tlumící vložka kruhová 160  PN 12 0256</t>
  </si>
  <si>
    <t>1554902877</t>
  </si>
  <si>
    <t>Tlumící vložka kruhová 160 PN 12 0256</t>
  </si>
  <si>
    <t>6.005</t>
  </si>
  <si>
    <t>Ohebná hadice /PVC/ Greydec 100-160mm * 10m</t>
  </si>
  <si>
    <t>2130808155</t>
  </si>
  <si>
    <t>6.006</t>
  </si>
  <si>
    <t>Výfukový kus přímý VSK D 200</t>
  </si>
  <si>
    <t>682404191</t>
  </si>
  <si>
    <t>6.007</t>
  </si>
  <si>
    <t>Oblouk SPIRO 45° segmentový D 160</t>
  </si>
  <si>
    <t>372406346</t>
  </si>
  <si>
    <t>6.008</t>
  </si>
  <si>
    <t>Oblouk SPIRO 90° segmentový D 160</t>
  </si>
  <si>
    <t>-1300339464</t>
  </si>
  <si>
    <t>6.009</t>
  </si>
  <si>
    <t>Oblouk SPIRO 90° segmentový D 200</t>
  </si>
  <si>
    <t>-878715683</t>
  </si>
  <si>
    <t>6.010</t>
  </si>
  <si>
    <t>kalhotový kus Spiro 200-160-160/500</t>
  </si>
  <si>
    <t>-1108726731</t>
  </si>
  <si>
    <t>6.011</t>
  </si>
  <si>
    <t>Spiro potrubí pozink D 160/3m</t>
  </si>
  <si>
    <t>1285672777</t>
  </si>
  <si>
    <t>6.012</t>
  </si>
  <si>
    <t>Spiro potrubí pozink D 200/3m</t>
  </si>
  <si>
    <t>671658996</t>
  </si>
  <si>
    <t>6.013</t>
  </si>
  <si>
    <t>Zpětná klapka RSK 160 ED</t>
  </si>
  <si>
    <t>591122875</t>
  </si>
  <si>
    <t>6.014</t>
  </si>
  <si>
    <t>-645067935</t>
  </si>
  <si>
    <t>SO 03.7 - Odvod vzduchu od přístrojů</t>
  </si>
  <si>
    <t>D1 - 7.Odvod vzduchu od přístrojů</t>
  </si>
  <si>
    <t>7.Odvod vzduchu od přístrojů</t>
  </si>
  <si>
    <t>7.001</t>
  </si>
  <si>
    <t>Ventilátor Mixvent TD 250/100 Ecowatt</t>
  </si>
  <si>
    <t>708011462</t>
  </si>
  <si>
    <t>7.002</t>
  </si>
  <si>
    <t>Ohebná hadice /PVC/ Gredec 100-102mm*10m</t>
  </si>
  <si>
    <t>1108153688</t>
  </si>
  <si>
    <t xml:space="preserve">Poznámka k položce:_x000D_
Dodávka a montáž vč.zprovoznění_x000D_
Typ uvedeného zařízení je nutné považovat za referenční s tím, že je možné jej nahradit jiným výrobkem se stejnými nebo lepšími technickými parametry a specifikací._x000D_
</t>
  </si>
  <si>
    <t>7.003</t>
  </si>
  <si>
    <t>Výfukový kus šikmý 45° VKS D 100</t>
  </si>
  <si>
    <t>-1746061046</t>
  </si>
  <si>
    <t>7.004</t>
  </si>
  <si>
    <t>Výfukový kus šikmý 45° D 180</t>
  </si>
  <si>
    <t>-509108936</t>
  </si>
  <si>
    <t>7.005</t>
  </si>
  <si>
    <t>Regulační klapka RKKM 180 SL-.46 TPM 030/03</t>
  </si>
  <si>
    <t>384943286</t>
  </si>
  <si>
    <t>7.006</t>
  </si>
  <si>
    <t>Oblouk SPIRO 45° segmentový D100</t>
  </si>
  <si>
    <t>-1800087533</t>
  </si>
  <si>
    <t>7.007</t>
  </si>
  <si>
    <t>Oblouk SPIRO 90° segmentový D100</t>
  </si>
  <si>
    <t>688161598</t>
  </si>
  <si>
    <t>7.008</t>
  </si>
  <si>
    <t>Přechod osový asymetrický 125-100</t>
  </si>
  <si>
    <t>-1365953658</t>
  </si>
  <si>
    <t>7.009</t>
  </si>
  <si>
    <t>Přechod osový asymetrický 140-125</t>
  </si>
  <si>
    <t>-1741824865</t>
  </si>
  <si>
    <t>7.010</t>
  </si>
  <si>
    <t>Přechod osový asymetrický 160-140</t>
  </si>
  <si>
    <t>1604020677</t>
  </si>
  <si>
    <t>7.011</t>
  </si>
  <si>
    <t>364401299</t>
  </si>
  <si>
    <t>7.012</t>
  </si>
  <si>
    <t>Odbočka jednostranná SPIRO 45°OBJ 140/100</t>
  </si>
  <si>
    <t>1579934611</t>
  </si>
  <si>
    <t>7.013</t>
  </si>
  <si>
    <t>Odbočka jednostranná SPIRO 45°OBJ 160/100</t>
  </si>
  <si>
    <t>-901139838</t>
  </si>
  <si>
    <t>7.014</t>
  </si>
  <si>
    <t>Odbočka jednostranná SPIRO 45°OBJ 180/100</t>
  </si>
  <si>
    <t>-639765061</t>
  </si>
  <si>
    <t>7.015</t>
  </si>
  <si>
    <t>Přechod osový asymetr. 180-160</t>
  </si>
  <si>
    <t>2104141307</t>
  </si>
  <si>
    <t>7.016</t>
  </si>
  <si>
    <t>Oblouk SPIRO 90°segmentový D 160</t>
  </si>
  <si>
    <t>-415926247</t>
  </si>
  <si>
    <t>7.017</t>
  </si>
  <si>
    <t>Oblouk SPIRO 90°segmentový D 180</t>
  </si>
  <si>
    <t>-1939803570</t>
  </si>
  <si>
    <t>-2066931302</t>
  </si>
  <si>
    <t>7.018</t>
  </si>
  <si>
    <t>Oblouk SPIRO 45° segmentový D 180</t>
  </si>
  <si>
    <t>1612986875</t>
  </si>
  <si>
    <t>7.019</t>
  </si>
  <si>
    <t>1266028558</t>
  </si>
  <si>
    <t>7.020</t>
  </si>
  <si>
    <t>205334813</t>
  </si>
  <si>
    <t>7.021</t>
  </si>
  <si>
    <t>SPIRO potrubí pozink D 140/3m</t>
  </si>
  <si>
    <t>1910269889</t>
  </si>
  <si>
    <t>7.022</t>
  </si>
  <si>
    <t>SPIRO potrubí pozink D 160/3m</t>
  </si>
  <si>
    <t>-1689008724</t>
  </si>
  <si>
    <t>7.023</t>
  </si>
  <si>
    <t>SPIRO potrubí pozink D 180/3m</t>
  </si>
  <si>
    <t>-1972389204</t>
  </si>
  <si>
    <t>7.024</t>
  </si>
  <si>
    <t>Mřížka 600*200mm</t>
  </si>
  <si>
    <t>-787634159</t>
  </si>
  <si>
    <t>7.025</t>
  </si>
  <si>
    <t>-1665178316</t>
  </si>
  <si>
    <t>SO 03.8 - Klimatizace v kancelářích a laboratořích</t>
  </si>
  <si>
    <t>D1 - 8.Klimatizace v kancelářích a laboratořích</t>
  </si>
  <si>
    <t>8.Klimatizace v kancelářích a laboratořích</t>
  </si>
  <si>
    <t>8.001</t>
  </si>
  <si>
    <t>Venkovní kondenzační jednotka HCYU 2806 XRV 28/28kW</t>
  </si>
  <si>
    <t>-845894928</t>
  </si>
  <si>
    <t>Poznámka k položce:_x000D_
Dodávka a montáž vč.zprovoznění. _x000D_
Typ uvedeného zařízení je nutné považovat za referenční a vzhledem k tomu, že tuto položku nelze lépe obecně specifikovat, může být nahrazeno výrobkem s vlastnostmi obdobnými nebo lepšími.</t>
  </si>
  <si>
    <t>8.002</t>
  </si>
  <si>
    <t>Klimatizační jednotka nástěnná HKEU 285 XRV-P</t>
  </si>
  <si>
    <t>672206081</t>
  </si>
  <si>
    <t>8.003</t>
  </si>
  <si>
    <t>Klimatizační jednotka nástěnná HKEU 365 XRV-P</t>
  </si>
  <si>
    <t>-944588145</t>
  </si>
  <si>
    <t>8.004</t>
  </si>
  <si>
    <t>-1760663661</t>
  </si>
  <si>
    <t>8.005</t>
  </si>
  <si>
    <t>Klimatizační jednotka podstropní HSFU 565 XRV-P</t>
  </si>
  <si>
    <t>-1692848843</t>
  </si>
  <si>
    <t>8.006</t>
  </si>
  <si>
    <t>Klimatizační jednotka podstropní HSFU 715 XRV-P</t>
  </si>
  <si>
    <t>1954133774</t>
  </si>
  <si>
    <t>8.007</t>
  </si>
  <si>
    <t>388975840</t>
  </si>
  <si>
    <t>8.008</t>
  </si>
  <si>
    <t>Cu potrubí chladiva včetně izolace a armatur (2*70m)</t>
  </si>
  <si>
    <t>-1211113194</t>
  </si>
  <si>
    <t>140</t>
  </si>
  <si>
    <t>8.009</t>
  </si>
  <si>
    <t>Příslušenství klimatizace DIS 180-1l</t>
  </si>
  <si>
    <t>1352701215</t>
  </si>
  <si>
    <t>8.009a</t>
  </si>
  <si>
    <t>Příslušenství klimatizace DIS 22-1l</t>
  </si>
  <si>
    <t>476952839</t>
  </si>
  <si>
    <t>8.009b</t>
  </si>
  <si>
    <t>Příslušenství klimatizace DIS 5-6 XRV-P</t>
  </si>
  <si>
    <t>-416141700</t>
  </si>
  <si>
    <t>SO 03.9 - Klimatizace technické místnosti č.1.19</t>
  </si>
  <si>
    <t>D1 - 9.Klimatizace technické místnosti č.1.19</t>
  </si>
  <si>
    <t>9.Klimatizace technické místnosti č.1.19</t>
  </si>
  <si>
    <t>9.001</t>
  </si>
  <si>
    <t>Klimatizační jednotka podstropní  HUCU 531 ZAL</t>
  </si>
  <si>
    <t>-600003768</t>
  </si>
  <si>
    <t>Klimatizační jednotka podstropní HUCU 531 ZAL</t>
  </si>
  <si>
    <t>9.002</t>
  </si>
  <si>
    <t>Venkovní jednotka kondenzační HCKI 531 ZAL</t>
  </si>
  <si>
    <t>-1511641152</t>
  </si>
  <si>
    <t>9.003</t>
  </si>
  <si>
    <t>Cu potrubí chladiva včetně izolace a armatur (2*24m)</t>
  </si>
  <si>
    <t>686598374</t>
  </si>
  <si>
    <t xml:space="preserve">Poznámka k položce:_x000D_
dávka a montáž vč.el.kabelového vodiče_x000D_
</t>
  </si>
  <si>
    <t>SO 03.10 - Klimatizace kanceláře m.č.1.27</t>
  </si>
  <si>
    <t>D1 - 10.Klimatizace kanceláře m.č.1.27</t>
  </si>
  <si>
    <t>10.Klimatizace kanceláře m.č.1.27</t>
  </si>
  <si>
    <t>208433185</t>
  </si>
  <si>
    <t>Venkovní jednotka kondenzační HCKI 531 ZA</t>
  </si>
  <si>
    <t>-1118025229</t>
  </si>
  <si>
    <t>Cu potrubí chladiva včetně izolace a armatur (2*8m)</t>
  </si>
  <si>
    <t>-1573562685</t>
  </si>
  <si>
    <t>SO 03.11 - Montážní materiál, demontáže, ostatní</t>
  </si>
  <si>
    <t>D1 - 11. Montážní materiál, demontáže a ostatní</t>
  </si>
  <si>
    <t>11. Montážní materiál, demontáže a ostatní</t>
  </si>
  <si>
    <t>11.001</t>
  </si>
  <si>
    <t>Montážní a těsnící materiál</t>
  </si>
  <si>
    <t>kg</t>
  </si>
  <si>
    <t>-866417345</t>
  </si>
  <si>
    <t>150</t>
  </si>
  <si>
    <t>11.002</t>
  </si>
  <si>
    <t>úprava stávající VZT, viz.detail A</t>
  </si>
  <si>
    <t>597419379</t>
  </si>
  <si>
    <t>11.003</t>
  </si>
  <si>
    <t>úprava stávající VZT, viz.detail B</t>
  </si>
  <si>
    <t>327471866</t>
  </si>
  <si>
    <t>11.004</t>
  </si>
  <si>
    <t>Demontáže stávající VZT, předpoklad 3*42hod.</t>
  </si>
  <si>
    <t>-1339299323</t>
  </si>
  <si>
    <t>3*42</t>
  </si>
  <si>
    <t>11.005</t>
  </si>
  <si>
    <t xml:space="preserve">Zapojení VZT do systému EPS </t>
  </si>
  <si>
    <t>-1827282358</t>
  </si>
  <si>
    <t>Zapojení VZT do systému EPS</t>
  </si>
  <si>
    <t>SO 04 - Zdravotechnika</t>
  </si>
  <si>
    <t>SO 04.1 - Kanalizace</t>
  </si>
  <si>
    <t xml:space="preserve">    721 - Zdravotechnika - vnitřní kanalizace</t>
  </si>
  <si>
    <t>721</t>
  </si>
  <si>
    <t>Zdravotechnika - vnitřní kanalizace</t>
  </si>
  <si>
    <t>721110941R</t>
  </si>
  <si>
    <t xml:space="preserve">Oprava -propojení stáabajícího potrubí kanalizace DN 75 </t>
  </si>
  <si>
    <t>-1982517597</t>
  </si>
  <si>
    <t>Poznámka k položce:_x000D_
Dodávka + montáž</t>
  </si>
  <si>
    <t>721171905</t>
  </si>
  <si>
    <t>Potrubí z PP vsazení odbočky do hrdla DN 110</t>
  </si>
  <si>
    <t>-2072537218</t>
  </si>
  <si>
    <t>Opravy odpadního potrubí plastového vsazení odbočky do potrubí DN 110</t>
  </si>
  <si>
    <t>https://podminky.urs.cz/item/CS_URS_2023_01/721171905</t>
  </si>
  <si>
    <t>721173723</t>
  </si>
  <si>
    <t>Potrubí kanalizační z PE připojovací DN 50</t>
  </si>
  <si>
    <t>752706374</t>
  </si>
  <si>
    <t>Potrubí z trub polyetylenových svařované připojovací DN 50</t>
  </si>
  <si>
    <t>https://podminky.urs.cz/item/CS_URS_2023_01/721173723</t>
  </si>
  <si>
    <t>721174024</t>
  </si>
  <si>
    <t>Potrubí kanalizační z PP odpadní DN 75</t>
  </si>
  <si>
    <t>-769334335</t>
  </si>
  <si>
    <t>Potrubí z trub polypropylenových odpadní (svislé) DN 75</t>
  </si>
  <si>
    <t>https://podminky.urs.cz/item/CS_URS_2023_01/721174024</t>
  </si>
  <si>
    <t>721194105</t>
  </si>
  <si>
    <t>Vyvedení a upevnění odpadních výpustek DN 50</t>
  </si>
  <si>
    <t>1101624597</t>
  </si>
  <si>
    <t>Vyměření přípojek na potrubí vyvedení a upevnění odpadních výpustek DN 50</t>
  </si>
  <si>
    <t>https://podminky.urs.cz/item/CS_URS_2023_01/721194105</t>
  </si>
  <si>
    <t>721290111</t>
  </si>
  <si>
    <t>Zkouška těsnosti potrubí kanalizace vodou DN do 125</t>
  </si>
  <si>
    <t>353157814</t>
  </si>
  <si>
    <t>Zkouška těsnosti kanalizace v objektech vodou do DN 125</t>
  </si>
  <si>
    <t>https://podminky.urs.cz/item/CS_URS_2023_01/721290111</t>
  </si>
  <si>
    <t>1908297903</t>
  </si>
  <si>
    <t>998721102</t>
  </si>
  <si>
    <t>Přesun hmot tonážní pro vnitřní kanalizace v objektech v přes 6 do 12 m</t>
  </si>
  <si>
    <t>-590707242</t>
  </si>
  <si>
    <t>Přesun hmot pro vnitřní kanalizace stanovený z hmotnosti přesunovaného materiálu vodorovná dopravní vzdálenost do 50 m v objektech výšky přes 6 do 12 m</t>
  </si>
  <si>
    <t>https://podminky.urs.cz/item/CS_URS_2023_01/998721102</t>
  </si>
  <si>
    <t>998721181</t>
  </si>
  <si>
    <t>Příplatek k přesunu hmot tonážní 721 prováděný bez použití mechanizace</t>
  </si>
  <si>
    <t>-475629573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</si>
  <si>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</si>
  <si>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https://podminky.urs.cz/item/CS_URS_2023_01/998721181</t>
  </si>
  <si>
    <t>1453863332</t>
  </si>
  <si>
    <t>99567857</t>
  </si>
  <si>
    <t>HZS2491</t>
  </si>
  <si>
    <t>Hodinová zúčtovací sazba dělník zednických výpomocí</t>
  </si>
  <si>
    <t>-1197868155</t>
  </si>
  <si>
    <t>Hodinové zúčtovací sazby profesí PSV zednické výpomoci a pomocné práce PSV dělník zednických výpomocí</t>
  </si>
  <si>
    <t>https://podminky.urs.cz/item/CS_URS_2023_01/HZS2491</t>
  </si>
  <si>
    <t>-1662639998</t>
  </si>
  <si>
    <t>SO 04.2 - Vodoinstalace</t>
  </si>
  <si>
    <t xml:space="preserve">    713 - Izolace tepelné</t>
  </si>
  <si>
    <t xml:space="preserve">    722 - Zdravotechnika - vnitřní vodovod</t>
  </si>
  <si>
    <t>355911948R</t>
  </si>
  <si>
    <t>vyčerpání  a desinfekce stávajícího lapače tuků</t>
  </si>
  <si>
    <t>22169175</t>
  </si>
  <si>
    <t>vyčerpání a desinfekce stávajícího lapače tuků</t>
  </si>
  <si>
    <t>Poznámka k položce:_x000D_
vč.odvozu a uložení vyčerpaných kalů na čistírnu oprvnou firmou</t>
  </si>
  <si>
    <t>713</t>
  </si>
  <si>
    <t>Izolace tepelné</t>
  </si>
  <si>
    <t>713463411</t>
  </si>
  <si>
    <t>Montáž izolace tepelné potrubí a ohybů návlekovými izolačními pouzdry</t>
  </si>
  <si>
    <t>1728398863</t>
  </si>
  <si>
    <t>Montáž izolace tepelné potrubí a ohybů tvarovkami nebo deskami potrubními pouzdry návlekovými izolačními hadicemi potrubí a ohybů</t>
  </si>
  <si>
    <t>https://podminky.urs.cz/item/CS_URS_2023_01/713463411</t>
  </si>
  <si>
    <t>95+15</t>
  </si>
  <si>
    <t>MLT.I00000703</t>
  </si>
  <si>
    <t>izolace potrubí / návlekové pouzdro - průměr potrubí DN 20, tl.izolace 20mm</t>
  </si>
  <si>
    <t>-1647351469</t>
  </si>
  <si>
    <t>95</t>
  </si>
  <si>
    <t>95*1,06 'Přepočtené koeficientem množství</t>
  </si>
  <si>
    <t>28377013</t>
  </si>
  <si>
    <t>pouzdro izolační potrubní z pěnového polyetylenu 25/20mm</t>
  </si>
  <si>
    <t>-1043068631</t>
  </si>
  <si>
    <t>722</t>
  </si>
  <si>
    <t>Zdravotechnika - vnitřní vodovod</t>
  </si>
  <si>
    <t>722131946R</t>
  </si>
  <si>
    <t>Potrubí pozinkované závitové propojení potrubí svěrná spojka PN 16 DN 50 / G 6/4</t>
  </si>
  <si>
    <t>1573480577</t>
  </si>
  <si>
    <t>Opravy - propojení vodovodního potrubí z ocelových trubek pozinkovaných závitových propojení dosavadního potrubí svěrnými spojkami PN 16 DN potrubí / G odbočky DN 50 / G 6/4</t>
  </si>
  <si>
    <t>722174021</t>
  </si>
  <si>
    <t>Potrubí vodovodní plastové PPR svar polyfúze PN 20 D 16x2,7 mm</t>
  </si>
  <si>
    <t>-375559102</t>
  </si>
  <si>
    <t>Potrubí z plastových trubek z polypropylenu PPR svařovaných polyfúzně PN 20 (SDR 6) D 16 x 2,7</t>
  </si>
  <si>
    <t>https://podminky.urs.cz/item/CS_URS_2023_01/722174021</t>
  </si>
  <si>
    <t>722174022</t>
  </si>
  <si>
    <t>Potrubí vodovodní plastové PPR svar polyfúze PN 20 D 20x3,4 mm</t>
  </si>
  <si>
    <t>1832312947</t>
  </si>
  <si>
    <t>Potrubí z plastových trubek z polypropylenu PPR svařovaných polyfúzně PN 20 (SDR 6) D 20 x 3,4</t>
  </si>
  <si>
    <t>https://podminky.urs.cz/item/CS_URS_2023_01/722174022</t>
  </si>
  <si>
    <t>722174023</t>
  </si>
  <si>
    <t>Potrubí vodovodní plastové PPR svar polyfúze PN 20 D 25x4,2 mm</t>
  </si>
  <si>
    <t>1139008493</t>
  </si>
  <si>
    <t>Potrubí z plastových trubek z polypropylenu PPR svařovaných polyfúzně PN 20 (SDR 6) D 25 x 4,2</t>
  </si>
  <si>
    <t>https://podminky.urs.cz/item/CS_URS_2023_01/722174023</t>
  </si>
  <si>
    <t>722190401</t>
  </si>
  <si>
    <t>Vyvedení a upevnění výpustku DN do 25</t>
  </si>
  <si>
    <t>1942866121</t>
  </si>
  <si>
    <t>Zřízení přípojek na potrubí vyvedení a upevnění výpustek do DN 25</t>
  </si>
  <si>
    <t>https://podminky.urs.cz/item/CS_URS_2023_01/722190401</t>
  </si>
  <si>
    <t>4+19</t>
  </si>
  <si>
    <t>722225123R</t>
  </si>
  <si>
    <t>Zpětná klapka DN 25</t>
  </si>
  <si>
    <t>1846085111</t>
  </si>
  <si>
    <t>722232063</t>
  </si>
  <si>
    <t>Kohout kulový přímý G 1" PN 42 do 185°C vnitřní závit s vypouštěním</t>
  </si>
  <si>
    <t>-2014645585</t>
  </si>
  <si>
    <t>Armatury se dvěma závity kulové kohouty PN 42 do 185 °C přímé vnitřní závit s vypouštěním G 1"</t>
  </si>
  <si>
    <t>https://podminky.urs.cz/item/CS_URS_2023_01/722232063</t>
  </si>
  <si>
    <t>722232072</t>
  </si>
  <si>
    <t>Kohout kulový přímý G 1/2" PN 42 do 185°C 2x vnější závit</t>
  </si>
  <si>
    <t>2046564073</t>
  </si>
  <si>
    <t>Armatury se dvěma závity kulové kohouty PN 42 do 185 °C přímé 2x vnější závit G 1/2"</t>
  </si>
  <si>
    <t>https://podminky.urs.cz/item/CS_URS_2023_01/722232072</t>
  </si>
  <si>
    <t>Poznámka k položce:_x000D_
dodávka + montáž</t>
  </si>
  <si>
    <t>722263209R</t>
  </si>
  <si>
    <t>Vodoměr závitový jednovtokový suchoběžný dálkový odečet do 100°C G 1/2"x 110 R100 Qn 1,6 m3/h horizont</t>
  </si>
  <si>
    <t>-265633138</t>
  </si>
  <si>
    <t>Vodoměry pro vodu do 100°C závitové horizontální jednovtokové suchoběžné pro dálkový odečet G 1/2"x 110 mm Qn 1,6 R100</t>
  </si>
  <si>
    <t>Poznámka k položce:_x000D_
Dodávka + montáž vodoměru  – typ APZ-ZENNER-Qn 1,5, který bude vybaven dálkovým odečtem s komunikačním rozhraním wireless „M-BUS“. Podrobný technický popis (specifikace) tohoto vodoměru je přílohou této technické zprávy.</t>
  </si>
  <si>
    <t>722290226</t>
  </si>
  <si>
    <t>Zkouška těsnosti vodovodního potrubí závitového DN do 50</t>
  </si>
  <si>
    <t>748212220</t>
  </si>
  <si>
    <t>Zkoušky, proplach a desinfekce vodovodního potrubí zkoušky těsnosti vodovodního potrubí závitového do DN 50</t>
  </si>
  <si>
    <t>https://podminky.urs.cz/item/CS_URS_2023_01/722290226</t>
  </si>
  <si>
    <t>110</t>
  </si>
  <si>
    <t>998722103</t>
  </si>
  <si>
    <t>Přesun hmot tonážní pro vnitřní vodovod v objektech v přes 12 do 24 m</t>
  </si>
  <si>
    <t>-1835602323</t>
  </si>
  <si>
    <t>Přesun hmot pro vnitřní vodovod stanovený z hmotnosti přesunovaného materiálu vodorovná dopravní vzdálenost do 50 m v objektech výšky přes 12 do 24 m</t>
  </si>
  <si>
    <t>https://podminky.urs.cz/item/CS_URS_2023_01/998722103</t>
  </si>
  <si>
    <t>998722181</t>
  </si>
  <si>
    <t>Příplatek k přesunu hmot tonážní 722 prováděný bez použití mechanizace</t>
  </si>
  <si>
    <t>1756556370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</si>
  <si>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</si>
  <si>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https://podminky.urs.cz/item/CS_URS_2023_01/998722181</t>
  </si>
  <si>
    <t>725211601</t>
  </si>
  <si>
    <t>Umyvadlo keramické bílé šířky 500 mm bez krytu na sifon připevněné na stěnu šrouby</t>
  </si>
  <si>
    <t>-524402766</t>
  </si>
  <si>
    <t>Umyvadla keramická bílá bez výtokových armatur připevněná na stěnu šrouby bez sloupu nebo krytu na sifon, šířka umyvadla 500 mm</t>
  </si>
  <si>
    <t>https://podminky.urs.cz/item/CS_URS_2023_01/725211601</t>
  </si>
  <si>
    <t>725813111R</t>
  </si>
  <si>
    <t>Ventil rohový bez připojovací trubičky nebo flexi hadičky G 1/2"</t>
  </si>
  <si>
    <t>2004052723</t>
  </si>
  <si>
    <t>Ventily rohové s připojovací trubičkou nebo flexi hadičkou G 1/2"</t>
  </si>
  <si>
    <t>725822613</t>
  </si>
  <si>
    <t>Baterie umyvadlová stojánková páková s výpustí</t>
  </si>
  <si>
    <t>1258548786</t>
  </si>
  <si>
    <t>Baterie umyvadlové stojánkové pákové s výpustí</t>
  </si>
  <si>
    <t>https://podminky.urs.cz/item/CS_URS_2023_01/725822613</t>
  </si>
  <si>
    <t>725869101</t>
  </si>
  <si>
    <t>Montáž zápachových uzávěrek umyvadlových do DN 40</t>
  </si>
  <si>
    <t>158261851</t>
  </si>
  <si>
    <t>Zápachové uzávěrky zařizovacích předmětů montáž zápachových uzávěrek umyvadlových do DN 40</t>
  </si>
  <si>
    <t>https://podminky.urs.cz/item/CS_URS_2023_01/725869101</t>
  </si>
  <si>
    <t>55161321R</t>
  </si>
  <si>
    <t>uzávěrka zápachová umyvadlová s krycí růžicí odtoku DN 32 = nerezový sifon</t>
  </si>
  <si>
    <t>-1749533630</t>
  </si>
  <si>
    <t>uzávěrka zápachová umyvadlová s krycí růžicí odtoku DN 32</t>
  </si>
  <si>
    <t>Poznámka k položce:_x000D_
Nerezový sifon</t>
  </si>
  <si>
    <t>725869218R</t>
  </si>
  <si>
    <t>Montáž zápachových uzávěrek U-sifonů</t>
  </si>
  <si>
    <t>1272002408</t>
  </si>
  <si>
    <t>Montáž zápachových uzávěrek U-sifonů pro VZT kondenzát</t>
  </si>
  <si>
    <t>55161837R</t>
  </si>
  <si>
    <t>uzávěrka zápachová pro pračku a myčku nástěnná PP-bílá DN 40</t>
  </si>
  <si>
    <t>1416773383</t>
  </si>
  <si>
    <t>uzávěrka zápachová pro pro VZT kondenzát</t>
  </si>
  <si>
    <t>Poznámka k položce:_x000D_
Sifon HL 136N</t>
  </si>
  <si>
    <t>998725103</t>
  </si>
  <si>
    <t>Přesun hmot tonážní pro zařizovací předměty v objektech v přes 12 do 24 m</t>
  </si>
  <si>
    <t>-2122329918</t>
  </si>
  <si>
    <t>Přesun hmot pro zařizovací předměty stanovený z hmotnosti přesunovaného materiálu vodorovná dopravní vzdálenost do 50 m v objektech výšky přes 12 do 24 m</t>
  </si>
  <si>
    <t>https://podminky.urs.cz/item/CS_URS_2023_01/998725103</t>
  </si>
  <si>
    <t>998725181</t>
  </si>
  <si>
    <t>Příplatek k přesunu hmot tonážní 725 prováděný bez použití mechanizace</t>
  </si>
  <si>
    <t>-2003745188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</si>
  <si>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</si>
  <si>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https://podminky.urs.cz/item/CS_URS_2023_01/998725181</t>
  </si>
  <si>
    <t>-1434000526</t>
  </si>
  <si>
    <t xml:space="preserve">Hodinové zúčtovací sazby profesí PSV provádění stavebních instalací instalatér odborný </t>
  </si>
  <si>
    <t>Poznámka k položce:_x000D_
demontáže stávajících rozvodů ZTI</t>
  </si>
  <si>
    <t>-1692793053</t>
  </si>
  <si>
    <t>405270558</t>
  </si>
  <si>
    <t>SO 05 -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</si>
  <si>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</si>
  <si>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</si>
  <si>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</si>
  <si>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732</t>
  </si>
  <si>
    <t>Ústřední vytápění - strojovny</t>
  </si>
  <si>
    <t>732421402.GRS</t>
  </si>
  <si>
    <t>D+M= Čerpadlo teplovodní mokroběžné závitové oběhové  DN 25 výtlak do 4,0 m průtok 2,2 m3/h pro vytápění</t>
  </si>
  <si>
    <t>-1945338364</t>
  </si>
  <si>
    <t>D+M= Čerpadlo teplovodní mokroběžné závitové oběhové DN 25 výtlak do 4,0 m průtok 2,2 m3/h pro vytápění</t>
  </si>
  <si>
    <t>Poznámka k položce:_x000D_
referenční výrobek = ALPHA2 25-40_x000D_
Dodávka a montáž vč.zprovoznění_x000D_
Typ uvedeného zařízení je nutné považovat za referenční a vzhledem k tomu, že tuto položku nelze lépe obecně specifikovat, může být nahrazeno výrobkem s vlastnostmi obdobnými nebo lepšími.</t>
  </si>
  <si>
    <t>732421412.GRS</t>
  </si>
  <si>
    <t>D+M=Čerpadlo teplovodní mokroběžné závitové oběhové  DN 25 výtlak do 6,0 m průtok 2,8 m3/h pro vytápění</t>
  </si>
  <si>
    <t>2117172670</t>
  </si>
  <si>
    <t>D+M= Čerpadlo teplovodní mokroběžné závitové oběhové DN 25 výtlak do 6,0 m průtok 2,8 m3/h pro vytápění</t>
  </si>
  <si>
    <t>Poznámka k položce:_x000D_
referenční výrobek např.:ALPHA2 25-60_x000D_
Dodávka a montáž vč.zprovoznění_x000D_
Typ uvedeného zařízení je nutné považovat za referenční a vzhledem k tomu, že tuto položku nelze lépe obecně specifikovat, může být nahrazeno výrobkem s vlastnostmi obdobnými nebo lepšími.</t>
  </si>
  <si>
    <t>48491011R</t>
  </si>
  <si>
    <t xml:space="preserve">D+M= trojcestný přesný směšovač se servopohonem VRG 131/20, kv=4, DN 20-3/4" </t>
  </si>
  <si>
    <t>-414012660</t>
  </si>
  <si>
    <t>732481521R1</t>
  </si>
  <si>
    <t>Dodávka a montáž měřiče tepla UT-VIKS D</t>
  </si>
  <si>
    <t>-324134430</t>
  </si>
  <si>
    <t>Poznámka k položce:_x000D_
Qp= 6m3/hod., Qr= 0,06m3/hod., Qs= 12m3/hod., 130°C, PN 16, ve zpátečce_x000D_
Dodávka a montáž vč.zprovoznění_x000D_
Typ uvedeného zařízení je nutné považovat za referenční a vzhledem k tomu, že tuto položku nelze lépe obecně specifikovat, může být nahrazeno výrobkem s vlastnostmi obdobnými nebo lepšími.</t>
  </si>
  <si>
    <t>732481521R2</t>
  </si>
  <si>
    <t>Dodávka a montáž měřiče tepla VZT- VIKS FSE</t>
  </si>
  <si>
    <t>-160914818</t>
  </si>
  <si>
    <t>Poznámka k položce:_x000D_
Qp= 4m3/hod., Qr= 0,06m3/hod., Qs= 12m3/hod., 130°C, PN 16, ve zpátečce_x000D_
Dodávka a montáž vč.zprovoznění_x000D_
Typ uvedeného zařízení je nutné považovat za referenční a vzhledem k tomu, že tuto položku nelze lépe obecně specifikovat, může být nahrazeno výrobkem s vlastnostmi obdobnými nebo lepšími.</t>
  </si>
  <si>
    <t>733</t>
  </si>
  <si>
    <t>Ústřední vytápění - rozvodné potrubí</t>
  </si>
  <si>
    <t>733122226</t>
  </si>
  <si>
    <t>Potrubí uhlíkové oceli tenkostěnné vně pozink spojované lisováním D 35x1,5 mm</t>
  </si>
  <si>
    <t>1031112457</t>
  </si>
  <si>
    <t>Potrubí z trubek ocelových hladkých spojovaných lisováním z uhlíkové oceli tenkostěnné vně pozinkované PN 16, T= +110°C Ø 35/1,5</t>
  </si>
  <si>
    <t>https://podminky.urs.cz/item/CS_URS_2023_01/733122226</t>
  </si>
  <si>
    <t>Poznámka k položce:_x000D_
včetně lisovaných fitinek - T kusů a šroubení (přechody na závit)</t>
  </si>
  <si>
    <t>733122227</t>
  </si>
  <si>
    <t>Potrubí uhlíkové oceli tenkostěnné vně pozink spojované lisováním D 42x1,5 mm</t>
  </si>
  <si>
    <t>810504220</t>
  </si>
  <si>
    <t>Potrubí z trubek ocelových hladkých spojovaných lisováním z uhlíkové oceli tenkostěnné vně pozinkované PN 16, T= +110°C Ø 42/1,5</t>
  </si>
  <si>
    <t>https://podminky.urs.cz/item/CS_URS_2023_01/733122227</t>
  </si>
  <si>
    <t>733122228</t>
  </si>
  <si>
    <t>Potrubí uhlíkové oceli tenkostěnné vně pozink spojované lisováním D 54x1,5 mm</t>
  </si>
  <si>
    <t>473837136</t>
  </si>
  <si>
    <t>Potrubí z trubek ocelových hladkých spojovaných lisováním z uhlíkové oceli tenkostěnné vně pozinkované PN 16, T= +110°C Ø 54/1,5</t>
  </si>
  <si>
    <t>https://podminky.urs.cz/item/CS_URS_2023_01/733122228</t>
  </si>
  <si>
    <t>733190217</t>
  </si>
  <si>
    <t>Zkouška těsnosti potrubí ocelové hladké D do 51x2,6</t>
  </si>
  <si>
    <t>-830290673</t>
  </si>
  <si>
    <t>Zkoušky těsnosti potrubí, manžety prostupové z trubek ocelových zkoušky těsnosti potrubí (za provozu) z trubek ocelových hladkých Ø do 51/2,6</t>
  </si>
  <si>
    <t>https://podminky.urs.cz/item/CS_URS_2023_01/733190217</t>
  </si>
  <si>
    <t>733190219</t>
  </si>
  <si>
    <t>Zkouška těsnosti potrubí ocelové hladké D přes 51x2,6 do 60,3x2,9</t>
  </si>
  <si>
    <t>1389985673</t>
  </si>
  <si>
    <t>Zkoušky těsnosti potrubí, manžety prostupové z trubek ocelových zkoušky těsnosti potrubí (za provozu) z trubek ocelových hladkých Ø přes 51/2,6 do 60,3/2,9</t>
  </si>
  <si>
    <t>https://podminky.urs.cz/item/CS_URS_2023_01/733190219</t>
  </si>
  <si>
    <t>733191113</t>
  </si>
  <si>
    <t>Manžeta prostupová pro ocelové potrubí DN přes 32 do 50</t>
  </si>
  <si>
    <t>-1690231657</t>
  </si>
  <si>
    <t>Zkoušky těsnosti potrubí, manžety prostupové z trubek ocelových manžety prostupové pro trubky DN přes 32 do 50</t>
  </si>
  <si>
    <t>https://podminky.urs.cz/item/CS_URS_2023_01/733191113</t>
  </si>
  <si>
    <t>733191114</t>
  </si>
  <si>
    <t>Manžeta prostupová pro ocelové potrubí DN přes 50 do 60</t>
  </si>
  <si>
    <t>1564437149</t>
  </si>
  <si>
    <t>Zkoušky těsnosti potrubí, manžety prostupové z trubek ocelových manžety prostupové pro trubky DN přes 50 do 60</t>
  </si>
  <si>
    <t>https://podminky.urs.cz/item/CS_URS_2023_01/733191114</t>
  </si>
  <si>
    <t>733811242</t>
  </si>
  <si>
    <t>Ochrana potrubí ústředního vytápění termoizolačními trubicemi z PE tl přes 13 do 20 mm DN přes 32 do 45 mm</t>
  </si>
  <si>
    <t>1192780671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</si>
  <si>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</si>
  <si>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https://podminky.urs.cz/item/CS_URS_2023_01/733811242</t>
  </si>
  <si>
    <t>733811243</t>
  </si>
  <si>
    <t>Ochrana potrubí ústředního vytápění termoizolačními trubicemi z PE tl přes 13 do 20 mm DN přes 45 do 63 mm</t>
  </si>
  <si>
    <t>-203557474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</si>
  <si>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</si>
  <si>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https://podminky.urs.cz/item/CS_URS_2023_01/733811243</t>
  </si>
  <si>
    <t>120</t>
  </si>
  <si>
    <t>998733102</t>
  </si>
  <si>
    <t>Přesun hmot tonážní pro rozvody potrubí v objektech v přes 6 do 12 m</t>
  </si>
  <si>
    <t>-58382953</t>
  </si>
  <si>
    <t>Přesun hmot pro rozvody potrubí stanovený z hmotnosti přesunovaného materiálu vodorovná dopravní vzdálenost do 50 m v objektech výšky přes 6 do 12 m</t>
  </si>
  <si>
    <t>https://podminky.urs.cz/item/CS_URS_2023_01/998733102</t>
  </si>
  <si>
    <t>998733181</t>
  </si>
  <si>
    <t>Příplatek k přesunu hmot tonážní 733 prováděný bez použití mechanizace</t>
  </si>
  <si>
    <t>-24687611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</si>
  <si>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</si>
  <si>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https://podminky.urs.cz/item/CS_URS_2023_01/998733181</t>
  </si>
  <si>
    <t>734</t>
  </si>
  <si>
    <t>Ústřední vytápění - armatury</t>
  </si>
  <si>
    <t>734209103</t>
  </si>
  <si>
    <t>Montáž armatury závitové s jedním závitem G 1/2</t>
  </si>
  <si>
    <t>-1678845917</t>
  </si>
  <si>
    <t>Montáž závitových armatur s 1 závitem G 1/2 (DN 15)</t>
  </si>
  <si>
    <t>https://podminky.urs.cz/item/CS_URS_2023_01/734209103</t>
  </si>
  <si>
    <t>734209104</t>
  </si>
  <si>
    <t>Montáž armatury závitové s jedním závitem G 3/4</t>
  </si>
  <si>
    <t>-1139831350</t>
  </si>
  <si>
    <t>Montáž závitových armatur s 1 závitem G 3/4 (DN 20)</t>
  </si>
  <si>
    <t>https://podminky.urs.cz/item/CS_URS_2023_01/734209104</t>
  </si>
  <si>
    <t>734209116</t>
  </si>
  <si>
    <t>Montáž armatury závitové s dvěma závity G 5/4</t>
  </si>
  <si>
    <t>1646299779</t>
  </si>
  <si>
    <t>Montáž závitových armatur se 2 závity G 5/4 (DN 32)</t>
  </si>
  <si>
    <t>https://podminky.urs.cz/item/CS_URS_2023_01/734209116</t>
  </si>
  <si>
    <t>4+1</t>
  </si>
  <si>
    <t>734209117</t>
  </si>
  <si>
    <t>Montáž armatury závitové s dvěma závity G 6/4</t>
  </si>
  <si>
    <t>-1586321645</t>
  </si>
  <si>
    <t>Montáž závitových armatur se 2 závity G 6/4 (DN 40)</t>
  </si>
  <si>
    <t>https://podminky.urs.cz/item/CS_URS_2023_01/734209117</t>
  </si>
  <si>
    <t>734209118</t>
  </si>
  <si>
    <t>Montáž armatury závitové s dvěma závity G 2</t>
  </si>
  <si>
    <t>-911589501</t>
  </si>
  <si>
    <t>Montáž závitových armatur se 2 závity G 2 (DN 50)</t>
  </si>
  <si>
    <t>https://podminky.urs.cz/item/CS_URS_2023_01/734209118</t>
  </si>
  <si>
    <t>734242415</t>
  </si>
  <si>
    <t>Ventil závitový zpětný přímý G 5/4 PN 16 do 110°C</t>
  </si>
  <si>
    <t>-2085936273</t>
  </si>
  <si>
    <t>Ventily zpětné závitové PN 16 do 110°C přímé G 5/4</t>
  </si>
  <si>
    <t>https://podminky.urs.cz/item/CS_URS_2023_01/734242415</t>
  </si>
  <si>
    <t>Poznámka k položce:_x000D_
zpětná klapka</t>
  </si>
  <si>
    <t>734242416</t>
  </si>
  <si>
    <t>Ventil závitový zpětný přímý G 6/4 PN 16 do 110°C</t>
  </si>
  <si>
    <t>-1044440322</t>
  </si>
  <si>
    <t>Ventily zpětné závitové PN 16 do 110°C přímé G 6/4</t>
  </si>
  <si>
    <t>https://podminky.urs.cz/item/CS_URS_2023_01/734242416</t>
  </si>
  <si>
    <t>734242417</t>
  </si>
  <si>
    <t>Ventil závitový zpětný přímý G 2 PN 16 do 110°C</t>
  </si>
  <si>
    <t>1794294531</t>
  </si>
  <si>
    <t>Ventily zpětné závitové PN 16 do 110°C přímé G 2</t>
  </si>
  <si>
    <t>https://podminky.urs.cz/item/CS_URS_2023_01/734242417</t>
  </si>
  <si>
    <t>734291123</t>
  </si>
  <si>
    <t>Kohout plnící a vypouštěcí G 1/2 PN 10 do 90°C závitový</t>
  </si>
  <si>
    <t>1254840207</t>
  </si>
  <si>
    <t>Ostatní armatury kohouty plnicí a vypouštěcí PN 10 do 90°C G 1/2</t>
  </si>
  <si>
    <t>https://podminky.urs.cz/item/CS_URS_2023_01/734291123</t>
  </si>
  <si>
    <t>734291247</t>
  </si>
  <si>
    <t>Filtr závitový přímý G 2 PN 16 do 130°C s vnitřními závity</t>
  </si>
  <si>
    <t>-1667934531</t>
  </si>
  <si>
    <t>Ostatní armatury filtry závitové PN 16 do 130°C přímé s vnitřními závity G 2</t>
  </si>
  <si>
    <t>https://podminky.urs.cz/item/CS_URS_2023_01/734291247</t>
  </si>
  <si>
    <t>734291951R</t>
  </si>
  <si>
    <t>Demontáž a zpětná montáž hlavice ručního a termostatického ovládání</t>
  </si>
  <si>
    <t>-1523173664</t>
  </si>
  <si>
    <t>Poznámka k položce:_x000D_
výměna stávajících termostatických hlavic za nové</t>
  </si>
  <si>
    <t>55128134</t>
  </si>
  <si>
    <t>hlava termostatická kapalinová pro radiátorové tělesa s integrovaným ventilem</t>
  </si>
  <si>
    <t>-718527677</t>
  </si>
  <si>
    <t>734292724</t>
  </si>
  <si>
    <t>Kohout kulový přímý G 3/4 PN 42 do 185°C vnitřní závit s vypouštěním</t>
  </si>
  <si>
    <t>2112956816</t>
  </si>
  <si>
    <t>Ostatní armatury kulové kohouty PN 42 do 185°C přímé vnitřní závit s vypouštěním G 3/4</t>
  </si>
  <si>
    <t>https://podminky.urs.cz/item/CS_URS_2023_01/734292724</t>
  </si>
  <si>
    <t>734292726</t>
  </si>
  <si>
    <t>Kohout kulový přímý G 5/4 PN 42 do 185°C vnitřní závit s vypouštěním</t>
  </si>
  <si>
    <t>-261959887</t>
  </si>
  <si>
    <t>Ostatní armatury kulové kohouty PN 42 do 185°C přímé vnitřní závit s vypouštěním G 5/4</t>
  </si>
  <si>
    <t>https://podminky.urs.cz/item/CS_URS_2023_01/734292726</t>
  </si>
  <si>
    <t>734292727</t>
  </si>
  <si>
    <t>Kohout kulový přímý G 6/4 PN 42 do 185°C vnitřní závit s vypouštěním</t>
  </si>
  <si>
    <t>-1247141319</t>
  </si>
  <si>
    <t>Ostatní armatury kulové kohouty PN 42 do 185°C přímé vnitřní závit s vypouštěním G 6/4</t>
  </si>
  <si>
    <t>https://podminky.urs.cz/item/CS_URS_2023_01/734292727</t>
  </si>
  <si>
    <t>734292728</t>
  </si>
  <si>
    <t>Kohout kulový přímý G 2 PN 42 do 185°C vnitřní závit s vypouštěním</t>
  </si>
  <si>
    <t>1808686980</t>
  </si>
  <si>
    <t>Ostatní armatury kulové kohouty PN 42 do 185°C přímé vnitřní závit s vypouštěním G 2</t>
  </si>
  <si>
    <t>https://podminky.urs.cz/item/CS_URS_2023_01/734292728</t>
  </si>
  <si>
    <t>734411128</t>
  </si>
  <si>
    <t>Teploměr technický s pevným stonkem a jímkou zadní připojení průměr 100 mm délky 150 mm</t>
  </si>
  <si>
    <t>-2056574908</t>
  </si>
  <si>
    <t>Teploměry technické s pevným stonkem a jímkou zadní připojení (axiální) průměr 100 mm délka stonku 150 mm</t>
  </si>
  <si>
    <t>https://podminky.urs.cz/item/CS_URS_2023_01/734411128</t>
  </si>
  <si>
    <t>Poznámka k položce:_x000D_
pro teplotu 0-120°C</t>
  </si>
  <si>
    <t>734419111</t>
  </si>
  <si>
    <t>Montáž teploměrů s ochranným pouzdrem nebo pevným stonkem a jímkou</t>
  </si>
  <si>
    <t>1562981416</t>
  </si>
  <si>
    <t>Teploměry technické montáž teploměrů s ochranným pouzdrem nebo s pevným stonkem a jímkou</t>
  </si>
  <si>
    <t>https://podminky.urs.cz/item/CS_URS_2023_01/734419111</t>
  </si>
  <si>
    <t>734421101R</t>
  </si>
  <si>
    <t>Manometr D100, 0 - 100 kPa</t>
  </si>
  <si>
    <t>1966510145</t>
  </si>
  <si>
    <t>998734102</t>
  </si>
  <si>
    <t>Přesun hmot tonážní pro armatury v objektech v přes 6 do 12 m</t>
  </si>
  <si>
    <t>-1878933780</t>
  </si>
  <si>
    <t>Přesun hmot pro armatury stanovený z hmotnosti přesunovaného materiálu vodorovná dopravní vzdálenost do 50 m v objektech výšky přes 6 do 12 m</t>
  </si>
  <si>
    <t>https://podminky.urs.cz/item/CS_URS_2023_01/998734102</t>
  </si>
  <si>
    <t>998734181</t>
  </si>
  <si>
    <t>Příplatek k přesunu hmot tonážní 734 prováděný bez použití mechanizace</t>
  </si>
  <si>
    <t>-21125083</t>
  </si>
  <si>
    <t>Přesun hmot pro armatury stanovený z hmotnosti přesunovaného materiálu Příplatek k cenám za přesun prováděný bez použití mechanizace pro jakoukoliv výšku objektu</t>
  </si>
  <si>
    <t>https://podminky.urs.cz/item/CS_URS_2023_01/998734181</t>
  </si>
  <si>
    <t>SO 06 - Technické plyny</t>
  </si>
  <si>
    <t xml:space="preserve">    723 - Zdravotechnika - vnitřní plynovod</t>
  </si>
  <si>
    <t xml:space="preserve">    58-M - Revize vyhrazených technických zařízení</t>
  </si>
  <si>
    <t>723</t>
  </si>
  <si>
    <t>Zdravotechnika - vnitřní plynovod</t>
  </si>
  <si>
    <t>723150421R</t>
  </si>
  <si>
    <t>Potrubí plyn ocelové z ušlechtilé oceli spojované lisováním D 15x1 mm</t>
  </si>
  <si>
    <t>-336005377</t>
  </si>
  <si>
    <t>Potrubí z ocelových trubek hladkých z ušlechtilé oceli (nerez= korozivzdorná austenitická ocel tř.:17240) spojovaných svařováním Ø 15*1,5</t>
  </si>
  <si>
    <t>723150422R</t>
  </si>
  <si>
    <t>Potrubí plyn ocelové z ušlechtilé oceli spojované lisováním D 18x1 mm</t>
  </si>
  <si>
    <t>-2086588010</t>
  </si>
  <si>
    <t>Potrubí z ocelových trubek hladkých z ušlechtilé oceli (nerez= korozivzdorná austenitická ocel tř.: 17240) spojovaných svařováním Ø 8/1</t>
  </si>
  <si>
    <t>154</t>
  </si>
  <si>
    <t>723231111R01</t>
  </si>
  <si>
    <t>Sada šroubení (svěrných se 2 prstenci)- závitová připojení, T-kusy, kolena, redukce, spojky</t>
  </si>
  <si>
    <t>-1533288683</t>
  </si>
  <si>
    <t>723231111R02</t>
  </si>
  <si>
    <t>Sada uchycení potrubí na stěnu</t>
  </si>
  <si>
    <t>-723571968</t>
  </si>
  <si>
    <t>723231111R03</t>
  </si>
  <si>
    <t>Instalace redukčních stanic v rozsahu dle PD technických plynů</t>
  </si>
  <si>
    <t>-1852163374</t>
  </si>
  <si>
    <t>998723103</t>
  </si>
  <si>
    <t>Přesun hmot tonážní pro vnitřní plynovod v objektech v přes 12 do 24 m</t>
  </si>
  <si>
    <t>121782867</t>
  </si>
  <si>
    <t>Přesun hmot pro vnitřní plynovod stanovený z hmotnosti přesunovaného materiálu vodorovná dopravní vzdálenost do 50 m v objektech výšky přes 12 do 24 m</t>
  </si>
  <si>
    <t>https://podminky.urs.cz/item/CS_URS_2023_01/998723103</t>
  </si>
  <si>
    <t>998723181</t>
  </si>
  <si>
    <t>Příplatek k přesunu hmot tonážní 723 prováděný bez použití mechanizace</t>
  </si>
  <si>
    <t>296926300</t>
  </si>
  <si>
    <t>Přesun hmot pro vnitřní plynovod stanovený z hmotnosti přesunovaného materiálu Příplatek k ceně za přesun prováděný bez použití mechanizace pro jakoukoliv výšku objektu</t>
  </si>
  <si>
    <t>https://podminky.urs.cz/item/CS_URS_2023_01/998723181</t>
  </si>
  <si>
    <t>58-M</t>
  </si>
  <si>
    <t>Revize vyhrazených technických zařízení</t>
  </si>
  <si>
    <t>580505001R01</t>
  </si>
  <si>
    <t>RP1- redukční panel tlakové stanice vodíku, pro 1*1 láhev, 200/10bar, s odtalkovacím ventilkem, pojistným ventilem 10bar a výstupním uzávěrem + kovová hadice 1m pro připojení lahve</t>
  </si>
  <si>
    <t>sestava</t>
  </si>
  <si>
    <t>1455197343</t>
  </si>
  <si>
    <t>RP1- redukční panel tlakové stanice vodíku, pro 1*1 láhev, 200/10bar, s odtlakovacím ventilkem, pojistným ventilem 10bar a výstupním uzávěrem + kovová hadice 1m pro připojení lahve</t>
  </si>
  <si>
    <t>Poznámka k položce:_x000D_
Dodávka, montáž a zprovoznění celé sestavy redukčního panelu_x000D_
_x000D_
Typ uvedeného zařízení je nutné považovat za referenční a vzhledem k tomu, že tuto položku nelze lépe obecně specifikovat, může být nahrazeno výrobkem s vlastnostmi obdobnými nebo lepšími.</t>
  </si>
  <si>
    <t>580505001R02</t>
  </si>
  <si>
    <t>RP2+RP3+RP4- redukční panel tlakové stanice (inert), pro 1*1 láhev, 200/10bar, s odtalkovacím ventilkem, pojistným ventilem 10bar a výstupním uzávěrem + kovová hadice 1m pro připojení lahve (dle druhu plynu)</t>
  </si>
  <si>
    <t>-204764375</t>
  </si>
  <si>
    <t>RP2+RP3+RP4- redukční panel tlakové stanice (inert), pro 1*1 láhev, 200/10bar, s odtlakovacím ventilkem, pojistným ventilem 10bar a výstupním uzávěrem + kovová hadice 1m pro připojení lahve (dle druhu plynu)</t>
  </si>
  <si>
    <t>580505001R03</t>
  </si>
  <si>
    <t xml:space="preserve">RP5 - až - RP21- koncové odběrové panely s uzavíracím ventilem a redukčním ventilem 30*6bar vč.tlakoměru, nástěnné provedení, dle druhu plynu, s výstupem pro kapiláru 1/8" </t>
  </si>
  <si>
    <t>-1486010483</t>
  </si>
  <si>
    <t>Poznámka k položce:_x000D_
Dodávka, montáž a zprovoznění celé sestavy odběrového panelu dle PD_x000D_
_x000D_
Typ uvedeného zařízení je nutné považovat za referenční a vzhledem k tomu, že tuto položku nelze lépe obecně specifikovat, může být nahrazeno výrobkem s vlastnostmi obdobnými nebo lepšími.</t>
  </si>
  <si>
    <t>HZS1302</t>
  </si>
  <si>
    <t>Hodinová zúčtovací sazba zedník specialista</t>
  </si>
  <si>
    <t>506399526</t>
  </si>
  <si>
    <t>Hodinové zúčtovací sazby profesí HSV provádění konstrukcí zedník specialista</t>
  </si>
  <si>
    <t>https://podminky.urs.cz/item/CS_URS_2023_01/HZS1302</t>
  </si>
  <si>
    <t>-1228900629</t>
  </si>
  <si>
    <t>Hodinové zúčtovací sazby profesí PSV provádění stavebních instalací instalatér / plynař odborný</t>
  </si>
  <si>
    <t>Zkoušky a výchozí revize tlakových stanic a potrubních rozvodů technických plynů vč.uvedení do provozu, zaškolení obsluhy</t>
  </si>
  <si>
    <t>-1938683350</t>
  </si>
  <si>
    <t>SO 07 - Mobiliář</t>
  </si>
  <si>
    <t>SO 07.1 - Místnost č.1.09a</t>
  </si>
  <si>
    <t>D1 - Místnost č.1.09a</t>
  </si>
  <si>
    <t>Poz.1a</t>
  </si>
  <si>
    <t>4.stůl rohový rozměr 1500/545/720mm</t>
  </si>
  <si>
    <t>-2125295173</t>
  </si>
  <si>
    <t>4. stůl rohový, bez pracovní desky, Konstrukce H (montovaná), pro práci v sedě</t>
  </si>
  <si>
    <t>Poznámka k položce:_x000D_
Dodávka dle specifikace v PD a montáž vč.přesunů</t>
  </si>
  <si>
    <t>Poz.1b</t>
  </si>
  <si>
    <t>10. deska pracovní, postforming, rozměr 1500/600/28mm</t>
  </si>
  <si>
    <t>-329598206</t>
  </si>
  <si>
    <t>Poznámka k položce:_x000D_
Dodávka dle specifikace PD, montáž vč.přesunů</t>
  </si>
  <si>
    <t>2+2</t>
  </si>
  <si>
    <t>Poz.2</t>
  </si>
  <si>
    <t>12.Skříň laboratorní o rozměru 900/450/1960mm</t>
  </si>
  <si>
    <t>-589965116</t>
  </si>
  <si>
    <t>12.Skříň laboratorní dveřová na nožičkách, horní dveře prosklenné bez zámku (dvě police), spodní dveře plné bez zámku (jedna police), čtyřdvéřová o rozměru 900/450/1960mm</t>
  </si>
  <si>
    <t>Poznámka k položce:_x000D_
dodávka a montáž vč.přesunů</t>
  </si>
  <si>
    <t>Poz.3</t>
  </si>
  <si>
    <t>866466701</t>
  </si>
  <si>
    <t>Poz.4</t>
  </si>
  <si>
    <t>689900129</t>
  </si>
  <si>
    <t>14.židle kancelářská kolečková, synchro, černý sedák, opěrák síť, PP područky, bez podhl., univerz.kolečka , židle o rozměru 520/640/1050mm</t>
  </si>
  <si>
    <t>SO 07.2 - Místnost č.1.09b</t>
  </si>
  <si>
    <t>D1 - Místnost č.1.09b</t>
  </si>
  <si>
    <t>Poz.10a</t>
  </si>
  <si>
    <t>4. Stůl- konstrukce H (montovaná), pro práci ve stoje, bez pracovní desky o rozměru 1200/695/870mm</t>
  </si>
  <si>
    <t>-2056377868</t>
  </si>
  <si>
    <t>Poz.10b</t>
  </si>
  <si>
    <t>9. Deska pracovní, laminát vysokotlaký, 1220/750/35mm, tl. 30mm + hrana, tl.35mm</t>
  </si>
  <si>
    <t>1879521409</t>
  </si>
  <si>
    <t>5.stůl o rozměru 1800/945/770mm</t>
  </si>
  <si>
    <t>-2108283459</t>
  </si>
  <si>
    <t>5.stůl o rozměru 1800/945/770mm, bez pracovní desky, Konstrukce H (svařovaná), pro práci ve stoje</t>
  </si>
  <si>
    <t>9. deska pracovní , rozměr 1000/1000/35mm</t>
  </si>
  <si>
    <t>-1621540178</t>
  </si>
  <si>
    <t>9. 9. Deska pracovní, laminát vysokotlaký, 1800/750/35mm, tl. 30mm + hrana, tl.35mm</t>
  </si>
  <si>
    <t>Poz.2a</t>
  </si>
  <si>
    <t>6.stůl o rozměru 1765/945/770mm, bez pracovní desky,</t>
  </si>
  <si>
    <t>-869509985</t>
  </si>
  <si>
    <t>6.stůl o rozměru 1765/945/770mm, bez pracovní desky, Konstrukce H (svařovaná) s kolečky \)2 s brzdou), pro práci ve stoje, bez pracovní desky</t>
  </si>
  <si>
    <t>Poz.2b</t>
  </si>
  <si>
    <t>353077103</t>
  </si>
  <si>
    <t>9. deska pracovní , laminát vysokotlaký, tl.30mm+ hrana , tl. 35mm</t>
  </si>
  <si>
    <t>Poz.21a</t>
  </si>
  <si>
    <t>Rameno chemické</t>
  </si>
  <si>
    <t>-1512432138</t>
  </si>
  <si>
    <t>21. Rameno odsávací včetně připojovacího adaptéru, dílky 2400mm, chemické</t>
  </si>
  <si>
    <t>Poz.21b</t>
  </si>
  <si>
    <t>21. Rameno chemické- konzola s prodlužovacím dílem</t>
  </si>
  <si>
    <t>-792227440</t>
  </si>
  <si>
    <t>Poz.21c</t>
  </si>
  <si>
    <t>21. Rameno chemické-Dymník kovový, bílý lak</t>
  </si>
  <si>
    <t>-1477144692</t>
  </si>
  <si>
    <t>21. Rameno chemické-Dymník kovový, bílý lak, šířka 280mm</t>
  </si>
  <si>
    <t>Poz.21d</t>
  </si>
  <si>
    <t>21. Rameno chemické- flexibilní hadice DN 101mm</t>
  </si>
  <si>
    <t>-1068427677</t>
  </si>
  <si>
    <t>21. Rameno chemické- flexibilní hadice pro laboratorní použití, průměr 101mm, pro propojení stolní digestoře, odtahového dílu...s vyústěním vzduchotechniky, rozměr 100/101</t>
  </si>
  <si>
    <t>Poz.3a</t>
  </si>
  <si>
    <t>4.Stůl- konstrukce H (montovaná) o rozměru 1220/700/800mm</t>
  </si>
  <si>
    <t>1006178723</t>
  </si>
  <si>
    <t>4.Stůl- konstrukce H (montovaná) o rozměru 1200/645/770mm, pro práci ve stoje, bez pracovní desky</t>
  </si>
  <si>
    <t>Poz.3b</t>
  </si>
  <si>
    <t>9.deska pracovní, laminát vysokotlaký, tl.30mm+ hrana, tl.35mm o rozměru 1200/700/35mm</t>
  </si>
  <si>
    <t>2026916372</t>
  </si>
  <si>
    <t>Poz.4a</t>
  </si>
  <si>
    <t>1856662637</t>
  </si>
  <si>
    <t>Poz.4b</t>
  </si>
  <si>
    <t>1239957919</t>
  </si>
  <si>
    <t>Poz.5a</t>
  </si>
  <si>
    <t>1951512146</t>
  </si>
  <si>
    <t>Poz.5b</t>
  </si>
  <si>
    <t>9.deska pracovní, laminát vysokotlaký, tl.30mm+ hrana, tl.35mm o rozměru 1220/700/35mm</t>
  </si>
  <si>
    <t>302885721</t>
  </si>
  <si>
    <t>Poz.6a</t>
  </si>
  <si>
    <t>22a -digestoř- plechová, výška pracovní deska 900mm, 4*230V/IP 44(2 vnitřní), LED světlo, příprava pro ovládací jednotku, dvě okna manuálně vertikálně posuvná- spodní i horizontálně posuvné, bezpečnostní sklo</t>
  </si>
  <si>
    <t>363214612</t>
  </si>
  <si>
    <t>Poz.6b</t>
  </si>
  <si>
    <t>22b -instalace pro digestoře- určen pro manuál.posun okna, s bezpečnostním ALARMEM (nedostatečného průtoku vzduchu)</t>
  </si>
  <si>
    <t>-1442167160</t>
  </si>
  <si>
    <t>Poz.6c</t>
  </si>
  <si>
    <t>22c -deska pracovní digestoře 2100, dlažba keramická kyselinovzdorná, tl.30mm+ polypropylenová vanička (vpravo)</t>
  </si>
  <si>
    <t>1695889550</t>
  </si>
  <si>
    <t>Poz.6d</t>
  </si>
  <si>
    <t>23- instalace pro digestoř, studená voda, olivka 100mm</t>
  </si>
  <si>
    <t>82173131</t>
  </si>
  <si>
    <t>Poz.26a</t>
  </si>
  <si>
    <t>Skříň bezpečnostní na hořlaviny, nízká, typ 90, 1 výjezd, komínek pr.50mm, hmotnost 193kg, o rozměru 1102/574/600mm</t>
  </si>
  <si>
    <t>-852491167</t>
  </si>
  <si>
    <t>Poz.26b</t>
  </si>
  <si>
    <t>Sokl pro skříně bezpečnostní šířky 1100mm</t>
  </si>
  <si>
    <t>306429076</t>
  </si>
  <si>
    <t>Sokl pro skříně bezpečnostní šířky 1100mm, o rozměru 1097/60/30mm</t>
  </si>
  <si>
    <t>Poz.28a</t>
  </si>
  <si>
    <t>Skříň bezpečnostní na hořlaviny, nízká, typ 90, 1 výjezd, komínek pr.50mm, hmotnost 123,3kg, o rozměru 593/574/600mm</t>
  </si>
  <si>
    <t>640677015</t>
  </si>
  <si>
    <t>Poz.28b</t>
  </si>
  <si>
    <t>570726190</t>
  </si>
  <si>
    <t>Poz.26</t>
  </si>
  <si>
    <t>Zakrytí volného prostoru kolem podskříněk, plech</t>
  </si>
  <si>
    <t>328539585</t>
  </si>
  <si>
    <t>Zakrytí volného prostoru kolem podskříněk, plech tl.1,0mm, rozměry podle doměření po osazení skříní</t>
  </si>
  <si>
    <t>Poz.22</t>
  </si>
  <si>
    <t>Flexibilní hadice pro laboratorní použití, průměr 250mm- pro propojení digestoře, odathového dílu ,...s vyústěním vzduchotechniky</t>
  </si>
  <si>
    <t>-623077768</t>
  </si>
  <si>
    <t>Flexibilní hadice pro laboratorní použití, průměr 250mm- pro propojení digestoře, odathového dílu ,...s vyústěním vzduchotechniky, rozměr 100/250mm</t>
  </si>
  <si>
    <t>Poz.26.1</t>
  </si>
  <si>
    <t>Flexibilní hadice pro laboratorní použití, průměr 51mm- pro propojení  skříňky pod digestoří, bezpečnostní skříně,...s vyústěním vzduchotechniky</t>
  </si>
  <si>
    <t>-185005626</t>
  </si>
  <si>
    <t>Flexibilní hadice pro laboratorní použití, průměr 51mm- pro propojení skříňky pod digestoří, bezpečnostní skříně,...s vyústěním vzduchotechniky, o rozměru 1000/51mm</t>
  </si>
  <si>
    <t>Poz.8a</t>
  </si>
  <si>
    <t>25a. Skříň bezpečnostní na tlakové lahve, typ 90, dvoudvéřová, na uložení 4 tlakových lahví se standardním vnitřním vybavením, hmotost 628kg, o rozměru 1198/615/2050mm</t>
  </si>
  <si>
    <t>838634917</t>
  </si>
  <si>
    <t>Poz.8b</t>
  </si>
  <si>
    <t>25b. Flexibilní hadice pro laboratorní použití, průměr 75mm- pro propojení  skříňky pod digestoří, bezpečnostní skříně,...s vyústěním vzduchotechniky</t>
  </si>
  <si>
    <t>-209644270</t>
  </si>
  <si>
    <t>Poz.9a</t>
  </si>
  <si>
    <t>-732912115</t>
  </si>
  <si>
    <t>Poz.9b</t>
  </si>
  <si>
    <t>9. Deska pracovní, laminát vysokotlaký, o rozměru 1220/750/35mm, tl. 30mm + hrana, tl.35mm</t>
  </si>
  <si>
    <t>-1118819503</t>
  </si>
  <si>
    <t>SO 07.3 - Místnost č.1.09c</t>
  </si>
  <si>
    <t>D1 - Místnost č.1.09c</t>
  </si>
  <si>
    <t>22a-DIGESTOŘ - plechová, výška pracovní deska 900mm, 4*230V/IP 44(2 vnitřní), LED světlo, příprava pro ovládací jednotku, dvě okna manuálně vertikálně posuvná- spodní i horizontálně posuvné, bezpečnostní sklo</t>
  </si>
  <si>
    <t>-1871485327</t>
  </si>
  <si>
    <t>22a-DIGESTOŘ- plechová, výška pracovní deska 900mm, 4*230V/IP 44(2 vnitřní), LED světlo, příprava pro ovládací jednotku, dvě okna manuálně vertikálně posuvná- spodní i horizontálně posuvné, bezpečnostní sklo, o rozměru 2100/900/2500mm</t>
  </si>
  <si>
    <t>22b-Instalace pro digestoře- určen pro manuál.posun okna, s bezpečnostním ALARMEM (nedostatečného průtoku vzduchu)</t>
  </si>
  <si>
    <t>-1605003164</t>
  </si>
  <si>
    <t>Poz.1c</t>
  </si>
  <si>
    <t>22c-Deska pracovní digestoře 2100, dlažba keramická kyselinovzdorná, tl.30mm+ polypropylenová vanička (vpravo)</t>
  </si>
  <si>
    <t>229665170</t>
  </si>
  <si>
    <t>Poz.1d</t>
  </si>
  <si>
    <t>-2078638653</t>
  </si>
  <si>
    <t>Poz.1e</t>
  </si>
  <si>
    <t>24- instalace pro digestoř, dusík, olivka 75mm</t>
  </si>
  <si>
    <t>-861842575</t>
  </si>
  <si>
    <t>Poz.1f</t>
  </si>
  <si>
    <t>26- Skříň bezpečnostní na hořlaviny, nízká, typ 90, 1 výjezd, komínek pr.50mm, hmotnost 123,3kg, o rozměru 1102/574/600mm</t>
  </si>
  <si>
    <t>-1304498937</t>
  </si>
  <si>
    <t>26- Skříň bezpečnostní na hořlaviny, nízká, typ 90, 1 výjezd, komínek pr.50mm, hmotnost 193kg, o rozměru 1102/574/600mm</t>
  </si>
  <si>
    <t>Poz.1g</t>
  </si>
  <si>
    <t>26- Sokl pro skříně bezpečnostní šířky 1100mm, o rozměru 1097/60/30mm</t>
  </si>
  <si>
    <t>1691019627</t>
  </si>
  <si>
    <t>26-Sokl pro skříně bezpečnostní šířky 1100mm, o rozměru 1097/60/30mm</t>
  </si>
  <si>
    <t>Poz.1h</t>
  </si>
  <si>
    <t>27- Skříň bezpečnostní na hořlaviny, nízká, typ 90, 1 výjezd, komínek pr.50mm, hmotnost 123,3kg, o rozměru 593/574/600mm</t>
  </si>
  <si>
    <t>1616319420</t>
  </si>
  <si>
    <t>Poz.1i</t>
  </si>
  <si>
    <t>27- Sokl pro skříně bezpečnostní šířky 590mm</t>
  </si>
  <si>
    <t>719276087</t>
  </si>
  <si>
    <t>27- Sokl pro skříně bezpečnostní šířky 590mm. rozměr 587/60/30</t>
  </si>
  <si>
    <t>Poz.1j</t>
  </si>
  <si>
    <t>27- zakrytí volného prostoru kolem podsříněk, plech</t>
  </si>
  <si>
    <t>2012034941</t>
  </si>
  <si>
    <t>Poz.1k</t>
  </si>
  <si>
    <t>22-Flexibilní hadice pro laboratorní použití, průměr 250mm- pro propojení digestoře, odathového dílu ,...s vyústěním vzduchotechniky</t>
  </si>
  <si>
    <t>-1203779584</t>
  </si>
  <si>
    <t>22-Flexibilní hadice pro laboratorní použití, průměr 250mm- pro propojení digestoře, odathového dílu ,...s vyústěním vzduchotechniky, o rozměru 1000/250mm</t>
  </si>
  <si>
    <t>Poz.1l</t>
  </si>
  <si>
    <t>26-Flexibilní hadice pro laboratorní použití, průměr 51mm- pro propojení  skříňky pod digestoří, bezpečnostní skříně,...s vyústěním vzduchotechniky</t>
  </si>
  <si>
    <t>740337867</t>
  </si>
  <si>
    <t>26-Flexibilní hadice pro laboratorní použití, průměr 51mm- pro propojení skříňky pod digestoří, bezpečnostní skříně,...s vyústěním vzduchotechniky, rozměr 1000/51</t>
  </si>
  <si>
    <t>2037083578</t>
  </si>
  <si>
    <t>6.stůl o rozměru 1765/945/770mm, bez pracovní desky, Konstrukce H (svařovaná) s kolečky (2 s brzdou), pro práci ve stoje, bez pracovní desky</t>
  </si>
  <si>
    <t>9. deska pracovní , laminát vysokotlaký, tl.30mm+ hrana , tl. 35mmo rozměru 1800/1000/35mm</t>
  </si>
  <si>
    <t>2052401318</t>
  </si>
  <si>
    <t>9.deska pracovní, laminát vysokotlaký, tl.30mm+ hrana, tl.35mm o rozměru 1800/1000/35mm</t>
  </si>
  <si>
    <t>6.Stůl- konstrukce H (svařovaná) o rozměru 1465/945/770mm</t>
  </si>
  <si>
    <t>1002629324</t>
  </si>
  <si>
    <t>6.Stůl- konstrukce H (svařovaná) o rozměru 1465/945/770mm, s kolečky (2 s brzdou), pro práci ve stoje, bez pracovní desky</t>
  </si>
  <si>
    <t>9.deska pracovní, laminát vysokotlaký, tl.30mm+ hrana, tl.35mm o rozměru 1500/700/35mm</t>
  </si>
  <si>
    <t>1105553507</t>
  </si>
  <si>
    <t>9.deska pracovní, laminát vysokotlaký, tl.30mm+ hrana, tl.35mm o rozměru 1500/1000/35mm</t>
  </si>
  <si>
    <t>Poz.4a.1</t>
  </si>
  <si>
    <t>4.Stůl- konstrukce H (svařovaná) o rozměru 800/700/770mm</t>
  </si>
  <si>
    <t>8452279</t>
  </si>
  <si>
    <t>4.Stůl- konstrukce H (svařovaná) o rozměru 800/700/770mm, pro práci ve stoje, bez pracovní desky</t>
  </si>
  <si>
    <t>Poz.4a.2</t>
  </si>
  <si>
    <t>9.deska pracovní, laminát vysokotlaký, tl.30mm+ hrana, tl.35mm o rozměru 800/700/35mm</t>
  </si>
  <si>
    <t>420610460</t>
  </si>
  <si>
    <t>Poz.4b.1</t>
  </si>
  <si>
    <t>-1182583921</t>
  </si>
  <si>
    <t>Poz.4b.2</t>
  </si>
  <si>
    <t>-2039071732</t>
  </si>
  <si>
    <t>Poz.4c.1</t>
  </si>
  <si>
    <t>1047243687</t>
  </si>
  <si>
    <t>Poz.4c.2</t>
  </si>
  <si>
    <t>1350709282</t>
  </si>
  <si>
    <t>4.Stůl- konstrukce H (svařovaná) o rozměru 1800/845/770mm</t>
  </si>
  <si>
    <t>-142688564</t>
  </si>
  <si>
    <t>4.Stůl- konstrukce H (svařovaná) o rozměru 1800/845/770mm, pro práci ve stoje, bez pracovní desky</t>
  </si>
  <si>
    <t>9.deska pracovní, laminát vysokotlaký, tl.30mm+ hrana, tl.35mm o rozměru 1800/900/35mm</t>
  </si>
  <si>
    <t>-458016634</t>
  </si>
  <si>
    <t>4.Stůl- konstrukce H (svařovaná) o rozměru 1800/945/770mm, pro práci ve stoje, bez pracovní desky</t>
  </si>
  <si>
    <t>-1657986536</t>
  </si>
  <si>
    <t>1541843692</t>
  </si>
  <si>
    <t>Poznámka k položce:_x000D_
Dodávka + montáž vč.přesunu</t>
  </si>
  <si>
    <t>Poz.8-9c</t>
  </si>
  <si>
    <t>18- stěna mediová z lamina, o rozměru 1000/200/1100mm</t>
  </si>
  <si>
    <t>-587192351</t>
  </si>
  <si>
    <t>1,2</t>
  </si>
  <si>
    <t>Poz.8-9d</t>
  </si>
  <si>
    <t>17- armatury laboratorní nástěnné, 1*230V</t>
  </si>
  <si>
    <t>2044471887</t>
  </si>
  <si>
    <t>Poz.8-9a</t>
  </si>
  <si>
    <t>4. sestava stolů- konstrukce H (montovaná), pro práci ve stoje, bez pracovní desky o rozměru 1200/945/870mm</t>
  </si>
  <si>
    <t>1973301474</t>
  </si>
  <si>
    <t>Poz.8-9b</t>
  </si>
  <si>
    <t>9. Deska pracovní, laminát vysokotlaký, o rozměru 1200/1000/35mm, tl. 30mm + hrana, tl.35mm</t>
  </si>
  <si>
    <t>932418531</t>
  </si>
  <si>
    <t>SO 07.4 - Místnost č.1.09d</t>
  </si>
  <si>
    <t>D1 - Místnost č.1.09d</t>
  </si>
  <si>
    <t>Poz.1</t>
  </si>
  <si>
    <t>12. skříň laboratorní dveřová na nožkách, horní police prosklenné bez zámku (dvě police), spodní plné bez zámku (jedna police), čtyřdveřová, rozměr 900/450/1960mm</t>
  </si>
  <si>
    <t>17344390</t>
  </si>
  <si>
    <t>-1447200536</t>
  </si>
  <si>
    <t>4.Stůl rohový- konstrukce H (montovaná), pro práci v sedě, bez pracovní desky o rozměru 1500/545/720mm</t>
  </si>
  <si>
    <t>-2059825348</t>
  </si>
  <si>
    <t>10.Stůl rohový- deska pracovní , postforming, tl.28mm o rozměru 1500/600/28mm</t>
  </si>
  <si>
    <t>-2141580346</t>
  </si>
  <si>
    <t>2013883093</t>
  </si>
  <si>
    <t>SO 07.5 - Místnost č.1.10</t>
  </si>
  <si>
    <t>D1 - Místnost č.1.10</t>
  </si>
  <si>
    <t>4.Stůl- konstrukce H (svařovaná), pro práci ve stoje, bez pracovní desky, o rozměru 900/845/870mm</t>
  </si>
  <si>
    <t>-268359757</t>
  </si>
  <si>
    <t>774141276</t>
  </si>
  <si>
    <t>Poz.9</t>
  </si>
  <si>
    <t>9.deska pracovní-sestava, laminát vysokotlaký, tl.30mm+ hrana, tl.35mm o rozměru 1800/900/35mm + druhá část o rozměru 1000/900/35mm</t>
  </si>
  <si>
    <t>-2141633473</t>
  </si>
  <si>
    <t>SO 07.6 - Místnost č.1.11</t>
  </si>
  <si>
    <t>D1 - Místnost č.1.11</t>
  </si>
  <si>
    <t>1570845824</t>
  </si>
  <si>
    <t>22a-DIGESTOŘ- plechová, výška pracovní deska 900mm, 4*230V/IP 44(2 vnitřní), LED světlo, příprava pro ovládací jednotku, dvě okna manuálně vertikálně posuvná- spodní i horizontálně posuvné, bezpečnostní sklo, o rozměru 1200/900/2500mm</t>
  </si>
  <si>
    <t>398571735</t>
  </si>
  <si>
    <t>22c-Deska pracovní digestoře 1200, dlažba keramická kyselinovzdorná, tl.30mm+ polypropylenová vanička (vpravo)</t>
  </si>
  <si>
    <t>185044614</t>
  </si>
  <si>
    <t>22c-Deska pracovní digestoře 1200, dlažba keramická kyselinovzdorná, tl.30mm+ polypropylenová vanička (vpravo) o rozměru 1200/900</t>
  </si>
  <si>
    <t>-1188141446</t>
  </si>
  <si>
    <t>-1373578796</t>
  </si>
  <si>
    <t>28- Skříň bezpečnostní na hořlaviny, nízká, typ 90, 1 výjezd, hloubka 50cm, komínek pr.50mm, hmotnost 148kg, o rozměru 893/502/600mm</t>
  </si>
  <si>
    <t>1342596130</t>
  </si>
  <si>
    <t>28- Sokl pro skříně bezpečnostní šířky 890mm, o rozměru 887/60/30mm</t>
  </si>
  <si>
    <t>-2053964711</t>
  </si>
  <si>
    <t>-1547372816</t>
  </si>
  <si>
    <t>22-Flexibilní hadice pro laboratorní použití, průměr 250mm- pro propojení digestoře, odtahového dílu ,...s vyústěním vzduchotechniky</t>
  </si>
  <si>
    <t>-181155439</t>
  </si>
  <si>
    <t>22-Flexibilní hadice pro laboratorní použití, průměr 250mm- pro propojení digestoře, odtahového dílu ,...s vyústěním vzduchotechniky, o rozměru 1000/250mm</t>
  </si>
  <si>
    <t>28-Flexibilní hadice pro laboratorní použití, průměr 51mm- pro propojení  skříňky pod digestoří, bezpečnostní skříně,...s vyústěním vzduchotechniky</t>
  </si>
  <si>
    <t>-784177916</t>
  </si>
  <si>
    <t>28-Flexibilní hadice pro laboratorní použití, průměr 51mm- pro propojení skříňky pod digestoří, bezpečnostní skříně,...s vyústěním vzduchotechniky, rozměr 1000/51</t>
  </si>
  <si>
    <t>-1017716141</t>
  </si>
  <si>
    <t>Poznámka k položce:_x000D_
dodávka + montáž vč.přesunu</t>
  </si>
  <si>
    <t>-2065888569</t>
  </si>
  <si>
    <t>Poz.2c</t>
  </si>
  <si>
    <t>254140577</t>
  </si>
  <si>
    <t>Poz.2d</t>
  </si>
  <si>
    <t>-2016293794</t>
  </si>
  <si>
    <t>Poz.2e</t>
  </si>
  <si>
    <t>1213267860</t>
  </si>
  <si>
    <t>Poz.2f</t>
  </si>
  <si>
    <t>-1640378322</t>
  </si>
  <si>
    <t>Poz.2g</t>
  </si>
  <si>
    <t>-539987321</t>
  </si>
  <si>
    <t>Poz.2h</t>
  </si>
  <si>
    <t>1180319647</t>
  </si>
  <si>
    <t>Poz.2i</t>
  </si>
  <si>
    <t>-184286442</t>
  </si>
  <si>
    <t>Poz.2j</t>
  </si>
  <si>
    <t>-1377321616</t>
  </si>
  <si>
    <t>115934466</t>
  </si>
  <si>
    <t>2127970028</t>
  </si>
  <si>
    <t>Poz.3c</t>
  </si>
  <si>
    <t>1420250304</t>
  </si>
  <si>
    <t>Poz.3d</t>
  </si>
  <si>
    <t>-810845445</t>
  </si>
  <si>
    <t>Poz.3e</t>
  </si>
  <si>
    <t>-2131032221</t>
  </si>
  <si>
    <t>Poz.3f</t>
  </si>
  <si>
    <t>-266046773</t>
  </si>
  <si>
    <t>Poz.3g</t>
  </si>
  <si>
    <t>-1908949055</t>
  </si>
  <si>
    <t>Poz.3h</t>
  </si>
  <si>
    <t>1669856530</t>
  </si>
  <si>
    <t>Poz.3i</t>
  </si>
  <si>
    <t>192640682</t>
  </si>
  <si>
    <t>Poz.3j</t>
  </si>
  <si>
    <t>-1933541488</t>
  </si>
  <si>
    <t>4.Stůl mycí- konstrukce H (svařovaná) o rozměru 900/695/870mm</t>
  </si>
  <si>
    <t>1126033289</t>
  </si>
  <si>
    <t>4.Stůl- konstrukce H (svařovaná) o rozměru 900/695/870mm, pro práci ve stoje, bez pracovní desky</t>
  </si>
  <si>
    <t>3. doměr rovný o rozměru 18/150/770mm</t>
  </si>
  <si>
    <t>-1412720543</t>
  </si>
  <si>
    <t>Poz.4c</t>
  </si>
  <si>
    <t xml:space="preserve">1. Skříňka laboratorní výlevková dveřová na nožičkách s podpěrou pod výlevku, pro práci ve stoje, dveře bez zámku (bez police), jednodveřová) o rozměru 600/570/870mm, </t>
  </si>
  <si>
    <t>701401664</t>
  </si>
  <si>
    <t>Poz.4d</t>
  </si>
  <si>
    <t>8.deska pracovní, , dlažba keramická kyselinovzdorná, ti.30mm + hrana, tl.35mm  o rozměru 1000/750/35mm</t>
  </si>
  <si>
    <t>-1443488810</t>
  </si>
  <si>
    <t>9.deska pracovní, laminát vysokotlaký, tl.30mm+ hrana, tl.35mm o rozměru 1000/700/35mm</t>
  </si>
  <si>
    <t>Poz.4e</t>
  </si>
  <si>
    <t>19. výlevka kameninová + přepad pro zabudování do pracovní desky, vnitř.rozměr 380*380*250mm, bílá, venk.rozměr 445/445/265mm</t>
  </si>
  <si>
    <t>22040486</t>
  </si>
  <si>
    <t>19. výlevka kameninová + přepad pro zabudování do pracovní desky, vnitř.rozměr 380*380*250mm, bílá</t>
  </si>
  <si>
    <t>Poz.4f</t>
  </si>
  <si>
    <t>16.Armatura laboratorní stojánková- směšovací , voda , s klinickou pákou, vysoká , G3/4" o rozměru 0/250/300mm</t>
  </si>
  <si>
    <t>906660451</t>
  </si>
  <si>
    <t>Rameno chemické- 21a- rameno odsávací vč.připojovacího adaptéru, délka 2400mm, DN 100mm, chemické</t>
  </si>
  <si>
    <t>-584291462</t>
  </si>
  <si>
    <t>Rameno chemické - 21b- Konzola s prodlužovacím dílem 500mm</t>
  </si>
  <si>
    <t>1693862420</t>
  </si>
  <si>
    <t>Poz.5d</t>
  </si>
  <si>
    <t>Rameno chemické - 21c- Dymník kovový, bílý lak. rozměr 280mm</t>
  </si>
  <si>
    <t>952274167</t>
  </si>
  <si>
    <t>Poz.5e</t>
  </si>
  <si>
    <t>Rameno chemické - 21d- Flexibilní hadice pro laboratorní použití, délky 1000mm, DN 101mm, pro propojení stolní digestoře, odtahového dílu,...s vyústěním vzduchotechniky</t>
  </si>
  <si>
    <t>2129329572</t>
  </si>
  <si>
    <t>SO 07.7 - Místnost č.1.12</t>
  </si>
  <si>
    <t>D1 - Místnost č.1.12</t>
  </si>
  <si>
    <t>4. Stůl- konstrukce H (svařovaná), pro práci ve stoje, bez pracovní desky o rozměru 1000/545/870mm</t>
  </si>
  <si>
    <t>-1282307347</t>
  </si>
  <si>
    <t>10. Deska pracovní, postforming, 1000/600/28mm,</t>
  </si>
  <si>
    <t>-317035147</t>
  </si>
  <si>
    <t>4.Stůl mycí- konstrukce H (svařovaná) o rozměru 900/570/870mm</t>
  </si>
  <si>
    <t>1884803364</t>
  </si>
  <si>
    <t>4.Stůl- konstrukce H (svařovaná) o rozměru 900/570/870mm, pro práci ve stoje, bez pracovní desky</t>
  </si>
  <si>
    <t>2115320618</t>
  </si>
  <si>
    <t xml:space="preserve">1. Skříňka laboratorní výlevková dveřová na nožičkách s podpěrou pod výlevku, pro práci ve stoje, dveře bez zámku (bez police), jednodveřová) o rozměru 900/570/870mm, </t>
  </si>
  <si>
    <t>1159733464</t>
  </si>
  <si>
    <t>-675982831</t>
  </si>
  <si>
    <t>8.deska pracovní, laminát vysokotlaký, tl.30mm+ hrana, tl.35mm o rozměru 1000/700/35mm</t>
  </si>
  <si>
    <t>20. výlevka kameninová + přepad pro zabudování do pracovní desky, vnitř.rozměr 680*380*250mm, bílá, venk.rozměr 745/445/265mm</t>
  </si>
  <si>
    <t>-541507658</t>
  </si>
  <si>
    <t>-425566952</t>
  </si>
  <si>
    <t>SO 07.8 - Místnost č.1.13</t>
  </si>
  <si>
    <t>D1 - Místnost č.1.13</t>
  </si>
  <si>
    <t>419984475</t>
  </si>
  <si>
    <t>22a-DIGESTOŘ- plechová, výška pracovní deska 900mm, 4*230V/IP 44(2 vnitřní), LED světlo, příprava pro ovládací jednotku, dvě okna manuálně vertikálně posuvná- spodní i horizontálně posuvné, bezpečnostní sklo, o rozměru 1500/900/2500mm</t>
  </si>
  <si>
    <t>-1979919367</t>
  </si>
  <si>
    <t>-2032979845</t>
  </si>
  <si>
    <t>-566504925</t>
  </si>
  <si>
    <t>22c-Deska pracovní digestoře 1500, dlažba keramická kyselinovzdorná, tl.30mm+ polypropylenová vanička (vpravo)</t>
  </si>
  <si>
    <t>-1394080160</t>
  </si>
  <si>
    <t>1931193851</t>
  </si>
  <si>
    <t>-1457526823</t>
  </si>
  <si>
    <t>-1496289395</t>
  </si>
  <si>
    <t>1461632112</t>
  </si>
  <si>
    <t>-1966472610</t>
  </si>
  <si>
    <t>-1924968372</t>
  </si>
  <si>
    <t>938331991</t>
  </si>
  <si>
    <t>-944568559</t>
  </si>
  <si>
    <t>-1344654692</t>
  </si>
  <si>
    <t>26- zakrytí volného prostoru kolem podsříněk, plech</t>
  </si>
  <si>
    <t>-22443060</t>
  </si>
  <si>
    <t>26-Zakrytí volného prostoru kolem podskříněk, plech tl.1,0mm, rozměry podle doměření po osazení skříní</t>
  </si>
  <si>
    <t>-699209472</t>
  </si>
  <si>
    <t>355898993</t>
  </si>
  <si>
    <t>Poz.2k</t>
  </si>
  <si>
    <t>949629028</t>
  </si>
  <si>
    <t>290949428</t>
  </si>
  <si>
    <t>Poz.2l</t>
  </si>
  <si>
    <t>576686394</t>
  </si>
  <si>
    <t>SO 07.9 - Místnost č.1.15</t>
  </si>
  <si>
    <t>D1 - Místnost č.1.15</t>
  </si>
  <si>
    <t>13. skříň laboratorní dveřová na nožkách, horní police prosklenné bez zámku (dvě police), spodní plné bez zámku (jedna police), čtyřdveřová, rozměr 600/450/1960mm</t>
  </si>
  <si>
    <t>780684649</t>
  </si>
  <si>
    <t>-184270728</t>
  </si>
  <si>
    <t>529707280</t>
  </si>
  <si>
    <t>4.Stůl- konstrukce H (montovaná), pro práci v sedě, bez pracovní desky o rozměru 1500/695/720mm</t>
  </si>
  <si>
    <t>-1191209491</t>
  </si>
  <si>
    <t>10. deska pracovní, postforming, o rozměru 1500/750/28mm</t>
  </si>
  <si>
    <t>561689469</t>
  </si>
  <si>
    <t>10.Stůl rohový- deska pracovní , postforming, tl.28mm o rozměru 1000/600/28mm</t>
  </si>
  <si>
    <t>Poz.5</t>
  </si>
  <si>
    <t>1626177003</t>
  </si>
  <si>
    <t>4. Stůl- konstrukce H (montovaná), pro práci v sedě, bez pracovní desky o rozměru 1500/695/720mm</t>
  </si>
  <si>
    <t>467136081</t>
  </si>
  <si>
    <t>10. Deska pracovní, postforming, 1520/750/28mm,</t>
  </si>
  <si>
    <t>-1251826328</t>
  </si>
  <si>
    <t>SO 07.10 - Místnost č.1.16</t>
  </si>
  <si>
    <t>D1 - Místnost č.1.16</t>
  </si>
  <si>
    <t>21. Rameno odsávací S vč.připojovacího adaptéru, dN 100, délky 2400mm, chemické</t>
  </si>
  <si>
    <t>-207477621</t>
  </si>
  <si>
    <t>21. Rameno chemické- konzola s prodlužovacím dílem 500mm</t>
  </si>
  <si>
    <t>-613219281</t>
  </si>
  <si>
    <t>2052311007</t>
  </si>
  <si>
    <t>-1623469870</t>
  </si>
  <si>
    <t>21. Rameno chemické- flexibilní hadice pro laboratorní použití, průměr 101mm, pro propojení stolní digestoře, odtahového dílu...s vyústěním vzduchotechniky, rozměr 1000/101</t>
  </si>
  <si>
    <t>Poz.15</t>
  </si>
  <si>
    <t>15.Stůl váhový pro práci v sedě o rozměru 900/600/750, 1* žulová deska 450*500mmříň laboratorní o rozměru 900/450/1960mm</t>
  </si>
  <si>
    <t>1387516227</t>
  </si>
  <si>
    <t>SO 07.11 - Místnost č.1.18</t>
  </si>
  <si>
    <t>D1 - Místnost č.1.18</t>
  </si>
  <si>
    <t>4.Stůl rohový- konstrukce (svařovaná), pro práci ve stoje, bez pracovní desky o rozměru 1800/695/870mm</t>
  </si>
  <si>
    <t>-1765651676</t>
  </si>
  <si>
    <t>10.Stůl rohový- deska pracovní , postforming, tl.28mm o rozměru 1800/750/28mm</t>
  </si>
  <si>
    <t>256774121</t>
  </si>
  <si>
    <t>SO 07.12 - Místnost č.1.22</t>
  </si>
  <si>
    <t>D1 - Místnost č.1.22</t>
  </si>
  <si>
    <t>7. kontejner zásuvkový na kolečkách (2 s brzdou), čtyři zásuvky s částečným výsuvem, bz dotahu a tlumen (bez tužkovníku, 4 mělké), s centrálním zámkem s blokací, rozměr 450/530/620mm</t>
  </si>
  <si>
    <t>-1240141555</t>
  </si>
  <si>
    <t>4. Stůl- konstrukce H (montovaná), pro práci ve stoje, bez pracovní desky o rozměru 1800/695/870mm</t>
  </si>
  <si>
    <t>191063488</t>
  </si>
  <si>
    <t xml:space="preserve">10. Deska pracovní, postforming, 1820/750/35mm, tl. 28mm </t>
  </si>
  <si>
    <t>1030071398</t>
  </si>
  <si>
    <t>11.Skříň laboratorní dveřová na nožičkách, dveře plné bez zámku (čtyři police), jednodveřová, rozměru 450/450/1960mm</t>
  </si>
  <si>
    <t>168851669</t>
  </si>
  <si>
    <t>12.Skříň laboratorní dveřová na nožičkách, horní dveře prosklenné bez zámku (dvě police), spodní dveře plné bez zámku (jedna police), čtyřdveřová, rozměru 900/450/1960mm</t>
  </si>
  <si>
    <t>-1906224149</t>
  </si>
  <si>
    <t>-1452242087</t>
  </si>
  <si>
    <t>SO 07.13 - Ostatní, montáže, doprava</t>
  </si>
  <si>
    <t>D1 - Ostatní, montáže, doprava</t>
  </si>
  <si>
    <t>montážní práce pro celý mobiliář</t>
  </si>
  <si>
    <t>977191281</t>
  </si>
  <si>
    <t>Poznámka k položce:_x000D_
včetně spojovacího materiálu</t>
  </si>
  <si>
    <t>Doprava mobiliáře a osob</t>
  </si>
  <si>
    <t>280921628</t>
  </si>
  <si>
    <t>Doprava bezpečnostních skříní</t>
  </si>
  <si>
    <t>-1498338888</t>
  </si>
  <si>
    <t>Poznámka k položce:_x000D_
vč.přesunu na místě stavby až po uložení na místo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</si>
  <si>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</si>
  <si>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</si>
  <si>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</si>
  <si>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</si>
  <si>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</si>
  <si>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</si>
  <si>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</si>
  <si>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</si>
  <si>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</si>
  <si>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</si>
  <si>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</si>
  <si>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</si>
  <si>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</si>
  <si>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</si>
  <si>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</si>
  <si>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</si>
  <si>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</si>
  <si>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</si>
  <si>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</si>
  <si>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</si>
  <si>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</si>
  <si>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</si>
  <si>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</si>
  <si>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</si>
  <si>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</si>
  <si>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</si>
  <si>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</si>
  <si>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</si>
  <si>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</si>
  <si>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</si>
  <si>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</si>
  <si>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</si>
  <si>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</si>
  <si>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</si>
  <si>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</si>
  <si>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</si>
  <si>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</si>
  <si>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</si>
  <si>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</si>
  <si>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</si>
  <si>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</si>
  <si>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</si>
  <si>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</si>
  <si>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</si>
  <si>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</si>
  <si>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</si>
  <si>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</si>
  <si>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</si>
  <si>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</si>
  <si>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</si>
  <si>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</si>
  <si>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</si>
  <si>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</si>
  <si>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</si>
  <si>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</si>
  <si>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</si>
  <si>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</si>
  <si>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</si>
  <si>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</si>
  <si>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</si>
  <si>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</si>
  <si>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</si>
  <si>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</si>
  <si>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</si>
  <si>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</si>
  <si>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</si>
  <si>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</si>
  <si>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</si>
  <si>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</si>
  <si>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</si>
  <si>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</si>
  <si>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</si>
  <si>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</si>
  <si>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</si>
  <si>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</si>
  <si>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</si>
  <si>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</si>
  <si>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</si>
  <si>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</si>
  <si>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</si>
  <si>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</si>
  <si>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</si>
  <si>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</si>
  <si>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</si>
  <si>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</si>
  <si>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</si>
  <si>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</si>
  <si>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</si>
  <si>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</si>
  <si>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</si>
  <si>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</si>
  <si>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</si>
  <si>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</si>
  <si>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</si>
  <si>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</si>
  <si>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</si>
  <si>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</si>
  <si>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</si>
  <si>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</si>
  <si>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</si>
  <si>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</si>
  <si>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</si>
  <si>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</si>
  <si>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</si>
  <si>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</si>
  <si>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</si>
  <si>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</si>
  <si>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</si>
  <si>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</si>
  <si>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</si>
  <si>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</si>
  <si>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</si>
  <si>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</si>
  <si>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</si>
  <si>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</si>
  <si>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</si>
  <si>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</si>
  <si>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</si>
  <si>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</si>
  <si>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</si>
  <si>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</si>
  <si>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</si>
  <si>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</si>
  <si>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</si>
  <si>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</si>
  <si>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</si>
  <si>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</si>
  <si>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</si>
  <si>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</si>
  <si>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</si>
  <si>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</si>
  <si>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</si>
  <si>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</si>
  <si>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</si>
  <si>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</si>
  <si>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</si>
  <si>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</si>
  <si>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</si>
  <si>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</si>
  <si>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</si>
  <si>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</si>
  <si>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</si>
  <si>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</si>
  <si>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</si>
  <si>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</si>
  <si>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</si>
  <si>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</si>
  <si>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</si>
  <si>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</si>
  <si>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</si>
  <si>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</si>
  <si>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</si>
  <si>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</si>
  <si>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</si>
  <si>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</si>
  <si>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</si>
  <si>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</si>
  <si>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</si>
  <si>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</si>
  <si>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</si>
  <si>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</si>
  <si>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</si>
  <si>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</si>
  <si>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</si>
  <si>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</si>
  <si>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</si>
  <si>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</si>
  <si>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</si>
  <si>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</si>
  <si>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</si>
  <si>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</si>
  <si>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</si>
  <si>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</si>
  <si>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</si>
  <si>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</si>
  <si>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</si>
  <si>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</si>
  <si>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</si>
  <si>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</si>
  <si>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</si>
  <si>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</si>
  <si>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</si>
  <si>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</si>
  <si>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</si>
  <si>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Zhotovitel je povinen se při realizaci Díla řídit zásadami „významně nepoškozovat“ životní prostředí (dále jen „DNSH“), které vychází z nařízení EU 2020/852 (Taxonomie EU) a je povinen poskytnout Objednateli plnou součinnost včetně doložení všech dokumentů k přípravě závěrečného protokolu k DNSH, a to zejména doložení, že nedošlo k významnému zvýšení emisí, že byla prováděna opatření ke snížení prašnosti a hlučnosti, a dále platné certifikáty nebo jiné další obdobné relevantní doklady..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</si>
</sst>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2903000" TargetMode="External"/><Relationship Id="rId13" Type="http://schemas.openxmlformats.org/officeDocument/2006/relationships/hyperlink" Target="https://podminky.urs.cz/item/CS_URS_2023_01/034503000" TargetMode="External"/><Relationship Id="rId18" Type="http://schemas.openxmlformats.org/officeDocument/2006/relationships/hyperlink" Target="https://podminky.urs.cz/item/CS_URS_2023_01/091003000" TargetMode="Externa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3_01/032803000" TargetMode="External"/><Relationship Id="rId12" Type="http://schemas.openxmlformats.org/officeDocument/2006/relationships/hyperlink" Target="https://podminky.urs.cz/item/CS_URS_2023_01/034403000" TargetMode="External"/><Relationship Id="rId17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12103000" TargetMode="External"/><Relationship Id="rId16" Type="http://schemas.openxmlformats.org/officeDocument/2006/relationships/hyperlink" Target="https://podminky.urs.cz/item/CS_URS_2023_01/044003000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011503000" TargetMode="External"/><Relationship Id="rId6" Type="http://schemas.openxmlformats.org/officeDocument/2006/relationships/hyperlink" Target="https://podminky.urs.cz/item/CS_URS_2023_01/032503000" TargetMode="External"/><Relationship Id="rId11" Type="http://schemas.openxmlformats.org/officeDocument/2006/relationships/hyperlink" Target="https://podminky.urs.cz/item/CS_URS_2023_01/034303000" TargetMode="External"/><Relationship Id="rId5" Type="http://schemas.openxmlformats.org/officeDocument/2006/relationships/hyperlink" Target="https://podminky.urs.cz/item/CS_URS_2023_01/032103000" TargetMode="External"/><Relationship Id="rId15" Type="http://schemas.openxmlformats.org/officeDocument/2006/relationships/hyperlink" Target="https://podminky.urs.cz/item/CS_URS_2023_01/043194000" TargetMode="External"/><Relationship Id="rId10" Type="http://schemas.openxmlformats.org/officeDocument/2006/relationships/hyperlink" Target="https://podminky.urs.cz/item/CS_URS_2023_01/033203000" TargetMode="External"/><Relationship Id="rId19" Type="http://schemas.openxmlformats.org/officeDocument/2006/relationships/hyperlink" Target="https://podminky.urs.cz/item/CS_URS_2023_01/094104000" TargetMode="External"/><Relationship Id="rId4" Type="http://schemas.openxmlformats.org/officeDocument/2006/relationships/hyperlink" Target="https://podminky.urs.cz/item/CS_URS_2023_01/013294000" TargetMode="External"/><Relationship Id="rId9" Type="http://schemas.openxmlformats.org/officeDocument/2006/relationships/hyperlink" Target="https://podminky.urs.cz/item/CS_URS_2023_01/033103000" TargetMode="External"/><Relationship Id="rId14" Type="http://schemas.openxmlformats.org/officeDocument/2006/relationships/hyperlink" Target="https://podminky.urs.cz/item/CS_URS_2023_01/043144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71033351" TargetMode="External"/><Relationship Id="rId18" Type="http://schemas.openxmlformats.org/officeDocument/2006/relationships/hyperlink" Target="https://podminky.urs.cz/item/CS_URS_2023_01/971033561" TargetMode="External"/><Relationship Id="rId26" Type="http://schemas.openxmlformats.org/officeDocument/2006/relationships/hyperlink" Target="https://podminky.urs.cz/item/CS_URS_2023_01/997013509" TargetMode="External"/><Relationship Id="rId39" Type="http://schemas.openxmlformats.org/officeDocument/2006/relationships/hyperlink" Target="https://podminky.urs.cz/item/CS_URS_2023_01/763164551" TargetMode="External"/><Relationship Id="rId21" Type="http://schemas.openxmlformats.org/officeDocument/2006/relationships/hyperlink" Target="https://podminky.urs.cz/item/CS_URS_2023_01/977151124" TargetMode="External"/><Relationship Id="rId34" Type="http://schemas.openxmlformats.org/officeDocument/2006/relationships/hyperlink" Target="https://podminky.urs.cz/item/CS_URS_2023_01/725210821" TargetMode="External"/><Relationship Id="rId42" Type="http://schemas.openxmlformats.org/officeDocument/2006/relationships/hyperlink" Target="https://podminky.urs.cz/item/CS_URS_2023_01/766441823" TargetMode="External"/><Relationship Id="rId47" Type="http://schemas.openxmlformats.org/officeDocument/2006/relationships/hyperlink" Target="https://podminky.urs.cz/item/CS_URS_2023_01/776201812" TargetMode="External"/><Relationship Id="rId50" Type="http://schemas.openxmlformats.org/officeDocument/2006/relationships/hyperlink" Target="https://podminky.urs.cz/item/CS_URS_2023_01/781473810" TargetMode="External"/><Relationship Id="rId55" Type="http://schemas.openxmlformats.org/officeDocument/2006/relationships/hyperlink" Target="https://podminky.urs.cz/item/CS_URS_2023_01/HZS2171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971033241" TargetMode="External"/><Relationship Id="rId2" Type="http://schemas.openxmlformats.org/officeDocument/2006/relationships/hyperlink" Target="https://podminky.urs.cz/item/CS_URS_2023_01/965046111" TargetMode="External"/><Relationship Id="rId16" Type="http://schemas.openxmlformats.org/officeDocument/2006/relationships/hyperlink" Target="https://podminky.urs.cz/item/CS_URS_2023_01/971033441" TargetMode="External"/><Relationship Id="rId20" Type="http://schemas.openxmlformats.org/officeDocument/2006/relationships/hyperlink" Target="https://podminky.urs.cz/item/CS_URS_2023_01/977151121" TargetMode="External"/><Relationship Id="rId29" Type="http://schemas.openxmlformats.org/officeDocument/2006/relationships/hyperlink" Target="https://podminky.urs.cz/item/CS_URS_2023_01/997013867" TargetMode="External"/><Relationship Id="rId41" Type="http://schemas.openxmlformats.org/officeDocument/2006/relationships/hyperlink" Target="https://podminky.urs.cz/item/CS_URS_2023_01/998763302" TargetMode="External"/><Relationship Id="rId54" Type="http://schemas.openxmlformats.org/officeDocument/2006/relationships/hyperlink" Target="https://podminky.urs.cz/item/CS_URS_2023_01/HZS1292" TargetMode="External"/><Relationship Id="rId62" Type="http://schemas.openxmlformats.org/officeDocument/2006/relationships/hyperlink" Target="https://podminky.urs.cz/item/CS_URS_2023_01/HZS3231" TargetMode="External"/><Relationship Id="rId1" Type="http://schemas.openxmlformats.org/officeDocument/2006/relationships/hyperlink" Target="https://podminky.urs.cz/item/CS_URS_2023_01/631311131" TargetMode="External"/><Relationship Id="rId6" Type="http://schemas.openxmlformats.org/officeDocument/2006/relationships/hyperlink" Target="https://podminky.urs.cz/item/CS_URS_2023_01/971033231" TargetMode="External"/><Relationship Id="rId11" Type="http://schemas.openxmlformats.org/officeDocument/2006/relationships/hyperlink" Target="https://podminky.urs.cz/item/CS_URS_2023_01/971033341" TargetMode="External"/><Relationship Id="rId24" Type="http://schemas.openxmlformats.org/officeDocument/2006/relationships/hyperlink" Target="https://podminky.urs.cz/item/CS_URS_2023_01/997013151" TargetMode="External"/><Relationship Id="rId32" Type="http://schemas.openxmlformats.org/officeDocument/2006/relationships/hyperlink" Target="https://podminky.urs.cz/item/CS_URS_2023_01/997013875" TargetMode="External"/><Relationship Id="rId37" Type="http://schemas.openxmlformats.org/officeDocument/2006/relationships/hyperlink" Target="https://podminky.urs.cz/item/CS_URS_2023_01/725820802" TargetMode="External"/><Relationship Id="rId40" Type="http://schemas.openxmlformats.org/officeDocument/2006/relationships/hyperlink" Target="https://podminky.urs.cz/item/CS_URS_2023_01/763431801" TargetMode="External"/><Relationship Id="rId45" Type="http://schemas.openxmlformats.org/officeDocument/2006/relationships/hyperlink" Target="https://podminky.urs.cz/item/CS_URS_2023_01/771473810" TargetMode="External"/><Relationship Id="rId53" Type="http://schemas.openxmlformats.org/officeDocument/2006/relationships/hyperlink" Target="https://podminky.urs.cz/item/CS_URS_2023_01/784121001" TargetMode="External"/><Relationship Id="rId58" Type="http://schemas.openxmlformats.org/officeDocument/2006/relationships/hyperlink" Target="https://podminky.urs.cz/item/CS_URS_2023_01/HZS2232" TargetMode="External"/><Relationship Id="rId5" Type="http://schemas.openxmlformats.org/officeDocument/2006/relationships/hyperlink" Target="https://podminky.urs.cz/item/CS_URS_2023_01/968062245" TargetMode="External"/><Relationship Id="rId15" Type="http://schemas.openxmlformats.org/officeDocument/2006/relationships/hyperlink" Target="https://podminky.urs.cz/item/CS_URS_2023_01/971033431" TargetMode="External"/><Relationship Id="rId23" Type="http://schemas.openxmlformats.org/officeDocument/2006/relationships/hyperlink" Target="https://podminky.urs.cz/item/CS_URS_2023_01/978013191" TargetMode="External"/><Relationship Id="rId28" Type="http://schemas.openxmlformats.org/officeDocument/2006/relationships/hyperlink" Target="https://podminky.urs.cz/item/CS_URS_2023_01/997013863" TargetMode="External"/><Relationship Id="rId36" Type="http://schemas.openxmlformats.org/officeDocument/2006/relationships/hyperlink" Target="https://podminky.urs.cz/item/CS_URS_2023_01/725320828" TargetMode="External"/><Relationship Id="rId49" Type="http://schemas.openxmlformats.org/officeDocument/2006/relationships/hyperlink" Target="https://podminky.urs.cz/item/CS_URS_2023_01/776991821" TargetMode="External"/><Relationship Id="rId57" Type="http://schemas.openxmlformats.org/officeDocument/2006/relationships/hyperlink" Target="https://podminky.urs.cz/item/CS_URS_2023_01/HZS2222" TargetMode="External"/><Relationship Id="rId61" Type="http://schemas.openxmlformats.org/officeDocument/2006/relationships/hyperlink" Target="https://podminky.urs.cz/item/CS_URS_2023_01/HZS3222" TargetMode="External"/><Relationship Id="rId10" Type="http://schemas.openxmlformats.org/officeDocument/2006/relationships/hyperlink" Target="https://podminky.urs.cz/item/CS_URS_2023_01/971033331" TargetMode="External"/><Relationship Id="rId19" Type="http://schemas.openxmlformats.org/officeDocument/2006/relationships/hyperlink" Target="https://podminky.urs.cz/item/CS_URS_2023_01/971033631" TargetMode="External"/><Relationship Id="rId31" Type="http://schemas.openxmlformats.org/officeDocument/2006/relationships/hyperlink" Target="https://podminky.urs.cz/item/CS_URS_2023_01/997013871" TargetMode="External"/><Relationship Id="rId44" Type="http://schemas.openxmlformats.org/officeDocument/2006/relationships/hyperlink" Target="https://podminky.urs.cz/item/CS_URS_2023_01/766622862" TargetMode="External"/><Relationship Id="rId52" Type="http://schemas.openxmlformats.org/officeDocument/2006/relationships/hyperlink" Target="https://podminky.urs.cz/item/CS_URS_2023_01/783806805" TargetMode="External"/><Relationship Id="rId60" Type="http://schemas.openxmlformats.org/officeDocument/2006/relationships/hyperlink" Target="https://podminky.urs.cz/item/CS_URS_2023_01/HZS3211" TargetMode="External"/><Relationship Id="rId4" Type="http://schemas.openxmlformats.org/officeDocument/2006/relationships/hyperlink" Target="https://podminky.urs.cz/item/CS_URS_2023_01/965081611" TargetMode="External"/><Relationship Id="rId9" Type="http://schemas.openxmlformats.org/officeDocument/2006/relationships/hyperlink" Target="https://podminky.urs.cz/item/CS_URS_2023_01/971033261" TargetMode="External"/><Relationship Id="rId14" Type="http://schemas.openxmlformats.org/officeDocument/2006/relationships/hyperlink" Target="https://podminky.urs.cz/item/CS_URS_2023_01/971033381" TargetMode="External"/><Relationship Id="rId22" Type="http://schemas.openxmlformats.org/officeDocument/2006/relationships/hyperlink" Target="https://podminky.urs.cz/item/CS_URS_2023_01/978011191" TargetMode="External"/><Relationship Id="rId27" Type="http://schemas.openxmlformats.org/officeDocument/2006/relationships/hyperlink" Target="https://podminky.urs.cz/item/CS_URS_2023_01/997013861" TargetMode="External"/><Relationship Id="rId30" Type="http://schemas.openxmlformats.org/officeDocument/2006/relationships/hyperlink" Target="https://podminky.urs.cz/item/CS_URS_2023_01/997013869" TargetMode="External"/><Relationship Id="rId35" Type="http://schemas.openxmlformats.org/officeDocument/2006/relationships/hyperlink" Target="https://podminky.urs.cz/item/CS_URS_2023_01/725310828" TargetMode="External"/><Relationship Id="rId43" Type="http://schemas.openxmlformats.org/officeDocument/2006/relationships/hyperlink" Target="https://podminky.urs.cz/item/CS_URS_2023_01/766622834" TargetMode="External"/><Relationship Id="rId48" Type="http://schemas.openxmlformats.org/officeDocument/2006/relationships/hyperlink" Target="https://podminky.urs.cz/item/CS_URS_2023_01/776410811" TargetMode="External"/><Relationship Id="rId56" Type="http://schemas.openxmlformats.org/officeDocument/2006/relationships/hyperlink" Target="https://podminky.urs.cz/item/CS_URS_2023_01/HZS2212" TargetMode="External"/><Relationship Id="rId8" Type="http://schemas.openxmlformats.org/officeDocument/2006/relationships/hyperlink" Target="https://podminky.urs.cz/item/CS_URS_2023_01/971033251" TargetMode="External"/><Relationship Id="rId51" Type="http://schemas.openxmlformats.org/officeDocument/2006/relationships/hyperlink" Target="https://podminky.urs.cz/item/CS_URS_2023_01/781491811" TargetMode="External"/><Relationship Id="rId3" Type="http://schemas.openxmlformats.org/officeDocument/2006/relationships/hyperlink" Target="https://podminky.urs.cz/item/CS_URS_2023_01/965046119" TargetMode="External"/><Relationship Id="rId12" Type="http://schemas.openxmlformats.org/officeDocument/2006/relationships/hyperlink" Target="https://podminky.urs.cz/item/CS_URS_2023_01/971033351" TargetMode="External"/><Relationship Id="rId17" Type="http://schemas.openxmlformats.org/officeDocument/2006/relationships/hyperlink" Target="https://podminky.urs.cz/item/CS_URS_2023_01/971033531" TargetMode="External"/><Relationship Id="rId25" Type="http://schemas.openxmlformats.org/officeDocument/2006/relationships/hyperlink" Target="https://podminky.urs.cz/item/CS_URS_2023_01/997013501" TargetMode="External"/><Relationship Id="rId33" Type="http://schemas.openxmlformats.org/officeDocument/2006/relationships/hyperlink" Target="https://podminky.urs.cz/item/CS_URS_2023_01/725110814" TargetMode="External"/><Relationship Id="rId38" Type="http://schemas.openxmlformats.org/officeDocument/2006/relationships/hyperlink" Target="https://podminky.urs.cz/item/CS_URS_2023_01/763135101" TargetMode="External"/><Relationship Id="rId46" Type="http://schemas.openxmlformats.org/officeDocument/2006/relationships/hyperlink" Target="https://podminky.urs.cz/item/CS_URS_2023_01/771573810" TargetMode="External"/><Relationship Id="rId59" Type="http://schemas.openxmlformats.org/officeDocument/2006/relationships/hyperlink" Target="https://podminky.urs.cz/item/CS_URS_2023_01/HZS249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32451105" TargetMode="External"/><Relationship Id="rId18" Type="http://schemas.openxmlformats.org/officeDocument/2006/relationships/hyperlink" Target="https://podminky.urs.cz/item/CS_URS_2023_01/766660011" TargetMode="External"/><Relationship Id="rId26" Type="http://schemas.openxmlformats.org/officeDocument/2006/relationships/hyperlink" Target="https://podminky.urs.cz/item/CS_URS_2023_01/781111011" TargetMode="External"/><Relationship Id="rId39" Type="http://schemas.openxmlformats.org/officeDocument/2006/relationships/hyperlink" Target="https://podminky.urs.cz/item/CS_URS_2023_01/784161511" TargetMode="External"/><Relationship Id="rId21" Type="http://schemas.openxmlformats.org/officeDocument/2006/relationships/hyperlink" Target="https://podminky.urs.cz/item/CS_URS_2023_01/771151012" TargetMode="External"/><Relationship Id="rId34" Type="http://schemas.openxmlformats.org/officeDocument/2006/relationships/hyperlink" Target="https://podminky.urs.cz/item/CS_URS_2023_01/784121031" TargetMode="External"/><Relationship Id="rId42" Type="http://schemas.openxmlformats.org/officeDocument/2006/relationships/hyperlink" Target="https://podminky.urs.cz/item/CS_URS_2023_01/784171101" TargetMode="External"/><Relationship Id="rId47" Type="http://schemas.openxmlformats.org/officeDocument/2006/relationships/hyperlink" Target="https://podminky.urs.cz/item/CS_URS_2023_01/784191007" TargetMode="External"/><Relationship Id="rId50" Type="http://schemas.openxmlformats.org/officeDocument/2006/relationships/hyperlink" Target="https://podminky.urs.cz/item/CS_URS_2023_01/HZS1301" TargetMode="External"/><Relationship Id="rId55" Type="http://schemas.openxmlformats.org/officeDocument/2006/relationships/hyperlink" Target="https://podminky.urs.cz/item/CS_URS_2023_01/HZS2232" TargetMode="External"/><Relationship Id="rId7" Type="http://schemas.openxmlformats.org/officeDocument/2006/relationships/hyperlink" Target="https://podminky.urs.cz/item/CS_URS_2023_01/611315422" TargetMode="External"/><Relationship Id="rId2" Type="http://schemas.openxmlformats.org/officeDocument/2006/relationships/hyperlink" Target="https://podminky.urs.cz/item/CS_URS_2023_01/317121102" TargetMode="External"/><Relationship Id="rId16" Type="http://schemas.openxmlformats.org/officeDocument/2006/relationships/hyperlink" Target="https://podminky.urs.cz/item/CS_URS_2023_01/766622133" TargetMode="External"/><Relationship Id="rId20" Type="http://schemas.openxmlformats.org/officeDocument/2006/relationships/hyperlink" Target="https://podminky.urs.cz/item/CS_URS_2023_01/771121011" TargetMode="External"/><Relationship Id="rId29" Type="http://schemas.openxmlformats.org/officeDocument/2006/relationships/hyperlink" Target="https://podminky.urs.cz/item/CS_URS_2023_01/781474111" TargetMode="External"/><Relationship Id="rId41" Type="http://schemas.openxmlformats.org/officeDocument/2006/relationships/hyperlink" Target="https://podminky.urs.cz/item/CS_URS_2023_01/784171001" TargetMode="External"/><Relationship Id="rId54" Type="http://schemas.openxmlformats.org/officeDocument/2006/relationships/hyperlink" Target="https://podminky.urs.cz/item/CS_URS_2023_01/HZS2222" TargetMode="External"/><Relationship Id="rId62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317121101" TargetMode="External"/><Relationship Id="rId6" Type="http://schemas.openxmlformats.org/officeDocument/2006/relationships/hyperlink" Target="https://podminky.urs.cz/item/CS_URS_2023_01/611131121" TargetMode="External"/><Relationship Id="rId11" Type="http://schemas.openxmlformats.org/officeDocument/2006/relationships/hyperlink" Target="https://podminky.urs.cz/item/CS_URS_2023_01/612321121" TargetMode="External"/><Relationship Id="rId24" Type="http://schemas.openxmlformats.org/officeDocument/2006/relationships/hyperlink" Target="https://podminky.urs.cz/item/CS_URS_2023_01/771591115" TargetMode="External"/><Relationship Id="rId32" Type="http://schemas.openxmlformats.org/officeDocument/2006/relationships/hyperlink" Target="https://podminky.urs.cz/item/CS_URS_2023_01/781495211" TargetMode="External"/><Relationship Id="rId37" Type="http://schemas.openxmlformats.org/officeDocument/2006/relationships/hyperlink" Target="https://podminky.urs.cz/item/CS_URS_2023_01/784161111" TargetMode="External"/><Relationship Id="rId40" Type="http://schemas.openxmlformats.org/officeDocument/2006/relationships/hyperlink" Target="https://podminky.urs.cz/item/CS_URS_2023_01/784161531" TargetMode="External"/><Relationship Id="rId45" Type="http://schemas.openxmlformats.org/officeDocument/2006/relationships/hyperlink" Target="https://podminky.urs.cz/item/CS_URS_2023_01/784181101" TargetMode="External"/><Relationship Id="rId53" Type="http://schemas.openxmlformats.org/officeDocument/2006/relationships/hyperlink" Target="https://podminky.urs.cz/item/CS_URS_2023_01/HZS2212" TargetMode="External"/><Relationship Id="rId58" Type="http://schemas.openxmlformats.org/officeDocument/2006/relationships/hyperlink" Target="https://podminky.urs.cz/item/CS_URS_2023_01/HZS3222" TargetMode="External"/><Relationship Id="rId5" Type="http://schemas.openxmlformats.org/officeDocument/2006/relationships/hyperlink" Target="https://podminky.urs.cz/item/CS_URS_2023_01/342272245" TargetMode="External"/><Relationship Id="rId15" Type="http://schemas.openxmlformats.org/officeDocument/2006/relationships/hyperlink" Target="https://podminky.urs.cz/item/CS_URS_2023_01/763431001" TargetMode="External"/><Relationship Id="rId23" Type="http://schemas.openxmlformats.org/officeDocument/2006/relationships/hyperlink" Target="https://podminky.urs.cz/item/CS_URS_2023_01/771575113" TargetMode="External"/><Relationship Id="rId28" Type="http://schemas.openxmlformats.org/officeDocument/2006/relationships/hyperlink" Target="https://podminky.urs.cz/item/CS_URS_2023_01/781161021" TargetMode="External"/><Relationship Id="rId36" Type="http://schemas.openxmlformats.org/officeDocument/2006/relationships/hyperlink" Target="https://podminky.urs.cz/item/CS_URS_2023_01/784161001" TargetMode="External"/><Relationship Id="rId49" Type="http://schemas.openxmlformats.org/officeDocument/2006/relationships/hyperlink" Target="https://podminky.urs.cz/item/CS_URS_2023_01/HZS1292" TargetMode="External"/><Relationship Id="rId57" Type="http://schemas.openxmlformats.org/officeDocument/2006/relationships/hyperlink" Target="https://podminky.urs.cz/item/CS_URS_2023_01/HZS3211" TargetMode="External"/><Relationship Id="rId61" Type="http://schemas.openxmlformats.org/officeDocument/2006/relationships/hyperlink" Target="https://podminky.urs.cz/item/CS_URS_2023_01/HZS4232" TargetMode="External"/><Relationship Id="rId10" Type="http://schemas.openxmlformats.org/officeDocument/2006/relationships/hyperlink" Target="https://podminky.urs.cz/item/CS_URS_2023_01/612131121" TargetMode="External"/><Relationship Id="rId19" Type="http://schemas.openxmlformats.org/officeDocument/2006/relationships/hyperlink" Target="https://podminky.urs.cz/item/CS_URS_2023_01/771111011" TargetMode="External"/><Relationship Id="rId31" Type="http://schemas.openxmlformats.org/officeDocument/2006/relationships/hyperlink" Target="https://podminky.urs.cz/item/CS_URS_2023_01/781495115" TargetMode="External"/><Relationship Id="rId44" Type="http://schemas.openxmlformats.org/officeDocument/2006/relationships/hyperlink" Target="https://podminky.urs.cz/item/CS_URS_2023_01/784181011" TargetMode="External"/><Relationship Id="rId52" Type="http://schemas.openxmlformats.org/officeDocument/2006/relationships/hyperlink" Target="https://podminky.urs.cz/item/CS_URS_2023_01/HZS2171" TargetMode="External"/><Relationship Id="rId60" Type="http://schemas.openxmlformats.org/officeDocument/2006/relationships/hyperlink" Target="https://podminky.urs.cz/item/CS_URS_2023_01/HZS4211" TargetMode="External"/><Relationship Id="rId4" Type="http://schemas.openxmlformats.org/officeDocument/2006/relationships/hyperlink" Target="https://podminky.urs.cz/item/CS_URS_2023_01/342272225" TargetMode="External"/><Relationship Id="rId9" Type="http://schemas.openxmlformats.org/officeDocument/2006/relationships/hyperlink" Target="https://podminky.urs.cz/item/CS_URS_2023_01/611321141" TargetMode="External"/><Relationship Id="rId14" Type="http://schemas.openxmlformats.org/officeDocument/2006/relationships/hyperlink" Target="https://podminky.urs.cz/item/CS_URS_2023_01/727213227" TargetMode="External"/><Relationship Id="rId22" Type="http://schemas.openxmlformats.org/officeDocument/2006/relationships/hyperlink" Target="https://podminky.urs.cz/item/CS_URS_2023_01/771474112" TargetMode="External"/><Relationship Id="rId27" Type="http://schemas.openxmlformats.org/officeDocument/2006/relationships/hyperlink" Target="https://podminky.urs.cz/item/CS_URS_2023_01/781121011" TargetMode="External"/><Relationship Id="rId30" Type="http://schemas.openxmlformats.org/officeDocument/2006/relationships/hyperlink" Target="https://podminky.urs.cz/item/CS_URS_2023_01/781494111" TargetMode="External"/><Relationship Id="rId35" Type="http://schemas.openxmlformats.org/officeDocument/2006/relationships/hyperlink" Target="https://podminky.urs.cz/item/CS_URS_2023_01/784151001" TargetMode="External"/><Relationship Id="rId43" Type="http://schemas.openxmlformats.org/officeDocument/2006/relationships/hyperlink" Target="https://podminky.urs.cz/item/CS_URS_2023_01/784171111" TargetMode="External"/><Relationship Id="rId48" Type="http://schemas.openxmlformats.org/officeDocument/2006/relationships/hyperlink" Target="https://podminky.urs.cz/item/CS_URS_2023_01/784211101" TargetMode="External"/><Relationship Id="rId56" Type="http://schemas.openxmlformats.org/officeDocument/2006/relationships/hyperlink" Target="https://podminky.urs.cz/item/CS_URS_2023_01/HZS2492" TargetMode="External"/><Relationship Id="rId8" Type="http://schemas.openxmlformats.org/officeDocument/2006/relationships/hyperlink" Target="https://podminky.urs.cz/item/CS_URS_2023_01/611315423" TargetMode="External"/><Relationship Id="rId51" Type="http://schemas.openxmlformats.org/officeDocument/2006/relationships/hyperlink" Target="https://podminky.urs.cz/item/CS_URS_2023_01/HZS1312" TargetMode="External"/><Relationship Id="rId3" Type="http://schemas.openxmlformats.org/officeDocument/2006/relationships/hyperlink" Target="https://podminky.urs.cz/item/CS_URS_2023_01/317941121" TargetMode="External"/><Relationship Id="rId12" Type="http://schemas.openxmlformats.org/officeDocument/2006/relationships/hyperlink" Target="https://podminky.urs.cz/item/CS_URS_2023_01/632451101" TargetMode="External"/><Relationship Id="rId17" Type="http://schemas.openxmlformats.org/officeDocument/2006/relationships/hyperlink" Target="https://podminky.urs.cz/item/CS_URS_2023_01/766660002" TargetMode="External"/><Relationship Id="rId25" Type="http://schemas.openxmlformats.org/officeDocument/2006/relationships/hyperlink" Target="https://podminky.urs.cz/item/CS_URS_2023_01/771592011" TargetMode="External"/><Relationship Id="rId33" Type="http://schemas.openxmlformats.org/officeDocument/2006/relationships/hyperlink" Target="https://podminky.urs.cz/item/CS_URS_2023_01/784121011" TargetMode="External"/><Relationship Id="rId38" Type="http://schemas.openxmlformats.org/officeDocument/2006/relationships/hyperlink" Target="https://podminky.urs.cz/item/CS_URS_2023_01/784161231" TargetMode="External"/><Relationship Id="rId46" Type="http://schemas.openxmlformats.org/officeDocument/2006/relationships/hyperlink" Target="https://podminky.urs.cz/item/CS_URS_2023_01/784191001" TargetMode="External"/><Relationship Id="rId59" Type="http://schemas.openxmlformats.org/officeDocument/2006/relationships/hyperlink" Target="https://podminky.urs.cz/item/CS_URS_2023_01/HZS323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4511811" TargetMode="External"/><Relationship Id="rId13" Type="http://schemas.openxmlformats.org/officeDocument/2006/relationships/hyperlink" Target="https://podminky.urs.cz/item/CS_URS_2023_01/HZS1292" TargetMode="External"/><Relationship Id="rId18" Type="http://schemas.openxmlformats.org/officeDocument/2006/relationships/hyperlink" Target="https://podminky.urs.cz/item/CS_URS_2023_01/HZS2162" TargetMode="External"/><Relationship Id="rId26" Type="http://schemas.openxmlformats.org/officeDocument/2006/relationships/hyperlink" Target="https://podminky.urs.cz/item/CS_URS_2023_01/HZS3231" TargetMode="External"/><Relationship Id="rId3" Type="http://schemas.openxmlformats.org/officeDocument/2006/relationships/hyperlink" Target="https://podminky.urs.cz/item/CS_URS_2023_01/941111211" TargetMode="External"/><Relationship Id="rId21" Type="http://schemas.openxmlformats.org/officeDocument/2006/relationships/hyperlink" Target="https://podminky.urs.cz/item/CS_URS_2023_01/HZS2222" TargetMode="External"/><Relationship Id="rId7" Type="http://schemas.openxmlformats.org/officeDocument/2006/relationships/hyperlink" Target="https://podminky.urs.cz/item/CS_URS_2023_01/944511211" TargetMode="External"/><Relationship Id="rId12" Type="http://schemas.openxmlformats.org/officeDocument/2006/relationships/hyperlink" Target="https://podminky.urs.cz/item/CS_URS_2023_01/998712181" TargetMode="External"/><Relationship Id="rId17" Type="http://schemas.openxmlformats.org/officeDocument/2006/relationships/hyperlink" Target="https://podminky.urs.cz/item/CS_URS_2023_01/HZS2152" TargetMode="External"/><Relationship Id="rId25" Type="http://schemas.openxmlformats.org/officeDocument/2006/relationships/hyperlink" Target="https://podminky.urs.cz/item/CS_URS_2023_01/HZS3222" TargetMode="External"/><Relationship Id="rId2" Type="http://schemas.openxmlformats.org/officeDocument/2006/relationships/hyperlink" Target="https://podminky.urs.cz/item/CS_URS_2023_01/941111121" TargetMode="External"/><Relationship Id="rId16" Type="http://schemas.openxmlformats.org/officeDocument/2006/relationships/hyperlink" Target="https://podminky.urs.cz/item/CS_URS_2023_01/HZS1312" TargetMode="External"/><Relationship Id="rId20" Type="http://schemas.openxmlformats.org/officeDocument/2006/relationships/hyperlink" Target="https://podminky.urs.cz/item/CS_URS_2023_01/HZS2212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3_01/636311122" TargetMode="External"/><Relationship Id="rId6" Type="http://schemas.openxmlformats.org/officeDocument/2006/relationships/hyperlink" Target="https://podminky.urs.cz/item/CS_URS_2023_01/944511111" TargetMode="External"/><Relationship Id="rId11" Type="http://schemas.openxmlformats.org/officeDocument/2006/relationships/hyperlink" Target="https://podminky.urs.cz/item/CS_URS_2023_01/998712102" TargetMode="External"/><Relationship Id="rId24" Type="http://schemas.openxmlformats.org/officeDocument/2006/relationships/hyperlink" Target="https://podminky.urs.cz/item/CS_URS_2023_01/HZS3211" TargetMode="External"/><Relationship Id="rId5" Type="http://schemas.openxmlformats.org/officeDocument/2006/relationships/hyperlink" Target="https://podminky.urs.cz/item/CS_URS_2023_01/941111811" TargetMode="External"/><Relationship Id="rId15" Type="http://schemas.openxmlformats.org/officeDocument/2006/relationships/hyperlink" Target="https://podminky.urs.cz/item/CS_URS_2023_01/HZS1301" TargetMode="External"/><Relationship Id="rId23" Type="http://schemas.openxmlformats.org/officeDocument/2006/relationships/hyperlink" Target="https://podminky.urs.cz/item/CS_URS_2023_01/HZS2492" TargetMode="External"/><Relationship Id="rId28" Type="http://schemas.openxmlformats.org/officeDocument/2006/relationships/hyperlink" Target="https://podminky.urs.cz/item/CS_URS_2023_01/HZS4232" TargetMode="External"/><Relationship Id="rId10" Type="http://schemas.openxmlformats.org/officeDocument/2006/relationships/hyperlink" Target="https://podminky.urs.cz/item/CS_URS_2023_01/712331101" TargetMode="External"/><Relationship Id="rId19" Type="http://schemas.openxmlformats.org/officeDocument/2006/relationships/hyperlink" Target="https://podminky.urs.cz/item/CS_URS_2023_01/HZS2171" TargetMode="External"/><Relationship Id="rId4" Type="http://schemas.openxmlformats.org/officeDocument/2006/relationships/hyperlink" Target="https://podminky.urs.cz/item/CS_URS_2023_01/941111312" TargetMode="External"/><Relationship Id="rId9" Type="http://schemas.openxmlformats.org/officeDocument/2006/relationships/hyperlink" Target="https://podminky.urs.cz/item/CS_URS_2023_01/998018002" TargetMode="External"/><Relationship Id="rId14" Type="http://schemas.openxmlformats.org/officeDocument/2006/relationships/hyperlink" Target="https://podminky.urs.cz/item/CS_URS_2023_01/HZS1292" TargetMode="External"/><Relationship Id="rId22" Type="http://schemas.openxmlformats.org/officeDocument/2006/relationships/hyperlink" Target="https://podminky.urs.cz/item/CS_URS_2023_01/HZS2232" TargetMode="External"/><Relationship Id="rId27" Type="http://schemas.openxmlformats.org/officeDocument/2006/relationships/hyperlink" Target="https://podminky.urs.cz/item/CS_URS_2023_01/HZS42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3_01/97733221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72118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721174024" TargetMode="External"/><Relationship Id="rId7" Type="http://schemas.openxmlformats.org/officeDocument/2006/relationships/hyperlink" Target="https://podminky.urs.cz/item/CS_URS_2023_01/998721102" TargetMode="External"/><Relationship Id="rId12" Type="http://schemas.openxmlformats.org/officeDocument/2006/relationships/hyperlink" Target="https://podminky.urs.cz/item/CS_URS_2023_01/HZS2492" TargetMode="External"/><Relationship Id="rId2" Type="http://schemas.openxmlformats.org/officeDocument/2006/relationships/hyperlink" Target="https://podminky.urs.cz/item/CS_URS_2023_01/721173723" TargetMode="External"/><Relationship Id="rId1" Type="http://schemas.openxmlformats.org/officeDocument/2006/relationships/hyperlink" Target="https://podminky.urs.cz/item/CS_URS_2023_01/721171905" TargetMode="External"/><Relationship Id="rId6" Type="http://schemas.openxmlformats.org/officeDocument/2006/relationships/hyperlink" Target="https://podminky.urs.cz/item/CS_URS_2023_01/721290111" TargetMode="External"/><Relationship Id="rId11" Type="http://schemas.openxmlformats.org/officeDocument/2006/relationships/hyperlink" Target="https://podminky.urs.cz/item/CS_URS_2023_01/HZS2491" TargetMode="External"/><Relationship Id="rId5" Type="http://schemas.openxmlformats.org/officeDocument/2006/relationships/hyperlink" Target="https://podminky.urs.cz/item/CS_URS_2023_01/721290111" TargetMode="External"/><Relationship Id="rId10" Type="http://schemas.openxmlformats.org/officeDocument/2006/relationships/hyperlink" Target="https://podminky.urs.cz/item/CS_URS_2023_01/HZS2222" TargetMode="External"/><Relationship Id="rId4" Type="http://schemas.openxmlformats.org/officeDocument/2006/relationships/hyperlink" Target="https://podminky.urs.cz/item/CS_URS_2023_01/721194105" TargetMode="External"/><Relationship Id="rId9" Type="http://schemas.openxmlformats.org/officeDocument/2006/relationships/hyperlink" Target="https://podminky.urs.cz/item/CS_URS_2023_01/HZS221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22290226" TargetMode="External"/><Relationship Id="rId13" Type="http://schemas.openxmlformats.org/officeDocument/2006/relationships/hyperlink" Target="https://podminky.urs.cz/item/CS_URS_2023_01/725869101" TargetMode="External"/><Relationship Id="rId18" Type="http://schemas.openxmlformats.org/officeDocument/2006/relationships/hyperlink" Target="https://podminky.urs.cz/item/CS_URS_2023_01/HZS2492" TargetMode="External"/><Relationship Id="rId3" Type="http://schemas.openxmlformats.org/officeDocument/2006/relationships/hyperlink" Target="https://podminky.urs.cz/item/CS_URS_2023_01/722174022" TargetMode="External"/><Relationship Id="rId7" Type="http://schemas.openxmlformats.org/officeDocument/2006/relationships/hyperlink" Target="https://podminky.urs.cz/item/CS_URS_2023_01/722232072" TargetMode="External"/><Relationship Id="rId12" Type="http://schemas.openxmlformats.org/officeDocument/2006/relationships/hyperlink" Target="https://podminky.urs.cz/item/CS_URS_2023_01/725822613" TargetMode="External"/><Relationship Id="rId17" Type="http://schemas.openxmlformats.org/officeDocument/2006/relationships/hyperlink" Target="https://podminky.urs.cz/item/CS_URS_2023_01/HZS2491" TargetMode="External"/><Relationship Id="rId2" Type="http://schemas.openxmlformats.org/officeDocument/2006/relationships/hyperlink" Target="https://podminky.urs.cz/item/CS_URS_2023_01/722174021" TargetMode="External"/><Relationship Id="rId16" Type="http://schemas.openxmlformats.org/officeDocument/2006/relationships/hyperlink" Target="https://podminky.urs.cz/item/CS_URS_2023_01/HZS2212" TargetMode="External"/><Relationship Id="rId1" Type="http://schemas.openxmlformats.org/officeDocument/2006/relationships/hyperlink" Target="https://podminky.urs.cz/item/CS_URS_2023_01/713463411" TargetMode="External"/><Relationship Id="rId6" Type="http://schemas.openxmlformats.org/officeDocument/2006/relationships/hyperlink" Target="https://podminky.urs.cz/item/CS_URS_2023_01/722232063" TargetMode="External"/><Relationship Id="rId11" Type="http://schemas.openxmlformats.org/officeDocument/2006/relationships/hyperlink" Target="https://podminky.urs.cz/item/CS_URS_2023_01/725211601" TargetMode="External"/><Relationship Id="rId5" Type="http://schemas.openxmlformats.org/officeDocument/2006/relationships/hyperlink" Target="https://podminky.urs.cz/item/CS_URS_2023_01/722190401" TargetMode="External"/><Relationship Id="rId15" Type="http://schemas.openxmlformats.org/officeDocument/2006/relationships/hyperlink" Target="https://podminky.urs.cz/item/CS_URS_2023_01/998725181" TargetMode="External"/><Relationship Id="rId10" Type="http://schemas.openxmlformats.org/officeDocument/2006/relationships/hyperlink" Target="https://podminky.urs.cz/item/CS_URS_2023_01/998722181" TargetMode="External"/><Relationship Id="rId19" Type="http://schemas.openxmlformats.org/officeDocument/2006/relationships/drawing" Target="../drawings/drawing22.xml"/><Relationship Id="rId4" Type="http://schemas.openxmlformats.org/officeDocument/2006/relationships/hyperlink" Target="https://podminky.urs.cz/item/CS_URS_2023_01/722174023" TargetMode="External"/><Relationship Id="rId9" Type="http://schemas.openxmlformats.org/officeDocument/2006/relationships/hyperlink" Target="https://podminky.urs.cz/item/CS_URS_2023_01/998722103" TargetMode="External"/><Relationship Id="rId14" Type="http://schemas.openxmlformats.org/officeDocument/2006/relationships/hyperlink" Target="https://podminky.urs.cz/item/CS_URS_2023_01/998725103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811242" TargetMode="External"/><Relationship Id="rId13" Type="http://schemas.openxmlformats.org/officeDocument/2006/relationships/hyperlink" Target="https://podminky.urs.cz/item/CS_URS_2023_01/734209104" TargetMode="External"/><Relationship Id="rId18" Type="http://schemas.openxmlformats.org/officeDocument/2006/relationships/hyperlink" Target="https://podminky.urs.cz/item/CS_URS_2023_01/734242416" TargetMode="External"/><Relationship Id="rId26" Type="http://schemas.openxmlformats.org/officeDocument/2006/relationships/hyperlink" Target="https://podminky.urs.cz/item/CS_URS_2023_01/734411128" TargetMode="External"/><Relationship Id="rId3" Type="http://schemas.openxmlformats.org/officeDocument/2006/relationships/hyperlink" Target="https://podminky.urs.cz/item/CS_URS_2023_01/733122228" TargetMode="External"/><Relationship Id="rId21" Type="http://schemas.openxmlformats.org/officeDocument/2006/relationships/hyperlink" Target="https://podminky.urs.cz/item/CS_URS_2023_01/734291247" TargetMode="External"/><Relationship Id="rId7" Type="http://schemas.openxmlformats.org/officeDocument/2006/relationships/hyperlink" Target="https://podminky.urs.cz/item/CS_URS_2023_01/733191114" TargetMode="External"/><Relationship Id="rId12" Type="http://schemas.openxmlformats.org/officeDocument/2006/relationships/hyperlink" Target="https://podminky.urs.cz/item/CS_URS_2023_01/734209103" TargetMode="External"/><Relationship Id="rId17" Type="http://schemas.openxmlformats.org/officeDocument/2006/relationships/hyperlink" Target="https://podminky.urs.cz/item/CS_URS_2023_01/734242415" TargetMode="External"/><Relationship Id="rId25" Type="http://schemas.openxmlformats.org/officeDocument/2006/relationships/hyperlink" Target="https://podminky.urs.cz/item/CS_URS_2023_01/734292728" TargetMode="External"/><Relationship Id="rId2" Type="http://schemas.openxmlformats.org/officeDocument/2006/relationships/hyperlink" Target="https://podminky.urs.cz/item/CS_URS_2023_01/733122227" TargetMode="External"/><Relationship Id="rId16" Type="http://schemas.openxmlformats.org/officeDocument/2006/relationships/hyperlink" Target="https://podminky.urs.cz/item/CS_URS_2023_01/734209118" TargetMode="External"/><Relationship Id="rId20" Type="http://schemas.openxmlformats.org/officeDocument/2006/relationships/hyperlink" Target="https://podminky.urs.cz/item/CS_URS_2023_01/734291123" TargetMode="External"/><Relationship Id="rId29" Type="http://schemas.openxmlformats.org/officeDocument/2006/relationships/hyperlink" Target="https://podminky.urs.cz/item/CS_URS_2023_01/998734181" TargetMode="External"/><Relationship Id="rId1" Type="http://schemas.openxmlformats.org/officeDocument/2006/relationships/hyperlink" Target="https://podminky.urs.cz/item/CS_URS_2023_01/733122226" TargetMode="External"/><Relationship Id="rId6" Type="http://schemas.openxmlformats.org/officeDocument/2006/relationships/hyperlink" Target="https://podminky.urs.cz/item/CS_URS_2023_01/733191113" TargetMode="External"/><Relationship Id="rId11" Type="http://schemas.openxmlformats.org/officeDocument/2006/relationships/hyperlink" Target="https://podminky.urs.cz/item/CS_URS_2023_01/998733181" TargetMode="External"/><Relationship Id="rId24" Type="http://schemas.openxmlformats.org/officeDocument/2006/relationships/hyperlink" Target="https://podminky.urs.cz/item/CS_URS_2023_01/734292727" TargetMode="External"/><Relationship Id="rId5" Type="http://schemas.openxmlformats.org/officeDocument/2006/relationships/hyperlink" Target="https://podminky.urs.cz/item/CS_URS_2023_01/733190219" TargetMode="External"/><Relationship Id="rId15" Type="http://schemas.openxmlformats.org/officeDocument/2006/relationships/hyperlink" Target="https://podminky.urs.cz/item/CS_URS_2023_01/734209117" TargetMode="External"/><Relationship Id="rId23" Type="http://schemas.openxmlformats.org/officeDocument/2006/relationships/hyperlink" Target="https://podminky.urs.cz/item/CS_URS_2023_01/734292726" TargetMode="External"/><Relationship Id="rId28" Type="http://schemas.openxmlformats.org/officeDocument/2006/relationships/hyperlink" Target="https://podminky.urs.cz/item/CS_URS_2023_01/998734102" TargetMode="External"/><Relationship Id="rId10" Type="http://schemas.openxmlformats.org/officeDocument/2006/relationships/hyperlink" Target="https://podminky.urs.cz/item/CS_URS_2023_01/998733102" TargetMode="External"/><Relationship Id="rId19" Type="http://schemas.openxmlformats.org/officeDocument/2006/relationships/hyperlink" Target="https://podminky.urs.cz/item/CS_URS_2023_01/734242417" TargetMode="External"/><Relationship Id="rId4" Type="http://schemas.openxmlformats.org/officeDocument/2006/relationships/hyperlink" Target="https://podminky.urs.cz/item/CS_URS_2023_01/733190217" TargetMode="External"/><Relationship Id="rId9" Type="http://schemas.openxmlformats.org/officeDocument/2006/relationships/hyperlink" Target="https://podminky.urs.cz/item/CS_URS_2023_01/733811243" TargetMode="External"/><Relationship Id="rId14" Type="http://schemas.openxmlformats.org/officeDocument/2006/relationships/hyperlink" Target="https://podminky.urs.cz/item/CS_URS_2023_01/734209116" TargetMode="External"/><Relationship Id="rId22" Type="http://schemas.openxmlformats.org/officeDocument/2006/relationships/hyperlink" Target="https://podminky.urs.cz/item/CS_URS_2023_01/734292724" TargetMode="External"/><Relationship Id="rId27" Type="http://schemas.openxmlformats.org/officeDocument/2006/relationships/hyperlink" Target="https://podminky.urs.cz/item/CS_URS_2023_01/734419111" TargetMode="External"/><Relationship Id="rId30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HZS1302" TargetMode="External"/><Relationship Id="rId2" Type="http://schemas.openxmlformats.org/officeDocument/2006/relationships/hyperlink" Target="https://podminky.urs.cz/item/CS_URS_2023_01/998723181" TargetMode="External"/><Relationship Id="rId1" Type="http://schemas.openxmlformats.org/officeDocument/2006/relationships/hyperlink" Target="https://podminky.urs.cz/item/CS_URS_2023_01/998723103" TargetMode="External"/><Relationship Id="rId6" Type="http://schemas.openxmlformats.org/officeDocument/2006/relationships/drawing" Target="../drawings/drawing24.xml"/><Relationship Id="rId5" Type="http://schemas.openxmlformats.org/officeDocument/2006/relationships/hyperlink" Target="https://podminky.urs.cz/item/CS_URS_2023_01/043144000" TargetMode="External"/><Relationship Id="rId4" Type="http://schemas.openxmlformats.org/officeDocument/2006/relationships/hyperlink" Target="https://podminky.urs.cz/item/CS_URS_2023_01/HZS2212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7"/>
  <sheetViews>
    <sheetView showGridLines="0" topLeftCell="A58" workbookViewId="0">
      <selection activeCell="AF99" sqref="AF99"/>
    </sheetView>
  </sheetViews>
  <sheetFormatPr defaultRowHeight="14.5"/>
  <cols>
    <col min="1" max="1" width="8.88671875" style="1" customWidth="1"/>
    <col min="2" max="2" width="1.6640625" style="1" customWidth="1"/>
    <col min="3" max="3" width="4.44140625" style="1" customWidth="1"/>
    <col min="4" max="33" width="2.88671875" style="1" customWidth="1"/>
    <col min="34" max="34" width="3.5546875" style="1" customWidth="1"/>
    <col min="35" max="35" width="42.33203125" style="1" customWidth="1"/>
    <col min="36" max="37" width="2.5546875" style="1" customWidth="1"/>
    <col min="38" max="38" width="8.88671875" style="1" customWidth="1"/>
    <col min="39" max="39" width="3.5546875" style="1" customWidth="1"/>
    <col min="40" max="40" width="14.33203125" style="1" customWidth="1"/>
    <col min="41" max="41" width="8" style="1" customWidth="1"/>
    <col min="42" max="42" width="4.44140625" style="1" customWidth="1"/>
    <col min="43" max="43" width="16.6640625" style="1" customWidth="1"/>
    <col min="44" max="44" width="14.5546875" style="1" customWidth="1"/>
    <col min="45" max="47" width="27.6640625" style="1" hidden="1" customWidth="1"/>
    <col min="48" max="49" width="23.109375" style="1" hidden="1" customWidth="1"/>
    <col min="50" max="51" width="26.6640625" style="1" hidden="1" customWidth="1"/>
    <col min="52" max="52" width="23.109375" style="1" hidden="1" customWidth="1"/>
    <col min="53" max="53" width="20.5546875" style="1" hidden="1" customWidth="1"/>
    <col min="54" max="54" width="26.6640625" style="1" hidden="1" customWidth="1"/>
    <col min="55" max="55" width="23.109375" style="1" hidden="1" customWidth="1"/>
    <col min="56" max="56" width="20.5546875" style="1" hidden="1" customWidth="1"/>
    <col min="57" max="57" width="71.109375" style="1" customWidth="1"/>
    <col min="71" max="91" width="9.10937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3"/>
      <c r="AQ5" s="23"/>
      <c r="AR5" s="21"/>
      <c r="BE5" s="333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3"/>
      <c r="AQ6" s="23"/>
      <c r="AR6" s="21"/>
      <c r="BE6" s="33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4"/>
      <c r="BS10" s="18" t="s">
        <v>6</v>
      </c>
    </row>
    <row r="11" spans="1:74" s="1" customFormat="1" ht="18.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34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4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34"/>
      <c r="BS13" s="18" t="s">
        <v>6</v>
      </c>
    </row>
    <row r="14" spans="1:74" ht="12.5">
      <c r="B14" s="22"/>
      <c r="C14" s="23"/>
      <c r="D14" s="23"/>
      <c r="E14" s="339" t="s">
        <v>32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34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4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34"/>
      <c r="BS16" s="18" t="s">
        <v>4</v>
      </c>
    </row>
    <row r="17" spans="1:71" s="1" customFormat="1" ht="18.5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34"/>
      <c r="BS17" s="18" t="s">
        <v>37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4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34"/>
      <c r="BS19" s="18" t="s">
        <v>6</v>
      </c>
    </row>
    <row r="20" spans="1:71" s="1" customFormat="1" ht="18.5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40</v>
      </c>
      <c r="AO20" s="23"/>
      <c r="AP20" s="23"/>
      <c r="AQ20" s="23"/>
      <c r="AR20" s="21"/>
      <c r="BE20" s="334"/>
      <c r="BS20" s="18" t="s">
        <v>37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4"/>
    </row>
    <row r="22" spans="1:71" s="1" customFormat="1" ht="12" customHeight="1">
      <c r="B22" s="22"/>
      <c r="C22" s="23"/>
      <c r="D22" s="30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4"/>
    </row>
    <row r="23" spans="1:71" s="1" customFormat="1" ht="77.5" customHeight="1">
      <c r="B23" s="22"/>
      <c r="C23" s="23"/>
      <c r="D23" s="23"/>
      <c r="E23" s="341" t="s">
        <v>3550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3"/>
      <c r="AP23" s="23"/>
      <c r="AQ23" s="23"/>
      <c r="AR23" s="21"/>
      <c r="BE23" s="334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4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4"/>
    </row>
    <row r="26" spans="1:71" s="2" customFormat="1" ht="25.9" customHeight="1">
      <c r="A26" s="35"/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2">
        <f>ROUND(AG54,2)</f>
        <v>0</v>
      </c>
      <c r="AL26" s="343"/>
      <c r="AM26" s="343"/>
      <c r="AN26" s="343"/>
      <c r="AO26" s="343"/>
      <c r="AP26" s="37"/>
      <c r="AQ26" s="37"/>
      <c r="AR26" s="40"/>
      <c r="BE26" s="334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4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4" t="s">
        <v>43</v>
      </c>
      <c r="M28" s="344"/>
      <c r="N28" s="344"/>
      <c r="O28" s="344"/>
      <c r="P28" s="344"/>
      <c r="Q28" s="37"/>
      <c r="R28" s="37"/>
      <c r="S28" s="37"/>
      <c r="T28" s="37"/>
      <c r="U28" s="37"/>
      <c r="V28" s="37"/>
      <c r="W28" s="344" t="s">
        <v>44</v>
      </c>
      <c r="X28" s="344"/>
      <c r="Y28" s="344"/>
      <c r="Z28" s="344"/>
      <c r="AA28" s="344"/>
      <c r="AB28" s="344"/>
      <c r="AC28" s="344"/>
      <c r="AD28" s="344"/>
      <c r="AE28" s="344"/>
      <c r="AF28" s="37"/>
      <c r="AG28" s="37"/>
      <c r="AH28" s="37"/>
      <c r="AI28" s="37"/>
      <c r="AJ28" s="37"/>
      <c r="AK28" s="344" t="s">
        <v>45</v>
      </c>
      <c r="AL28" s="344"/>
      <c r="AM28" s="344"/>
      <c r="AN28" s="344"/>
      <c r="AO28" s="344"/>
      <c r="AP28" s="37"/>
      <c r="AQ28" s="37"/>
      <c r="AR28" s="40"/>
      <c r="BE28" s="334"/>
    </row>
    <row r="29" spans="1:71" s="3" customFormat="1" ht="14.4" customHeight="1">
      <c r="B29" s="41"/>
      <c r="C29" s="42"/>
      <c r="D29" s="30" t="s">
        <v>46</v>
      </c>
      <c r="E29" s="42"/>
      <c r="F29" s="30" t="s">
        <v>47</v>
      </c>
      <c r="G29" s="42"/>
      <c r="H29" s="42"/>
      <c r="I29" s="42"/>
      <c r="J29" s="42"/>
      <c r="K29" s="42"/>
      <c r="L29" s="347">
        <v>0.21</v>
      </c>
      <c r="M29" s="346"/>
      <c r="N29" s="346"/>
      <c r="O29" s="346"/>
      <c r="P29" s="346"/>
      <c r="Q29" s="42"/>
      <c r="R29" s="42"/>
      <c r="S29" s="42"/>
      <c r="T29" s="42"/>
      <c r="U29" s="42"/>
      <c r="V29" s="42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2"/>
      <c r="AG29" s="42"/>
      <c r="AH29" s="42"/>
      <c r="AI29" s="42"/>
      <c r="AJ29" s="42"/>
      <c r="AK29" s="345">
        <f>ROUND(AV54, 2)</f>
        <v>0</v>
      </c>
      <c r="AL29" s="346"/>
      <c r="AM29" s="346"/>
      <c r="AN29" s="346"/>
      <c r="AO29" s="346"/>
      <c r="AP29" s="42"/>
      <c r="AQ29" s="42"/>
      <c r="AR29" s="43"/>
      <c r="BE29" s="335"/>
    </row>
    <row r="30" spans="1:71" s="3" customFormat="1" ht="14.4" customHeight="1">
      <c r="B30" s="41"/>
      <c r="C30" s="42"/>
      <c r="D30" s="42"/>
      <c r="E30" s="42"/>
      <c r="F30" s="30" t="s">
        <v>48</v>
      </c>
      <c r="G30" s="42"/>
      <c r="H30" s="42"/>
      <c r="I30" s="42"/>
      <c r="J30" s="42"/>
      <c r="K30" s="42"/>
      <c r="L30" s="347">
        <v>0.15</v>
      </c>
      <c r="M30" s="346"/>
      <c r="N30" s="346"/>
      <c r="O30" s="346"/>
      <c r="P30" s="346"/>
      <c r="Q30" s="42"/>
      <c r="R30" s="42"/>
      <c r="S30" s="42"/>
      <c r="T30" s="42"/>
      <c r="U30" s="42"/>
      <c r="V30" s="42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2"/>
      <c r="AG30" s="42"/>
      <c r="AH30" s="42"/>
      <c r="AI30" s="42"/>
      <c r="AJ30" s="42"/>
      <c r="AK30" s="345">
        <f>ROUND(AW54, 2)</f>
        <v>0</v>
      </c>
      <c r="AL30" s="346"/>
      <c r="AM30" s="346"/>
      <c r="AN30" s="346"/>
      <c r="AO30" s="346"/>
      <c r="AP30" s="42"/>
      <c r="AQ30" s="42"/>
      <c r="AR30" s="43"/>
      <c r="BE30" s="335"/>
    </row>
    <row r="31" spans="1:71" s="3" customFormat="1" ht="14.4" hidden="1" customHeight="1">
      <c r="B31" s="41"/>
      <c r="C31" s="42"/>
      <c r="D31" s="42"/>
      <c r="E31" s="42"/>
      <c r="F31" s="30" t="s">
        <v>49</v>
      </c>
      <c r="G31" s="42"/>
      <c r="H31" s="42"/>
      <c r="I31" s="42"/>
      <c r="J31" s="42"/>
      <c r="K31" s="42"/>
      <c r="L31" s="347">
        <v>0.21</v>
      </c>
      <c r="M31" s="346"/>
      <c r="N31" s="346"/>
      <c r="O31" s="346"/>
      <c r="P31" s="346"/>
      <c r="Q31" s="42"/>
      <c r="R31" s="42"/>
      <c r="S31" s="42"/>
      <c r="T31" s="42"/>
      <c r="U31" s="42"/>
      <c r="V31" s="42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2"/>
      <c r="AG31" s="42"/>
      <c r="AH31" s="42"/>
      <c r="AI31" s="42"/>
      <c r="AJ31" s="42"/>
      <c r="AK31" s="345">
        <v>0</v>
      </c>
      <c r="AL31" s="346"/>
      <c r="AM31" s="346"/>
      <c r="AN31" s="346"/>
      <c r="AO31" s="346"/>
      <c r="AP31" s="42"/>
      <c r="AQ31" s="42"/>
      <c r="AR31" s="43"/>
      <c r="BE31" s="335"/>
    </row>
    <row r="32" spans="1:71" s="3" customFormat="1" ht="14.4" hidden="1" customHeight="1">
      <c r="B32" s="41"/>
      <c r="C32" s="42"/>
      <c r="D32" s="42"/>
      <c r="E32" s="42"/>
      <c r="F32" s="30" t="s">
        <v>50</v>
      </c>
      <c r="G32" s="42"/>
      <c r="H32" s="42"/>
      <c r="I32" s="42"/>
      <c r="J32" s="42"/>
      <c r="K32" s="42"/>
      <c r="L32" s="347">
        <v>0.15</v>
      </c>
      <c r="M32" s="346"/>
      <c r="N32" s="346"/>
      <c r="O32" s="346"/>
      <c r="P32" s="346"/>
      <c r="Q32" s="42"/>
      <c r="R32" s="42"/>
      <c r="S32" s="42"/>
      <c r="T32" s="42"/>
      <c r="U32" s="42"/>
      <c r="V32" s="42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2"/>
      <c r="AG32" s="42"/>
      <c r="AH32" s="42"/>
      <c r="AI32" s="42"/>
      <c r="AJ32" s="42"/>
      <c r="AK32" s="345">
        <v>0</v>
      </c>
      <c r="AL32" s="346"/>
      <c r="AM32" s="346"/>
      <c r="AN32" s="346"/>
      <c r="AO32" s="346"/>
      <c r="AP32" s="42"/>
      <c r="AQ32" s="42"/>
      <c r="AR32" s="43"/>
      <c r="BE32" s="335"/>
    </row>
    <row r="33" spans="1:57" s="3" customFormat="1" ht="14.4" hidden="1" customHeight="1">
      <c r="B33" s="41"/>
      <c r="C33" s="42"/>
      <c r="D33" s="42"/>
      <c r="E33" s="42"/>
      <c r="F33" s="30" t="s">
        <v>51</v>
      </c>
      <c r="G33" s="42"/>
      <c r="H33" s="42"/>
      <c r="I33" s="42"/>
      <c r="J33" s="42"/>
      <c r="K33" s="42"/>
      <c r="L33" s="347">
        <v>0</v>
      </c>
      <c r="M33" s="346"/>
      <c r="N33" s="346"/>
      <c r="O33" s="346"/>
      <c r="P33" s="346"/>
      <c r="Q33" s="42"/>
      <c r="R33" s="42"/>
      <c r="S33" s="42"/>
      <c r="T33" s="42"/>
      <c r="U33" s="42"/>
      <c r="V33" s="42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2"/>
      <c r="AG33" s="42"/>
      <c r="AH33" s="42"/>
      <c r="AI33" s="42"/>
      <c r="AJ33" s="42"/>
      <c r="AK33" s="345">
        <v>0</v>
      </c>
      <c r="AL33" s="346"/>
      <c r="AM33" s="346"/>
      <c r="AN33" s="346"/>
      <c r="AO33" s="346"/>
      <c r="AP33" s="42"/>
      <c r="AQ33" s="42"/>
      <c r="AR33" s="43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53</v>
      </c>
      <c r="U35" s="46"/>
      <c r="V35" s="46"/>
      <c r="W35" s="46"/>
      <c r="X35" s="351" t="s">
        <v>54</v>
      </c>
      <c r="Y35" s="349"/>
      <c r="Z35" s="349"/>
      <c r="AA35" s="349"/>
      <c r="AB35" s="349"/>
      <c r="AC35" s="46"/>
      <c r="AD35" s="46"/>
      <c r="AE35" s="46"/>
      <c r="AF35" s="46"/>
      <c r="AG35" s="46"/>
      <c r="AH35" s="46"/>
      <c r="AI35" s="46"/>
      <c r="AJ35" s="46"/>
      <c r="AK35" s="348">
        <f>SUM(AK26:AK33)</f>
        <v>0</v>
      </c>
      <c r="AL35" s="349"/>
      <c r="AM35" s="349"/>
      <c r="AN35" s="349"/>
      <c r="AO35" s="350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7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7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5" customHeight="1">
      <c r="A42" s="35"/>
      <c r="B42" s="36"/>
      <c r="C42" s="24" t="s">
        <v>55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7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20230510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7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8" t="str">
        <f>K6</f>
        <v>Vytvoření laboratoří FŽP- UNICRE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7"/>
      <c r="AQ45" s="57"/>
      <c r="AR45" s="58"/>
    </row>
    <row r="46" spans="1:57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Ústí nad Labem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5" t="str">
        <f>IF(AN8= "","",AN8)</f>
        <v>10. 5. 2023</v>
      </c>
      <c r="AN47" s="365"/>
      <c r="AO47" s="37"/>
      <c r="AP47" s="37"/>
      <c r="AQ47" s="37"/>
      <c r="AR47" s="40"/>
      <c r="BE47" s="35"/>
    </row>
    <row r="48" spans="1:57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6.4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UJEP, Pasteurova 3632/15, 400 96 Ústí nad Labem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72" t="str">
        <f>IF(E17="","",E17)</f>
        <v>Correct BC, s.r.o., El.Krásnohorské 1339/15, UL</v>
      </c>
      <c r="AN49" s="373"/>
      <c r="AO49" s="373"/>
      <c r="AP49" s="373"/>
      <c r="AQ49" s="37"/>
      <c r="AR49" s="40"/>
      <c r="AS49" s="366" t="s">
        <v>56</v>
      </c>
      <c r="AT49" s="36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6.4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372" t="str">
        <f>IF(E20="","",E20)</f>
        <v>Correct BC, s.r.o., El.Krásnohorské 1339/15, UL</v>
      </c>
      <c r="AN50" s="373"/>
      <c r="AO50" s="373"/>
      <c r="AP50" s="373"/>
      <c r="AQ50" s="37"/>
      <c r="AR50" s="40"/>
      <c r="AS50" s="368"/>
      <c r="AT50" s="36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7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70"/>
      <c r="AT51" s="37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2" t="s">
        <v>57</v>
      </c>
      <c r="D52" s="361"/>
      <c r="E52" s="361"/>
      <c r="F52" s="361"/>
      <c r="G52" s="361"/>
      <c r="H52" s="67"/>
      <c r="I52" s="360" t="s">
        <v>58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74" t="s">
        <v>59</v>
      </c>
      <c r="AH52" s="361"/>
      <c r="AI52" s="361"/>
      <c r="AJ52" s="361"/>
      <c r="AK52" s="361"/>
      <c r="AL52" s="361"/>
      <c r="AM52" s="361"/>
      <c r="AN52" s="360" t="s">
        <v>60</v>
      </c>
      <c r="AO52" s="361"/>
      <c r="AP52" s="361"/>
      <c r="AQ52" s="68" t="s">
        <v>61</v>
      </c>
      <c r="AR52" s="40"/>
      <c r="AS52" s="69" t="s">
        <v>62</v>
      </c>
      <c r="AT52" s="70" t="s">
        <v>63</v>
      </c>
      <c r="AU52" s="70" t="s">
        <v>64</v>
      </c>
      <c r="AV52" s="70" t="s">
        <v>65</v>
      </c>
      <c r="AW52" s="70" t="s">
        <v>66</v>
      </c>
      <c r="AX52" s="70" t="s">
        <v>67</v>
      </c>
      <c r="AY52" s="70" t="s">
        <v>68</v>
      </c>
      <c r="AZ52" s="70" t="s">
        <v>69</v>
      </c>
      <c r="BA52" s="70" t="s">
        <v>70</v>
      </c>
      <c r="BB52" s="70" t="s">
        <v>71</v>
      </c>
      <c r="BC52" s="70" t="s">
        <v>72</v>
      </c>
      <c r="BD52" s="71" t="s">
        <v>73</v>
      </c>
      <c r="BE52" s="35"/>
    </row>
    <row r="53" spans="1:91" s="2" customFormat="1" ht="10.7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5">
        <f>ROUND(AG55+AG56+AG60+AG65+AG77+SUM(AG80:AG82),2)</f>
        <v>0</v>
      </c>
      <c r="AH54" s="375"/>
      <c r="AI54" s="375"/>
      <c r="AJ54" s="375"/>
      <c r="AK54" s="375"/>
      <c r="AL54" s="375"/>
      <c r="AM54" s="375"/>
      <c r="AN54" s="376">
        <f t="shared" ref="AN54:AN95" si="0">SUM(AG54,AT54)</f>
        <v>0</v>
      </c>
      <c r="AO54" s="376"/>
      <c r="AP54" s="376"/>
      <c r="AQ54" s="79" t="s">
        <v>19</v>
      </c>
      <c r="AR54" s="80"/>
      <c r="AS54" s="81">
        <f>ROUND(AS55+AS56+AS60+AS65+AS77+SUM(AS80:AS82),2)</f>
        <v>0</v>
      </c>
      <c r="AT54" s="82">
        <f t="shared" ref="AT54:AT95" si="1">ROUND(SUM(AV54:AW54),2)</f>
        <v>0</v>
      </c>
      <c r="AU54" s="83">
        <f>ROUND(AU55+AU56+AU60+AU65+AU77+SUM(AU80:AU82),5)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ROUND(AZ55+AZ56+AZ60+AZ65+AZ77+SUM(AZ80:AZ82),2)</f>
        <v>0</v>
      </c>
      <c r="BA54" s="82">
        <f>ROUND(BA55+BA56+BA60+BA65+BA77+SUM(BA80:BA82),2)</f>
        <v>0</v>
      </c>
      <c r="BB54" s="82">
        <f>ROUND(BB55+BB56+BB60+BB65+BB77+SUM(BB80:BB82),2)</f>
        <v>0</v>
      </c>
      <c r="BC54" s="82">
        <f>ROUND(BC55+BC56+BC60+BC65+BC77+SUM(BC80:BC82),2)</f>
        <v>0</v>
      </c>
      <c r="BD54" s="84">
        <f>ROUND(BD55+BD56+BD60+BD65+BD77+SUM(BD80:BD82),2)</f>
        <v>0</v>
      </c>
      <c r="BS54" s="85" t="s">
        <v>75</v>
      </c>
      <c r="BT54" s="85" t="s">
        <v>76</v>
      </c>
      <c r="BU54" s="86" t="s">
        <v>77</v>
      </c>
      <c r="BV54" s="85" t="s">
        <v>78</v>
      </c>
      <c r="BW54" s="85" t="s">
        <v>5</v>
      </c>
      <c r="BX54" s="85" t="s">
        <v>79</v>
      </c>
      <c r="CL54" s="85" t="s">
        <v>19</v>
      </c>
    </row>
    <row r="55" spans="1:91" s="7" customFormat="1" ht="14.4" customHeight="1">
      <c r="A55" s="87" t="s">
        <v>80</v>
      </c>
      <c r="B55" s="88"/>
      <c r="C55" s="89"/>
      <c r="D55" s="363" t="s">
        <v>81</v>
      </c>
      <c r="E55" s="363"/>
      <c r="F55" s="363"/>
      <c r="G55" s="363"/>
      <c r="H55" s="363"/>
      <c r="I55" s="90"/>
      <c r="J55" s="363" t="s">
        <v>82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57">
        <f>'SO 00 - VRN'!J30</f>
        <v>0</v>
      </c>
      <c r="AH55" s="356"/>
      <c r="AI55" s="356"/>
      <c r="AJ55" s="356"/>
      <c r="AK55" s="356"/>
      <c r="AL55" s="356"/>
      <c r="AM55" s="356"/>
      <c r="AN55" s="357">
        <f t="shared" si="0"/>
        <v>0</v>
      </c>
      <c r="AO55" s="356"/>
      <c r="AP55" s="356"/>
      <c r="AQ55" s="91" t="s">
        <v>83</v>
      </c>
      <c r="AR55" s="92"/>
      <c r="AS55" s="93">
        <v>0</v>
      </c>
      <c r="AT55" s="94">
        <f t="shared" si="1"/>
        <v>0</v>
      </c>
      <c r="AU55" s="95">
        <f>'SO 00 - VRN'!P86</f>
        <v>0</v>
      </c>
      <c r="AV55" s="94">
        <f>'SO 00 - VRN'!J33</f>
        <v>0</v>
      </c>
      <c r="AW55" s="94">
        <f>'SO 00 - VRN'!J34</f>
        <v>0</v>
      </c>
      <c r="AX55" s="94">
        <f>'SO 00 - VRN'!J35</f>
        <v>0</v>
      </c>
      <c r="AY55" s="94">
        <f>'SO 00 - VRN'!J36</f>
        <v>0</v>
      </c>
      <c r="AZ55" s="94">
        <f>'SO 00 - VRN'!F33</f>
        <v>0</v>
      </c>
      <c r="BA55" s="94">
        <f>'SO 00 - VRN'!F34</f>
        <v>0</v>
      </c>
      <c r="BB55" s="94">
        <f>'SO 00 - VRN'!F35</f>
        <v>0</v>
      </c>
      <c r="BC55" s="94">
        <f>'SO 00 - VRN'!F36</f>
        <v>0</v>
      </c>
      <c r="BD55" s="96">
        <f>'SO 00 - VRN'!F37</f>
        <v>0</v>
      </c>
      <c r="BT55" s="97" t="s">
        <v>84</v>
      </c>
      <c r="BV55" s="97" t="s">
        <v>78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7" customFormat="1" ht="14.4" customHeight="1">
      <c r="B56" s="88"/>
      <c r="C56" s="89"/>
      <c r="D56" s="363" t="s">
        <v>87</v>
      </c>
      <c r="E56" s="363"/>
      <c r="F56" s="363"/>
      <c r="G56" s="363"/>
      <c r="H56" s="363"/>
      <c r="I56" s="90"/>
      <c r="J56" s="363" t="s">
        <v>88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55">
        <f>ROUND(SUM(AG57:AG59),2)</f>
        <v>0</v>
      </c>
      <c r="AH56" s="356"/>
      <c r="AI56" s="356"/>
      <c r="AJ56" s="356"/>
      <c r="AK56" s="356"/>
      <c r="AL56" s="356"/>
      <c r="AM56" s="356"/>
      <c r="AN56" s="357">
        <f t="shared" si="0"/>
        <v>0</v>
      </c>
      <c r="AO56" s="356"/>
      <c r="AP56" s="356"/>
      <c r="AQ56" s="91" t="s">
        <v>83</v>
      </c>
      <c r="AR56" s="92"/>
      <c r="AS56" s="93">
        <f>ROUND(SUM(AS57:AS59),2)</f>
        <v>0</v>
      </c>
      <c r="AT56" s="94">
        <f t="shared" si="1"/>
        <v>0</v>
      </c>
      <c r="AU56" s="95">
        <f>ROUND(SUM(AU57:AU59),5)</f>
        <v>0</v>
      </c>
      <c r="AV56" s="94">
        <f>ROUND(AZ56*L29,2)</f>
        <v>0</v>
      </c>
      <c r="AW56" s="94">
        <f>ROUND(BA56*L30,2)</f>
        <v>0</v>
      </c>
      <c r="AX56" s="94">
        <f>ROUND(BB56*L29,2)</f>
        <v>0</v>
      </c>
      <c r="AY56" s="94">
        <f>ROUND(BC56*L30,2)</f>
        <v>0</v>
      </c>
      <c r="AZ56" s="94">
        <f>ROUND(SUM(AZ57:AZ59),2)</f>
        <v>0</v>
      </c>
      <c r="BA56" s="94">
        <f>ROUND(SUM(BA57:BA59),2)</f>
        <v>0</v>
      </c>
      <c r="BB56" s="94">
        <f>ROUND(SUM(BB57:BB59),2)</f>
        <v>0</v>
      </c>
      <c r="BC56" s="94">
        <f>ROUND(SUM(BC57:BC59),2)</f>
        <v>0</v>
      </c>
      <c r="BD56" s="96">
        <f>ROUND(SUM(BD57:BD59),2)</f>
        <v>0</v>
      </c>
      <c r="BS56" s="97" t="s">
        <v>75</v>
      </c>
      <c r="BT56" s="97" t="s">
        <v>84</v>
      </c>
      <c r="BU56" s="97" t="s">
        <v>77</v>
      </c>
      <c r="BV56" s="97" t="s">
        <v>78</v>
      </c>
      <c r="BW56" s="97" t="s">
        <v>89</v>
      </c>
      <c r="BX56" s="97" t="s">
        <v>5</v>
      </c>
      <c r="CL56" s="97" t="s">
        <v>19</v>
      </c>
      <c r="CM56" s="97" t="s">
        <v>86</v>
      </c>
    </row>
    <row r="57" spans="1:91" s="4" customFormat="1" ht="14.4" customHeight="1">
      <c r="A57" s="87" t="s">
        <v>80</v>
      </c>
      <c r="B57" s="52"/>
      <c r="C57" s="98"/>
      <c r="D57" s="98"/>
      <c r="E57" s="364" t="s">
        <v>90</v>
      </c>
      <c r="F57" s="364"/>
      <c r="G57" s="364"/>
      <c r="H57" s="364"/>
      <c r="I57" s="364"/>
      <c r="J57" s="98"/>
      <c r="K57" s="364" t="s">
        <v>91</v>
      </c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53">
        <f>'SO01.1 - Demontáže a bour...'!J32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99" t="s">
        <v>92</v>
      </c>
      <c r="AR57" s="54"/>
      <c r="AS57" s="100">
        <v>0</v>
      </c>
      <c r="AT57" s="101">
        <f t="shared" si="1"/>
        <v>0</v>
      </c>
      <c r="AU57" s="102">
        <f>'SO01.1 - Demontáže a bour...'!P100</f>
        <v>0</v>
      </c>
      <c r="AV57" s="101">
        <f>'SO01.1 - Demontáže a bour...'!J35</f>
        <v>0</v>
      </c>
      <c r="AW57" s="101">
        <f>'SO01.1 - Demontáže a bour...'!J36</f>
        <v>0</v>
      </c>
      <c r="AX57" s="101">
        <f>'SO01.1 - Demontáže a bour...'!J37</f>
        <v>0</v>
      </c>
      <c r="AY57" s="101">
        <f>'SO01.1 - Demontáže a bour...'!J38</f>
        <v>0</v>
      </c>
      <c r="AZ57" s="101">
        <f>'SO01.1 - Demontáže a bour...'!F35</f>
        <v>0</v>
      </c>
      <c r="BA57" s="101">
        <f>'SO01.1 - Demontáže a bour...'!F36</f>
        <v>0</v>
      </c>
      <c r="BB57" s="101">
        <f>'SO01.1 - Demontáže a bour...'!F37</f>
        <v>0</v>
      </c>
      <c r="BC57" s="101">
        <f>'SO01.1 - Demontáže a bour...'!F38</f>
        <v>0</v>
      </c>
      <c r="BD57" s="103">
        <f>'SO01.1 - Demontáže a bour...'!F39</f>
        <v>0</v>
      </c>
      <c r="BT57" s="104" t="s">
        <v>86</v>
      </c>
      <c r="BV57" s="104" t="s">
        <v>78</v>
      </c>
      <c r="BW57" s="104" t="s">
        <v>93</v>
      </c>
      <c r="BX57" s="104" t="s">
        <v>89</v>
      </c>
      <c r="CL57" s="104" t="s">
        <v>19</v>
      </c>
    </row>
    <row r="58" spans="1:91" s="4" customFormat="1" ht="14.4" customHeight="1">
      <c r="A58" s="87" t="s">
        <v>80</v>
      </c>
      <c r="B58" s="52"/>
      <c r="C58" s="98"/>
      <c r="D58" s="98"/>
      <c r="E58" s="364" t="s">
        <v>94</v>
      </c>
      <c r="F58" s="364"/>
      <c r="G58" s="364"/>
      <c r="H58" s="364"/>
      <c r="I58" s="364"/>
      <c r="J58" s="98"/>
      <c r="K58" s="364" t="s">
        <v>95</v>
      </c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53">
        <f>'SO01.2 - Nové konstrukce ...'!J32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99" t="s">
        <v>92</v>
      </c>
      <c r="AR58" s="54"/>
      <c r="AS58" s="100">
        <v>0</v>
      </c>
      <c r="AT58" s="101">
        <f t="shared" si="1"/>
        <v>0</v>
      </c>
      <c r="AU58" s="102">
        <f>'SO01.2 - Nové konstrukce ...'!P97</f>
        <v>0</v>
      </c>
      <c r="AV58" s="101">
        <f>'SO01.2 - Nové konstrukce ...'!J35</f>
        <v>0</v>
      </c>
      <c r="AW58" s="101">
        <f>'SO01.2 - Nové konstrukce ...'!J36</f>
        <v>0</v>
      </c>
      <c r="AX58" s="101">
        <f>'SO01.2 - Nové konstrukce ...'!J37</f>
        <v>0</v>
      </c>
      <c r="AY58" s="101">
        <f>'SO01.2 - Nové konstrukce ...'!J38</f>
        <v>0</v>
      </c>
      <c r="AZ58" s="101">
        <f>'SO01.2 - Nové konstrukce ...'!F35</f>
        <v>0</v>
      </c>
      <c r="BA58" s="101">
        <f>'SO01.2 - Nové konstrukce ...'!F36</f>
        <v>0</v>
      </c>
      <c r="BB58" s="101">
        <f>'SO01.2 - Nové konstrukce ...'!F37</f>
        <v>0</v>
      </c>
      <c r="BC58" s="101">
        <f>'SO01.2 - Nové konstrukce ...'!F38</f>
        <v>0</v>
      </c>
      <c r="BD58" s="103">
        <f>'SO01.2 - Nové konstrukce ...'!F39</f>
        <v>0</v>
      </c>
      <c r="BT58" s="104" t="s">
        <v>86</v>
      </c>
      <c r="BV58" s="104" t="s">
        <v>78</v>
      </c>
      <c r="BW58" s="104" t="s">
        <v>96</v>
      </c>
      <c r="BX58" s="104" t="s">
        <v>89</v>
      </c>
      <c r="CL58" s="104" t="s">
        <v>19</v>
      </c>
    </row>
    <row r="59" spans="1:91" s="4" customFormat="1" ht="24" customHeight="1">
      <c r="A59" s="87" t="s">
        <v>80</v>
      </c>
      <c r="B59" s="52"/>
      <c r="C59" s="98"/>
      <c r="D59" s="98"/>
      <c r="E59" s="364" t="s">
        <v>97</v>
      </c>
      <c r="F59" s="364"/>
      <c r="G59" s="364"/>
      <c r="H59" s="364"/>
      <c r="I59" s="364"/>
      <c r="J59" s="98"/>
      <c r="K59" s="364" t="s">
        <v>98</v>
      </c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53">
        <f>'SO01.3 - Nové konstrukce ...'!J32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99" t="s">
        <v>92</v>
      </c>
      <c r="AR59" s="54"/>
      <c r="AS59" s="100">
        <v>0</v>
      </c>
      <c r="AT59" s="101">
        <f t="shared" si="1"/>
        <v>0</v>
      </c>
      <c r="AU59" s="102">
        <f>'SO01.3 - Nové konstrukce ...'!P92</f>
        <v>0</v>
      </c>
      <c r="AV59" s="101">
        <f>'SO01.3 - Nové konstrukce ...'!J35</f>
        <v>0</v>
      </c>
      <c r="AW59" s="101">
        <f>'SO01.3 - Nové konstrukce ...'!J36</f>
        <v>0</v>
      </c>
      <c r="AX59" s="101">
        <f>'SO01.3 - Nové konstrukce ...'!J37</f>
        <v>0</v>
      </c>
      <c r="AY59" s="101">
        <f>'SO01.3 - Nové konstrukce ...'!J38</f>
        <v>0</v>
      </c>
      <c r="AZ59" s="101">
        <f>'SO01.3 - Nové konstrukce ...'!F35</f>
        <v>0</v>
      </c>
      <c r="BA59" s="101">
        <f>'SO01.3 - Nové konstrukce ...'!F36</f>
        <v>0</v>
      </c>
      <c r="BB59" s="101">
        <f>'SO01.3 - Nové konstrukce ...'!F37</f>
        <v>0</v>
      </c>
      <c r="BC59" s="101">
        <f>'SO01.3 - Nové konstrukce ...'!F38</f>
        <v>0</v>
      </c>
      <c r="BD59" s="103">
        <f>'SO01.3 - Nové konstrukce ...'!F39</f>
        <v>0</v>
      </c>
      <c r="BT59" s="104" t="s">
        <v>86</v>
      </c>
      <c r="BV59" s="104" t="s">
        <v>78</v>
      </c>
      <c r="BW59" s="104" t="s">
        <v>99</v>
      </c>
      <c r="BX59" s="104" t="s">
        <v>89</v>
      </c>
      <c r="CL59" s="104" t="s">
        <v>19</v>
      </c>
    </row>
    <row r="60" spans="1:91" s="7" customFormat="1" ht="14.4" customHeight="1">
      <c r="B60" s="88"/>
      <c r="C60" s="89"/>
      <c r="D60" s="363" t="s">
        <v>100</v>
      </c>
      <c r="E60" s="363"/>
      <c r="F60" s="363"/>
      <c r="G60" s="363"/>
      <c r="H60" s="363"/>
      <c r="I60" s="90"/>
      <c r="J60" s="363" t="s">
        <v>101</v>
      </c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55">
        <f>ROUND(SUM(AG61:AG64),2)</f>
        <v>0</v>
      </c>
      <c r="AH60" s="356"/>
      <c r="AI60" s="356"/>
      <c r="AJ60" s="356"/>
      <c r="AK60" s="356"/>
      <c r="AL60" s="356"/>
      <c r="AM60" s="356"/>
      <c r="AN60" s="357">
        <f t="shared" si="0"/>
        <v>0</v>
      </c>
      <c r="AO60" s="356"/>
      <c r="AP60" s="356"/>
      <c r="AQ60" s="91" t="s">
        <v>83</v>
      </c>
      <c r="AR60" s="92"/>
      <c r="AS60" s="93">
        <f>ROUND(SUM(AS61:AS64),2)</f>
        <v>0</v>
      </c>
      <c r="AT60" s="94">
        <f t="shared" si="1"/>
        <v>0</v>
      </c>
      <c r="AU60" s="95">
        <f>ROUND(SUM(AU61:AU64),5)</f>
        <v>0</v>
      </c>
      <c r="AV60" s="94">
        <f>ROUND(AZ60*L29,2)</f>
        <v>0</v>
      </c>
      <c r="AW60" s="94">
        <f>ROUND(BA60*L30,2)</f>
        <v>0</v>
      </c>
      <c r="AX60" s="94">
        <f>ROUND(BB60*L29,2)</f>
        <v>0</v>
      </c>
      <c r="AY60" s="94">
        <f>ROUND(BC60*L30,2)</f>
        <v>0</v>
      </c>
      <c r="AZ60" s="94">
        <f>ROUND(SUM(AZ61:AZ64),2)</f>
        <v>0</v>
      </c>
      <c r="BA60" s="94">
        <f>ROUND(SUM(BA61:BA64),2)</f>
        <v>0</v>
      </c>
      <c r="BB60" s="94">
        <f>ROUND(SUM(BB61:BB64),2)</f>
        <v>0</v>
      </c>
      <c r="BC60" s="94">
        <f>ROUND(SUM(BC61:BC64),2)</f>
        <v>0</v>
      </c>
      <c r="BD60" s="96">
        <f>ROUND(SUM(BD61:BD64),2)</f>
        <v>0</v>
      </c>
      <c r="BS60" s="97" t="s">
        <v>75</v>
      </c>
      <c r="BT60" s="97" t="s">
        <v>84</v>
      </c>
      <c r="BU60" s="97" t="s">
        <v>77</v>
      </c>
      <c r="BV60" s="97" t="s">
        <v>78</v>
      </c>
      <c r="BW60" s="97" t="s">
        <v>102</v>
      </c>
      <c r="BX60" s="97" t="s">
        <v>5</v>
      </c>
      <c r="CL60" s="97" t="s">
        <v>19</v>
      </c>
      <c r="CM60" s="97" t="s">
        <v>86</v>
      </c>
    </row>
    <row r="61" spans="1:91" s="4" customFormat="1" ht="14.4" customHeight="1">
      <c r="A61" s="87" t="s">
        <v>80</v>
      </c>
      <c r="B61" s="52"/>
      <c r="C61" s="98"/>
      <c r="D61" s="98"/>
      <c r="E61" s="364" t="s">
        <v>103</v>
      </c>
      <c r="F61" s="364"/>
      <c r="G61" s="364"/>
      <c r="H61" s="364"/>
      <c r="I61" s="364"/>
      <c r="J61" s="98"/>
      <c r="K61" s="364" t="s">
        <v>104</v>
      </c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53">
        <f>'1. - NN-silnoproud'!J32</f>
        <v>0</v>
      </c>
      <c r="AH61" s="354"/>
      <c r="AI61" s="354"/>
      <c r="AJ61" s="354"/>
      <c r="AK61" s="354"/>
      <c r="AL61" s="354"/>
      <c r="AM61" s="354"/>
      <c r="AN61" s="353">
        <f t="shared" si="0"/>
        <v>0</v>
      </c>
      <c r="AO61" s="354"/>
      <c r="AP61" s="354"/>
      <c r="AQ61" s="99" t="s">
        <v>92</v>
      </c>
      <c r="AR61" s="54"/>
      <c r="AS61" s="100">
        <v>0</v>
      </c>
      <c r="AT61" s="101">
        <f t="shared" si="1"/>
        <v>0</v>
      </c>
      <c r="AU61" s="102">
        <f>'1. - NN-silnoproud'!P97</f>
        <v>0</v>
      </c>
      <c r="AV61" s="101">
        <f>'1. - NN-silnoproud'!J35</f>
        <v>0</v>
      </c>
      <c r="AW61" s="101">
        <f>'1. - NN-silnoproud'!J36</f>
        <v>0</v>
      </c>
      <c r="AX61" s="101">
        <f>'1. - NN-silnoproud'!J37</f>
        <v>0</v>
      </c>
      <c r="AY61" s="101">
        <f>'1. - NN-silnoproud'!J38</f>
        <v>0</v>
      </c>
      <c r="AZ61" s="101">
        <f>'1. - NN-silnoproud'!F35</f>
        <v>0</v>
      </c>
      <c r="BA61" s="101">
        <f>'1. - NN-silnoproud'!F36</f>
        <v>0</v>
      </c>
      <c r="BB61" s="101">
        <f>'1. - NN-silnoproud'!F37</f>
        <v>0</v>
      </c>
      <c r="BC61" s="101">
        <f>'1. - NN-silnoproud'!F38</f>
        <v>0</v>
      </c>
      <c r="BD61" s="103">
        <f>'1. - NN-silnoproud'!F39</f>
        <v>0</v>
      </c>
      <c r="BT61" s="104" t="s">
        <v>86</v>
      </c>
      <c r="BV61" s="104" t="s">
        <v>78</v>
      </c>
      <c r="BW61" s="104" t="s">
        <v>105</v>
      </c>
      <c r="BX61" s="104" t="s">
        <v>102</v>
      </c>
      <c r="CL61" s="104" t="s">
        <v>19</v>
      </c>
    </row>
    <row r="62" spans="1:91" s="4" customFormat="1" ht="14.4" customHeight="1">
      <c r="A62" s="87" t="s">
        <v>80</v>
      </c>
      <c r="B62" s="52"/>
      <c r="C62" s="98"/>
      <c r="D62" s="98"/>
      <c r="E62" s="364" t="s">
        <v>106</v>
      </c>
      <c r="F62" s="364"/>
      <c r="G62" s="364"/>
      <c r="H62" s="364"/>
      <c r="I62" s="364"/>
      <c r="J62" s="98"/>
      <c r="K62" s="364" t="s">
        <v>107</v>
      </c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53">
        <f>'2. - SLB- slaboproud'!J32</f>
        <v>0</v>
      </c>
      <c r="AH62" s="354"/>
      <c r="AI62" s="354"/>
      <c r="AJ62" s="354"/>
      <c r="AK62" s="354"/>
      <c r="AL62" s="354"/>
      <c r="AM62" s="354"/>
      <c r="AN62" s="353">
        <f t="shared" si="0"/>
        <v>0</v>
      </c>
      <c r="AO62" s="354"/>
      <c r="AP62" s="354"/>
      <c r="AQ62" s="99" t="s">
        <v>92</v>
      </c>
      <c r="AR62" s="54"/>
      <c r="AS62" s="100">
        <v>0</v>
      </c>
      <c r="AT62" s="101">
        <f t="shared" si="1"/>
        <v>0</v>
      </c>
      <c r="AU62" s="102">
        <f>'2. - SLB- slaboproud'!P94</f>
        <v>0</v>
      </c>
      <c r="AV62" s="101">
        <f>'2. - SLB- slaboproud'!J35</f>
        <v>0</v>
      </c>
      <c r="AW62" s="101">
        <f>'2. - SLB- slaboproud'!J36</f>
        <v>0</v>
      </c>
      <c r="AX62" s="101">
        <f>'2. - SLB- slaboproud'!J37</f>
        <v>0</v>
      </c>
      <c r="AY62" s="101">
        <f>'2. - SLB- slaboproud'!J38</f>
        <v>0</v>
      </c>
      <c r="AZ62" s="101">
        <f>'2. - SLB- slaboproud'!F35</f>
        <v>0</v>
      </c>
      <c r="BA62" s="101">
        <f>'2. - SLB- slaboproud'!F36</f>
        <v>0</v>
      </c>
      <c r="BB62" s="101">
        <f>'2. - SLB- slaboproud'!F37</f>
        <v>0</v>
      </c>
      <c r="BC62" s="101">
        <f>'2. - SLB- slaboproud'!F38</f>
        <v>0</v>
      </c>
      <c r="BD62" s="103">
        <f>'2. - SLB- slaboproud'!F39</f>
        <v>0</v>
      </c>
      <c r="BT62" s="104" t="s">
        <v>86</v>
      </c>
      <c r="BV62" s="104" t="s">
        <v>78</v>
      </c>
      <c r="BW62" s="104" t="s">
        <v>108</v>
      </c>
      <c r="BX62" s="104" t="s">
        <v>102</v>
      </c>
      <c r="CL62" s="104" t="s">
        <v>19</v>
      </c>
    </row>
    <row r="63" spans="1:91" s="4" customFormat="1" ht="14.4" customHeight="1">
      <c r="A63" s="87" t="s">
        <v>80</v>
      </c>
      <c r="B63" s="52"/>
      <c r="C63" s="98"/>
      <c r="D63" s="98"/>
      <c r="E63" s="364" t="s">
        <v>109</v>
      </c>
      <c r="F63" s="364"/>
      <c r="G63" s="364"/>
      <c r="H63" s="364"/>
      <c r="I63" s="364"/>
      <c r="J63" s="98"/>
      <c r="K63" s="364" t="s">
        <v>110</v>
      </c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53">
        <f>'3. - EPS'!J32</f>
        <v>0</v>
      </c>
      <c r="AH63" s="354"/>
      <c r="AI63" s="354"/>
      <c r="AJ63" s="354"/>
      <c r="AK63" s="354"/>
      <c r="AL63" s="354"/>
      <c r="AM63" s="354"/>
      <c r="AN63" s="353">
        <f t="shared" si="0"/>
        <v>0</v>
      </c>
      <c r="AO63" s="354"/>
      <c r="AP63" s="354"/>
      <c r="AQ63" s="99" t="s">
        <v>92</v>
      </c>
      <c r="AR63" s="54"/>
      <c r="AS63" s="100">
        <v>0</v>
      </c>
      <c r="AT63" s="101">
        <f t="shared" si="1"/>
        <v>0</v>
      </c>
      <c r="AU63" s="102">
        <f>'3. - EPS'!P92</f>
        <v>0</v>
      </c>
      <c r="AV63" s="101">
        <f>'3. - EPS'!J35</f>
        <v>0</v>
      </c>
      <c r="AW63" s="101">
        <f>'3. - EPS'!J36</f>
        <v>0</v>
      </c>
      <c r="AX63" s="101">
        <f>'3. - EPS'!J37</f>
        <v>0</v>
      </c>
      <c r="AY63" s="101">
        <f>'3. - EPS'!J38</f>
        <v>0</v>
      </c>
      <c r="AZ63" s="101">
        <f>'3. - EPS'!F35</f>
        <v>0</v>
      </c>
      <c r="BA63" s="101">
        <f>'3. - EPS'!F36</f>
        <v>0</v>
      </c>
      <c r="BB63" s="101">
        <f>'3. - EPS'!F37</f>
        <v>0</v>
      </c>
      <c r="BC63" s="101">
        <f>'3. - EPS'!F38</f>
        <v>0</v>
      </c>
      <c r="BD63" s="103">
        <f>'3. - EPS'!F39</f>
        <v>0</v>
      </c>
      <c r="BT63" s="104" t="s">
        <v>86</v>
      </c>
      <c r="BV63" s="104" t="s">
        <v>78</v>
      </c>
      <c r="BW63" s="104" t="s">
        <v>111</v>
      </c>
      <c r="BX63" s="104" t="s">
        <v>102</v>
      </c>
      <c r="CL63" s="104" t="s">
        <v>19</v>
      </c>
    </row>
    <row r="64" spans="1:91" s="4" customFormat="1" ht="14.4" customHeight="1">
      <c r="A64" s="87" t="s">
        <v>80</v>
      </c>
      <c r="B64" s="52"/>
      <c r="C64" s="98"/>
      <c r="D64" s="98"/>
      <c r="E64" s="364" t="s">
        <v>112</v>
      </c>
      <c r="F64" s="364"/>
      <c r="G64" s="364"/>
      <c r="H64" s="364"/>
      <c r="I64" s="364"/>
      <c r="J64" s="98"/>
      <c r="K64" s="364" t="s">
        <v>113</v>
      </c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53">
        <f>'4. - MaR'!J32</f>
        <v>0</v>
      </c>
      <c r="AH64" s="354"/>
      <c r="AI64" s="354"/>
      <c r="AJ64" s="354"/>
      <c r="AK64" s="354"/>
      <c r="AL64" s="354"/>
      <c r="AM64" s="354"/>
      <c r="AN64" s="353">
        <f t="shared" si="0"/>
        <v>0</v>
      </c>
      <c r="AO64" s="354"/>
      <c r="AP64" s="354"/>
      <c r="AQ64" s="99" t="s">
        <v>92</v>
      </c>
      <c r="AR64" s="54"/>
      <c r="AS64" s="100">
        <v>0</v>
      </c>
      <c r="AT64" s="101">
        <f t="shared" si="1"/>
        <v>0</v>
      </c>
      <c r="AU64" s="102">
        <f>'4. - MaR'!P98</f>
        <v>0</v>
      </c>
      <c r="AV64" s="101">
        <f>'4. - MaR'!J35</f>
        <v>0</v>
      </c>
      <c r="AW64" s="101">
        <f>'4. - MaR'!J36</f>
        <v>0</v>
      </c>
      <c r="AX64" s="101">
        <f>'4. - MaR'!J37</f>
        <v>0</v>
      </c>
      <c r="AY64" s="101">
        <f>'4. - MaR'!J38</f>
        <v>0</v>
      </c>
      <c r="AZ64" s="101">
        <f>'4. - MaR'!F35</f>
        <v>0</v>
      </c>
      <c r="BA64" s="101">
        <f>'4. - MaR'!F36</f>
        <v>0</v>
      </c>
      <c r="BB64" s="101">
        <f>'4. - MaR'!F37</f>
        <v>0</v>
      </c>
      <c r="BC64" s="101">
        <f>'4. - MaR'!F38</f>
        <v>0</v>
      </c>
      <c r="BD64" s="103">
        <f>'4. - MaR'!F39</f>
        <v>0</v>
      </c>
      <c r="BT64" s="104" t="s">
        <v>86</v>
      </c>
      <c r="BV64" s="104" t="s">
        <v>78</v>
      </c>
      <c r="BW64" s="104" t="s">
        <v>114</v>
      </c>
      <c r="BX64" s="104" t="s">
        <v>102</v>
      </c>
      <c r="CL64" s="104" t="s">
        <v>19</v>
      </c>
    </row>
    <row r="65" spans="1:91" s="7" customFormat="1" ht="14.4" customHeight="1">
      <c r="B65" s="88"/>
      <c r="C65" s="89"/>
      <c r="D65" s="363" t="s">
        <v>115</v>
      </c>
      <c r="E65" s="363"/>
      <c r="F65" s="363"/>
      <c r="G65" s="363"/>
      <c r="H65" s="363"/>
      <c r="I65" s="90"/>
      <c r="J65" s="363" t="s">
        <v>116</v>
      </c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55">
        <f>ROUND(SUM(AG66:AG76),2)</f>
        <v>0</v>
      </c>
      <c r="AH65" s="356"/>
      <c r="AI65" s="356"/>
      <c r="AJ65" s="356"/>
      <c r="AK65" s="356"/>
      <c r="AL65" s="356"/>
      <c r="AM65" s="356"/>
      <c r="AN65" s="357">
        <f t="shared" si="0"/>
        <v>0</v>
      </c>
      <c r="AO65" s="356"/>
      <c r="AP65" s="356"/>
      <c r="AQ65" s="91" t="s">
        <v>83</v>
      </c>
      <c r="AR65" s="92"/>
      <c r="AS65" s="93">
        <f>ROUND(SUM(AS66:AS76),2)</f>
        <v>0</v>
      </c>
      <c r="AT65" s="94">
        <f t="shared" si="1"/>
        <v>0</v>
      </c>
      <c r="AU65" s="95">
        <f>ROUND(SUM(AU66:AU76),5)</f>
        <v>0</v>
      </c>
      <c r="AV65" s="94">
        <f>ROUND(AZ65*L29,2)</f>
        <v>0</v>
      </c>
      <c r="AW65" s="94">
        <f>ROUND(BA65*L30,2)</f>
        <v>0</v>
      </c>
      <c r="AX65" s="94">
        <f>ROUND(BB65*L29,2)</f>
        <v>0</v>
      </c>
      <c r="AY65" s="94">
        <f>ROUND(BC65*L30,2)</f>
        <v>0</v>
      </c>
      <c r="AZ65" s="94">
        <f>ROUND(SUM(AZ66:AZ76),2)</f>
        <v>0</v>
      </c>
      <c r="BA65" s="94">
        <f>ROUND(SUM(BA66:BA76),2)</f>
        <v>0</v>
      </c>
      <c r="BB65" s="94">
        <f>ROUND(SUM(BB66:BB76),2)</f>
        <v>0</v>
      </c>
      <c r="BC65" s="94">
        <f>ROUND(SUM(BC66:BC76),2)</f>
        <v>0</v>
      </c>
      <c r="BD65" s="96">
        <f>ROUND(SUM(BD66:BD76),2)</f>
        <v>0</v>
      </c>
      <c r="BS65" s="97" t="s">
        <v>75</v>
      </c>
      <c r="BT65" s="97" t="s">
        <v>84</v>
      </c>
      <c r="BU65" s="97" t="s">
        <v>77</v>
      </c>
      <c r="BV65" s="97" t="s">
        <v>78</v>
      </c>
      <c r="BW65" s="97" t="s">
        <v>117</v>
      </c>
      <c r="BX65" s="97" t="s">
        <v>5</v>
      </c>
      <c r="CL65" s="97" t="s">
        <v>19</v>
      </c>
      <c r="CM65" s="97" t="s">
        <v>86</v>
      </c>
    </row>
    <row r="66" spans="1:91" s="4" customFormat="1" ht="14.4" customHeight="1">
      <c r="A66" s="87" t="s">
        <v>80</v>
      </c>
      <c r="B66" s="52"/>
      <c r="C66" s="98"/>
      <c r="D66" s="98"/>
      <c r="E66" s="364" t="s">
        <v>118</v>
      </c>
      <c r="F66" s="364"/>
      <c r="G66" s="364"/>
      <c r="H66" s="364"/>
      <c r="I66" s="364"/>
      <c r="J66" s="98"/>
      <c r="K66" s="364" t="s">
        <v>119</v>
      </c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53">
        <f>'SO 03.1 - Prostor laborat...'!J32</f>
        <v>0</v>
      </c>
      <c r="AH66" s="354"/>
      <c r="AI66" s="354"/>
      <c r="AJ66" s="354"/>
      <c r="AK66" s="354"/>
      <c r="AL66" s="354"/>
      <c r="AM66" s="354"/>
      <c r="AN66" s="353">
        <f t="shared" si="0"/>
        <v>0</v>
      </c>
      <c r="AO66" s="354"/>
      <c r="AP66" s="354"/>
      <c r="AQ66" s="99" t="s">
        <v>92</v>
      </c>
      <c r="AR66" s="54"/>
      <c r="AS66" s="100">
        <v>0</v>
      </c>
      <c r="AT66" s="101">
        <f t="shared" si="1"/>
        <v>0</v>
      </c>
      <c r="AU66" s="102">
        <f>'SO 03.1 - Prostor laborat...'!P86</f>
        <v>0</v>
      </c>
      <c r="AV66" s="101">
        <f>'SO 03.1 - Prostor laborat...'!J35</f>
        <v>0</v>
      </c>
      <c r="AW66" s="101">
        <f>'SO 03.1 - Prostor laborat...'!J36</f>
        <v>0</v>
      </c>
      <c r="AX66" s="101">
        <f>'SO 03.1 - Prostor laborat...'!J37</f>
        <v>0</v>
      </c>
      <c r="AY66" s="101">
        <f>'SO 03.1 - Prostor laborat...'!J38</f>
        <v>0</v>
      </c>
      <c r="AZ66" s="101">
        <f>'SO 03.1 - Prostor laborat...'!F35</f>
        <v>0</v>
      </c>
      <c r="BA66" s="101">
        <f>'SO 03.1 - Prostor laborat...'!F36</f>
        <v>0</v>
      </c>
      <c r="BB66" s="101">
        <f>'SO 03.1 - Prostor laborat...'!F37</f>
        <v>0</v>
      </c>
      <c r="BC66" s="101">
        <f>'SO 03.1 - Prostor laborat...'!F38</f>
        <v>0</v>
      </c>
      <c r="BD66" s="103">
        <f>'SO 03.1 - Prostor laborat...'!F39</f>
        <v>0</v>
      </c>
      <c r="BT66" s="104" t="s">
        <v>86</v>
      </c>
      <c r="BV66" s="104" t="s">
        <v>78</v>
      </c>
      <c r="BW66" s="104" t="s">
        <v>120</v>
      </c>
      <c r="BX66" s="104" t="s">
        <v>117</v>
      </c>
      <c r="CL66" s="104" t="s">
        <v>19</v>
      </c>
    </row>
    <row r="67" spans="1:91" s="4" customFormat="1" ht="14.4" customHeight="1">
      <c r="A67" s="87" t="s">
        <v>80</v>
      </c>
      <c r="B67" s="52"/>
      <c r="C67" s="98"/>
      <c r="D67" s="98"/>
      <c r="E67" s="364" t="s">
        <v>121</v>
      </c>
      <c r="F67" s="364"/>
      <c r="G67" s="364"/>
      <c r="H67" s="364"/>
      <c r="I67" s="364"/>
      <c r="J67" s="98"/>
      <c r="K67" s="364" t="s">
        <v>122</v>
      </c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53">
        <f>'SO 03.2 - Laboratorní dig...'!J32</f>
        <v>0</v>
      </c>
      <c r="AH67" s="354"/>
      <c r="AI67" s="354"/>
      <c r="AJ67" s="354"/>
      <c r="AK67" s="354"/>
      <c r="AL67" s="354"/>
      <c r="AM67" s="354"/>
      <c r="AN67" s="353">
        <f t="shared" si="0"/>
        <v>0</v>
      </c>
      <c r="AO67" s="354"/>
      <c r="AP67" s="354"/>
      <c r="AQ67" s="99" t="s">
        <v>92</v>
      </c>
      <c r="AR67" s="54"/>
      <c r="AS67" s="100">
        <v>0</v>
      </c>
      <c r="AT67" s="101">
        <f t="shared" si="1"/>
        <v>0</v>
      </c>
      <c r="AU67" s="102">
        <f>'SO 03.2 - Laboratorní dig...'!P86</f>
        <v>0</v>
      </c>
      <c r="AV67" s="101">
        <f>'SO 03.2 - Laboratorní dig...'!J35</f>
        <v>0</v>
      </c>
      <c r="AW67" s="101">
        <f>'SO 03.2 - Laboratorní dig...'!J36</f>
        <v>0</v>
      </c>
      <c r="AX67" s="101">
        <f>'SO 03.2 - Laboratorní dig...'!J37</f>
        <v>0</v>
      </c>
      <c r="AY67" s="101">
        <f>'SO 03.2 - Laboratorní dig...'!J38</f>
        <v>0</v>
      </c>
      <c r="AZ67" s="101">
        <f>'SO 03.2 - Laboratorní dig...'!F35</f>
        <v>0</v>
      </c>
      <c r="BA67" s="101">
        <f>'SO 03.2 - Laboratorní dig...'!F36</f>
        <v>0</v>
      </c>
      <c r="BB67" s="101">
        <f>'SO 03.2 - Laboratorní dig...'!F37</f>
        <v>0</v>
      </c>
      <c r="BC67" s="101">
        <f>'SO 03.2 - Laboratorní dig...'!F38</f>
        <v>0</v>
      </c>
      <c r="BD67" s="103">
        <f>'SO 03.2 - Laboratorní dig...'!F39</f>
        <v>0</v>
      </c>
      <c r="BT67" s="104" t="s">
        <v>86</v>
      </c>
      <c r="BV67" s="104" t="s">
        <v>78</v>
      </c>
      <c r="BW67" s="104" t="s">
        <v>123</v>
      </c>
      <c r="BX67" s="104" t="s">
        <v>117</v>
      </c>
      <c r="CL67" s="104" t="s">
        <v>19</v>
      </c>
    </row>
    <row r="68" spans="1:91" s="4" customFormat="1" ht="24" customHeight="1">
      <c r="A68" s="87" t="s">
        <v>80</v>
      </c>
      <c r="B68" s="52"/>
      <c r="C68" s="98"/>
      <c r="D68" s="98"/>
      <c r="E68" s="364" t="s">
        <v>124</v>
      </c>
      <c r="F68" s="364"/>
      <c r="G68" s="364"/>
      <c r="H68" s="364"/>
      <c r="I68" s="364"/>
      <c r="J68" s="98"/>
      <c r="K68" s="364" t="s">
        <v>125</v>
      </c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53">
        <f>'SO 03.3 - Laboratorní dig...'!J32</f>
        <v>0</v>
      </c>
      <c r="AH68" s="354"/>
      <c r="AI68" s="354"/>
      <c r="AJ68" s="354"/>
      <c r="AK68" s="354"/>
      <c r="AL68" s="354"/>
      <c r="AM68" s="354"/>
      <c r="AN68" s="353">
        <f t="shared" si="0"/>
        <v>0</v>
      </c>
      <c r="AO68" s="354"/>
      <c r="AP68" s="354"/>
      <c r="AQ68" s="99" t="s">
        <v>92</v>
      </c>
      <c r="AR68" s="54"/>
      <c r="AS68" s="100">
        <v>0</v>
      </c>
      <c r="AT68" s="101">
        <f t="shared" si="1"/>
        <v>0</v>
      </c>
      <c r="AU68" s="102">
        <f>'SO 03.3 - Laboratorní dig...'!P86</f>
        <v>0</v>
      </c>
      <c r="AV68" s="101">
        <f>'SO 03.3 - Laboratorní dig...'!J35</f>
        <v>0</v>
      </c>
      <c r="AW68" s="101">
        <f>'SO 03.3 - Laboratorní dig...'!J36</f>
        <v>0</v>
      </c>
      <c r="AX68" s="101">
        <f>'SO 03.3 - Laboratorní dig...'!J37</f>
        <v>0</v>
      </c>
      <c r="AY68" s="101">
        <f>'SO 03.3 - Laboratorní dig...'!J38</f>
        <v>0</v>
      </c>
      <c r="AZ68" s="101">
        <f>'SO 03.3 - Laboratorní dig...'!F35</f>
        <v>0</v>
      </c>
      <c r="BA68" s="101">
        <f>'SO 03.3 - Laboratorní dig...'!F36</f>
        <v>0</v>
      </c>
      <c r="BB68" s="101">
        <f>'SO 03.3 - Laboratorní dig...'!F37</f>
        <v>0</v>
      </c>
      <c r="BC68" s="101">
        <f>'SO 03.3 - Laboratorní dig...'!F38</f>
        <v>0</v>
      </c>
      <c r="BD68" s="103">
        <f>'SO 03.3 - Laboratorní dig...'!F39</f>
        <v>0</v>
      </c>
      <c r="BT68" s="104" t="s">
        <v>86</v>
      </c>
      <c r="BV68" s="104" t="s">
        <v>78</v>
      </c>
      <c r="BW68" s="104" t="s">
        <v>126</v>
      </c>
      <c r="BX68" s="104" t="s">
        <v>117</v>
      </c>
      <c r="CL68" s="104" t="s">
        <v>19</v>
      </c>
    </row>
    <row r="69" spans="1:91" s="4" customFormat="1" ht="14.4" customHeight="1">
      <c r="A69" s="87" t="s">
        <v>80</v>
      </c>
      <c r="B69" s="52"/>
      <c r="C69" s="98"/>
      <c r="D69" s="98"/>
      <c r="E69" s="364" t="s">
        <v>127</v>
      </c>
      <c r="F69" s="364"/>
      <c r="G69" s="364"/>
      <c r="H69" s="364"/>
      <c r="I69" s="364"/>
      <c r="J69" s="98"/>
      <c r="K69" s="364" t="s">
        <v>128</v>
      </c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53">
        <f>'SO 03.4 - Spodní skříňky ...'!J32</f>
        <v>0</v>
      </c>
      <c r="AH69" s="354"/>
      <c r="AI69" s="354"/>
      <c r="AJ69" s="354"/>
      <c r="AK69" s="354"/>
      <c r="AL69" s="354"/>
      <c r="AM69" s="354"/>
      <c r="AN69" s="353">
        <f t="shared" si="0"/>
        <v>0</v>
      </c>
      <c r="AO69" s="354"/>
      <c r="AP69" s="354"/>
      <c r="AQ69" s="99" t="s">
        <v>92</v>
      </c>
      <c r="AR69" s="54"/>
      <c r="AS69" s="100">
        <v>0</v>
      </c>
      <c r="AT69" s="101">
        <f t="shared" si="1"/>
        <v>0</v>
      </c>
      <c r="AU69" s="102">
        <f>'SO 03.4 - Spodní skříňky ...'!P86</f>
        <v>0</v>
      </c>
      <c r="AV69" s="101">
        <f>'SO 03.4 - Spodní skříňky ...'!J35</f>
        <v>0</v>
      </c>
      <c r="AW69" s="101">
        <f>'SO 03.4 - Spodní skříňky ...'!J36</f>
        <v>0</v>
      </c>
      <c r="AX69" s="101">
        <f>'SO 03.4 - Spodní skříňky ...'!J37</f>
        <v>0</v>
      </c>
      <c r="AY69" s="101">
        <f>'SO 03.4 - Spodní skříňky ...'!J38</f>
        <v>0</v>
      </c>
      <c r="AZ69" s="101">
        <f>'SO 03.4 - Spodní skříňky ...'!F35</f>
        <v>0</v>
      </c>
      <c r="BA69" s="101">
        <f>'SO 03.4 - Spodní skříňky ...'!F36</f>
        <v>0</v>
      </c>
      <c r="BB69" s="101">
        <f>'SO 03.4 - Spodní skříňky ...'!F37</f>
        <v>0</v>
      </c>
      <c r="BC69" s="101">
        <f>'SO 03.4 - Spodní skříňky ...'!F38</f>
        <v>0</v>
      </c>
      <c r="BD69" s="103">
        <f>'SO 03.4 - Spodní skříňky ...'!F39</f>
        <v>0</v>
      </c>
      <c r="BT69" s="104" t="s">
        <v>86</v>
      </c>
      <c r="BV69" s="104" t="s">
        <v>78</v>
      </c>
      <c r="BW69" s="104" t="s">
        <v>129</v>
      </c>
      <c r="BX69" s="104" t="s">
        <v>117</v>
      </c>
      <c r="CL69" s="104" t="s">
        <v>19</v>
      </c>
    </row>
    <row r="70" spans="1:91" s="4" customFormat="1" ht="14.4" customHeight="1">
      <c r="A70" s="87" t="s">
        <v>80</v>
      </c>
      <c r="B70" s="52"/>
      <c r="C70" s="98"/>
      <c r="D70" s="98"/>
      <c r="E70" s="364" t="s">
        <v>130</v>
      </c>
      <c r="F70" s="364"/>
      <c r="G70" s="364"/>
      <c r="H70" s="364"/>
      <c r="I70" s="364"/>
      <c r="J70" s="98"/>
      <c r="K70" s="364" t="s">
        <v>131</v>
      </c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53">
        <f>'SO 03.5 - Skříně s tlakov...'!J32</f>
        <v>0</v>
      </c>
      <c r="AH70" s="354"/>
      <c r="AI70" s="354"/>
      <c r="AJ70" s="354"/>
      <c r="AK70" s="354"/>
      <c r="AL70" s="354"/>
      <c r="AM70" s="354"/>
      <c r="AN70" s="353">
        <f t="shared" si="0"/>
        <v>0</v>
      </c>
      <c r="AO70" s="354"/>
      <c r="AP70" s="354"/>
      <c r="AQ70" s="99" t="s">
        <v>92</v>
      </c>
      <c r="AR70" s="54"/>
      <c r="AS70" s="100">
        <v>0</v>
      </c>
      <c r="AT70" s="101">
        <f t="shared" si="1"/>
        <v>0</v>
      </c>
      <c r="AU70" s="102">
        <f>'SO 03.5 - Skříně s tlakov...'!P86</f>
        <v>0</v>
      </c>
      <c r="AV70" s="101">
        <f>'SO 03.5 - Skříně s tlakov...'!J35</f>
        <v>0</v>
      </c>
      <c r="AW70" s="101">
        <f>'SO 03.5 - Skříně s tlakov...'!J36</f>
        <v>0</v>
      </c>
      <c r="AX70" s="101">
        <f>'SO 03.5 - Skříně s tlakov...'!J37</f>
        <v>0</v>
      </c>
      <c r="AY70" s="101">
        <f>'SO 03.5 - Skříně s tlakov...'!J38</f>
        <v>0</v>
      </c>
      <c r="AZ70" s="101">
        <f>'SO 03.5 - Skříně s tlakov...'!F35</f>
        <v>0</v>
      </c>
      <c r="BA70" s="101">
        <f>'SO 03.5 - Skříně s tlakov...'!F36</f>
        <v>0</v>
      </c>
      <c r="BB70" s="101">
        <f>'SO 03.5 - Skříně s tlakov...'!F37</f>
        <v>0</v>
      </c>
      <c r="BC70" s="101">
        <f>'SO 03.5 - Skříně s tlakov...'!F38</f>
        <v>0</v>
      </c>
      <c r="BD70" s="103">
        <f>'SO 03.5 - Skříně s tlakov...'!F39</f>
        <v>0</v>
      </c>
      <c r="BT70" s="104" t="s">
        <v>86</v>
      </c>
      <c r="BV70" s="104" t="s">
        <v>78</v>
      </c>
      <c r="BW70" s="104" t="s">
        <v>132</v>
      </c>
      <c r="BX70" s="104" t="s">
        <v>117</v>
      </c>
      <c r="CL70" s="104" t="s">
        <v>19</v>
      </c>
    </row>
    <row r="71" spans="1:91" s="4" customFormat="1" ht="14.4" customHeight="1">
      <c r="A71" s="87" t="s">
        <v>80</v>
      </c>
      <c r="B71" s="52"/>
      <c r="C71" s="98"/>
      <c r="D71" s="98"/>
      <c r="E71" s="364" t="s">
        <v>133</v>
      </c>
      <c r="F71" s="364"/>
      <c r="G71" s="364"/>
      <c r="H71" s="364"/>
      <c r="I71" s="364"/>
      <c r="J71" s="98"/>
      <c r="K71" s="364" t="s">
        <v>134</v>
      </c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53">
        <f>'SO 03.6 - Odsávací ramena'!J32</f>
        <v>0</v>
      </c>
      <c r="AH71" s="354"/>
      <c r="AI71" s="354"/>
      <c r="AJ71" s="354"/>
      <c r="AK71" s="354"/>
      <c r="AL71" s="354"/>
      <c r="AM71" s="354"/>
      <c r="AN71" s="353">
        <f t="shared" si="0"/>
        <v>0</v>
      </c>
      <c r="AO71" s="354"/>
      <c r="AP71" s="354"/>
      <c r="AQ71" s="99" t="s">
        <v>92</v>
      </c>
      <c r="AR71" s="54"/>
      <c r="AS71" s="100">
        <v>0</v>
      </c>
      <c r="AT71" s="101">
        <f t="shared" si="1"/>
        <v>0</v>
      </c>
      <c r="AU71" s="102">
        <f>'SO 03.6 - Odsávací ramena'!P86</f>
        <v>0</v>
      </c>
      <c r="AV71" s="101">
        <f>'SO 03.6 - Odsávací ramena'!J35</f>
        <v>0</v>
      </c>
      <c r="AW71" s="101">
        <f>'SO 03.6 - Odsávací ramena'!J36</f>
        <v>0</v>
      </c>
      <c r="AX71" s="101">
        <f>'SO 03.6 - Odsávací ramena'!J37</f>
        <v>0</v>
      </c>
      <c r="AY71" s="101">
        <f>'SO 03.6 - Odsávací ramena'!J38</f>
        <v>0</v>
      </c>
      <c r="AZ71" s="101">
        <f>'SO 03.6 - Odsávací ramena'!F35</f>
        <v>0</v>
      </c>
      <c r="BA71" s="101">
        <f>'SO 03.6 - Odsávací ramena'!F36</f>
        <v>0</v>
      </c>
      <c r="BB71" s="101">
        <f>'SO 03.6 - Odsávací ramena'!F37</f>
        <v>0</v>
      </c>
      <c r="BC71" s="101">
        <f>'SO 03.6 - Odsávací ramena'!F38</f>
        <v>0</v>
      </c>
      <c r="BD71" s="103">
        <f>'SO 03.6 - Odsávací ramena'!F39</f>
        <v>0</v>
      </c>
      <c r="BT71" s="104" t="s">
        <v>86</v>
      </c>
      <c r="BV71" s="104" t="s">
        <v>78</v>
      </c>
      <c r="BW71" s="104" t="s">
        <v>135</v>
      </c>
      <c r="BX71" s="104" t="s">
        <v>117</v>
      </c>
      <c r="CL71" s="104" t="s">
        <v>19</v>
      </c>
    </row>
    <row r="72" spans="1:91" s="4" customFormat="1" ht="14.4" customHeight="1">
      <c r="A72" s="87" t="s">
        <v>80</v>
      </c>
      <c r="B72" s="52"/>
      <c r="C72" s="98"/>
      <c r="D72" s="98"/>
      <c r="E72" s="364" t="s">
        <v>136</v>
      </c>
      <c r="F72" s="364"/>
      <c r="G72" s="364"/>
      <c r="H72" s="364"/>
      <c r="I72" s="364"/>
      <c r="J72" s="98"/>
      <c r="K72" s="364" t="s">
        <v>137</v>
      </c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53">
        <f>'SO 03.7 - Odvod vzduchu o...'!J32</f>
        <v>0</v>
      </c>
      <c r="AH72" s="354"/>
      <c r="AI72" s="354"/>
      <c r="AJ72" s="354"/>
      <c r="AK72" s="354"/>
      <c r="AL72" s="354"/>
      <c r="AM72" s="354"/>
      <c r="AN72" s="353">
        <f t="shared" si="0"/>
        <v>0</v>
      </c>
      <c r="AO72" s="354"/>
      <c r="AP72" s="354"/>
      <c r="AQ72" s="99" t="s">
        <v>92</v>
      </c>
      <c r="AR72" s="54"/>
      <c r="AS72" s="100">
        <v>0</v>
      </c>
      <c r="AT72" s="101">
        <f t="shared" si="1"/>
        <v>0</v>
      </c>
      <c r="AU72" s="102">
        <f>'SO 03.7 - Odvod vzduchu o...'!P86</f>
        <v>0</v>
      </c>
      <c r="AV72" s="101">
        <f>'SO 03.7 - Odvod vzduchu o...'!J35</f>
        <v>0</v>
      </c>
      <c r="AW72" s="101">
        <f>'SO 03.7 - Odvod vzduchu o...'!J36</f>
        <v>0</v>
      </c>
      <c r="AX72" s="101">
        <f>'SO 03.7 - Odvod vzduchu o...'!J37</f>
        <v>0</v>
      </c>
      <c r="AY72" s="101">
        <f>'SO 03.7 - Odvod vzduchu o...'!J38</f>
        <v>0</v>
      </c>
      <c r="AZ72" s="101">
        <f>'SO 03.7 - Odvod vzduchu o...'!F35</f>
        <v>0</v>
      </c>
      <c r="BA72" s="101">
        <f>'SO 03.7 - Odvod vzduchu o...'!F36</f>
        <v>0</v>
      </c>
      <c r="BB72" s="101">
        <f>'SO 03.7 - Odvod vzduchu o...'!F37</f>
        <v>0</v>
      </c>
      <c r="BC72" s="101">
        <f>'SO 03.7 - Odvod vzduchu o...'!F38</f>
        <v>0</v>
      </c>
      <c r="BD72" s="103">
        <f>'SO 03.7 - Odvod vzduchu o...'!F39</f>
        <v>0</v>
      </c>
      <c r="BT72" s="104" t="s">
        <v>86</v>
      </c>
      <c r="BV72" s="104" t="s">
        <v>78</v>
      </c>
      <c r="BW72" s="104" t="s">
        <v>138</v>
      </c>
      <c r="BX72" s="104" t="s">
        <v>117</v>
      </c>
      <c r="CL72" s="104" t="s">
        <v>19</v>
      </c>
    </row>
    <row r="73" spans="1:91" s="4" customFormat="1" ht="14.4" customHeight="1">
      <c r="A73" s="87" t="s">
        <v>80</v>
      </c>
      <c r="B73" s="52"/>
      <c r="C73" s="98"/>
      <c r="D73" s="98"/>
      <c r="E73" s="364" t="s">
        <v>139</v>
      </c>
      <c r="F73" s="364"/>
      <c r="G73" s="364"/>
      <c r="H73" s="364"/>
      <c r="I73" s="364"/>
      <c r="J73" s="98"/>
      <c r="K73" s="364" t="s">
        <v>140</v>
      </c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53">
        <f>'SO 03.8 - Klimatizace v k...'!J32</f>
        <v>0</v>
      </c>
      <c r="AH73" s="354"/>
      <c r="AI73" s="354"/>
      <c r="AJ73" s="354"/>
      <c r="AK73" s="354"/>
      <c r="AL73" s="354"/>
      <c r="AM73" s="354"/>
      <c r="AN73" s="353">
        <f t="shared" si="0"/>
        <v>0</v>
      </c>
      <c r="AO73" s="354"/>
      <c r="AP73" s="354"/>
      <c r="AQ73" s="99" t="s">
        <v>92</v>
      </c>
      <c r="AR73" s="54"/>
      <c r="AS73" s="100">
        <v>0</v>
      </c>
      <c r="AT73" s="101">
        <f t="shared" si="1"/>
        <v>0</v>
      </c>
      <c r="AU73" s="102">
        <f>'SO 03.8 - Klimatizace v k...'!P86</f>
        <v>0</v>
      </c>
      <c r="AV73" s="101">
        <f>'SO 03.8 - Klimatizace v k...'!J35</f>
        <v>0</v>
      </c>
      <c r="AW73" s="101">
        <f>'SO 03.8 - Klimatizace v k...'!J36</f>
        <v>0</v>
      </c>
      <c r="AX73" s="101">
        <f>'SO 03.8 - Klimatizace v k...'!J37</f>
        <v>0</v>
      </c>
      <c r="AY73" s="101">
        <f>'SO 03.8 - Klimatizace v k...'!J38</f>
        <v>0</v>
      </c>
      <c r="AZ73" s="101">
        <f>'SO 03.8 - Klimatizace v k...'!F35</f>
        <v>0</v>
      </c>
      <c r="BA73" s="101">
        <f>'SO 03.8 - Klimatizace v k...'!F36</f>
        <v>0</v>
      </c>
      <c r="BB73" s="101">
        <f>'SO 03.8 - Klimatizace v k...'!F37</f>
        <v>0</v>
      </c>
      <c r="BC73" s="101">
        <f>'SO 03.8 - Klimatizace v k...'!F38</f>
        <v>0</v>
      </c>
      <c r="BD73" s="103">
        <f>'SO 03.8 - Klimatizace v k...'!F39</f>
        <v>0</v>
      </c>
      <c r="BT73" s="104" t="s">
        <v>86</v>
      </c>
      <c r="BV73" s="104" t="s">
        <v>78</v>
      </c>
      <c r="BW73" s="104" t="s">
        <v>141</v>
      </c>
      <c r="BX73" s="104" t="s">
        <v>117</v>
      </c>
      <c r="CL73" s="104" t="s">
        <v>19</v>
      </c>
    </row>
    <row r="74" spans="1:91" s="4" customFormat="1" ht="14.4" customHeight="1">
      <c r="A74" s="87" t="s">
        <v>80</v>
      </c>
      <c r="B74" s="52"/>
      <c r="C74" s="98"/>
      <c r="D74" s="98"/>
      <c r="E74" s="364" t="s">
        <v>142</v>
      </c>
      <c r="F74" s="364"/>
      <c r="G74" s="364"/>
      <c r="H74" s="364"/>
      <c r="I74" s="364"/>
      <c r="J74" s="98"/>
      <c r="K74" s="364" t="s">
        <v>143</v>
      </c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53">
        <f>'SO 03.9 - Klimatizace tec...'!J32</f>
        <v>0</v>
      </c>
      <c r="AH74" s="354"/>
      <c r="AI74" s="354"/>
      <c r="AJ74" s="354"/>
      <c r="AK74" s="354"/>
      <c r="AL74" s="354"/>
      <c r="AM74" s="354"/>
      <c r="AN74" s="353">
        <f t="shared" si="0"/>
        <v>0</v>
      </c>
      <c r="AO74" s="354"/>
      <c r="AP74" s="354"/>
      <c r="AQ74" s="99" t="s">
        <v>92</v>
      </c>
      <c r="AR74" s="54"/>
      <c r="AS74" s="100">
        <v>0</v>
      </c>
      <c r="AT74" s="101">
        <f t="shared" si="1"/>
        <v>0</v>
      </c>
      <c r="AU74" s="102">
        <f>'SO 03.9 - Klimatizace tec...'!P86</f>
        <v>0</v>
      </c>
      <c r="AV74" s="101">
        <f>'SO 03.9 - Klimatizace tec...'!J35</f>
        <v>0</v>
      </c>
      <c r="AW74" s="101">
        <f>'SO 03.9 - Klimatizace tec...'!J36</f>
        <v>0</v>
      </c>
      <c r="AX74" s="101">
        <f>'SO 03.9 - Klimatizace tec...'!J37</f>
        <v>0</v>
      </c>
      <c r="AY74" s="101">
        <f>'SO 03.9 - Klimatizace tec...'!J38</f>
        <v>0</v>
      </c>
      <c r="AZ74" s="101">
        <f>'SO 03.9 - Klimatizace tec...'!F35</f>
        <v>0</v>
      </c>
      <c r="BA74" s="101">
        <f>'SO 03.9 - Klimatizace tec...'!F36</f>
        <v>0</v>
      </c>
      <c r="BB74" s="101">
        <f>'SO 03.9 - Klimatizace tec...'!F37</f>
        <v>0</v>
      </c>
      <c r="BC74" s="101">
        <f>'SO 03.9 - Klimatizace tec...'!F38</f>
        <v>0</v>
      </c>
      <c r="BD74" s="103">
        <f>'SO 03.9 - Klimatizace tec...'!F39</f>
        <v>0</v>
      </c>
      <c r="BT74" s="104" t="s">
        <v>86</v>
      </c>
      <c r="BV74" s="104" t="s">
        <v>78</v>
      </c>
      <c r="BW74" s="104" t="s">
        <v>144</v>
      </c>
      <c r="BX74" s="104" t="s">
        <v>117</v>
      </c>
      <c r="CL74" s="104" t="s">
        <v>19</v>
      </c>
    </row>
    <row r="75" spans="1:91" s="4" customFormat="1" ht="24" customHeight="1">
      <c r="A75" s="87" t="s">
        <v>80</v>
      </c>
      <c r="B75" s="52"/>
      <c r="C75" s="98"/>
      <c r="D75" s="98"/>
      <c r="E75" s="364" t="s">
        <v>145</v>
      </c>
      <c r="F75" s="364"/>
      <c r="G75" s="364"/>
      <c r="H75" s="364"/>
      <c r="I75" s="364"/>
      <c r="J75" s="98"/>
      <c r="K75" s="364" t="s">
        <v>146</v>
      </c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53">
        <f>'SO 03.10 - Klimatizace ka...'!J32</f>
        <v>0</v>
      </c>
      <c r="AH75" s="354"/>
      <c r="AI75" s="354"/>
      <c r="AJ75" s="354"/>
      <c r="AK75" s="354"/>
      <c r="AL75" s="354"/>
      <c r="AM75" s="354"/>
      <c r="AN75" s="353">
        <f t="shared" si="0"/>
        <v>0</v>
      </c>
      <c r="AO75" s="354"/>
      <c r="AP75" s="354"/>
      <c r="AQ75" s="99" t="s">
        <v>92</v>
      </c>
      <c r="AR75" s="54"/>
      <c r="AS75" s="100">
        <v>0</v>
      </c>
      <c r="AT75" s="101">
        <f t="shared" si="1"/>
        <v>0</v>
      </c>
      <c r="AU75" s="102">
        <f>'SO 03.10 - Klimatizace ka...'!P86</f>
        <v>0</v>
      </c>
      <c r="AV75" s="101">
        <f>'SO 03.10 - Klimatizace ka...'!J35</f>
        <v>0</v>
      </c>
      <c r="AW75" s="101">
        <f>'SO 03.10 - Klimatizace ka...'!J36</f>
        <v>0</v>
      </c>
      <c r="AX75" s="101">
        <f>'SO 03.10 - Klimatizace ka...'!J37</f>
        <v>0</v>
      </c>
      <c r="AY75" s="101">
        <f>'SO 03.10 - Klimatizace ka...'!J38</f>
        <v>0</v>
      </c>
      <c r="AZ75" s="101">
        <f>'SO 03.10 - Klimatizace ka...'!F35</f>
        <v>0</v>
      </c>
      <c r="BA75" s="101">
        <f>'SO 03.10 - Klimatizace ka...'!F36</f>
        <v>0</v>
      </c>
      <c r="BB75" s="101">
        <f>'SO 03.10 - Klimatizace ka...'!F37</f>
        <v>0</v>
      </c>
      <c r="BC75" s="101">
        <f>'SO 03.10 - Klimatizace ka...'!F38</f>
        <v>0</v>
      </c>
      <c r="BD75" s="103">
        <f>'SO 03.10 - Klimatizace ka...'!F39</f>
        <v>0</v>
      </c>
      <c r="BT75" s="104" t="s">
        <v>86</v>
      </c>
      <c r="BV75" s="104" t="s">
        <v>78</v>
      </c>
      <c r="BW75" s="104" t="s">
        <v>147</v>
      </c>
      <c r="BX75" s="104" t="s">
        <v>117</v>
      </c>
      <c r="CL75" s="104" t="s">
        <v>19</v>
      </c>
    </row>
    <row r="76" spans="1:91" s="4" customFormat="1" ht="24" customHeight="1">
      <c r="A76" s="87" t="s">
        <v>80</v>
      </c>
      <c r="B76" s="52"/>
      <c r="C76" s="98"/>
      <c r="D76" s="98"/>
      <c r="E76" s="364" t="s">
        <v>148</v>
      </c>
      <c r="F76" s="364"/>
      <c r="G76" s="364"/>
      <c r="H76" s="364"/>
      <c r="I76" s="364"/>
      <c r="J76" s="98"/>
      <c r="K76" s="364" t="s">
        <v>149</v>
      </c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53">
        <f>'SO 03.11 - Montážní mater...'!J32</f>
        <v>0</v>
      </c>
      <c r="AH76" s="354"/>
      <c r="AI76" s="354"/>
      <c r="AJ76" s="354"/>
      <c r="AK76" s="354"/>
      <c r="AL76" s="354"/>
      <c r="AM76" s="354"/>
      <c r="AN76" s="353">
        <f t="shared" si="0"/>
        <v>0</v>
      </c>
      <c r="AO76" s="354"/>
      <c r="AP76" s="354"/>
      <c r="AQ76" s="99" t="s">
        <v>92</v>
      </c>
      <c r="AR76" s="54"/>
      <c r="AS76" s="100">
        <v>0</v>
      </c>
      <c r="AT76" s="101">
        <f t="shared" si="1"/>
        <v>0</v>
      </c>
      <c r="AU76" s="102">
        <f>'SO 03.11 - Montážní mater...'!P86</f>
        <v>0</v>
      </c>
      <c r="AV76" s="101">
        <f>'SO 03.11 - Montážní mater...'!J35</f>
        <v>0</v>
      </c>
      <c r="AW76" s="101">
        <f>'SO 03.11 - Montážní mater...'!J36</f>
        <v>0</v>
      </c>
      <c r="AX76" s="101">
        <f>'SO 03.11 - Montážní mater...'!J37</f>
        <v>0</v>
      </c>
      <c r="AY76" s="101">
        <f>'SO 03.11 - Montážní mater...'!J38</f>
        <v>0</v>
      </c>
      <c r="AZ76" s="101">
        <f>'SO 03.11 - Montážní mater...'!F35</f>
        <v>0</v>
      </c>
      <c r="BA76" s="101">
        <f>'SO 03.11 - Montážní mater...'!F36</f>
        <v>0</v>
      </c>
      <c r="BB76" s="101">
        <f>'SO 03.11 - Montážní mater...'!F37</f>
        <v>0</v>
      </c>
      <c r="BC76" s="101">
        <f>'SO 03.11 - Montážní mater...'!F38</f>
        <v>0</v>
      </c>
      <c r="BD76" s="103">
        <f>'SO 03.11 - Montážní mater...'!F39</f>
        <v>0</v>
      </c>
      <c r="BT76" s="104" t="s">
        <v>86</v>
      </c>
      <c r="BV76" s="104" t="s">
        <v>78</v>
      </c>
      <c r="BW76" s="104" t="s">
        <v>150</v>
      </c>
      <c r="BX76" s="104" t="s">
        <v>117</v>
      </c>
      <c r="CL76" s="104" t="s">
        <v>19</v>
      </c>
    </row>
    <row r="77" spans="1:91" s="7" customFormat="1" ht="14.4" customHeight="1">
      <c r="B77" s="88"/>
      <c r="C77" s="89"/>
      <c r="D77" s="363" t="s">
        <v>151</v>
      </c>
      <c r="E77" s="363"/>
      <c r="F77" s="363"/>
      <c r="G77" s="363"/>
      <c r="H77" s="363"/>
      <c r="I77" s="90"/>
      <c r="J77" s="363" t="s">
        <v>152</v>
      </c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55">
        <f>ROUND(SUM(AG78:AG79),2)</f>
        <v>0</v>
      </c>
      <c r="AH77" s="356"/>
      <c r="AI77" s="356"/>
      <c r="AJ77" s="356"/>
      <c r="AK77" s="356"/>
      <c r="AL77" s="356"/>
      <c r="AM77" s="356"/>
      <c r="AN77" s="357">
        <f t="shared" si="0"/>
        <v>0</v>
      </c>
      <c r="AO77" s="356"/>
      <c r="AP77" s="356"/>
      <c r="AQ77" s="91" t="s">
        <v>83</v>
      </c>
      <c r="AR77" s="92"/>
      <c r="AS77" s="93">
        <f>ROUND(SUM(AS78:AS79),2)</f>
        <v>0</v>
      </c>
      <c r="AT77" s="94">
        <f t="shared" si="1"/>
        <v>0</v>
      </c>
      <c r="AU77" s="95">
        <f>ROUND(SUM(AU78:AU79),5)</f>
        <v>0</v>
      </c>
      <c r="AV77" s="94">
        <f>ROUND(AZ77*L29,2)</f>
        <v>0</v>
      </c>
      <c r="AW77" s="94">
        <f>ROUND(BA77*L30,2)</f>
        <v>0</v>
      </c>
      <c r="AX77" s="94">
        <f>ROUND(BB77*L29,2)</f>
        <v>0</v>
      </c>
      <c r="AY77" s="94">
        <f>ROUND(BC77*L30,2)</f>
        <v>0</v>
      </c>
      <c r="AZ77" s="94">
        <f>ROUND(SUM(AZ78:AZ79),2)</f>
        <v>0</v>
      </c>
      <c r="BA77" s="94">
        <f>ROUND(SUM(BA78:BA79),2)</f>
        <v>0</v>
      </c>
      <c r="BB77" s="94">
        <f>ROUND(SUM(BB78:BB79),2)</f>
        <v>0</v>
      </c>
      <c r="BC77" s="94">
        <f>ROUND(SUM(BC78:BC79),2)</f>
        <v>0</v>
      </c>
      <c r="BD77" s="96">
        <f>ROUND(SUM(BD78:BD79),2)</f>
        <v>0</v>
      </c>
      <c r="BS77" s="97" t="s">
        <v>75</v>
      </c>
      <c r="BT77" s="97" t="s">
        <v>84</v>
      </c>
      <c r="BU77" s="97" t="s">
        <v>77</v>
      </c>
      <c r="BV77" s="97" t="s">
        <v>78</v>
      </c>
      <c r="BW77" s="97" t="s">
        <v>153</v>
      </c>
      <c r="BX77" s="97" t="s">
        <v>5</v>
      </c>
      <c r="CL77" s="97" t="s">
        <v>19</v>
      </c>
      <c r="CM77" s="97" t="s">
        <v>86</v>
      </c>
    </row>
    <row r="78" spans="1:91" s="4" customFormat="1" ht="14.4" customHeight="1">
      <c r="A78" s="87" t="s">
        <v>80</v>
      </c>
      <c r="B78" s="52"/>
      <c r="C78" s="98"/>
      <c r="D78" s="98"/>
      <c r="E78" s="364" t="s">
        <v>154</v>
      </c>
      <c r="F78" s="364"/>
      <c r="G78" s="364"/>
      <c r="H78" s="364"/>
      <c r="I78" s="364"/>
      <c r="J78" s="98"/>
      <c r="K78" s="364" t="s">
        <v>155</v>
      </c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53">
        <f>'SO 04.1 - Kanalizace'!J32</f>
        <v>0</v>
      </c>
      <c r="AH78" s="354"/>
      <c r="AI78" s="354"/>
      <c r="AJ78" s="354"/>
      <c r="AK78" s="354"/>
      <c r="AL78" s="354"/>
      <c r="AM78" s="354"/>
      <c r="AN78" s="353">
        <f t="shared" si="0"/>
        <v>0</v>
      </c>
      <c r="AO78" s="354"/>
      <c r="AP78" s="354"/>
      <c r="AQ78" s="99" t="s">
        <v>92</v>
      </c>
      <c r="AR78" s="54"/>
      <c r="AS78" s="100">
        <v>0</v>
      </c>
      <c r="AT78" s="101">
        <f t="shared" si="1"/>
        <v>0</v>
      </c>
      <c r="AU78" s="102">
        <f>'SO 04.1 - Kanalizace'!P88</f>
        <v>0</v>
      </c>
      <c r="AV78" s="101">
        <f>'SO 04.1 - Kanalizace'!J35</f>
        <v>0</v>
      </c>
      <c r="AW78" s="101">
        <f>'SO 04.1 - Kanalizace'!J36</f>
        <v>0</v>
      </c>
      <c r="AX78" s="101">
        <f>'SO 04.1 - Kanalizace'!J37</f>
        <v>0</v>
      </c>
      <c r="AY78" s="101">
        <f>'SO 04.1 - Kanalizace'!J38</f>
        <v>0</v>
      </c>
      <c r="AZ78" s="101">
        <f>'SO 04.1 - Kanalizace'!F35</f>
        <v>0</v>
      </c>
      <c r="BA78" s="101">
        <f>'SO 04.1 - Kanalizace'!F36</f>
        <v>0</v>
      </c>
      <c r="BB78" s="101">
        <f>'SO 04.1 - Kanalizace'!F37</f>
        <v>0</v>
      </c>
      <c r="BC78" s="101">
        <f>'SO 04.1 - Kanalizace'!F38</f>
        <v>0</v>
      </c>
      <c r="BD78" s="103">
        <f>'SO 04.1 - Kanalizace'!F39</f>
        <v>0</v>
      </c>
      <c r="BT78" s="104" t="s">
        <v>86</v>
      </c>
      <c r="BV78" s="104" t="s">
        <v>78</v>
      </c>
      <c r="BW78" s="104" t="s">
        <v>156</v>
      </c>
      <c r="BX78" s="104" t="s">
        <v>153</v>
      </c>
      <c r="CL78" s="104" t="s">
        <v>19</v>
      </c>
    </row>
    <row r="79" spans="1:91" s="4" customFormat="1" ht="14.4" customHeight="1">
      <c r="A79" s="87" t="s">
        <v>80</v>
      </c>
      <c r="B79" s="52"/>
      <c r="C79" s="98"/>
      <c r="D79" s="98"/>
      <c r="E79" s="364" t="s">
        <v>157</v>
      </c>
      <c r="F79" s="364"/>
      <c r="G79" s="364"/>
      <c r="H79" s="364"/>
      <c r="I79" s="364"/>
      <c r="J79" s="98"/>
      <c r="K79" s="364" t="s">
        <v>158</v>
      </c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53">
        <f>'SO 04.2 - Vodoinstalace'!J32</f>
        <v>0</v>
      </c>
      <c r="AH79" s="354"/>
      <c r="AI79" s="354"/>
      <c r="AJ79" s="354"/>
      <c r="AK79" s="354"/>
      <c r="AL79" s="354"/>
      <c r="AM79" s="354"/>
      <c r="AN79" s="353">
        <f t="shared" si="0"/>
        <v>0</v>
      </c>
      <c r="AO79" s="354"/>
      <c r="AP79" s="354"/>
      <c r="AQ79" s="99" t="s">
        <v>92</v>
      </c>
      <c r="AR79" s="54"/>
      <c r="AS79" s="100">
        <v>0</v>
      </c>
      <c r="AT79" s="101">
        <f t="shared" si="1"/>
        <v>0</v>
      </c>
      <c r="AU79" s="102">
        <f>'SO 04.2 - Vodoinstalace'!P92</f>
        <v>0</v>
      </c>
      <c r="AV79" s="101">
        <f>'SO 04.2 - Vodoinstalace'!J35</f>
        <v>0</v>
      </c>
      <c r="AW79" s="101">
        <f>'SO 04.2 - Vodoinstalace'!J36</f>
        <v>0</v>
      </c>
      <c r="AX79" s="101">
        <f>'SO 04.2 - Vodoinstalace'!J37</f>
        <v>0</v>
      </c>
      <c r="AY79" s="101">
        <f>'SO 04.2 - Vodoinstalace'!J38</f>
        <v>0</v>
      </c>
      <c r="AZ79" s="101">
        <f>'SO 04.2 - Vodoinstalace'!F35</f>
        <v>0</v>
      </c>
      <c r="BA79" s="101">
        <f>'SO 04.2 - Vodoinstalace'!F36</f>
        <v>0</v>
      </c>
      <c r="BB79" s="101">
        <f>'SO 04.2 - Vodoinstalace'!F37</f>
        <v>0</v>
      </c>
      <c r="BC79" s="101">
        <f>'SO 04.2 - Vodoinstalace'!F38</f>
        <v>0</v>
      </c>
      <c r="BD79" s="103">
        <f>'SO 04.2 - Vodoinstalace'!F39</f>
        <v>0</v>
      </c>
      <c r="BT79" s="104" t="s">
        <v>86</v>
      </c>
      <c r="BV79" s="104" t="s">
        <v>78</v>
      </c>
      <c r="BW79" s="104" t="s">
        <v>159</v>
      </c>
      <c r="BX79" s="104" t="s">
        <v>153</v>
      </c>
      <c r="CL79" s="104" t="s">
        <v>19</v>
      </c>
    </row>
    <row r="80" spans="1:91" s="7" customFormat="1" ht="14.4" customHeight="1">
      <c r="A80" s="87" t="s">
        <v>80</v>
      </c>
      <c r="B80" s="88"/>
      <c r="C80" s="89"/>
      <c r="D80" s="363" t="s">
        <v>160</v>
      </c>
      <c r="E80" s="363"/>
      <c r="F80" s="363"/>
      <c r="G80" s="363"/>
      <c r="H80" s="363"/>
      <c r="I80" s="90"/>
      <c r="J80" s="363" t="s">
        <v>161</v>
      </c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57">
        <f>'SO 05 - Ústřední vytápění'!J30</f>
        <v>0</v>
      </c>
      <c r="AH80" s="356"/>
      <c r="AI80" s="356"/>
      <c r="AJ80" s="356"/>
      <c r="AK80" s="356"/>
      <c r="AL80" s="356"/>
      <c r="AM80" s="356"/>
      <c r="AN80" s="357">
        <f t="shared" si="0"/>
        <v>0</v>
      </c>
      <c r="AO80" s="356"/>
      <c r="AP80" s="356"/>
      <c r="AQ80" s="91" t="s">
        <v>83</v>
      </c>
      <c r="AR80" s="92"/>
      <c r="AS80" s="93">
        <v>0</v>
      </c>
      <c r="AT80" s="94">
        <f t="shared" si="1"/>
        <v>0</v>
      </c>
      <c r="AU80" s="95">
        <f>'SO 05 - Ústřední vytápění'!P83</f>
        <v>0</v>
      </c>
      <c r="AV80" s="94">
        <f>'SO 05 - Ústřední vytápění'!J33</f>
        <v>0</v>
      </c>
      <c r="AW80" s="94">
        <f>'SO 05 - Ústřední vytápění'!J34</f>
        <v>0</v>
      </c>
      <c r="AX80" s="94">
        <f>'SO 05 - Ústřední vytápění'!J35</f>
        <v>0</v>
      </c>
      <c r="AY80" s="94">
        <f>'SO 05 - Ústřední vytápění'!J36</f>
        <v>0</v>
      </c>
      <c r="AZ80" s="94">
        <f>'SO 05 - Ústřední vytápění'!F33</f>
        <v>0</v>
      </c>
      <c r="BA80" s="94">
        <f>'SO 05 - Ústřední vytápění'!F34</f>
        <v>0</v>
      </c>
      <c r="BB80" s="94">
        <f>'SO 05 - Ústřední vytápění'!F35</f>
        <v>0</v>
      </c>
      <c r="BC80" s="94">
        <f>'SO 05 - Ústřední vytápění'!F36</f>
        <v>0</v>
      </c>
      <c r="BD80" s="96">
        <f>'SO 05 - Ústřední vytápění'!F37</f>
        <v>0</v>
      </c>
      <c r="BT80" s="97" t="s">
        <v>84</v>
      </c>
      <c r="BV80" s="97" t="s">
        <v>78</v>
      </c>
      <c r="BW80" s="97" t="s">
        <v>162</v>
      </c>
      <c r="BX80" s="97" t="s">
        <v>5</v>
      </c>
      <c r="CL80" s="97" t="s">
        <v>19</v>
      </c>
      <c r="CM80" s="97" t="s">
        <v>86</v>
      </c>
    </row>
    <row r="81" spans="1:91" s="7" customFormat="1" ht="14.4" customHeight="1">
      <c r="A81" s="87" t="s">
        <v>80</v>
      </c>
      <c r="B81" s="88"/>
      <c r="C81" s="89"/>
      <c r="D81" s="363" t="s">
        <v>163</v>
      </c>
      <c r="E81" s="363"/>
      <c r="F81" s="363"/>
      <c r="G81" s="363"/>
      <c r="H81" s="363"/>
      <c r="I81" s="90"/>
      <c r="J81" s="363" t="s">
        <v>164</v>
      </c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57">
        <f>'SO 06 - Technické plyny'!J30</f>
        <v>0</v>
      </c>
      <c r="AH81" s="356"/>
      <c r="AI81" s="356"/>
      <c r="AJ81" s="356"/>
      <c r="AK81" s="356"/>
      <c r="AL81" s="356"/>
      <c r="AM81" s="356"/>
      <c r="AN81" s="357">
        <f t="shared" si="0"/>
        <v>0</v>
      </c>
      <c r="AO81" s="356"/>
      <c r="AP81" s="356"/>
      <c r="AQ81" s="91" t="s">
        <v>83</v>
      </c>
      <c r="AR81" s="92"/>
      <c r="AS81" s="93">
        <v>0</v>
      </c>
      <c r="AT81" s="94">
        <f t="shared" si="1"/>
        <v>0</v>
      </c>
      <c r="AU81" s="95">
        <f>'SO 06 - Technické plyny'!P86</f>
        <v>0</v>
      </c>
      <c r="AV81" s="94">
        <f>'SO 06 - Technické plyny'!J33</f>
        <v>0</v>
      </c>
      <c r="AW81" s="94">
        <f>'SO 06 - Technické plyny'!J34</f>
        <v>0</v>
      </c>
      <c r="AX81" s="94">
        <f>'SO 06 - Technické plyny'!J35</f>
        <v>0</v>
      </c>
      <c r="AY81" s="94">
        <f>'SO 06 - Technické plyny'!J36</f>
        <v>0</v>
      </c>
      <c r="AZ81" s="94">
        <f>'SO 06 - Technické plyny'!F33</f>
        <v>0</v>
      </c>
      <c r="BA81" s="94">
        <f>'SO 06 - Technické plyny'!F34</f>
        <v>0</v>
      </c>
      <c r="BB81" s="94">
        <f>'SO 06 - Technické plyny'!F35</f>
        <v>0</v>
      </c>
      <c r="BC81" s="94">
        <f>'SO 06 - Technické plyny'!F36</f>
        <v>0</v>
      </c>
      <c r="BD81" s="96">
        <f>'SO 06 - Technické plyny'!F37</f>
        <v>0</v>
      </c>
      <c r="BT81" s="97" t="s">
        <v>84</v>
      </c>
      <c r="BV81" s="97" t="s">
        <v>78</v>
      </c>
      <c r="BW81" s="97" t="s">
        <v>165</v>
      </c>
      <c r="BX81" s="97" t="s">
        <v>5</v>
      </c>
      <c r="CL81" s="97" t="s">
        <v>19</v>
      </c>
      <c r="CM81" s="97" t="s">
        <v>86</v>
      </c>
    </row>
    <row r="82" spans="1:91" s="7" customFormat="1" ht="14.4" customHeight="1">
      <c r="B82" s="88"/>
      <c r="C82" s="89"/>
      <c r="D82" s="363" t="s">
        <v>166</v>
      </c>
      <c r="E82" s="363"/>
      <c r="F82" s="363"/>
      <c r="G82" s="363"/>
      <c r="H82" s="363"/>
      <c r="I82" s="90"/>
      <c r="J82" s="363" t="s">
        <v>167</v>
      </c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55">
        <f>ROUND(SUM(AG83:AG95),2)</f>
        <v>0</v>
      </c>
      <c r="AH82" s="356"/>
      <c r="AI82" s="356"/>
      <c r="AJ82" s="356"/>
      <c r="AK82" s="356"/>
      <c r="AL82" s="356"/>
      <c r="AM82" s="356"/>
      <c r="AN82" s="357">
        <f t="shared" si="0"/>
        <v>0</v>
      </c>
      <c r="AO82" s="356"/>
      <c r="AP82" s="356"/>
      <c r="AQ82" s="91" t="s">
        <v>83</v>
      </c>
      <c r="AR82" s="92"/>
      <c r="AS82" s="93">
        <f>ROUND(SUM(AS83:AS95),2)</f>
        <v>0</v>
      </c>
      <c r="AT82" s="94">
        <f t="shared" si="1"/>
        <v>0</v>
      </c>
      <c r="AU82" s="95">
        <f>ROUND(SUM(AU83:AU95),5)</f>
        <v>0</v>
      </c>
      <c r="AV82" s="94">
        <f>ROUND(AZ82*L29,2)</f>
        <v>0</v>
      </c>
      <c r="AW82" s="94">
        <f>ROUND(BA82*L30,2)</f>
        <v>0</v>
      </c>
      <c r="AX82" s="94">
        <f>ROUND(BB82*L29,2)</f>
        <v>0</v>
      </c>
      <c r="AY82" s="94">
        <f>ROUND(BC82*L30,2)</f>
        <v>0</v>
      </c>
      <c r="AZ82" s="94">
        <f>ROUND(SUM(AZ83:AZ95),2)</f>
        <v>0</v>
      </c>
      <c r="BA82" s="94">
        <f>ROUND(SUM(BA83:BA95),2)</f>
        <v>0</v>
      </c>
      <c r="BB82" s="94">
        <f>ROUND(SUM(BB83:BB95),2)</f>
        <v>0</v>
      </c>
      <c r="BC82" s="94">
        <f>ROUND(SUM(BC83:BC95),2)</f>
        <v>0</v>
      </c>
      <c r="BD82" s="96">
        <f>ROUND(SUM(BD83:BD95),2)</f>
        <v>0</v>
      </c>
      <c r="BS82" s="97" t="s">
        <v>75</v>
      </c>
      <c r="BT82" s="97" t="s">
        <v>84</v>
      </c>
      <c r="BU82" s="97" t="s">
        <v>77</v>
      </c>
      <c r="BV82" s="97" t="s">
        <v>78</v>
      </c>
      <c r="BW82" s="97" t="s">
        <v>168</v>
      </c>
      <c r="BX82" s="97" t="s">
        <v>5</v>
      </c>
      <c r="CL82" s="97" t="s">
        <v>19</v>
      </c>
      <c r="CM82" s="97" t="s">
        <v>86</v>
      </c>
    </row>
    <row r="83" spans="1:91" s="4" customFormat="1" ht="14.4" customHeight="1">
      <c r="A83" s="87" t="s">
        <v>80</v>
      </c>
      <c r="B83" s="52"/>
      <c r="C83" s="98"/>
      <c r="D83" s="98"/>
      <c r="E83" s="364" t="s">
        <v>169</v>
      </c>
      <c r="F83" s="364"/>
      <c r="G83" s="364"/>
      <c r="H83" s="364"/>
      <c r="I83" s="364"/>
      <c r="J83" s="98"/>
      <c r="K83" s="364" t="s">
        <v>170</v>
      </c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53">
        <f>'SO 07.1 - Místnost č.1.09a'!J32</f>
        <v>0</v>
      </c>
      <c r="AH83" s="354"/>
      <c r="AI83" s="354"/>
      <c r="AJ83" s="354"/>
      <c r="AK83" s="354"/>
      <c r="AL83" s="354"/>
      <c r="AM83" s="354"/>
      <c r="AN83" s="353">
        <f t="shared" si="0"/>
        <v>0</v>
      </c>
      <c r="AO83" s="354"/>
      <c r="AP83" s="354"/>
      <c r="AQ83" s="99" t="s">
        <v>92</v>
      </c>
      <c r="AR83" s="54"/>
      <c r="AS83" s="100">
        <v>0</v>
      </c>
      <c r="AT83" s="101">
        <f t="shared" si="1"/>
        <v>0</v>
      </c>
      <c r="AU83" s="102">
        <f>'SO 07.1 - Místnost č.1.09a'!P86</f>
        <v>0</v>
      </c>
      <c r="AV83" s="101">
        <f>'SO 07.1 - Místnost č.1.09a'!J35</f>
        <v>0</v>
      </c>
      <c r="AW83" s="101">
        <f>'SO 07.1 - Místnost č.1.09a'!J36</f>
        <v>0</v>
      </c>
      <c r="AX83" s="101">
        <f>'SO 07.1 - Místnost č.1.09a'!J37</f>
        <v>0</v>
      </c>
      <c r="AY83" s="101">
        <f>'SO 07.1 - Místnost č.1.09a'!J38</f>
        <v>0</v>
      </c>
      <c r="AZ83" s="101">
        <f>'SO 07.1 - Místnost č.1.09a'!F35</f>
        <v>0</v>
      </c>
      <c r="BA83" s="101">
        <f>'SO 07.1 - Místnost č.1.09a'!F36</f>
        <v>0</v>
      </c>
      <c r="BB83" s="101">
        <f>'SO 07.1 - Místnost č.1.09a'!F37</f>
        <v>0</v>
      </c>
      <c r="BC83" s="101">
        <f>'SO 07.1 - Místnost č.1.09a'!F38</f>
        <v>0</v>
      </c>
      <c r="BD83" s="103">
        <f>'SO 07.1 - Místnost č.1.09a'!F39</f>
        <v>0</v>
      </c>
      <c r="BT83" s="104" t="s">
        <v>86</v>
      </c>
      <c r="BV83" s="104" t="s">
        <v>78</v>
      </c>
      <c r="BW83" s="104" t="s">
        <v>171</v>
      </c>
      <c r="BX83" s="104" t="s">
        <v>168</v>
      </c>
      <c r="CL83" s="104" t="s">
        <v>19</v>
      </c>
    </row>
    <row r="84" spans="1:91" s="4" customFormat="1" ht="14.4" customHeight="1">
      <c r="A84" s="87" t="s">
        <v>80</v>
      </c>
      <c r="B84" s="52"/>
      <c r="C84" s="98"/>
      <c r="D84" s="98"/>
      <c r="E84" s="364" t="s">
        <v>172</v>
      </c>
      <c r="F84" s="364"/>
      <c r="G84" s="364"/>
      <c r="H84" s="364"/>
      <c r="I84" s="364"/>
      <c r="J84" s="98"/>
      <c r="K84" s="364" t="s">
        <v>173</v>
      </c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53">
        <f>'SO 07.2 - Místnost č.1.09b'!J32</f>
        <v>0</v>
      </c>
      <c r="AH84" s="354"/>
      <c r="AI84" s="354"/>
      <c r="AJ84" s="354"/>
      <c r="AK84" s="354"/>
      <c r="AL84" s="354"/>
      <c r="AM84" s="354"/>
      <c r="AN84" s="353">
        <f t="shared" si="0"/>
        <v>0</v>
      </c>
      <c r="AO84" s="354"/>
      <c r="AP84" s="354"/>
      <c r="AQ84" s="99" t="s">
        <v>92</v>
      </c>
      <c r="AR84" s="54"/>
      <c r="AS84" s="100">
        <v>0</v>
      </c>
      <c r="AT84" s="101">
        <f t="shared" si="1"/>
        <v>0</v>
      </c>
      <c r="AU84" s="102">
        <f>'SO 07.2 - Místnost č.1.09b'!P86</f>
        <v>0</v>
      </c>
      <c r="AV84" s="101">
        <f>'SO 07.2 - Místnost č.1.09b'!J35</f>
        <v>0</v>
      </c>
      <c r="AW84" s="101">
        <f>'SO 07.2 - Místnost č.1.09b'!J36</f>
        <v>0</v>
      </c>
      <c r="AX84" s="101">
        <f>'SO 07.2 - Místnost č.1.09b'!J37</f>
        <v>0</v>
      </c>
      <c r="AY84" s="101">
        <f>'SO 07.2 - Místnost č.1.09b'!J38</f>
        <v>0</v>
      </c>
      <c r="AZ84" s="101">
        <f>'SO 07.2 - Místnost č.1.09b'!F35</f>
        <v>0</v>
      </c>
      <c r="BA84" s="101">
        <f>'SO 07.2 - Místnost č.1.09b'!F36</f>
        <v>0</v>
      </c>
      <c r="BB84" s="101">
        <f>'SO 07.2 - Místnost č.1.09b'!F37</f>
        <v>0</v>
      </c>
      <c r="BC84" s="101">
        <f>'SO 07.2 - Místnost č.1.09b'!F38</f>
        <v>0</v>
      </c>
      <c r="BD84" s="103">
        <f>'SO 07.2 - Místnost č.1.09b'!F39</f>
        <v>0</v>
      </c>
      <c r="BT84" s="104" t="s">
        <v>86</v>
      </c>
      <c r="BV84" s="104" t="s">
        <v>78</v>
      </c>
      <c r="BW84" s="104" t="s">
        <v>174</v>
      </c>
      <c r="BX84" s="104" t="s">
        <v>168</v>
      </c>
      <c r="CL84" s="104" t="s">
        <v>19</v>
      </c>
    </row>
    <row r="85" spans="1:91" s="4" customFormat="1" ht="14.4" customHeight="1">
      <c r="A85" s="87" t="s">
        <v>80</v>
      </c>
      <c r="B85" s="52"/>
      <c r="C85" s="98"/>
      <c r="D85" s="98"/>
      <c r="E85" s="364" t="s">
        <v>175</v>
      </c>
      <c r="F85" s="364"/>
      <c r="G85" s="364"/>
      <c r="H85" s="364"/>
      <c r="I85" s="364"/>
      <c r="J85" s="98"/>
      <c r="K85" s="364" t="s">
        <v>176</v>
      </c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53">
        <f>'SO 07.3 - Místnost č.1.09c'!J32</f>
        <v>0</v>
      </c>
      <c r="AH85" s="354"/>
      <c r="AI85" s="354"/>
      <c r="AJ85" s="354"/>
      <c r="AK85" s="354"/>
      <c r="AL85" s="354"/>
      <c r="AM85" s="354"/>
      <c r="AN85" s="353">
        <f t="shared" si="0"/>
        <v>0</v>
      </c>
      <c r="AO85" s="354"/>
      <c r="AP85" s="354"/>
      <c r="AQ85" s="99" t="s">
        <v>92</v>
      </c>
      <c r="AR85" s="54"/>
      <c r="AS85" s="100">
        <v>0</v>
      </c>
      <c r="AT85" s="101">
        <f t="shared" si="1"/>
        <v>0</v>
      </c>
      <c r="AU85" s="102">
        <f>'SO 07.3 - Místnost č.1.09c'!P86</f>
        <v>0</v>
      </c>
      <c r="AV85" s="101">
        <f>'SO 07.3 - Místnost č.1.09c'!J35</f>
        <v>0</v>
      </c>
      <c r="AW85" s="101">
        <f>'SO 07.3 - Místnost č.1.09c'!J36</f>
        <v>0</v>
      </c>
      <c r="AX85" s="101">
        <f>'SO 07.3 - Místnost č.1.09c'!J37</f>
        <v>0</v>
      </c>
      <c r="AY85" s="101">
        <f>'SO 07.3 - Místnost č.1.09c'!J38</f>
        <v>0</v>
      </c>
      <c r="AZ85" s="101">
        <f>'SO 07.3 - Místnost č.1.09c'!F35</f>
        <v>0</v>
      </c>
      <c r="BA85" s="101">
        <f>'SO 07.3 - Místnost č.1.09c'!F36</f>
        <v>0</v>
      </c>
      <c r="BB85" s="101">
        <f>'SO 07.3 - Místnost č.1.09c'!F37</f>
        <v>0</v>
      </c>
      <c r="BC85" s="101">
        <f>'SO 07.3 - Místnost č.1.09c'!F38</f>
        <v>0</v>
      </c>
      <c r="BD85" s="103">
        <f>'SO 07.3 - Místnost č.1.09c'!F39</f>
        <v>0</v>
      </c>
      <c r="BT85" s="104" t="s">
        <v>86</v>
      </c>
      <c r="BV85" s="104" t="s">
        <v>78</v>
      </c>
      <c r="BW85" s="104" t="s">
        <v>177</v>
      </c>
      <c r="BX85" s="104" t="s">
        <v>168</v>
      </c>
      <c r="CL85" s="104" t="s">
        <v>19</v>
      </c>
    </row>
    <row r="86" spans="1:91" s="4" customFormat="1" ht="14.4" customHeight="1">
      <c r="A86" s="87" t="s">
        <v>80</v>
      </c>
      <c r="B86" s="52"/>
      <c r="C86" s="98"/>
      <c r="D86" s="98"/>
      <c r="E86" s="364" t="s">
        <v>178</v>
      </c>
      <c r="F86" s="364"/>
      <c r="G86" s="364"/>
      <c r="H86" s="364"/>
      <c r="I86" s="364"/>
      <c r="J86" s="98"/>
      <c r="K86" s="364" t="s">
        <v>179</v>
      </c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53">
        <f>'SO 07.4 - Místnost č.1.09d'!J32</f>
        <v>0</v>
      </c>
      <c r="AH86" s="354"/>
      <c r="AI86" s="354"/>
      <c r="AJ86" s="354"/>
      <c r="AK86" s="354"/>
      <c r="AL86" s="354"/>
      <c r="AM86" s="354"/>
      <c r="AN86" s="353">
        <f t="shared" si="0"/>
        <v>0</v>
      </c>
      <c r="AO86" s="354"/>
      <c r="AP86" s="354"/>
      <c r="AQ86" s="99" t="s">
        <v>92</v>
      </c>
      <c r="AR86" s="54"/>
      <c r="AS86" s="100">
        <v>0</v>
      </c>
      <c r="AT86" s="101">
        <f t="shared" si="1"/>
        <v>0</v>
      </c>
      <c r="AU86" s="102">
        <f>'SO 07.4 - Místnost č.1.09d'!P86</f>
        <v>0</v>
      </c>
      <c r="AV86" s="101">
        <f>'SO 07.4 - Místnost č.1.09d'!J35</f>
        <v>0</v>
      </c>
      <c r="AW86" s="101">
        <f>'SO 07.4 - Místnost č.1.09d'!J36</f>
        <v>0</v>
      </c>
      <c r="AX86" s="101">
        <f>'SO 07.4 - Místnost č.1.09d'!J37</f>
        <v>0</v>
      </c>
      <c r="AY86" s="101">
        <f>'SO 07.4 - Místnost č.1.09d'!J38</f>
        <v>0</v>
      </c>
      <c r="AZ86" s="101">
        <f>'SO 07.4 - Místnost č.1.09d'!F35</f>
        <v>0</v>
      </c>
      <c r="BA86" s="101">
        <f>'SO 07.4 - Místnost č.1.09d'!F36</f>
        <v>0</v>
      </c>
      <c r="BB86" s="101">
        <f>'SO 07.4 - Místnost č.1.09d'!F37</f>
        <v>0</v>
      </c>
      <c r="BC86" s="101">
        <f>'SO 07.4 - Místnost č.1.09d'!F38</f>
        <v>0</v>
      </c>
      <c r="BD86" s="103">
        <f>'SO 07.4 - Místnost č.1.09d'!F39</f>
        <v>0</v>
      </c>
      <c r="BT86" s="104" t="s">
        <v>86</v>
      </c>
      <c r="BV86" s="104" t="s">
        <v>78</v>
      </c>
      <c r="BW86" s="104" t="s">
        <v>180</v>
      </c>
      <c r="BX86" s="104" t="s">
        <v>168</v>
      </c>
      <c r="CL86" s="104" t="s">
        <v>19</v>
      </c>
    </row>
    <row r="87" spans="1:91" s="4" customFormat="1" ht="14.4" customHeight="1">
      <c r="A87" s="87" t="s">
        <v>80</v>
      </c>
      <c r="B87" s="52"/>
      <c r="C87" s="98"/>
      <c r="D87" s="98"/>
      <c r="E87" s="364" t="s">
        <v>181</v>
      </c>
      <c r="F87" s="364"/>
      <c r="G87" s="364"/>
      <c r="H87" s="364"/>
      <c r="I87" s="364"/>
      <c r="J87" s="98"/>
      <c r="K87" s="364" t="s">
        <v>182</v>
      </c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53">
        <f>'SO 07.5 - Místnost č.1.10'!J32</f>
        <v>0</v>
      </c>
      <c r="AH87" s="354"/>
      <c r="AI87" s="354"/>
      <c r="AJ87" s="354"/>
      <c r="AK87" s="354"/>
      <c r="AL87" s="354"/>
      <c r="AM87" s="354"/>
      <c r="AN87" s="353">
        <f t="shared" si="0"/>
        <v>0</v>
      </c>
      <c r="AO87" s="354"/>
      <c r="AP87" s="354"/>
      <c r="AQ87" s="99" t="s">
        <v>92</v>
      </c>
      <c r="AR87" s="54"/>
      <c r="AS87" s="100">
        <v>0</v>
      </c>
      <c r="AT87" s="101">
        <f t="shared" si="1"/>
        <v>0</v>
      </c>
      <c r="AU87" s="102">
        <f>'SO 07.5 - Místnost č.1.10'!P86</f>
        <v>0</v>
      </c>
      <c r="AV87" s="101">
        <f>'SO 07.5 - Místnost č.1.10'!J35</f>
        <v>0</v>
      </c>
      <c r="AW87" s="101">
        <f>'SO 07.5 - Místnost č.1.10'!J36</f>
        <v>0</v>
      </c>
      <c r="AX87" s="101">
        <f>'SO 07.5 - Místnost č.1.10'!J37</f>
        <v>0</v>
      </c>
      <c r="AY87" s="101">
        <f>'SO 07.5 - Místnost č.1.10'!J38</f>
        <v>0</v>
      </c>
      <c r="AZ87" s="101">
        <f>'SO 07.5 - Místnost č.1.10'!F35</f>
        <v>0</v>
      </c>
      <c r="BA87" s="101">
        <f>'SO 07.5 - Místnost č.1.10'!F36</f>
        <v>0</v>
      </c>
      <c r="BB87" s="101">
        <f>'SO 07.5 - Místnost č.1.10'!F37</f>
        <v>0</v>
      </c>
      <c r="BC87" s="101">
        <f>'SO 07.5 - Místnost č.1.10'!F38</f>
        <v>0</v>
      </c>
      <c r="BD87" s="103">
        <f>'SO 07.5 - Místnost č.1.10'!F39</f>
        <v>0</v>
      </c>
      <c r="BT87" s="104" t="s">
        <v>86</v>
      </c>
      <c r="BV87" s="104" t="s">
        <v>78</v>
      </c>
      <c r="BW87" s="104" t="s">
        <v>183</v>
      </c>
      <c r="BX87" s="104" t="s">
        <v>168</v>
      </c>
      <c r="CL87" s="104" t="s">
        <v>19</v>
      </c>
    </row>
    <row r="88" spans="1:91" s="4" customFormat="1" ht="14.4" customHeight="1">
      <c r="A88" s="87" t="s">
        <v>80</v>
      </c>
      <c r="B88" s="52"/>
      <c r="C88" s="98"/>
      <c r="D88" s="98"/>
      <c r="E88" s="364" t="s">
        <v>184</v>
      </c>
      <c r="F88" s="364"/>
      <c r="G88" s="364"/>
      <c r="H88" s="364"/>
      <c r="I88" s="364"/>
      <c r="J88" s="98"/>
      <c r="K88" s="364" t="s">
        <v>185</v>
      </c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53">
        <f>'SO 07.6 - Místnost č.1.11'!J32</f>
        <v>0</v>
      </c>
      <c r="AH88" s="354"/>
      <c r="AI88" s="354"/>
      <c r="AJ88" s="354"/>
      <c r="AK88" s="354"/>
      <c r="AL88" s="354"/>
      <c r="AM88" s="354"/>
      <c r="AN88" s="353">
        <f t="shared" si="0"/>
        <v>0</v>
      </c>
      <c r="AO88" s="354"/>
      <c r="AP88" s="354"/>
      <c r="AQ88" s="99" t="s">
        <v>92</v>
      </c>
      <c r="AR88" s="54"/>
      <c r="AS88" s="100">
        <v>0</v>
      </c>
      <c r="AT88" s="101">
        <f t="shared" si="1"/>
        <v>0</v>
      </c>
      <c r="AU88" s="102">
        <f>'SO 07.6 - Místnost č.1.11'!P86</f>
        <v>0</v>
      </c>
      <c r="AV88" s="101">
        <f>'SO 07.6 - Místnost č.1.11'!J35</f>
        <v>0</v>
      </c>
      <c r="AW88" s="101">
        <f>'SO 07.6 - Místnost č.1.11'!J36</f>
        <v>0</v>
      </c>
      <c r="AX88" s="101">
        <f>'SO 07.6 - Místnost č.1.11'!J37</f>
        <v>0</v>
      </c>
      <c r="AY88" s="101">
        <f>'SO 07.6 - Místnost č.1.11'!J38</f>
        <v>0</v>
      </c>
      <c r="AZ88" s="101">
        <f>'SO 07.6 - Místnost č.1.11'!F35</f>
        <v>0</v>
      </c>
      <c r="BA88" s="101">
        <f>'SO 07.6 - Místnost č.1.11'!F36</f>
        <v>0</v>
      </c>
      <c r="BB88" s="101">
        <f>'SO 07.6 - Místnost č.1.11'!F37</f>
        <v>0</v>
      </c>
      <c r="BC88" s="101">
        <f>'SO 07.6 - Místnost č.1.11'!F38</f>
        <v>0</v>
      </c>
      <c r="BD88" s="103">
        <f>'SO 07.6 - Místnost č.1.11'!F39</f>
        <v>0</v>
      </c>
      <c r="BT88" s="104" t="s">
        <v>86</v>
      </c>
      <c r="BV88" s="104" t="s">
        <v>78</v>
      </c>
      <c r="BW88" s="104" t="s">
        <v>186</v>
      </c>
      <c r="BX88" s="104" t="s">
        <v>168</v>
      </c>
      <c r="CL88" s="104" t="s">
        <v>19</v>
      </c>
    </row>
    <row r="89" spans="1:91" s="4" customFormat="1" ht="14.4" customHeight="1">
      <c r="A89" s="87" t="s">
        <v>80</v>
      </c>
      <c r="B89" s="52"/>
      <c r="C89" s="98"/>
      <c r="D89" s="98"/>
      <c r="E89" s="364" t="s">
        <v>187</v>
      </c>
      <c r="F89" s="364"/>
      <c r="G89" s="364"/>
      <c r="H89" s="364"/>
      <c r="I89" s="364"/>
      <c r="J89" s="98"/>
      <c r="K89" s="364" t="s">
        <v>188</v>
      </c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53">
        <f>'SO 07.7 - Místnost č.1.12'!J32</f>
        <v>0</v>
      </c>
      <c r="AH89" s="354"/>
      <c r="AI89" s="354"/>
      <c r="AJ89" s="354"/>
      <c r="AK89" s="354"/>
      <c r="AL89" s="354"/>
      <c r="AM89" s="354"/>
      <c r="AN89" s="353">
        <f t="shared" si="0"/>
        <v>0</v>
      </c>
      <c r="AO89" s="354"/>
      <c r="AP89" s="354"/>
      <c r="AQ89" s="99" t="s">
        <v>92</v>
      </c>
      <c r="AR89" s="54"/>
      <c r="AS89" s="100">
        <v>0</v>
      </c>
      <c r="AT89" s="101">
        <f t="shared" si="1"/>
        <v>0</v>
      </c>
      <c r="AU89" s="102">
        <f>'SO 07.7 - Místnost č.1.12'!P86</f>
        <v>0</v>
      </c>
      <c r="AV89" s="101">
        <f>'SO 07.7 - Místnost č.1.12'!J35</f>
        <v>0</v>
      </c>
      <c r="AW89" s="101">
        <f>'SO 07.7 - Místnost č.1.12'!J36</f>
        <v>0</v>
      </c>
      <c r="AX89" s="101">
        <f>'SO 07.7 - Místnost č.1.12'!J37</f>
        <v>0</v>
      </c>
      <c r="AY89" s="101">
        <f>'SO 07.7 - Místnost č.1.12'!J38</f>
        <v>0</v>
      </c>
      <c r="AZ89" s="101">
        <f>'SO 07.7 - Místnost č.1.12'!F35</f>
        <v>0</v>
      </c>
      <c r="BA89" s="101">
        <f>'SO 07.7 - Místnost č.1.12'!F36</f>
        <v>0</v>
      </c>
      <c r="BB89" s="101">
        <f>'SO 07.7 - Místnost č.1.12'!F37</f>
        <v>0</v>
      </c>
      <c r="BC89" s="101">
        <f>'SO 07.7 - Místnost č.1.12'!F38</f>
        <v>0</v>
      </c>
      <c r="BD89" s="103">
        <f>'SO 07.7 - Místnost č.1.12'!F39</f>
        <v>0</v>
      </c>
      <c r="BT89" s="104" t="s">
        <v>86</v>
      </c>
      <c r="BV89" s="104" t="s">
        <v>78</v>
      </c>
      <c r="BW89" s="104" t="s">
        <v>189</v>
      </c>
      <c r="BX89" s="104" t="s">
        <v>168</v>
      </c>
      <c r="CL89" s="104" t="s">
        <v>19</v>
      </c>
    </row>
    <row r="90" spans="1:91" s="4" customFormat="1" ht="14.4" customHeight="1">
      <c r="A90" s="87" t="s">
        <v>80</v>
      </c>
      <c r="B90" s="52"/>
      <c r="C90" s="98"/>
      <c r="D90" s="98"/>
      <c r="E90" s="364" t="s">
        <v>190</v>
      </c>
      <c r="F90" s="364"/>
      <c r="G90" s="364"/>
      <c r="H90" s="364"/>
      <c r="I90" s="364"/>
      <c r="J90" s="98"/>
      <c r="K90" s="364" t="s">
        <v>191</v>
      </c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53">
        <f>'SO 07.8 - Místnost č.1.13'!J32</f>
        <v>0</v>
      </c>
      <c r="AH90" s="354"/>
      <c r="AI90" s="354"/>
      <c r="AJ90" s="354"/>
      <c r="AK90" s="354"/>
      <c r="AL90" s="354"/>
      <c r="AM90" s="354"/>
      <c r="AN90" s="353">
        <f t="shared" si="0"/>
        <v>0</v>
      </c>
      <c r="AO90" s="354"/>
      <c r="AP90" s="354"/>
      <c r="AQ90" s="99" t="s">
        <v>92</v>
      </c>
      <c r="AR90" s="54"/>
      <c r="AS90" s="100">
        <v>0</v>
      </c>
      <c r="AT90" s="101">
        <f t="shared" si="1"/>
        <v>0</v>
      </c>
      <c r="AU90" s="102">
        <f>'SO 07.8 - Místnost č.1.13'!P86</f>
        <v>0</v>
      </c>
      <c r="AV90" s="101">
        <f>'SO 07.8 - Místnost č.1.13'!J35</f>
        <v>0</v>
      </c>
      <c r="AW90" s="101">
        <f>'SO 07.8 - Místnost č.1.13'!J36</f>
        <v>0</v>
      </c>
      <c r="AX90" s="101">
        <f>'SO 07.8 - Místnost č.1.13'!J37</f>
        <v>0</v>
      </c>
      <c r="AY90" s="101">
        <f>'SO 07.8 - Místnost č.1.13'!J38</f>
        <v>0</v>
      </c>
      <c r="AZ90" s="101">
        <f>'SO 07.8 - Místnost č.1.13'!F35</f>
        <v>0</v>
      </c>
      <c r="BA90" s="101">
        <f>'SO 07.8 - Místnost č.1.13'!F36</f>
        <v>0</v>
      </c>
      <c r="BB90" s="101">
        <f>'SO 07.8 - Místnost č.1.13'!F37</f>
        <v>0</v>
      </c>
      <c r="BC90" s="101">
        <f>'SO 07.8 - Místnost č.1.13'!F38</f>
        <v>0</v>
      </c>
      <c r="BD90" s="103">
        <f>'SO 07.8 - Místnost č.1.13'!F39</f>
        <v>0</v>
      </c>
      <c r="BT90" s="104" t="s">
        <v>86</v>
      </c>
      <c r="BV90" s="104" t="s">
        <v>78</v>
      </c>
      <c r="BW90" s="104" t="s">
        <v>192</v>
      </c>
      <c r="BX90" s="104" t="s">
        <v>168</v>
      </c>
      <c r="CL90" s="104" t="s">
        <v>19</v>
      </c>
    </row>
    <row r="91" spans="1:91" s="4" customFormat="1" ht="14.4" customHeight="1">
      <c r="A91" s="87" t="s">
        <v>80</v>
      </c>
      <c r="B91" s="52"/>
      <c r="C91" s="98"/>
      <c r="D91" s="98"/>
      <c r="E91" s="364" t="s">
        <v>193</v>
      </c>
      <c r="F91" s="364"/>
      <c r="G91" s="364"/>
      <c r="H91" s="364"/>
      <c r="I91" s="364"/>
      <c r="J91" s="98"/>
      <c r="K91" s="364" t="s">
        <v>194</v>
      </c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53">
        <f>'SO 07.9 - Místnost č.1.15'!J32</f>
        <v>0</v>
      </c>
      <c r="AH91" s="354"/>
      <c r="AI91" s="354"/>
      <c r="AJ91" s="354"/>
      <c r="AK91" s="354"/>
      <c r="AL91" s="354"/>
      <c r="AM91" s="354"/>
      <c r="AN91" s="353">
        <f t="shared" si="0"/>
        <v>0</v>
      </c>
      <c r="AO91" s="354"/>
      <c r="AP91" s="354"/>
      <c r="AQ91" s="99" t="s">
        <v>92</v>
      </c>
      <c r="AR91" s="54"/>
      <c r="AS91" s="100">
        <v>0</v>
      </c>
      <c r="AT91" s="101">
        <f t="shared" si="1"/>
        <v>0</v>
      </c>
      <c r="AU91" s="102">
        <f>'SO 07.9 - Místnost č.1.15'!P86</f>
        <v>0</v>
      </c>
      <c r="AV91" s="101">
        <f>'SO 07.9 - Místnost č.1.15'!J35</f>
        <v>0</v>
      </c>
      <c r="AW91" s="101">
        <f>'SO 07.9 - Místnost č.1.15'!J36</f>
        <v>0</v>
      </c>
      <c r="AX91" s="101">
        <f>'SO 07.9 - Místnost č.1.15'!J37</f>
        <v>0</v>
      </c>
      <c r="AY91" s="101">
        <f>'SO 07.9 - Místnost č.1.15'!J38</f>
        <v>0</v>
      </c>
      <c r="AZ91" s="101">
        <f>'SO 07.9 - Místnost č.1.15'!F35</f>
        <v>0</v>
      </c>
      <c r="BA91" s="101">
        <f>'SO 07.9 - Místnost č.1.15'!F36</f>
        <v>0</v>
      </c>
      <c r="BB91" s="101">
        <f>'SO 07.9 - Místnost č.1.15'!F37</f>
        <v>0</v>
      </c>
      <c r="BC91" s="101">
        <f>'SO 07.9 - Místnost č.1.15'!F38</f>
        <v>0</v>
      </c>
      <c r="BD91" s="103">
        <f>'SO 07.9 - Místnost č.1.15'!F39</f>
        <v>0</v>
      </c>
      <c r="BT91" s="104" t="s">
        <v>86</v>
      </c>
      <c r="BV91" s="104" t="s">
        <v>78</v>
      </c>
      <c r="BW91" s="104" t="s">
        <v>195</v>
      </c>
      <c r="BX91" s="104" t="s">
        <v>168</v>
      </c>
      <c r="CL91" s="104" t="s">
        <v>19</v>
      </c>
    </row>
    <row r="92" spans="1:91" s="4" customFormat="1" ht="24" customHeight="1">
      <c r="A92" s="87" t="s">
        <v>80</v>
      </c>
      <c r="B92" s="52"/>
      <c r="C92" s="98"/>
      <c r="D92" s="98"/>
      <c r="E92" s="364" t="s">
        <v>196</v>
      </c>
      <c r="F92" s="364"/>
      <c r="G92" s="364"/>
      <c r="H92" s="364"/>
      <c r="I92" s="364"/>
      <c r="J92" s="98"/>
      <c r="K92" s="364" t="s">
        <v>197</v>
      </c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53">
        <f>'SO 07.10 - Místnost č.1.16'!J32</f>
        <v>0</v>
      </c>
      <c r="AH92" s="354"/>
      <c r="AI92" s="354"/>
      <c r="AJ92" s="354"/>
      <c r="AK92" s="354"/>
      <c r="AL92" s="354"/>
      <c r="AM92" s="354"/>
      <c r="AN92" s="353">
        <f t="shared" si="0"/>
        <v>0</v>
      </c>
      <c r="AO92" s="354"/>
      <c r="AP92" s="354"/>
      <c r="AQ92" s="99" t="s">
        <v>92</v>
      </c>
      <c r="AR92" s="54"/>
      <c r="AS92" s="100">
        <v>0</v>
      </c>
      <c r="AT92" s="101">
        <f t="shared" si="1"/>
        <v>0</v>
      </c>
      <c r="AU92" s="102">
        <f>'SO 07.10 - Místnost č.1.16'!P86</f>
        <v>0</v>
      </c>
      <c r="AV92" s="101">
        <f>'SO 07.10 - Místnost č.1.16'!J35</f>
        <v>0</v>
      </c>
      <c r="AW92" s="101">
        <f>'SO 07.10 - Místnost č.1.16'!J36</f>
        <v>0</v>
      </c>
      <c r="AX92" s="101">
        <f>'SO 07.10 - Místnost č.1.16'!J37</f>
        <v>0</v>
      </c>
      <c r="AY92" s="101">
        <f>'SO 07.10 - Místnost č.1.16'!J38</f>
        <v>0</v>
      </c>
      <c r="AZ92" s="101">
        <f>'SO 07.10 - Místnost č.1.16'!F35</f>
        <v>0</v>
      </c>
      <c r="BA92" s="101">
        <f>'SO 07.10 - Místnost č.1.16'!F36</f>
        <v>0</v>
      </c>
      <c r="BB92" s="101">
        <f>'SO 07.10 - Místnost č.1.16'!F37</f>
        <v>0</v>
      </c>
      <c r="BC92" s="101">
        <f>'SO 07.10 - Místnost č.1.16'!F38</f>
        <v>0</v>
      </c>
      <c r="BD92" s="103">
        <f>'SO 07.10 - Místnost č.1.16'!F39</f>
        <v>0</v>
      </c>
      <c r="BT92" s="104" t="s">
        <v>86</v>
      </c>
      <c r="BV92" s="104" t="s">
        <v>78</v>
      </c>
      <c r="BW92" s="104" t="s">
        <v>198</v>
      </c>
      <c r="BX92" s="104" t="s">
        <v>168</v>
      </c>
      <c r="CL92" s="104" t="s">
        <v>19</v>
      </c>
    </row>
    <row r="93" spans="1:91" s="4" customFormat="1" ht="24" customHeight="1">
      <c r="A93" s="87" t="s">
        <v>80</v>
      </c>
      <c r="B93" s="52"/>
      <c r="C93" s="98"/>
      <c r="D93" s="98"/>
      <c r="E93" s="364" t="s">
        <v>199</v>
      </c>
      <c r="F93" s="364"/>
      <c r="G93" s="364"/>
      <c r="H93" s="364"/>
      <c r="I93" s="364"/>
      <c r="J93" s="98"/>
      <c r="K93" s="364" t="s">
        <v>200</v>
      </c>
      <c r="L93" s="364"/>
      <c r="M93" s="364"/>
      <c r="N93" s="364"/>
      <c r="O93" s="364"/>
      <c r="P93" s="364"/>
      <c r="Q93" s="364"/>
      <c r="R93" s="364"/>
      <c r="S93" s="364"/>
      <c r="T93" s="364"/>
      <c r="U93" s="364"/>
      <c r="V93" s="364"/>
      <c r="W93" s="364"/>
      <c r="X93" s="364"/>
      <c r="Y93" s="364"/>
      <c r="Z93" s="364"/>
      <c r="AA93" s="364"/>
      <c r="AB93" s="364"/>
      <c r="AC93" s="364"/>
      <c r="AD93" s="364"/>
      <c r="AE93" s="364"/>
      <c r="AF93" s="364"/>
      <c r="AG93" s="353">
        <f>'SO 07.11 - Místnost č.1.18'!J32</f>
        <v>0</v>
      </c>
      <c r="AH93" s="354"/>
      <c r="AI93" s="354"/>
      <c r="AJ93" s="354"/>
      <c r="AK93" s="354"/>
      <c r="AL93" s="354"/>
      <c r="AM93" s="354"/>
      <c r="AN93" s="353">
        <f t="shared" si="0"/>
        <v>0</v>
      </c>
      <c r="AO93" s="354"/>
      <c r="AP93" s="354"/>
      <c r="AQ93" s="99" t="s">
        <v>92</v>
      </c>
      <c r="AR93" s="54"/>
      <c r="AS93" s="100">
        <v>0</v>
      </c>
      <c r="AT93" s="101">
        <f t="shared" si="1"/>
        <v>0</v>
      </c>
      <c r="AU93" s="102">
        <f>'SO 07.11 - Místnost č.1.18'!P86</f>
        <v>0</v>
      </c>
      <c r="AV93" s="101">
        <f>'SO 07.11 - Místnost č.1.18'!J35</f>
        <v>0</v>
      </c>
      <c r="AW93" s="101">
        <f>'SO 07.11 - Místnost č.1.18'!J36</f>
        <v>0</v>
      </c>
      <c r="AX93" s="101">
        <f>'SO 07.11 - Místnost č.1.18'!J37</f>
        <v>0</v>
      </c>
      <c r="AY93" s="101">
        <f>'SO 07.11 - Místnost č.1.18'!J38</f>
        <v>0</v>
      </c>
      <c r="AZ93" s="101">
        <f>'SO 07.11 - Místnost č.1.18'!F35</f>
        <v>0</v>
      </c>
      <c r="BA93" s="101">
        <f>'SO 07.11 - Místnost č.1.18'!F36</f>
        <v>0</v>
      </c>
      <c r="BB93" s="101">
        <f>'SO 07.11 - Místnost č.1.18'!F37</f>
        <v>0</v>
      </c>
      <c r="BC93" s="101">
        <f>'SO 07.11 - Místnost č.1.18'!F38</f>
        <v>0</v>
      </c>
      <c r="BD93" s="103">
        <f>'SO 07.11 - Místnost č.1.18'!F39</f>
        <v>0</v>
      </c>
      <c r="BT93" s="104" t="s">
        <v>86</v>
      </c>
      <c r="BV93" s="104" t="s">
        <v>78</v>
      </c>
      <c r="BW93" s="104" t="s">
        <v>201</v>
      </c>
      <c r="BX93" s="104" t="s">
        <v>168</v>
      </c>
      <c r="CL93" s="104" t="s">
        <v>19</v>
      </c>
    </row>
    <row r="94" spans="1:91" s="4" customFormat="1" ht="24" customHeight="1">
      <c r="A94" s="87" t="s">
        <v>80</v>
      </c>
      <c r="B94" s="52"/>
      <c r="C94" s="98"/>
      <c r="D94" s="98"/>
      <c r="E94" s="364" t="s">
        <v>202</v>
      </c>
      <c r="F94" s="364"/>
      <c r="G94" s="364"/>
      <c r="H94" s="364"/>
      <c r="I94" s="364"/>
      <c r="J94" s="98"/>
      <c r="K94" s="364" t="s">
        <v>203</v>
      </c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53">
        <f>'SO 07.12 - Místnost č.1.22'!J32</f>
        <v>0</v>
      </c>
      <c r="AH94" s="354"/>
      <c r="AI94" s="354"/>
      <c r="AJ94" s="354"/>
      <c r="AK94" s="354"/>
      <c r="AL94" s="354"/>
      <c r="AM94" s="354"/>
      <c r="AN94" s="353">
        <f t="shared" si="0"/>
        <v>0</v>
      </c>
      <c r="AO94" s="354"/>
      <c r="AP94" s="354"/>
      <c r="AQ94" s="99" t="s">
        <v>92</v>
      </c>
      <c r="AR94" s="54"/>
      <c r="AS94" s="100">
        <v>0</v>
      </c>
      <c r="AT94" s="101">
        <f t="shared" si="1"/>
        <v>0</v>
      </c>
      <c r="AU94" s="102">
        <f>'SO 07.12 - Místnost č.1.22'!P86</f>
        <v>0</v>
      </c>
      <c r="AV94" s="101">
        <f>'SO 07.12 - Místnost č.1.22'!J35</f>
        <v>0</v>
      </c>
      <c r="AW94" s="101">
        <f>'SO 07.12 - Místnost č.1.22'!J36</f>
        <v>0</v>
      </c>
      <c r="AX94" s="101">
        <f>'SO 07.12 - Místnost č.1.22'!J37</f>
        <v>0</v>
      </c>
      <c r="AY94" s="101">
        <f>'SO 07.12 - Místnost č.1.22'!J38</f>
        <v>0</v>
      </c>
      <c r="AZ94" s="101">
        <f>'SO 07.12 - Místnost č.1.22'!F35</f>
        <v>0</v>
      </c>
      <c r="BA94" s="101">
        <f>'SO 07.12 - Místnost č.1.22'!F36</f>
        <v>0</v>
      </c>
      <c r="BB94" s="101">
        <f>'SO 07.12 - Místnost č.1.22'!F37</f>
        <v>0</v>
      </c>
      <c r="BC94" s="101">
        <f>'SO 07.12 - Místnost č.1.22'!F38</f>
        <v>0</v>
      </c>
      <c r="BD94" s="103">
        <f>'SO 07.12 - Místnost č.1.22'!F39</f>
        <v>0</v>
      </c>
      <c r="BT94" s="104" t="s">
        <v>86</v>
      </c>
      <c r="BV94" s="104" t="s">
        <v>78</v>
      </c>
      <c r="BW94" s="104" t="s">
        <v>204</v>
      </c>
      <c r="BX94" s="104" t="s">
        <v>168</v>
      </c>
      <c r="CL94" s="104" t="s">
        <v>19</v>
      </c>
    </row>
    <row r="95" spans="1:91" s="4" customFormat="1" ht="24" customHeight="1">
      <c r="A95" s="87" t="s">
        <v>80</v>
      </c>
      <c r="B95" s="52"/>
      <c r="C95" s="98"/>
      <c r="D95" s="98"/>
      <c r="E95" s="364" t="s">
        <v>205</v>
      </c>
      <c r="F95" s="364"/>
      <c r="G95" s="364"/>
      <c r="H95" s="364"/>
      <c r="I95" s="364"/>
      <c r="J95" s="98"/>
      <c r="K95" s="364" t="s">
        <v>206</v>
      </c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53">
        <f>'SO 07.13 - Ostatní, montá...'!J32</f>
        <v>0</v>
      </c>
      <c r="AH95" s="354"/>
      <c r="AI95" s="354"/>
      <c r="AJ95" s="354"/>
      <c r="AK95" s="354"/>
      <c r="AL95" s="354"/>
      <c r="AM95" s="354"/>
      <c r="AN95" s="353">
        <f t="shared" si="0"/>
        <v>0</v>
      </c>
      <c r="AO95" s="354"/>
      <c r="AP95" s="354"/>
      <c r="AQ95" s="99" t="s">
        <v>92</v>
      </c>
      <c r="AR95" s="54"/>
      <c r="AS95" s="105">
        <v>0</v>
      </c>
      <c r="AT95" s="106">
        <f t="shared" si="1"/>
        <v>0</v>
      </c>
      <c r="AU95" s="107">
        <f>'SO 07.13 - Ostatní, montá...'!P86</f>
        <v>0</v>
      </c>
      <c r="AV95" s="106">
        <f>'SO 07.13 - Ostatní, montá...'!J35</f>
        <v>0</v>
      </c>
      <c r="AW95" s="106">
        <f>'SO 07.13 - Ostatní, montá...'!J36</f>
        <v>0</v>
      </c>
      <c r="AX95" s="106">
        <f>'SO 07.13 - Ostatní, montá...'!J37</f>
        <v>0</v>
      </c>
      <c r="AY95" s="106">
        <f>'SO 07.13 - Ostatní, montá...'!J38</f>
        <v>0</v>
      </c>
      <c r="AZ95" s="106">
        <f>'SO 07.13 - Ostatní, montá...'!F35</f>
        <v>0</v>
      </c>
      <c r="BA95" s="106">
        <f>'SO 07.13 - Ostatní, montá...'!F36</f>
        <v>0</v>
      </c>
      <c r="BB95" s="106">
        <f>'SO 07.13 - Ostatní, montá...'!F37</f>
        <v>0</v>
      </c>
      <c r="BC95" s="106">
        <f>'SO 07.13 - Ostatní, montá...'!F38</f>
        <v>0</v>
      </c>
      <c r="BD95" s="108">
        <f>'SO 07.13 - Ostatní, montá...'!F39</f>
        <v>0</v>
      </c>
      <c r="BT95" s="104" t="s">
        <v>86</v>
      </c>
      <c r="BV95" s="104" t="s">
        <v>78</v>
      </c>
      <c r="BW95" s="104" t="s">
        <v>207</v>
      </c>
      <c r="BX95" s="104" t="s">
        <v>168</v>
      </c>
      <c r="CL95" s="104" t="s">
        <v>19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7" customHeight="1">
      <c r="A97" s="35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password="C8E5" sheet="1" objects="1" scenarios="1"/>
  <mergeCells count="202">
    <mergeCell ref="E64:I64"/>
    <mergeCell ref="E83:I83"/>
    <mergeCell ref="E84:I84"/>
    <mergeCell ref="E85:I85"/>
    <mergeCell ref="E86:I86"/>
    <mergeCell ref="E87:I87"/>
    <mergeCell ref="E74:I74"/>
    <mergeCell ref="E73:I73"/>
    <mergeCell ref="E89:I89"/>
    <mergeCell ref="E72:I72"/>
    <mergeCell ref="E68:I68"/>
    <mergeCell ref="E69:I69"/>
    <mergeCell ref="E66:I66"/>
    <mergeCell ref="E70:I70"/>
    <mergeCell ref="E67:I67"/>
    <mergeCell ref="E71:I71"/>
    <mergeCell ref="K89:AF89"/>
    <mergeCell ref="K90:AF90"/>
    <mergeCell ref="K91:AF91"/>
    <mergeCell ref="K92:AF92"/>
    <mergeCell ref="K93:AF93"/>
    <mergeCell ref="K94:AF94"/>
    <mergeCell ref="K95:AF95"/>
    <mergeCell ref="D81:H81"/>
    <mergeCell ref="D65:H65"/>
    <mergeCell ref="D77:H77"/>
    <mergeCell ref="D82:H82"/>
    <mergeCell ref="D80:H80"/>
    <mergeCell ref="E75:I75"/>
    <mergeCell ref="E76:I76"/>
    <mergeCell ref="E88:I88"/>
    <mergeCell ref="E78:I78"/>
    <mergeCell ref="E79:I79"/>
    <mergeCell ref="E90:I90"/>
    <mergeCell ref="E91:I91"/>
    <mergeCell ref="E92:I92"/>
    <mergeCell ref="E93:I93"/>
    <mergeCell ref="E94:I94"/>
    <mergeCell ref="E95:I95"/>
    <mergeCell ref="K64:AF64"/>
    <mergeCell ref="K88:AF88"/>
    <mergeCell ref="K84:AF84"/>
    <mergeCell ref="K85:AF85"/>
    <mergeCell ref="K68:AF68"/>
    <mergeCell ref="K73:AF73"/>
    <mergeCell ref="K79:AF79"/>
    <mergeCell ref="K69:AF69"/>
    <mergeCell ref="K78:AF78"/>
    <mergeCell ref="K70:AF70"/>
    <mergeCell ref="K71:AF71"/>
    <mergeCell ref="K75:AF75"/>
    <mergeCell ref="K74:AF74"/>
    <mergeCell ref="K72:AF72"/>
    <mergeCell ref="K67:AF67"/>
    <mergeCell ref="K76:AF76"/>
    <mergeCell ref="J65:AF65"/>
    <mergeCell ref="J77:AF77"/>
    <mergeCell ref="J80:AF80"/>
    <mergeCell ref="J81:AF81"/>
    <mergeCell ref="J82:AF82"/>
    <mergeCell ref="K86:AF86"/>
    <mergeCell ref="K83:AF83"/>
    <mergeCell ref="K87:AF87"/>
    <mergeCell ref="K66:AF66"/>
    <mergeCell ref="K63:AF63"/>
    <mergeCell ref="E63:I63"/>
    <mergeCell ref="AM47:AN47"/>
    <mergeCell ref="AS49:AT51"/>
    <mergeCell ref="AM49:AP49"/>
    <mergeCell ref="AM50:AP50"/>
    <mergeCell ref="AG52:AM52"/>
    <mergeCell ref="AN52:AP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AN95:AP95"/>
    <mergeCell ref="AG95:AM95"/>
    <mergeCell ref="L45:AO45"/>
    <mergeCell ref="I52:AF52"/>
    <mergeCell ref="C52:G52"/>
    <mergeCell ref="J55:AF55"/>
    <mergeCell ref="D55:H55"/>
    <mergeCell ref="D56:H56"/>
    <mergeCell ref="J56:AF56"/>
    <mergeCell ref="K57:AF57"/>
    <mergeCell ref="E57:I57"/>
    <mergeCell ref="K58:AF58"/>
    <mergeCell ref="E58:I58"/>
    <mergeCell ref="K59:AF59"/>
    <mergeCell ref="E59:I59"/>
    <mergeCell ref="D60:H60"/>
    <mergeCell ref="J60:AF60"/>
    <mergeCell ref="E61:I61"/>
    <mergeCell ref="K61:AF61"/>
    <mergeCell ref="E62:I62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G83:AM83"/>
    <mergeCell ref="AN83:AP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G78:AM78"/>
    <mergeCell ref="AN78:AP78"/>
    <mergeCell ref="AN79:AP79"/>
    <mergeCell ref="AG79:AM79"/>
    <mergeCell ref="AG80:AM80"/>
    <mergeCell ref="AN80:AP80"/>
    <mergeCell ref="AN81:AP81"/>
    <mergeCell ref="AG81:AM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G77:AM77"/>
    <mergeCell ref="AN77:AP77"/>
    <mergeCell ref="AN68:AP68"/>
    <mergeCell ref="AG68:AM68"/>
    <mergeCell ref="AG69:AM69"/>
    <mergeCell ref="AN69:AP69"/>
    <mergeCell ref="AG70:AM70"/>
    <mergeCell ref="AN70:AP70"/>
    <mergeCell ref="AN71:AP71"/>
    <mergeCell ref="AG71:AM71"/>
    <mergeCell ref="AG72:AM72"/>
    <mergeCell ref="AN72:AP72"/>
    <mergeCell ref="AG63:AM63"/>
    <mergeCell ref="AN63:AP63"/>
    <mergeCell ref="AG64:AM64"/>
    <mergeCell ref="AN64:AP64"/>
    <mergeCell ref="AG65:AM65"/>
    <mergeCell ref="AN65:AP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K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</mergeCells>
  <hyperlinks>
    <hyperlink ref="A55" location="'SO 00 - VRN'!C2" display="/"/>
    <hyperlink ref="A57" location="'SO01.1 - Demontáže a bour...'!C2" display="/"/>
    <hyperlink ref="A58" location="'SO01.2 - Nové konstrukce ...'!C2" display="/"/>
    <hyperlink ref="A59" location="'SO01.3 - Nové konstrukce ...'!C2" display="/"/>
    <hyperlink ref="A61" location="'1. - NN-silnoproud'!C2" display="/"/>
    <hyperlink ref="A62" location="'2. - SLB- slaboproud'!C2" display="/"/>
    <hyperlink ref="A63" location="'3. - EPS'!C2" display="/"/>
    <hyperlink ref="A64" location="'4. - MaR'!C2" display="/"/>
    <hyperlink ref="A66" location="'SO 03.1 - Prostor laborat...'!C2" display="/"/>
    <hyperlink ref="A67" location="'SO 03.2 - Laboratorní dig...'!C2" display="/"/>
    <hyperlink ref="A68" location="'SO 03.3 - Laboratorní dig...'!C2" display="/"/>
    <hyperlink ref="A69" location="'SO 03.4 - Spodní skříňky ...'!C2" display="/"/>
    <hyperlink ref="A70" location="'SO 03.5 - Skříně s tlakov...'!C2" display="/"/>
    <hyperlink ref="A71" location="'SO 03.6 - Odsávací ramena'!C2" display="/"/>
    <hyperlink ref="A72" location="'SO 03.7 - Odvod vzduchu o...'!C2" display="/"/>
    <hyperlink ref="A73" location="'SO 03.8 - Klimatizace v k...'!C2" display="/"/>
    <hyperlink ref="A74" location="'SO 03.9 - Klimatizace tec...'!C2" display="/"/>
    <hyperlink ref="A75" location="'SO 03.10 - Klimatizace ka...'!C2" display="/"/>
    <hyperlink ref="A76" location="'SO 03.11 - Montážní mater...'!C2" display="/"/>
    <hyperlink ref="A78" location="'SO 04.1 - Kanalizace'!C2" display="/"/>
    <hyperlink ref="A79" location="'SO 04.2 - Vodoinstalace'!C2" display="/"/>
    <hyperlink ref="A80" location="'SO 05 - Ústřední vytápění'!C2" display="/"/>
    <hyperlink ref="A81" location="'SO 06 - Technické plyny'!C2" display="/"/>
    <hyperlink ref="A83" location="'SO 07.1 - Místnost č.1.09a'!C2" display="/"/>
    <hyperlink ref="A84" location="'SO 07.2 - Místnost č.1.09b'!C2" display="/"/>
    <hyperlink ref="A85" location="'SO 07.3 - Místnost č.1.09c'!C2" display="/"/>
    <hyperlink ref="A86" location="'SO 07.4 - Místnost č.1.09d'!C2" display="/"/>
    <hyperlink ref="A87" location="'SO 07.5 - Místnost č.1.10'!C2" display="/"/>
    <hyperlink ref="A88" location="'SO 07.6 - Místnost č.1.11'!C2" display="/"/>
    <hyperlink ref="A89" location="'SO 07.7 - Místnost č.1.12'!C2" display="/"/>
    <hyperlink ref="A90" location="'SO 07.8 - Místnost č.1.13'!C2" display="/"/>
    <hyperlink ref="A91" location="'SO 07.9 - Místnost č.1.15'!C2" display="/"/>
    <hyperlink ref="A92" location="'SO 07.10 - Místnost č.1.16'!C2" display="/"/>
    <hyperlink ref="A93" location="'SO 07.11 - Místnost č.1.18'!C2" display="/"/>
    <hyperlink ref="A94" location="'SO 07.12 - Místnost č.1.22'!C2" display="/"/>
    <hyperlink ref="A95" location="'SO 07.13 - Ostatní, montá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185"/>
  <sheetViews>
    <sheetView showGridLines="0" topLeftCell="A126" workbookViewId="0">
      <selection activeCell="I90" sqref="I90"/>
    </sheetView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2" customFormat="1" ht="12" customHeight="1">
      <c r="A8" s="35"/>
      <c r="B8" s="40"/>
      <c r="C8" s="35"/>
      <c r="D8" s="113" t="s">
        <v>209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5" customHeight="1">
      <c r="A9" s="35"/>
      <c r="B9" s="40"/>
      <c r="C9" s="35"/>
      <c r="D9" s="35"/>
      <c r="E9" s="379" t="s">
        <v>210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10. 5. 2023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1" t="str">
        <f>'Rekapitulace stavby'!E14</f>
        <v>Vyplň údaj</v>
      </c>
      <c r="F18" s="382"/>
      <c r="G18" s="382"/>
      <c r="H18" s="382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39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35</v>
      </c>
      <c r="F24" s="35"/>
      <c r="G24" s="35"/>
      <c r="H24" s="35"/>
      <c r="I24" s="113" t="s">
        <v>29</v>
      </c>
      <c r="J24" s="104" t="s">
        <v>40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41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" customHeight="1">
      <c r="A27" s="116"/>
      <c r="B27" s="117"/>
      <c r="C27" s="116"/>
      <c r="D27" s="116"/>
      <c r="E27" s="383" t="s">
        <v>19</v>
      </c>
      <c r="F27" s="383"/>
      <c r="G27" s="383"/>
      <c r="H27" s="3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ROUND(J86,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ROUND((SUM(BE86:BE184)),  2)</f>
        <v>0</v>
      </c>
      <c r="G33" s="35"/>
      <c r="H33" s="35"/>
      <c r="I33" s="125">
        <v>0.21</v>
      </c>
      <c r="J33" s="124">
        <f>ROUND(((SUM(BE86:BE184))*I33),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ROUND((SUM(BF86:BF184)),  2)</f>
        <v>0</v>
      </c>
      <c r="G34" s="35"/>
      <c r="H34" s="35"/>
      <c r="I34" s="125">
        <v>0.15</v>
      </c>
      <c r="J34" s="124">
        <f>ROUND(((SUM(BF86:BF184))*I34),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ROUND((SUM(BG86:BG184)),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ROUND((SUM(BH86:BH184)),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ROUND((SUM(BI86:BI184)),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211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" customHeight="1">
      <c r="A48" s="35"/>
      <c r="B48" s="36"/>
      <c r="C48" s="37"/>
      <c r="D48" s="37"/>
      <c r="E48" s="384" t="str">
        <f>E7</f>
        <v>Vytvoření laboratoří FŽP- UNICRE</v>
      </c>
      <c r="F48" s="385"/>
      <c r="G48" s="385"/>
      <c r="H48" s="385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209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5" customHeight="1">
      <c r="A50" s="35"/>
      <c r="B50" s="36"/>
      <c r="C50" s="37"/>
      <c r="D50" s="37"/>
      <c r="E50" s="358" t="str">
        <f>E9</f>
        <v>SO 00 - VRN</v>
      </c>
      <c r="F50" s="386"/>
      <c r="G50" s="386"/>
      <c r="H50" s="38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Ústí nad Labem</v>
      </c>
      <c r="G52" s="37"/>
      <c r="H52" s="37"/>
      <c r="I52" s="30" t="s">
        <v>23</v>
      </c>
      <c r="J52" s="60" t="str">
        <f>IF(J12="","",J12)</f>
        <v>10. 5. 2023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75" customHeight="1">
      <c r="A54" s="35"/>
      <c r="B54" s="36"/>
      <c r="C54" s="30" t="s">
        <v>25</v>
      </c>
      <c r="D54" s="37"/>
      <c r="E54" s="37"/>
      <c r="F54" s="28" t="str">
        <f>E15</f>
        <v>UJEP, Pasteurova 3632/15, 400 96 Ústí nad Labem</v>
      </c>
      <c r="G54" s="37"/>
      <c r="H54" s="37"/>
      <c r="I54" s="30" t="s">
        <v>33</v>
      </c>
      <c r="J54" s="33" t="str">
        <f>E21</f>
        <v>Correct BC, s.r.o., El.Krásnohorské 1339/15, UL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7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Correct BC, s.r.o., El.Krásnohorské 1339/15, UL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212</v>
      </c>
      <c r="D57" s="138"/>
      <c r="E57" s="138"/>
      <c r="F57" s="138"/>
      <c r="G57" s="138"/>
      <c r="H57" s="138"/>
      <c r="I57" s="138"/>
      <c r="J57" s="139" t="s">
        <v>213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214</v>
      </c>
    </row>
    <row r="60" spans="1:47" s="9" customFormat="1" ht="25" customHeight="1">
      <c r="B60" s="141"/>
      <c r="C60" s="142"/>
      <c r="D60" s="143" t="s">
        <v>215</v>
      </c>
      <c r="E60" s="144"/>
      <c r="F60" s="144"/>
      <c r="G60" s="144"/>
      <c r="H60" s="144"/>
      <c r="I60" s="144"/>
      <c r="J60" s="145">
        <f>J87</f>
        <v>0</v>
      </c>
      <c r="K60" s="142"/>
      <c r="L60" s="146"/>
    </row>
    <row r="61" spans="1:47" s="9" customFormat="1" ht="25" customHeight="1">
      <c r="B61" s="141"/>
      <c r="C61" s="142"/>
      <c r="D61" s="143" t="s">
        <v>216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7"/>
      <c r="C62" s="98"/>
      <c r="D62" s="148" t="s">
        <v>217</v>
      </c>
      <c r="E62" s="149"/>
      <c r="F62" s="149"/>
      <c r="G62" s="149"/>
      <c r="H62" s="149"/>
      <c r="I62" s="149"/>
      <c r="J62" s="150">
        <f>J89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218</v>
      </c>
      <c r="E63" s="149"/>
      <c r="F63" s="149"/>
      <c r="G63" s="149"/>
      <c r="H63" s="149"/>
      <c r="I63" s="149"/>
      <c r="J63" s="150">
        <f>J106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219</v>
      </c>
      <c r="E64" s="149"/>
      <c r="F64" s="149"/>
      <c r="G64" s="149"/>
      <c r="H64" s="149"/>
      <c r="I64" s="149"/>
      <c r="J64" s="150">
        <f>J145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220</v>
      </c>
      <c r="E65" s="149"/>
      <c r="F65" s="149"/>
      <c r="G65" s="149"/>
      <c r="H65" s="149"/>
      <c r="I65" s="149"/>
      <c r="J65" s="150">
        <f>J170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221</v>
      </c>
      <c r="E66" s="149"/>
      <c r="F66" s="149"/>
      <c r="G66" s="149"/>
      <c r="H66" s="149"/>
      <c r="I66" s="149"/>
      <c r="J66" s="150">
        <f>J174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7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7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" customHeight="1">
      <c r="A73" s="35"/>
      <c r="B73" s="36"/>
      <c r="C73" s="24" t="s">
        <v>222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" customHeight="1">
      <c r="A76" s="35"/>
      <c r="B76" s="36"/>
      <c r="C76" s="37"/>
      <c r="D76" s="37"/>
      <c r="E76" s="384" t="str">
        <f>E7</f>
        <v>Vytvoření laboratoří FŽP- UNICRE</v>
      </c>
      <c r="F76" s="385"/>
      <c r="G76" s="385"/>
      <c r="H76" s="385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209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E9</f>
        <v>SO 00 - VRN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Ústí nad Labem</v>
      </c>
      <c r="G80" s="37"/>
      <c r="H80" s="37"/>
      <c r="I80" s="30" t="s">
        <v>23</v>
      </c>
      <c r="J80" s="60" t="str">
        <f>IF(J12="","",J12)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E15</f>
        <v>UJEP, Pasteurova 3632/15, 400 96 Ústí nad Labem</v>
      </c>
      <c r="G82" s="37"/>
      <c r="H82" s="37"/>
      <c r="I82" s="30" t="s">
        <v>33</v>
      </c>
      <c r="J82" s="33" t="str">
        <f>E21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IF(E18="","",E18)</f>
        <v>Vyplň údaj</v>
      </c>
      <c r="G83" s="37"/>
      <c r="H83" s="37"/>
      <c r="I83" s="30" t="s">
        <v>38</v>
      </c>
      <c r="J83" s="33" t="str">
        <f>E24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P87+P88</f>
        <v>0</v>
      </c>
      <c r="Q86" s="73"/>
      <c r="R86" s="160">
        <f>R87+R88</f>
        <v>0</v>
      </c>
      <c r="S86" s="73"/>
      <c r="T86" s="161">
        <f>T87+T88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BK87+BK88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235</v>
      </c>
      <c r="F87" s="166" t="s">
        <v>236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v>0</v>
      </c>
      <c r="Q87" s="171"/>
      <c r="R87" s="172">
        <v>0</v>
      </c>
      <c r="S87" s="171"/>
      <c r="T87" s="173">
        <v>0</v>
      </c>
      <c r="AR87" s="174" t="s">
        <v>84</v>
      </c>
      <c r="AT87" s="175" t="s">
        <v>75</v>
      </c>
      <c r="AU87" s="175" t="s">
        <v>76</v>
      </c>
      <c r="AY87" s="174" t="s">
        <v>237</v>
      </c>
      <c r="BK87" s="176">
        <v>0</v>
      </c>
    </row>
    <row r="88" spans="1:65" s="12" customFormat="1" ht="25.9" customHeight="1">
      <c r="B88" s="163"/>
      <c r="C88" s="164"/>
      <c r="D88" s="165" t="s">
        <v>75</v>
      </c>
      <c r="E88" s="166" t="s">
        <v>82</v>
      </c>
      <c r="F88" s="166" t="s">
        <v>238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P89+P106+P145+P170+P174</f>
        <v>0</v>
      </c>
      <c r="Q88" s="171"/>
      <c r="R88" s="172">
        <f>R89+R106+R145+R170+R174</f>
        <v>0</v>
      </c>
      <c r="S88" s="171"/>
      <c r="T88" s="173">
        <f>T89+T106+T145+T170+T174</f>
        <v>0</v>
      </c>
      <c r="AR88" s="174" t="s">
        <v>239</v>
      </c>
      <c r="AT88" s="175" t="s">
        <v>75</v>
      </c>
      <c r="AU88" s="175" t="s">
        <v>76</v>
      </c>
      <c r="AY88" s="174" t="s">
        <v>237</v>
      </c>
      <c r="BK88" s="176">
        <f>BK89+BK106+BK145+BK170+BK174</f>
        <v>0</v>
      </c>
    </row>
    <row r="89" spans="1:65" s="12" customFormat="1" ht="22.75" customHeight="1">
      <c r="B89" s="163"/>
      <c r="C89" s="164"/>
      <c r="D89" s="165" t="s">
        <v>75</v>
      </c>
      <c r="E89" s="177" t="s">
        <v>240</v>
      </c>
      <c r="F89" s="177" t="s">
        <v>241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SUM(P90:P105)</f>
        <v>0</v>
      </c>
      <c r="Q89" s="171"/>
      <c r="R89" s="172">
        <f>SUM(R90:R105)</f>
        <v>0</v>
      </c>
      <c r="S89" s="171"/>
      <c r="T89" s="173">
        <f>SUM(T90:T105)</f>
        <v>0</v>
      </c>
      <c r="AR89" s="174" t="s">
        <v>239</v>
      </c>
      <c r="AT89" s="175" t="s">
        <v>75</v>
      </c>
      <c r="AU89" s="175" t="s">
        <v>84</v>
      </c>
      <c r="AY89" s="174" t="s">
        <v>237</v>
      </c>
      <c r="BK89" s="176">
        <f>SUM(BK90:BK105)</f>
        <v>0</v>
      </c>
    </row>
    <row r="90" spans="1:65" s="2" customFormat="1" ht="14.4" customHeight="1">
      <c r="A90" s="35"/>
      <c r="B90" s="36"/>
      <c r="C90" s="179" t="s">
        <v>84</v>
      </c>
      <c r="D90" s="179" t="s">
        <v>242</v>
      </c>
      <c r="E90" s="180" t="s">
        <v>243</v>
      </c>
      <c r="F90" s="181" t="s">
        <v>244</v>
      </c>
      <c r="G90" s="182" t="s">
        <v>245</v>
      </c>
      <c r="H90" s="183">
        <v>1</v>
      </c>
      <c r="I90" s="184"/>
      <c r="J90" s="185">
        <f>ROUND(I90*H90,2)</f>
        <v>0</v>
      </c>
      <c r="K90" s="181" t="s">
        <v>246</v>
      </c>
      <c r="L90" s="40"/>
      <c r="M90" s="186" t="s">
        <v>19</v>
      </c>
      <c r="N90" s="187" t="s">
        <v>47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247</v>
      </c>
      <c r="AT90" s="190" t="s">
        <v>242</v>
      </c>
      <c r="AU90" s="190" t="s">
        <v>86</v>
      </c>
      <c r="AY90" s="18" t="s">
        <v>237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84</v>
      </c>
      <c r="BK90" s="191">
        <f>ROUND(I90*H90,2)</f>
        <v>0</v>
      </c>
      <c r="BL90" s="18" t="s">
        <v>247</v>
      </c>
      <c r="BM90" s="190" t="s">
        <v>248</v>
      </c>
    </row>
    <row r="91" spans="1:65" s="2" customFormat="1" ht="10">
      <c r="A91" s="35"/>
      <c r="B91" s="36"/>
      <c r="C91" s="37"/>
      <c r="D91" s="192" t="s">
        <v>249</v>
      </c>
      <c r="E91" s="37"/>
      <c r="F91" s="193" t="s">
        <v>244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249</v>
      </c>
      <c r="AU91" s="18" t="s">
        <v>86</v>
      </c>
    </row>
    <row r="92" spans="1:65" s="2" customFormat="1" ht="10">
      <c r="A92" s="35"/>
      <c r="B92" s="36"/>
      <c r="C92" s="37"/>
      <c r="D92" s="197" t="s">
        <v>250</v>
      </c>
      <c r="E92" s="37"/>
      <c r="F92" s="198" t="s">
        <v>251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250</v>
      </c>
      <c r="AU92" s="18" t="s">
        <v>86</v>
      </c>
    </row>
    <row r="93" spans="1:65" s="13" customFormat="1" ht="10">
      <c r="B93" s="199"/>
      <c r="C93" s="200"/>
      <c r="D93" s="192" t="s">
        <v>252</v>
      </c>
      <c r="E93" s="201" t="s">
        <v>19</v>
      </c>
      <c r="F93" s="202" t="s">
        <v>84</v>
      </c>
      <c r="G93" s="200"/>
      <c r="H93" s="203">
        <v>1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252</v>
      </c>
      <c r="AU93" s="209" t="s">
        <v>86</v>
      </c>
      <c r="AV93" s="13" t="s">
        <v>86</v>
      </c>
      <c r="AW93" s="13" t="s">
        <v>37</v>
      </c>
      <c r="AX93" s="13" t="s">
        <v>76</v>
      </c>
      <c r="AY93" s="209" t="s">
        <v>237</v>
      </c>
    </row>
    <row r="94" spans="1:65" s="14" customFormat="1" ht="10">
      <c r="B94" s="210"/>
      <c r="C94" s="211"/>
      <c r="D94" s="192" t="s">
        <v>252</v>
      </c>
      <c r="E94" s="212" t="s">
        <v>19</v>
      </c>
      <c r="F94" s="213" t="s">
        <v>253</v>
      </c>
      <c r="G94" s="211"/>
      <c r="H94" s="214">
        <v>1</v>
      </c>
      <c r="I94" s="215"/>
      <c r="J94" s="211"/>
      <c r="K94" s="211"/>
      <c r="L94" s="216"/>
      <c r="M94" s="217"/>
      <c r="N94" s="218"/>
      <c r="O94" s="218"/>
      <c r="P94" s="218"/>
      <c r="Q94" s="218"/>
      <c r="R94" s="218"/>
      <c r="S94" s="218"/>
      <c r="T94" s="219"/>
      <c r="AT94" s="220" t="s">
        <v>252</v>
      </c>
      <c r="AU94" s="220" t="s">
        <v>86</v>
      </c>
      <c r="AV94" s="14" t="s">
        <v>254</v>
      </c>
      <c r="AW94" s="14" t="s">
        <v>37</v>
      </c>
      <c r="AX94" s="14" t="s">
        <v>84</v>
      </c>
      <c r="AY94" s="220" t="s">
        <v>237</v>
      </c>
    </row>
    <row r="95" spans="1:65" s="2" customFormat="1" ht="14.4" customHeight="1">
      <c r="A95" s="35"/>
      <c r="B95" s="36"/>
      <c r="C95" s="179" t="s">
        <v>86</v>
      </c>
      <c r="D95" s="179" t="s">
        <v>242</v>
      </c>
      <c r="E95" s="180" t="s">
        <v>255</v>
      </c>
      <c r="F95" s="181" t="s">
        <v>256</v>
      </c>
      <c r="G95" s="182" t="s">
        <v>257</v>
      </c>
      <c r="H95" s="183">
        <v>1</v>
      </c>
      <c r="I95" s="184"/>
      <c r="J95" s="185">
        <f>ROUND(I95*H95,2)</f>
        <v>0</v>
      </c>
      <c r="K95" s="181" t="s">
        <v>246</v>
      </c>
      <c r="L95" s="40"/>
      <c r="M95" s="186" t="s">
        <v>19</v>
      </c>
      <c r="N95" s="187" t="s">
        <v>47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247</v>
      </c>
      <c r="AT95" s="190" t="s">
        <v>242</v>
      </c>
      <c r="AU95" s="190" t="s">
        <v>86</v>
      </c>
      <c r="AY95" s="18" t="s">
        <v>237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84</v>
      </c>
      <c r="BK95" s="191">
        <f>ROUND(I95*H95,2)</f>
        <v>0</v>
      </c>
      <c r="BL95" s="18" t="s">
        <v>247</v>
      </c>
      <c r="BM95" s="190" t="s">
        <v>258</v>
      </c>
    </row>
    <row r="96" spans="1:65" s="2" customFormat="1" ht="10">
      <c r="A96" s="35"/>
      <c r="B96" s="36"/>
      <c r="C96" s="37"/>
      <c r="D96" s="192" t="s">
        <v>249</v>
      </c>
      <c r="E96" s="37"/>
      <c r="F96" s="193" t="s">
        <v>256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249</v>
      </c>
      <c r="AU96" s="18" t="s">
        <v>86</v>
      </c>
    </row>
    <row r="97" spans="1:65" s="2" customFormat="1" ht="10">
      <c r="A97" s="35"/>
      <c r="B97" s="36"/>
      <c r="C97" s="37"/>
      <c r="D97" s="197" t="s">
        <v>250</v>
      </c>
      <c r="E97" s="37"/>
      <c r="F97" s="198" t="s">
        <v>259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250</v>
      </c>
      <c r="AU97" s="18" t="s">
        <v>86</v>
      </c>
    </row>
    <row r="98" spans="1:65" s="13" customFormat="1" ht="10">
      <c r="B98" s="199"/>
      <c r="C98" s="200"/>
      <c r="D98" s="192" t="s">
        <v>252</v>
      </c>
      <c r="E98" s="201" t="s">
        <v>19</v>
      </c>
      <c r="F98" s="202" t="s">
        <v>84</v>
      </c>
      <c r="G98" s="200"/>
      <c r="H98" s="203">
        <v>1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252</v>
      </c>
      <c r="AU98" s="209" t="s">
        <v>86</v>
      </c>
      <c r="AV98" s="13" t="s">
        <v>86</v>
      </c>
      <c r="AW98" s="13" t="s">
        <v>37</v>
      </c>
      <c r="AX98" s="13" t="s">
        <v>76</v>
      </c>
      <c r="AY98" s="209" t="s">
        <v>237</v>
      </c>
    </row>
    <row r="99" spans="1:65" s="14" customFormat="1" ht="10">
      <c r="B99" s="210"/>
      <c r="C99" s="211"/>
      <c r="D99" s="192" t="s">
        <v>252</v>
      </c>
      <c r="E99" s="212" t="s">
        <v>19</v>
      </c>
      <c r="F99" s="213" t="s">
        <v>253</v>
      </c>
      <c r="G99" s="211"/>
      <c r="H99" s="214">
        <v>1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252</v>
      </c>
      <c r="AU99" s="220" t="s">
        <v>86</v>
      </c>
      <c r="AV99" s="14" t="s">
        <v>254</v>
      </c>
      <c r="AW99" s="14" t="s">
        <v>37</v>
      </c>
      <c r="AX99" s="14" t="s">
        <v>84</v>
      </c>
      <c r="AY99" s="220" t="s">
        <v>237</v>
      </c>
    </row>
    <row r="100" spans="1:65" s="2" customFormat="1" ht="14.4" customHeight="1">
      <c r="A100" s="35"/>
      <c r="B100" s="36"/>
      <c r="C100" s="179" t="s">
        <v>260</v>
      </c>
      <c r="D100" s="179" t="s">
        <v>242</v>
      </c>
      <c r="E100" s="180" t="s">
        <v>261</v>
      </c>
      <c r="F100" s="181" t="s">
        <v>262</v>
      </c>
      <c r="G100" s="182" t="s">
        <v>257</v>
      </c>
      <c r="H100" s="183">
        <v>1</v>
      </c>
      <c r="I100" s="184"/>
      <c r="J100" s="185">
        <f>ROUND(I100*H100,2)</f>
        <v>0</v>
      </c>
      <c r="K100" s="181" t="s">
        <v>246</v>
      </c>
      <c r="L100" s="40"/>
      <c r="M100" s="186" t="s">
        <v>19</v>
      </c>
      <c r="N100" s="187" t="s">
        <v>47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247</v>
      </c>
      <c r="AT100" s="190" t="s">
        <v>242</v>
      </c>
      <c r="AU100" s="190" t="s">
        <v>86</v>
      </c>
      <c r="AY100" s="18" t="s">
        <v>237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84</v>
      </c>
      <c r="BK100" s="191">
        <f>ROUND(I100*H100,2)</f>
        <v>0</v>
      </c>
      <c r="BL100" s="18" t="s">
        <v>247</v>
      </c>
      <c r="BM100" s="190" t="s">
        <v>263</v>
      </c>
    </row>
    <row r="101" spans="1:65" s="2" customFormat="1" ht="10">
      <c r="A101" s="35"/>
      <c r="B101" s="36"/>
      <c r="C101" s="37"/>
      <c r="D101" s="192" t="s">
        <v>249</v>
      </c>
      <c r="E101" s="37"/>
      <c r="F101" s="193" t="s">
        <v>262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10">
      <c r="A102" s="35"/>
      <c r="B102" s="36"/>
      <c r="C102" s="37"/>
      <c r="D102" s="197" t="s">
        <v>250</v>
      </c>
      <c r="E102" s="37"/>
      <c r="F102" s="198" t="s">
        <v>264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250</v>
      </c>
      <c r="AU102" s="18" t="s">
        <v>86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265</v>
      </c>
      <c r="F103" s="181" t="s">
        <v>266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246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247</v>
      </c>
      <c r="AT103" s="190" t="s">
        <v>242</v>
      </c>
      <c r="AU103" s="190" t="s">
        <v>86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247</v>
      </c>
      <c r="BM103" s="190" t="s">
        <v>267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266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86</v>
      </c>
    </row>
    <row r="105" spans="1:65" s="2" customFormat="1" ht="10">
      <c r="A105" s="35"/>
      <c r="B105" s="36"/>
      <c r="C105" s="37"/>
      <c r="D105" s="197" t="s">
        <v>250</v>
      </c>
      <c r="E105" s="37"/>
      <c r="F105" s="198" t="s">
        <v>268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250</v>
      </c>
      <c r="AU105" s="18" t="s">
        <v>86</v>
      </c>
    </row>
    <row r="106" spans="1:65" s="12" customFormat="1" ht="22.75" customHeight="1">
      <c r="B106" s="163"/>
      <c r="C106" s="164"/>
      <c r="D106" s="165" t="s">
        <v>75</v>
      </c>
      <c r="E106" s="177" t="s">
        <v>269</v>
      </c>
      <c r="F106" s="177" t="s">
        <v>270</v>
      </c>
      <c r="G106" s="164"/>
      <c r="H106" s="164"/>
      <c r="I106" s="167"/>
      <c r="J106" s="178">
        <f>BK106</f>
        <v>0</v>
      </c>
      <c r="K106" s="164"/>
      <c r="L106" s="169"/>
      <c r="M106" s="170"/>
      <c r="N106" s="171"/>
      <c r="O106" s="171"/>
      <c r="P106" s="172">
        <f>SUM(P107:P144)</f>
        <v>0</v>
      </c>
      <c r="Q106" s="171"/>
      <c r="R106" s="172">
        <f>SUM(R107:R144)</f>
        <v>0</v>
      </c>
      <c r="S106" s="171"/>
      <c r="T106" s="173">
        <f>SUM(T107:T144)</f>
        <v>0</v>
      </c>
      <c r="AR106" s="174" t="s">
        <v>239</v>
      </c>
      <c r="AT106" s="175" t="s">
        <v>75</v>
      </c>
      <c r="AU106" s="175" t="s">
        <v>84</v>
      </c>
      <c r="AY106" s="174" t="s">
        <v>237</v>
      </c>
      <c r="BK106" s="176">
        <f>SUM(BK107:BK144)</f>
        <v>0</v>
      </c>
    </row>
    <row r="107" spans="1:65" s="2" customFormat="1" ht="14.4" customHeight="1">
      <c r="A107" s="35"/>
      <c r="B107" s="36"/>
      <c r="C107" s="179" t="s">
        <v>239</v>
      </c>
      <c r="D107" s="179" t="s">
        <v>242</v>
      </c>
      <c r="E107" s="180" t="s">
        <v>271</v>
      </c>
      <c r="F107" s="181" t="s">
        <v>272</v>
      </c>
      <c r="G107" s="182" t="s">
        <v>245</v>
      </c>
      <c r="H107" s="183">
        <v>16</v>
      </c>
      <c r="I107" s="184"/>
      <c r="J107" s="185">
        <f>ROUND(I107*H107,2)</f>
        <v>0</v>
      </c>
      <c r="K107" s="181" t="s">
        <v>246</v>
      </c>
      <c r="L107" s="40"/>
      <c r="M107" s="186" t="s">
        <v>19</v>
      </c>
      <c r="N107" s="187" t="s">
        <v>47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247</v>
      </c>
      <c r="AT107" s="190" t="s">
        <v>242</v>
      </c>
      <c r="AU107" s="190" t="s">
        <v>86</v>
      </c>
      <c r="AY107" s="18" t="s">
        <v>237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84</v>
      </c>
      <c r="BK107" s="191">
        <f>ROUND(I107*H107,2)</f>
        <v>0</v>
      </c>
      <c r="BL107" s="18" t="s">
        <v>247</v>
      </c>
      <c r="BM107" s="190" t="s">
        <v>273</v>
      </c>
    </row>
    <row r="108" spans="1:65" s="2" customFormat="1" ht="10">
      <c r="A108" s="35"/>
      <c r="B108" s="36"/>
      <c r="C108" s="37"/>
      <c r="D108" s="192" t="s">
        <v>249</v>
      </c>
      <c r="E108" s="37"/>
      <c r="F108" s="193" t="s">
        <v>272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10">
      <c r="A109" s="35"/>
      <c r="B109" s="36"/>
      <c r="C109" s="37"/>
      <c r="D109" s="197" t="s">
        <v>250</v>
      </c>
      <c r="E109" s="37"/>
      <c r="F109" s="198" t="s">
        <v>274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250</v>
      </c>
      <c r="AU109" s="18" t="s">
        <v>86</v>
      </c>
    </row>
    <row r="110" spans="1:65" s="13" customFormat="1" ht="10">
      <c r="B110" s="199"/>
      <c r="C110" s="200"/>
      <c r="D110" s="192" t="s">
        <v>252</v>
      </c>
      <c r="E110" s="201" t="s">
        <v>19</v>
      </c>
      <c r="F110" s="202" t="s">
        <v>275</v>
      </c>
      <c r="G110" s="200"/>
      <c r="H110" s="203">
        <v>16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252</v>
      </c>
      <c r="AU110" s="209" t="s">
        <v>86</v>
      </c>
      <c r="AV110" s="13" t="s">
        <v>86</v>
      </c>
      <c r="AW110" s="13" t="s">
        <v>37</v>
      </c>
      <c r="AX110" s="13" t="s">
        <v>76</v>
      </c>
      <c r="AY110" s="209" t="s">
        <v>237</v>
      </c>
    </row>
    <row r="111" spans="1:65" s="14" customFormat="1" ht="10">
      <c r="B111" s="210"/>
      <c r="C111" s="211"/>
      <c r="D111" s="192" t="s">
        <v>252</v>
      </c>
      <c r="E111" s="212" t="s">
        <v>19</v>
      </c>
      <c r="F111" s="213" t="s">
        <v>253</v>
      </c>
      <c r="G111" s="211"/>
      <c r="H111" s="214">
        <v>16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252</v>
      </c>
      <c r="AU111" s="220" t="s">
        <v>86</v>
      </c>
      <c r="AV111" s="14" t="s">
        <v>254</v>
      </c>
      <c r="AW111" s="14" t="s">
        <v>37</v>
      </c>
      <c r="AX111" s="14" t="s">
        <v>84</v>
      </c>
      <c r="AY111" s="220" t="s">
        <v>237</v>
      </c>
    </row>
    <row r="112" spans="1:65" s="2" customFormat="1" ht="14.4" customHeight="1">
      <c r="A112" s="35"/>
      <c r="B112" s="36"/>
      <c r="C112" s="179" t="s">
        <v>276</v>
      </c>
      <c r="D112" s="179" t="s">
        <v>242</v>
      </c>
      <c r="E112" s="180" t="s">
        <v>277</v>
      </c>
      <c r="F112" s="181" t="s">
        <v>278</v>
      </c>
      <c r="G112" s="182" t="s">
        <v>245</v>
      </c>
      <c r="H112" s="183">
        <v>1</v>
      </c>
      <c r="I112" s="184"/>
      <c r="J112" s="185">
        <f>ROUND(I112*H112,2)</f>
        <v>0</v>
      </c>
      <c r="K112" s="181" t="s">
        <v>246</v>
      </c>
      <c r="L112" s="40"/>
      <c r="M112" s="186" t="s">
        <v>19</v>
      </c>
      <c r="N112" s="187" t="s">
        <v>47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247</v>
      </c>
      <c r="AT112" s="190" t="s">
        <v>242</v>
      </c>
      <c r="AU112" s="190" t="s">
        <v>86</v>
      </c>
      <c r="AY112" s="18" t="s">
        <v>237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84</v>
      </c>
      <c r="BK112" s="191">
        <f>ROUND(I112*H112,2)</f>
        <v>0</v>
      </c>
      <c r="BL112" s="18" t="s">
        <v>247</v>
      </c>
      <c r="BM112" s="190" t="s">
        <v>279</v>
      </c>
    </row>
    <row r="113" spans="1:65" s="2" customFormat="1" ht="10">
      <c r="A113" s="35"/>
      <c r="B113" s="36"/>
      <c r="C113" s="37"/>
      <c r="D113" s="192" t="s">
        <v>249</v>
      </c>
      <c r="E113" s="37"/>
      <c r="F113" s="193" t="s">
        <v>278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249</v>
      </c>
      <c r="AU113" s="18" t="s">
        <v>86</v>
      </c>
    </row>
    <row r="114" spans="1:65" s="2" customFormat="1" ht="10">
      <c r="A114" s="35"/>
      <c r="B114" s="36"/>
      <c r="C114" s="37"/>
      <c r="D114" s="197" t="s">
        <v>250</v>
      </c>
      <c r="E114" s="37"/>
      <c r="F114" s="198" t="s">
        <v>280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250</v>
      </c>
      <c r="AU114" s="18" t="s">
        <v>86</v>
      </c>
    </row>
    <row r="115" spans="1:65" s="2" customFormat="1" ht="14.4" customHeight="1">
      <c r="A115" s="35"/>
      <c r="B115" s="36"/>
      <c r="C115" s="179" t="s">
        <v>281</v>
      </c>
      <c r="D115" s="179" t="s">
        <v>242</v>
      </c>
      <c r="E115" s="180" t="s">
        <v>282</v>
      </c>
      <c r="F115" s="181" t="s">
        <v>283</v>
      </c>
      <c r="G115" s="182" t="s">
        <v>245</v>
      </c>
      <c r="H115" s="183">
        <v>8</v>
      </c>
      <c r="I115" s="184"/>
      <c r="J115" s="185">
        <f>ROUND(I115*H115,2)</f>
        <v>0</v>
      </c>
      <c r="K115" s="181" t="s">
        <v>246</v>
      </c>
      <c r="L115" s="40"/>
      <c r="M115" s="186" t="s">
        <v>19</v>
      </c>
      <c r="N115" s="187" t="s">
        <v>47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247</v>
      </c>
      <c r="AT115" s="190" t="s">
        <v>242</v>
      </c>
      <c r="AU115" s="190" t="s">
        <v>86</v>
      </c>
      <c r="AY115" s="18" t="s">
        <v>237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84</v>
      </c>
      <c r="BK115" s="191">
        <f>ROUND(I115*H115,2)</f>
        <v>0</v>
      </c>
      <c r="BL115" s="18" t="s">
        <v>247</v>
      </c>
      <c r="BM115" s="190" t="s">
        <v>284</v>
      </c>
    </row>
    <row r="116" spans="1:65" s="2" customFormat="1" ht="10">
      <c r="A116" s="35"/>
      <c r="B116" s="36"/>
      <c r="C116" s="37"/>
      <c r="D116" s="192" t="s">
        <v>249</v>
      </c>
      <c r="E116" s="37"/>
      <c r="F116" s="193" t="s">
        <v>285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10">
      <c r="A117" s="35"/>
      <c r="B117" s="36"/>
      <c r="C117" s="37"/>
      <c r="D117" s="197" t="s">
        <v>250</v>
      </c>
      <c r="E117" s="37"/>
      <c r="F117" s="198" t="s">
        <v>286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250</v>
      </c>
      <c r="AU117" s="18" t="s">
        <v>86</v>
      </c>
    </row>
    <row r="118" spans="1:65" s="13" customFormat="1" ht="10">
      <c r="B118" s="199"/>
      <c r="C118" s="200"/>
      <c r="D118" s="192" t="s">
        <v>252</v>
      </c>
      <c r="E118" s="201" t="s">
        <v>19</v>
      </c>
      <c r="F118" s="202" t="s">
        <v>287</v>
      </c>
      <c r="G118" s="200"/>
      <c r="H118" s="203">
        <v>8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252</v>
      </c>
      <c r="AU118" s="209" t="s">
        <v>86</v>
      </c>
      <c r="AV118" s="13" t="s">
        <v>86</v>
      </c>
      <c r="AW118" s="13" t="s">
        <v>37</v>
      </c>
      <c r="AX118" s="13" t="s">
        <v>76</v>
      </c>
      <c r="AY118" s="209" t="s">
        <v>237</v>
      </c>
    </row>
    <row r="119" spans="1:65" s="14" customFormat="1" ht="10">
      <c r="B119" s="210"/>
      <c r="C119" s="211"/>
      <c r="D119" s="192" t="s">
        <v>252</v>
      </c>
      <c r="E119" s="212" t="s">
        <v>19</v>
      </c>
      <c r="F119" s="213" t="s">
        <v>253</v>
      </c>
      <c r="G119" s="211"/>
      <c r="H119" s="214">
        <v>8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252</v>
      </c>
      <c r="AU119" s="220" t="s">
        <v>86</v>
      </c>
      <c r="AV119" s="14" t="s">
        <v>254</v>
      </c>
      <c r="AW119" s="14" t="s">
        <v>37</v>
      </c>
      <c r="AX119" s="14" t="s">
        <v>84</v>
      </c>
      <c r="AY119" s="220" t="s">
        <v>237</v>
      </c>
    </row>
    <row r="120" spans="1:65" s="2" customFormat="1" ht="14.4" customHeight="1">
      <c r="A120" s="35"/>
      <c r="B120" s="36"/>
      <c r="C120" s="179" t="s">
        <v>288</v>
      </c>
      <c r="D120" s="179" t="s">
        <v>242</v>
      </c>
      <c r="E120" s="180" t="s">
        <v>289</v>
      </c>
      <c r="F120" s="181" t="s">
        <v>290</v>
      </c>
      <c r="G120" s="182" t="s">
        <v>291</v>
      </c>
      <c r="H120" s="183">
        <v>8</v>
      </c>
      <c r="I120" s="184"/>
      <c r="J120" s="185">
        <f>ROUND(I120*H120,2)</f>
        <v>0</v>
      </c>
      <c r="K120" s="181" t="s">
        <v>246</v>
      </c>
      <c r="L120" s="40"/>
      <c r="M120" s="186" t="s">
        <v>19</v>
      </c>
      <c r="N120" s="187" t="s">
        <v>47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247</v>
      </c>
      <c r="AT120" s="190" t="s">
        <v>242</v>
      </c>
      <c r="AU120" s="190" t="s">
        <v>86</v>
      </c>
      <c r="AY120" s="18" t="s">
        <v>237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84</v>
      </c>
      <c r="BK120" s="191">
        <f>ROUND(I120*H120,2)</f>
        <v>0</v>
      </c>
      <c r="BL120" s="18" t="s">
        <v>247</v>
      </c>
      <c r="BM120" s="190" t="s">
        <v>292</v>
      </c>
    </row>
    <row r="121" spans="1:65" s="2" customFormat="1" ht="10">
      <c r="A121" s="35"/>
      <c r="B121" s="36"/>
      <c r="C121" s="37"/>
      <c r="D121" s="192" t="s">
        <v>249</v>
      </c>
      <c r="E121" s="37"/>
      <c r="F121" s="193" t="s">
        <v>290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10">
      <c r="A122" s="35"/>
      <c r="B122" s="36"/>
      <c r="C122" s="37"/>
      <c r="D122" s="197" t="s">
        <v>250</v>
      </c>
      <c r="E122" s="37"/>
      <c r="F122" s="198" t="s">
        <v>293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250</v>
      </c>
      <c r="AU122" s="18" t="s">
        <v>86</v>
      </c>
    </row>
    <row r="123" spans="1:65" s="13" customFormat="1" ht="10">
      <c r="B123" s="199"/>
      <c r="C123" s="200"/>
      <c r="D123" s="192" t="s">
        <v>252</v>
      </c>
      <c r="E123" s="201" t="s">
        <v>19</v>
      </c>
      <c r="F123" s="202" t="s">
        <v>288</v>
      </c>
      <c r="G123" s="200"/>
      <c r="H123" s="203">
        <v>8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252</v>
      </c>
      <c r="AU123" s="209" t="s">
        <v>86</v>
      </c>
      <c r="AV123" s="13" t="s">
        <v>86</v>
      </c>
      <c r="AW123" s="13" t="s">
        <v>37</v>
      </c>
      <c r="AX123" s="13" t="s">
        <v>76</v>
      </c>
      <c r="AY123" s="209" t="s">
        <v>237</v>
      </c>
    </row>
    <row r="124" spans="1:65" s="14" customFormat="1" ht="10">
      <c r="B124" s="210"/>
      <c r="C124" s="211"/>
      <c r="D124" s="192" t="s">
        <v>252</v>
      </c>
      <c r="E124" s="212" t="s">
        <v>19</v>
      </c>
      <c r="F124" s="213" t="s">
        <v>253</v>
      </c>
      <c r="G124" s="211"/>
      <c r="H124" s="214">
        <v>8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252</v>
      </c>
      <c r="AU124" s="220" t="s">
        <v>86</v>
      </c>
      <c r="AV124" s="14" t="s">
        <v>254</v>
      </c>
      <c r="AW124" s="14" t="s">
        <v>37</v>
      </c>
      <c r="AX124" s="14" t="s">
        <v>84</v>
      </c>
      <c r="AY124" s="220" t="s">
        <v>237</v>
      </c>
    </row>
    <row r="125" spans="1:65" s="2" customFormat="1" ht="14.4" customHeight="1">
      <c r="A125" s="35"/>
      <c r="B125" s="36"/>
      <c r="C125" s="179" t="s">
        <v>294</v>
      </c>
      <c r="D125" s="179" t="s">
        <v>242</v>
      </c>
      <c r="E125" s="180" t="s">
        <v>295</v>
      </c>
      <c r="F125" s="181" t="s">
        <v>296</v>
      </c>
      <c r="G125" s="182" t="s">
        <v>245</v>
      </c>
      <c r="H125" s="183">
        <v>2</v>
      </c>
      <c r="I125" s="184"/>
      <c r="J125" s="185">
        <f>ROUND(I125*H125,2)</f>
        <v>0</v>
      </c>
      <c r="K125" s="181" t="s">
        <v>246</v>
      </c>
      <c r="L125" s="40"/>
      <c r="M125" s="186" t="s">
        <v>19</v>
      </c>
      <c r="N125" s="187" t="s">
        <v>47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247</v>
      </c>
      <c r="AT125" s="190" t="s">
        <v>242</v>
      </c>
      <c r="AU125" s="190" t="s">
        <v>86</v>
      </c>
      <c r="AY125" s="18" t="s">
        <v>237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84</v>
      </c>
      <c r="BK125" s="191">
        <f>ROUND(I125*H125,2)</f>
        <v>0</v>
      </c>
      <c r="BL125" s="18" t="s">
        <v>247</v>
      </c>
      <c r="BM125" s="190" t="s">
        <v>297</v>
      </c>
    </row>
    <row r="126" spans="1:65" s="2" customFormat="1" ht="10">
      <c r="A126" s="35"/>
      <c r="B126" s="36"/>
      <c r="C126" s="37"/>
      <c r="D126" s="192" t="s">
        <v>249</v>
      </c>
      <c r="E126" s="37"/>
      <c r="F126" s="193" t="s">
        <v>296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249</v>
      </c>
      <c r="AU126" s="18" t="s">
        <v>86</v>
      </c>
    </row>
    <row r="127" spans="1:65" s="2" customFormat="1" ht="10">
      <c r="A127" s="35"/>
      <c r="B127" s="36"/>
      <c r="C127" s="37"/>
      <c r="D127" s="197" t="s">
        <v>250</v>
      </c>
      <c r="E127" s="37"/>
      <c r="F127" s="198" t="s">
        <v>298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250</v>
      </c>
      <c r="AU127" s="18" t="s">
        <v>86</v>
      </c>
    </row>
    <row r="128" spans="1:65" s="13" customFormat="1" ht="10">
      <c r="B128" s="199"/>
      <c r="C128" s="200"/>
      <c r="D128" s="192" t="s">
        <v>252</v>
      </c>
      <c r="E128" s="201" t="s">
        <v>19</v>
      </c>
      <c r="F128" s="202" t="s">
        <v>86</v>
      </c>
      <c r="G128" s="200"/>
      <c r="H128" s="203">
        <v>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252</v>
      </c>
      <c r="AU128" s="209" t="s">
        <v>86</v>
      </c>
      <c r="AV128" s="13" t="s">
        <v>86</v>
      </c>
      <c r="AW128" s="13" t="s">
        <v>37</v>
      </c>
      <c r="AX128" s="13" t="s">
        <v>76</v>
      </c>
      <c r="AY128" s="209" t="s">
        <v>237</v>
      </c>
    </row>
    <row r="129" spans="1:65" s="14" customFormat="1" ht="10">
      <c r="B129" s="210"/>
      <c r="C129" s="211"/>
      <c r="D129" s="192" t="s">
        <v>252</v>
      </c>
      <c r="E129" s="212" t="s">
        <v>19</v>
      </c>
      <c r="F129" s="213" t="s">
        <v>253</v>
      </c>
      <c r="G129" s="211"/>
      <c r="H129" s="214">
        <v>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252</v>
      </c>
      <c r="AU129" s="220" t="s">
        <v>86</v>
      </c>
      <c r="AV129" s="14" t="s">
        <v>254</v>
      </c>
      <c r="AW129" s="14" t="s">
        <v>37</v>
      </c>
      <c r="AX129" s="14" t="s">
        <v>84</v>
      </c>
      <c r="AY129" s="220" t="s">
        <v>237</v>
      </c>
    </row>
    <row r="130" spans="1:65" s="2" customFormat="1" ht="14.4" customHeight="1">
      <c r="A130" s="35"/>
      <c r="B130" s="36"/>
      <c r="C130" s="179" t="s">
        <v>299</v>
      </c>
      <c r="D130" s="179" t="s">
        <v>242</v>
      </c>
      <c r="E130" s="180" t="s">
        <v>300</v>
      </c>
      <c r="F130" s="181" t="s">
        <v>301</v>
      </c>
      <c r="G130" s="182" t="s">
        <v>291</v>
      </c>
      <c r="H130" s="183">
        <v>8</v>
      </c>
      <c r="I130" s="184"/>
      <c r="J130" s="185">
        <f>ROUND(I130*H130,2)</f>
        <v>0</v>
      </c>
      <c r="K130" s="181" t="s">
        <v>246</v>
      </c>
      <c r="L130" s="40"/>
      <c r="M130" s="186" t="s">
        <v>19</v>
      </c>
      <c r="N130" s="187" t="s">
        <v>47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247</v>
      </c>
      <c r="AT130" s="190" t="s">
        <v>242</v>
      </c>
      <c r="AU130" s="190" t="s">
        <v>86</v>
      </c>
      <c r="AY130" s="18" t="s">
        <v>237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84</v>
      </c>
      <c r="BK130" s="191">
        <f>ROUND(I130*H130,2)</f>
        <v>0</v>
      </c>
      <c r="BL130" s="18" t="s">
        <v>247</v>
      </c>
      <c r="BM130" s="190" t="s">
        <v>302</v>
      </c>
    </row>
    <row r="131" spans="1:65" s="2" customFormat="1" ht="10">
      <c r="A131" s="35"/>
      <c r="B131" s="36"/>
      <c r="C131" s="37"/>
      <c r="D131" s="192" t="s">
        <v>249</v>
      </c>
      <c r="E131" s="37"/>
      <c r="F131" s="193" t="s">
        <v>301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249</v>
      </c>
      <c r="AU131" s="18" t="s">
        <v>86</v>
      </c>
    </row>
    <row r="132" spans="1:65" s="2" customFormat="1" ht="10">
      <c r="A132" s="35"/>
      <c r="B132" s="36"/>
      <c r="C132" s="37"/>
      <c r="D132" s="197" t="s">
        <v>250</v>
      </c>
      <c r="E132" s="37"/>
      <c r="F132" s="198" t="s">
        <v>303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250</v>
      </c>
      <c r="AU132" s="18" t="s">
        <v>86</v>
      </c>
    </row>
    <row r="133" spans="1:65" s="13" customFormat="1" ht="10">
      <c r="B133" s="199"/>
      <c r="C133" s="200"/>
      <c r="D133" s="192" t="s">
        <v>252</v>
      </c>
      <c r="E133" s="201" t="s">
        <v>19</v>
      </c>
      <c r="F133" s="202" t="s">
        <v>288</v>
      </c>
      <c r="G133" s="200"/>
      <c r="H133" s="203">
        <v>8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252</v>
      </c>
      <c r="AU133" s="209" t="s">
        <v>86</v>
      </c>
      <c r="AV133" s="13" t="s">
        <v>86</v>
      </c>
      <c r="AW133" s="13" t="s">
        <v>37</v>
      </c>
      <c r="AX133" s="13" t="s">
        <v>76</v>
      </c>
      <c r="AY133" s="209" t="s">
        <v>237</v>
      </c>
    </row>
    <row r="134" spans="1:65" s="14" customFormat="1" ht="10">
      <c r="B134" s="210"/>
      <c r="C134" s="211"/>
      <c r="D134" s="192" t="s">
        <v>252</v>
      </c>
      <c r="E134" s="212" t="s">
        <v>19</v>
      </c>
      <c r="F134" s="213" t="s">
        <v>253</v>
      </c>
      <c r="G134" s="211"/>
      <c r="H134" s="214">
        <v>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252</v>
      </c>
      <c r="AU134" s="220" t="s">
        <v>86</v>
      </c>
      <c r="AV134" s="14" t="s">
        <v>254</v>
      </c>
      <c r="AW134" s="14" t="s">
        <v>37</v>
      </c>
      <c r="AX134" s="14" t="s">
        <v>84</v>
      </c>
      <c r="AY134" s="220" t="s">
        <v>237</v>
      </c>
    </row>
    <row r="135" spans="1:65" s="2" customFormat="1" ht="14.4" customHeight="1">
      <c r="A135" s="35"/>
      <c r="B135" s="36"/>
      <c r="C135" s="179" t="s">
        <v>304</v>
      </c>
      <c r="D135" s="179" t="s">
        <v>242</v>
      </c>
      <c r="E135" s="180" t="s">
        <v>305</v>
      </c>
      <c r="F135" s="181" t="s">
        <v>306</v>
      </c>
      <c r="G135" s="182" t="s">
        <v>257</v>
      </c>
      <c r="H135" s="183">
        <v>1</v>
      </c>
      <c r="I135" s="184"/>
      <c r="J135" s="185">
        <f>ROUND(I135*H135,2)</f>
        <v>0</v>
      </c>
      <c r="K135" s="181" t="s">
        <v>246</v>
      </c>
      <c r="L135" s="40"/>
      <c r="M135" s="186" t="s">
        <v>19</v>
      </c>
      <c r="N135" s="187" t="s">
        <v>47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247</v>
      </c>
      <c r="AT135" s="190" t="s">
        <v>242</v>
      </c>
      <c r="AU135" s="190" t="s">
        <v>86</v>
      </c>
      <c r="AY135" s="18" t="s">
        <v>237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84</v>
      </c>
      <c r="BK135" s="191">
        <f>ROUND(I135*H135,2)</f>
        <v>0</v>
      </c>
      <c r="BL135" s="18" t="s">
        <v>247</v>
      </c>
      <c r="BM135" s="190" t="s">
        <v>307</v>
      </c>
    </row>
    <row r="136" spans="1:65" s="2" customFormat="1" ht="10">
      <c r="A136" s="35"/>
      <c r="B136" s="36"/>
      <c r="C136" s="37"/>
      <c r="D136" s="192" t="s">
        <v>249</v>
      </c>
      <c r="E136" s="37"/>
      <c r="F136" s="193" t="s">
        <v>306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249</v>
      </c>
      <c r="AU136" s="18" t="s">
        <v>86</v>
      </c>
    </row>
    <row r="137" spans="1:65" s="2" customFormat="1" ht="10">
      <c r="A137" s="35"/>
      <c r="B137" s="36"/>
      <c r="C137" s="37"/>
      <c r="D137" s="197" t="s">
        <v>250</v>
      </c>
      <c r="E137" s="37"/>
      <c r="F137" s="198" t="s">
        <v>308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250</v>
      </c>
      <c r="AU137" s="18" t="s">
        <v>86</v>
      </c>
    </row>
    <row r="138" spans="1:65" s="13" customFormat="1" ht="10">
      <c r="B138" s="199"/>
      <c r="C138" s="200"/>
      <c r="D138" s="192" t="s">
        <v>252</v>
      </c>
      <c r="E138" s="201" t="s">
        <v>19</v>
      </c>
      <c r="F138" s="202" t="s">
        <v>84</v>
      </c>
      <c r="G138" s="200"/>
      <c r="H138" s="203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252</v>
      </c>
      <c r="AU138" s="209" t="s">
        <v>86</v>
      </c>
      <c r="AV138" s="13" t="s">
        <v>86</v>
      </c>
      <c r="AW138" s="13" t="s">
        <v>37</v>
      </c>
      <c r="AX138" s="13" t="s">
        <v>84</v>
      </c>
      <c r="AY138" s="209" t="s">
        <v>237</v>
      </c>
    </row>
    <row r="139" spans="1:65" s="2" customFormat="1" ht="22.25" customHeight="1">
      <c r="A139" s="35"/>
      <c r="B139" s="36"/>
      <c r="C139" s="179" t="s">
        <v>309</v>
      </c>
      <c r="D139" s="179" t="s">
        <v>242</v>
      </c>
      <c r="E139" s="180" t="s">
        <v>310</v>
      </c>
      <c r="F139" s="181" t="s">
        <v>311</v>
      </c>
      <c r="G139" s="182" t="s">
        <v>312</v>
      </c>
      <c r="H139" s="183">
        <v>1</v>
      </c>
      <c r="I139" s="184"/>
      <c r="J139" s="185">
        <f>ROUND(I139*H139,2)</f>
        <v>0</v>
      </c>
      <c r="K139" s="181" t="s">
        <v>246</v>
      </c>
      <c r="L139" s="40"/>
      <c r="M139" s="186" t="s">
        <v>19</v>
      </c>
      <c r="N139" s="187" t="s">
        <v>47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247</v>
      </c>
      <c r="AT139" s="190" t="s">
        <v>242</v>
      </c>
      <c r="AU139" s="190" t="s">
        <v>86</v>
      </c>
      <c r="AY139" s="18" t="s">
        <v>237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84</v>
      </c>
      <c r="BK139" s="191">
        <f>ROUND(I139*H139,2)</f>
        <v>0</v>
      </c>
      <c r="BL139" s="18" t="s">
        <v>247</v>
      </c>
      <c r="BM139" s="190" t="s">
        <v>313</v>
      </c>
    </row>
    <row r="140" spans="1:65" s="2" customFormat="1" ht="10">
      <c r="A140" s="35"/>
      <c r="B140" s="36"/>
      <c r="C140" s="37"/>
      <c r="D140" s="192" t="s">
        <v>249</v>
      </c>
      <c r="E140" s="37"/>
      <c r="F140" s="193" t="s">
        <v>311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249</v>
      </c>
      <c r="AU140" s="18" t="s">
        <v>86</v>
      </c>
    </row>
    <row r="141" spans="1:65" s="2" customFormat="1" ht="10">
      <c r="A141" s="35"/>
      <c r="B141" s="36"/>
      <c r="C141" s="37"/>
      <c r="D141" s="197" t="s">
        <v>250</v>
      </c>
      <c r="E141" s="37"/>
      <c r="F141" s="198" t="s">
        <v>314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250</v>
      </c>
      <c r="AU141" s="18" t="s">
        <v>86</v>
      </c>
    </row>
    <row r="142" spans="1:65" s="2" customFormat="1" ht="14.4" customHeight="1">
      <c r="A142" s="35"/>
      <c r="B142" s="36"/>
      <c r="C142" s="179" t="s">
        <v>315</v>
      </c>
      <c r="D142" s="179" t="s">
        <v>242</v>
      </c>
      <c r="E142" s="180" t="s">
        <v>316</v>
      </c>
      <c r="F142" s="181" t="s">
        <v>317</v>
      </c>
      <c r="G142" s="182" t="s">
        <v>245</v>
      </c>
      <c r="H142" s="183">
        <v>1</v>
      </c>
      <c r="I142" s="184"/>
      <c r="J142" s="185">
        <f>ROUND(I142*H142,2)</f>
        <v>0</v>
      </c>
      <c r="K142" s="181" t="s">
        <v>246</v>
      </c>
      <c r="L142" s="40"/>
      <c r="M142" s="186" t="s">
        <v>19</v>
      </c>
      <c r="N142" s="187" t="s">
        <v>47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247</v>
      </c>
      <c r="AT142" s="190" t="s">
        <v>242</v>
      </c>
      <c r="AU142" s="190" t="s">
        <v>86</v>
      </c>
      <c r="AY142" s="18" t="s">
        <v>237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84</v>
      </c>
      <c r="BK142" s="191">
        <f>ROUND(I142*H142,2)</f>
        <v>0</v>
      </c>
      <c r="BL142" s="18" t="s">
        <v>247</v>
      </c>
      <c r="BM142" s="190" t="s">
        <v>318</v>
      </c>
    </row>
    <row r="143" spans="1:65" s="2" customFormat="1" ht="10">
      <c r="A143" s="35"/>
      <c r="B143" s="36"/>
      <c r="C143" s="37"/>
      <c r="D143" s="192" t="s">
        <v>249</v>
      </c>
      <c r="E143" s="37"/>
      <c r="F143" s="193" t="s">
        <v>317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10">
      <c r="A144" s="35"/>
      <c r="B144" s="36"/>
      <c r="C144" s="37"/>
      <c r="D144" s="197" t="s">
        <v>250</v>
      </c>
      <c r="E144" s="37"/>
      <c r="F144" s="198" t="s">
        <v>319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250</v>
      </c>
      <c r="AU144" s="18" t="s">
        <v>86</v>
      </c>
    </row>
    <row r="145" spans="1:65" s="12" customFormat="1" ht="22.75" customHeight="1">
      <c r="B145" s="163"/>
      <c r="C145" s="164"/>
      <c r="D145" s="165" t="s">
        <v>75</v>
      </c>
      <c r="E145" s="177" t="s">
        <v>320</v>
      </c>
      <c r="F145" s="177" t="s">
        <v>321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SUM(P146:P169)</f>
        <v>0</v>
      </c>
      <c r="Q145" s="171"/>
      <c r="R145" s="172">
        <f>SUM(R146:R169)</f>
        <v>0</v>
      </c>
      <c r="S145" s="171"/>
      <c r="T145" s="173">
        <f>SUM(T146:T169)</f>
        <v>0</v>
      </c>
      <c r="AR145" s="174" t="s">
        <v>239</v>
      </c>
      <c r="AT145" s="175" t="s">
        <v>75</v>
      </c>
      <c r="AU145" s="175" t="s">
        <v>84</v>
      </c>
      <c r="AY145" s="174" t="s">
        <v>237</v>
      </c>
      <c r="BK145" s="176">
        <f>SUM(BK146:BK169)</f>
        <v>0</v>
      </c>
    </row>
    <row r="146" spans="1:65" s="2" customFormat="1" ht="14.4" customHeight="1">
      <c r="A146" s="35"/>
      <c r="B146" s="36"/>
      <c r="C146" s="179" t="s">
        <v>322</v>
      </c>
      <c r="D146" s="179" t="s">
        <v>242</v>
      </c>
      <c r="E146" s="180" t="s">
        <v>323</v>
      </c>
      <c r="F146" s="181" t="s">
        <v>324</v>
      </c>
      <c r="G146" s="182" t="s">
        <v>245</v>
      </c>
      <c r="H146" s="183">
        <v>6</v>
      </c>
      <c r="I146" s="184"/>
      <c r="J146" s="185">
        <f>ROUND(I146*H146,2)</f>
        <v>0</v>
      </c>
      <c r="K146" s="181" t="s">
        <v>246</v>
      </c>
      <c r="L146" s="40"/>
      <c r="M146" s="186" t="s">
        <v>19</v>
      </c>
      <c r="N146" s="187" t="s">
        <v>47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247</v>
      </c>
      <c r="AT146" s="190" t="s">
        <v>242</v>
      </c>
      <c r="AU146" s="190" t="s">
        <v>86</v>
      </c>
      <c r="AY146" s="18" t="s">
        <v>237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84</v>
      </c>
      <c r="BK146" s="191">
        <f>ROUND(I146*H146,2)</f>
        <v>0</v>
      </c>
      <c r="BL146" s="18" t="s">
        <v>247</v>
      </c>
      <c r="BM146" s="190" t="s">
        <v>325</v>
      </c>
    </row>
    <row r="147" spans="1:65" s="2" customFormat="1" ht="10">
      <c r="A147" s="35"/>
      <c r="B147" s="36"/>
      <c r="C147" s="37"/>
      <c r="D147" s="192" t="s">
        <v>249</v>
      </c>
      <c r="E147" s="37"/>
      <c r="F147" s="193" t="s">
        <v>324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86</v>
      </c>
    </row>
    <row r="148" spans="1:65" s="2" customFormat="1" ht="10">
      <c r="A148" s="35"/>
      <c r="B148" s="36"/>
      <c r="C148" s="37"/>
      <c r="D148" s="197" t="s">
        <v>250</v>
      </c>
      <c r="E148" s="37"/>
      <c r="F148" s="198" t="s">
        <v>326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250</v>
      </c>
      <c r="AU148" s="18" t="s">
        <v>86</v>
      </c>
    </row>
    <row r="149" spans="1:65" s="13" customFormat="1" ht="10">
      <c r="B149" s="199"/>
      <c r="C149" s="200"/>
      <c r="D149" s="192" t="s">
        <v>252</v>
      </c>
      <c r="E149" s="201" t="s">
        <v>19</v>
      </c>
      <c r="F149" s="202" t="s">
        <v>276</v>
      </c>
      <c r="G149" s="200"/>
      <c r="H149" s="203">
        <v>6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252</v>
      </c>
      <c r="AU149" s="209" t="s">
        <v>86</v>
      </c>
      <c r="AV149" s="13" t="s">
        <v>86</v>
      </c>
      <c r="AW149" s="13" t="s">
        <v>37</v>
      </c>
      <c r="AX149" s="13" t="s">
        <v>76</v>
      </c>
      <c r="AY149" s="209" t="s">
        <v>237</v>
      </c>
    </row>
    <row r="150" spans="1:65" s="14" customFormat="1" ht="10">
      <c r="B150" s="210"/>
      <c r="C150" s="211"/>
      <c r="D150" s="192" t="s">
        <v>252</v>
      </c>
      <c r="E150" s="212" t="s">
        <v>19</v>
      </c>
      <c r="F150" s="213" t="s">
        <v>253</v>
      </c>
      <c r="G150" s="211"/>
      <c r="H150" s="214">
        <v>6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252</v>
      </c>
      <c r="AU150" s="220" t="s">
        <v>86</v>
      </c>
      <c r="AV150" s="14" t="s">
        <v>254</v>
      </c>
      <c r="AW150" s="14" t="s">
        <v>37</v>
      </c>
      <c r="AX150" s="14" t="s">
        <v>84</v>
      </c>
      <c r="AY150" s="220" t="s">
        <v>237</v>
      </c>
    </row>
    <row r="151" spans="1:65" s="2" customFormat="1" ht="14.4" customHeight="1">
      <c r="A151" s="35"/>
      <c r="B151" s="36"/>
      <c r="C151" s="179" t="s">
        <v>8</v>
      </c>
      <c r="D151" s="179" t="s">
        <v>242</v>
      </c>
      <c r="E151" s="180" t="s">
        <v>327</v>
      </c>
      <c r="F151" s="181" t="s">
        <v>328</v>
      </c>
      <c r="G151" s="182" t="s">
        <v>245</v>
      </c>
      <c r="H151" s="183">
        <v>2</v>
      </c>
      <c r="I151" s="184"/>
      <c r="J151" s="185">
        <f>ROUND(I151*H151,2)</f>
        <v>0</v>
      </c>
      <c r="K151" s="181" t="s">
        <v>246</v>
      </c>
      <c r="L151" s="40"/>
      <c r="M151" s="186" t="s">
        <v>19</v>
      </c>
      <c r="N151" s="187" t="s">
        <v>47</v>
      </c>
      <c r="O151" s="65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247</v>
      </c>
      <c r="AT151" s="190" t="s">
        <v>242</v>
      </c>
      <c r="AU151" s="190" t="s">
        <v>86</v>
      </c>
      <c r="AY151" s="18" t="s">
        <v>237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84</v>
      </c>
      <c r="BK151" s="191">
        <f>ROUND(I151*H151,2)</f>
        <v>0</v>
      </c>
      <c r="BL151" s="18" t="s">
        <v>247</v>
      </c>
      <c r="BM151" s="190" t="s">
        <v>329</v>
      </c>
    </row>
    <row r="152" spans="1:65" s="2" customFormat="1" ht="10">
      <c r="A152" s="35"/>
      <c r="B152" s="36"/>
      <c r="C152" s="37"/>
      <c r="D152" s="192" t="s">
        <v>249</v>
      </c>
      <c r="E152" s="37"/>
      <c r="F152" s="193" t="s">
        <v>328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249</v>
      </c>
      <c r="AU152" s="18" t="s">
        <v>86</v>
      </c>
    </row>
    <row r="153" spans="1:65" s="2" customFormat="1" ht="10">
      <c r="A153" s="35"/>
      <c r="B153" s="36"/>
      <c r="C153" s="37"/>
      <c r="D153" s="197" t="s">
        <v>250</v>
      </c>
      <c r="E153" s="37"/>
      <c r="F153" s="198" t="s">
        <v>330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250</v>
      </c>
      <c r="AU153" s="18" t="s">
        <v>86</v>
      </c>
    </row>
    <row r="154" spans="1:65" s="13" customFormat="1" ht="10">
      <c r="B154" s="199"/>
      <c r="C154" s="200"/>
      <c r="D154" s="192" t="s">
        <v>252</v>
      </c>
      <c r="E154" s="201" t="s">
        <v>19</v>
      </c>
      <c r="F154" s="202" t="s">
        <v>86</v>
      </c>
      <c r="G154" s="200"/>
      <c r="H154" s="203">
        <v>2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252</v>
      </c>
      <c r="AU154" s="209" t="s">
        <v>86</v>
      </c>
      <c r="AV154" s="13" t="s">
        <v>86</v>
      </c>
      <c r="AW154" s="13" t="s">
        <v>37</v>
      </c>
      <c r="AX154" s="13" t="s">
        <v>76</v>
      </c>
      <c r="AY154" s="209" t="s">
        <v>237</v>
      </c>
    </row>
    <row r="155" spans="1:65" s="14" customFormat="1" ht="10">
      <c r="B155" s="210"/>
      <c r="C155" s="211"/>
      <c r="D155" s="192" t="s">
        <v>252</v>
      </c>
      <c r="E155" s="212" t="s">
        <v>19</v>
      </c>
      <c r="F155" s="213" t="s">
        <v>253</v>
      </c>
      <c r="G155" s="211"/>
      <c r="H155" s="214">
        <v>2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252</v>
      </c>
      <c r="AU155" s="220" t="s">
        <v>86</v>
      </c>
      <c r="AV155" s="14" t="s">
        <v>254</v>
      </c>
      <c r="AW155" s="14" t="s">
        <v>37</v>
      </c>
      <c r="AX155" s="14" t="s">
        <v>84</v>
      </c>
      <c r="AY155" s="220" t="s">
        <v>237</v>
      </c>
    </row>
    <row r="156" spans="1:65" s="2" customFormat="1" ht="14.4" customHeight="1">
      <c r="A156" s="35"/>
      <c r="B156" s="36"/>
      <c r="C156" s="179" t="s">
        <v>331</v>
      </c>
      <c r="D156" s="179" t="s">
        <v>242</v>
      </c>
      <c r="E156" s="180" t="s">
        <v>332</v>
      </c>
      <c r="F156" s="181" t="s">
        <v>333</v>
      </c>
      <c r="G156" s="182" t="s">
        <v>245</v>
      </c>
      <c r="H156" s="183">
        <v>2</v>
      </c>
      <c r="I156" s="184"/>
      <c r="J156" s="185">
        <f>ROUND(I156*H156,2)</f>
        <v>0</v>
      </c>
      <c r="K156" s="181" t="s">
        <v>19</v>
      </c>
      <c r="L156" s="40"/>
      <c r="M156" s="186" t="s">
        <v>19</v>
      </c>
      <c r="N156" s="187" t="s">
        <v>47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247</v>
      </c>
      <c r="AT156" s="190" t="s">
        <v>242</v>
      </c>
      <c r="AU156" s="190" t="s">
        <v>86</v>
      </c>
      <c r="AY156" s="18" t="s">
        <v>237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84</v>
      </c>
      <c r="BK156" s="191">
        <f>ROUND(I156*H156,2)</f>
        <v>0</v>
      </c>
      <c r="BL156" s="18" t="s">
        <v>247</v>
      </c>
      <c r="BM156" s="190" t="s">
        <v>334</v>
      </c>
    </row>
    <row r="157" spans="1:65" s="2" customFormat="1" ht="10">
      <c r="A157" s="35"/>
      <c r="B157" s="36"/>
      <c r="C157" s="37"/>
      <c r="D157" s="192" t="s">
        <v>249</v>
      </c>
      <c r="E157" s="37"/>
      <c r="F157" s="193" t="s">
        <v>333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249</v>
      </c>
      <c r="AU157" s="18" t="s">
        <v>86</v>
      </c>
    </row>
    <row r="158" spans="1:65" s="2" customFormat="1" ht="14.4" customHeight="1">
      <c r="A158" s="35"/>
      <c r="B158" s="36"/>
      <c r="C158" s="179" t="s">
        <v>335</v>
      </c>
      <c r="D158" s="179" t="s">
        <v>242</v>
      </c>
      <c r="E158" s="180" t="s">
        <v>336</v>
      </c>
      <c r="F158" s="181" t="s">
        <v>337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246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247</v>
      </c>
      <c r="AT158" s="190" t="s">
        <v>242</v>
      </c>
      <c r="AU158" s="190" t="s">
        <v>86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247</v>
      </c>
      <c r="BM158" s="190" t="s">
        <v>338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337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10">
      <c r="A160" s="35"/>
      <c r="B160" s="36"/>
      <c r="C160" s="37"/>
      <c r="D160" s="197" t="s">
        <v>250</v>
      </c>
      <c r="E160" s="37"/>
      <c r="F160" s="198" t="s">
        <v>339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250</v>
      </c>
      <c r="AU160" s="18" t="s">
        <v>86</v>
      </c>
    </row>
    <row r="161" spans="1:65" s="2" customFormat="1" ht="14.4" customHeight="1">
      <c r="A161" s="35"/>
      <c r="B161" s="36"/>
      <c r="C161" s="179" t="s">
        <v>340</v>
      </c>
      <c r="D161" s="179" t="s">
        <v>242</v>
      </c>
      <c r="E161" s="180" t="s">
        <v>341</v>
      </c>
      <c r="F161" s="181" t="s">
        <v>342</v>
      </c>
      <c r="G161" s="182" t="s">
        <v>245</v>
      </c>
      <c r="H161" s="183">
        <v>25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47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247</v>
      </c>
      <c r="AT161" s="190" t="s">
        <v>242</v>
      </c>
      <c r="AU161" s="190" t="s">
        <v>86</v>
      </c>
      <c r="AY161" s="18" t="s">
        <v>237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84</v>
      </c>
      <c r="BK161" s="191">
        <f>ROUND(I161*H161,2)</f>
        <v>0</v>
      </c>
      <c r="BL161" s="18" t="s">
        <v>247</v>
      </c>
      <c r="BM161" s="190" t="s">
        <v>343</v>
      </c>
    </row>
    <row r="162" spans="1:65" s="2" customFormat="1" ht="10">
      <c r="A162" s="35"/>
      <c r="B162" s="36"/>
      <c r="C162" s="37"/>
      <c r="D162" s="192" t="s">
        <v>249</v>
      </c>
      <c r="E162" s="37"/>
      <c r="F162" s="193" t="s">
        <v>344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86</v>
      </c>
    </row>
    <row r="163" spans="1:65" s="2" customFormat="1" ht="18">
      <c r="A163" s="35"/>
      <c r="B163" s="36"/>
      <c r="C163" s="37"/>
      <c r="D163" s="192" t="s">
        <v>345</v>
      </c>
      <c r="E163" s="37"/>
      <c r="F163" s="221" t="s">
        <v>346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345</v>
      </c>
      <c r="AU163" s="18" t="s">
        <v>86</v>
      </c>
    </row>
    <row r="164" spans="1:65" s="13" customFormat="1" ht="10">
      <c r="B164" s="199"/>
      <c r="C164" s="200"/>
      <c r="D164" s="192" t="s">
        <v>252</v>
      </c>
      <c r="E164" s="201" t="s">
        <v>19</v>
      </c>
      <c r="F164" s="202" t="s">
        <v>347</v>
      </c>
      <c r="G164" s="200"/>
      <c r="H164" s="203">
        <v>25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252</v>
      </c>
      <c r="AU164" s="209" t="s">
        <v>86</v>
      </c>
      <c r="AV164" s="13" t="s">
        <v>86</v>
      </c>
      <c r="AW164" s="13" t="s">
        <v>37</v>
      </c>
      <c r="AX164" s="13" t="s">
        <v>76</v>
      </c>
      <c r="AY164" s="209" t="s">
        <v>237</v>
      </c>
    </row>
    <row r="165" spans="1:65" s="14" customFormat="1" ht="10">
      <c r="B165" s="210"/>
      <c r="C165" s="211"/>
      <c r="D165" s="192" t="s">
        <v>252</v>
      </c>
      <c r="E165" s="212" t="s">
        <v>19</v>
      </c>
      <c r="F165" s="213" t="s">
        <v>253</v>
      </c>
      <c r="G165" s="211"/>
      <c r="H165" s="214">
        <v>25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252</v>
      </c>
      <c r="AU165" s="220" t="s">
        <v>86</v>
      </c>
      <c r="AV165" s="14" t="s">
        <v>254</v>
      </c>
      <c r="AW165" s="14" t="s">
        <v>37</v>
      </c>
      <c r="AX165" s="14" t="s">
        <v>84</v>
      </c>
      <c r="AY165" s="220" t="s">
        <v>237</v>
      </c>
    </row>
    <row r="166" spans="1:65" s="2" customFormat="1" ht="22.25" customHeight="1">
      <c r="A166" s="35"/>
      <c r="B166" s="36"/>
      <c r="C166" s="179" t="s">
        <v>348</v>
      </c>
      <c r="D166" s="179" t="s">
        <v>242</v>
      </c>
      <c r="E166" s="180" t="s">
        <v>349</v>
      </c>
      <c r="F166" s="181" t="s">
        <v>350</v>
      </c>
      <c r="G166" s="182" t="s">
        <v>245</v>
      </c>
      <c r="H166" s="183">
        <v>46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47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247</v>
      </c>
      <c r="AT166" s="190" t="s">
        <v>242</v>
      </c>
      <c r="AU166" s="190" t="s">
        <v>86</v>
      </c>
      <c r="AY166" s="18" t="s">
        <v>237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84</v>
      </c>
      <c r="BK166" s="191">
        <f>ROUND(I166*H166,2)</f>
        <v>0</v>
      </c>
      <c r="BL166" s="18" t="s">
        <v>247</v>
      </c>
      <c r="BM166" s="190" t="s">
        <v>351</v>
      </c>
    </row>
    <row r="167" spans="1:65" s="2" customFormat="1" ht="10">
      <c r="A167" s="35"/>
      <c r="B167" s="36"/>
      <c r="C167" s="37"/>
      <c r="D167" s="192" t="s">
        <v>249</v>
      </c>
      <c r="E167" s="37"/>
      <c r="F167" s="193" t="s">
        <v>350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13" customFormat="1" ht="10">
      <c r="B168" s="199"/>
      <c r="C168" s="200"/>
      <c r="D168" s="192" t="s">
        <v>252</v>
      </c>
      <c r="E168" s="201" t="s">
        <v>19</v>
      </c>
      <c r="F168" s="202" t="s">
        <v>352</v>
      </c>
      <c r="G168" s="200"/>
      <c r="H168" s="203">
        <v>46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252</v>
      </c>
      <c r="AU168" s="209" t="s">
        <v>86</v>
      </c>
      <c r="AV168" s="13" t="s">
        <v>86</v>
      </c>
      <c r="AW168" s="13" t="s">
        <v>37</v>
      </c>
      <c r="AX168" s="13" t="s">
        <v>76</v>
      </c>
      <c r="AY168" s="209" t="s">
        <v>237</v>
      </c>
    </row>
    <row r="169" spans="1:65" s="14" customFormat="1" ht="10">
      <c r="B169" s="210"/>
      <c r="C169" s="211"/>
      <c r="D169" s="192" t="s">
        <v>252</v>
      </c>
      <c r="E169" s="212" t="s">
        <v>19</v>
      </c>
      <c r="F169" s="213" t="s">
        <v>253</v>
      </c>
      <c r="G169" s="211"/>
      <c r="H169" s="214">
        <v>46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252</v>
      </c>
      <c r="AU169" s="220" t="s">
        <v>86</v>
      </c>
      <c r="AV169" s="14" t="s">
        <v>254</v>
      </c>
      <c r="AW169" s="14" t="s">
        <v>37</v>
      </c>
      <c r="AX169" s="14" t="s">
        <v>84</v>
      </c>
      <c r="AY169" s="220" t="s">
        <v>237</v>
      </c>
    </row>
    <row r="170" spans="1:65" s="12" customFormat="1" ht="22.75" customHeight="1">
      <c r="B170" s="163"/>
      <c r="C170" s="164"/>
      <c r="D170" s="165" t="s">
        <v>75</v>
      </c>
      <c r="E170" s="177" t="s">
        <v>353</v>
      </c>
      <c r="F170" s="177" t="s">
        <v>354</v>
      </c>
      <c r="G170" s="164"/>
      <c r="H170" s="164"/>
      <c r="I170" s="167"/>
      <c r="J170" s="178">
        <f>BK170</f>
        <v>0</v>
      </c>
      <c r="K170" s="164"/>
      <c r="L170" s="169"/>
      <c r="M170" s="170"/>
      <c r="N170" s="171"/>
      <c r="O170" s="171"/>
      <c r="P170" s="172">
        <f>SUM(P171:P173)</f>
        <v>0</v>
      </c>
      <c r="Q170" s="171"/>
      <c r="R170" s="172">
        <f>SUM(R171:R173)</f>
        <v>0</v>
      </c>
      <c r="S170" s="171"/>
      <c r="T170" s="173">
        <f>SUM(T171:T173)</f>
        <v>0</v>
      </c>
      <c r="AR170" s="174" t="s">
        <v>239</v>
      </c>
      <c r="AT170" s="175" t="s">
        <v>75</v>
      </c>
      <c r="AU170" s="175" t="s">
        <v>84</v>
      </c>
      <c r="AY170" s="174" t="s">
        <v>237</v>
      </c>
      <c r="BK170" s="176">
        <f>SUM(BK171:BK173)</f>
        <v>0</v>
      </c>
    </row>
    <row r="171" spans="1:65" s="2" customFormat="1" ht="22.25" customHeight="1">
      <c r="A171" s="35"/>
      <c r="B171" s="36"/>
      <c r="C171" s="179" t="s">
        <v>355</v>
      </c>
      <c r="D171" s="179" t="s">
        <v>242</v>
      </c>
      <c r="E171" s="180" t="s">
        <v>356</v>
      </c>
      <c r="F171" s="181" t="s">
        <v>357</v>
      </c>
      <c r="G171" s="182" t="s">
        <v>312</v>
      </c>
      <c r="H171" s="183">
        <v>1</v>
      </c>
      <c r="I171" s="184"/>
      <c r="J171" s="185">
        <f>ROUND(I171*H171,2)</f>
        <v>0</v>
      </c>
      <c r="K171" s="181" t="s">
        <v>246</v>
      </c>
      <c r="L171" s="40"/>
      <c r="M171" s="186" t="s">
        <v>19</v>
      </c>
      <c r="N171" s="187" t="s">
        <v>47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247</v>
      </c>
      <c r="AT171" s="190" t="s">
        <v>242</v>
      </c>
      <c r="AU171" s="190" t="s">
        <v>86</v>
      </c>
      <c r="AY171" s="18" t="s">
        <v>237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84</v>
      </c>
      <c r="BK171" s="191">
        <f>ROUND(I171*H171,2)</f>
        <v>0</v>
      </c>
      <c r="BL171" s="18" t="s">
        <v>247</v>
      </c>
      <c r="BM171" s="190" t="s">
        <v>358</v>
      </c>
    </row>
    <row r="172" spans="1:65" s="2" customFormat="1" ht="10">
      <c r="A172" s="35"/>
      <c r="B172" s="36"/>
      <c r="C172" s="37"/>
      <c r="D172" s="192" t="s">
        <v>249</v>
      </c>
      <c r="E172" s="37"/>
      <c r="F172" s="193" t="s">
        <v>357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86</v>
      </c>
    </row>
    <row r="173" spans="1:65" s="2" customFormat="1" ht="10">
      <c r="A173" s="35"/>
      <c r="B173" s="36"/>
      <c r="C173" s="37"/>
      <c r="D173" s="197" t="s">
        <v>250</v>
      </c>
      <c r="E173" s="37"/>
      <c r="F173" s="198" t="s">
        <v>359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250</v>
      </c>
      <c r="AU173" s="18" t="s">
        <v>86</v>
      </c>
    </row>
    <row r="174" spans="1:65" s="12" customFormat="1" ht="22.75" customHeight="1">
      <c r="B174" s="163"/>
      <c r="C174" s="164"/>
      <c r="D174" s="165" t="s">
        <v>75</v>
      </c>
      <c r="E174" s="177" t="s">
        <v>360</v>
      </c>
      <c r="F174" s="177" t="s">
        <v>361</v>
      </c>
      <c r="G174" s="164"/>
      <c r="H174" s="164"/>
      <c r="I174" s="167"/>
      <c r="J174" s="178">
        <f>BK174</f>
        <v>0</v>
      </c>
      <c r="K174" s="164"/>
      <c r="L174" s="169"/>
      <c r="M174" s="170"/>
      <c r="N174" s="171"/>
      <c r="O174" s="171"/>
      <c r="P174" s="172">
        <f>SUM(P175:P184)</f>
        <v>0</v>
      </c>
      <c r="Q174" s="171"/>
      <c r="R174" s="172">
        <f>SUM(R175:R184)</f>
        <v>0</v>
      </c>
      <c r="S174" s="171"/>
      <c r="T174" s="173">
        <f>SUM(T175:T184)</f>
        <v>0</v>
      </c>
      <c r="AR174" s="174" t="s">
        <v>239</v>
      </c>
      <c r="AT174" s="175" t="s">
        <v>75</v>
      </c>
      <c r="AU174" s="175" t="s">
        <v>84</v>
      </c>
      <c r="AY174" s="174" t="s">
        <v>237</v>
      </c>
      <c r="BK174" s="176">
        <f>SUM(BK175:BK184)</f>
        <v>0</v>
      </c>
    </row>
    <row r="175" spans="1:65" s="2" customFormat="1" ht="14.4" customHeight="1">
      <c r="A175" s="35"/>
      <c r="B175" s="36"/>
      <c r="C175" s="179" t="s">
        <v>7</v>
      </c>
      <c r="D175" s="179" t="s">
        <v>242</v>
      </c>
      <c r="E175" s="180" t="s">
        <v>362</v>
      </c>
      <c r="F175" s="181" t="s">
        <v>363</v>
      </c>
      <c r="G175" s="182" t="s">
        <v>364</v>
      </c>
      <c r="H175" s="183">
        <v>1</v>
      </c>
      <c r="I175" s="184"/>
      <c r="J175" s="185">
        <f>ROUND(I175*H175,2)</f>
        <v>0</v>
      </c>
      <c r="K175" s="181" t="s">
        <v>246</v>
      </c>
      <c r="L175" s="40"/>
      <c r="M175" s="186" t="s">
        <v>19</v>
      </c>
      <c r="N175" s="187" t="s">
        <v>47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247</v>
      </c>
      <c r="AT175" s="190" t="s">
        <v>242</v>
      </c>
      <c r="AU175" s="190" t="s">
        <v>86</v>
      </c>
      <c r="AY175" s="18" t="s">
        <v>237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84</v>
      </c>
      <c r="BK175" s="191">
        <f>ROUND(I175*H175,2)</f>
        <v>0</v>
      </c>
      <c r="BL175" s="18" t="s">
        <v>247</v>
      </c>
      <c r="BM175" s="190" t="s">
        <v>365</v>
      </c>
    </row>
    <row r="176" spans="1:65" s="2" customFormat="1" ht="10">
      <c r="A176" s="35"/>
      <c r="B176" s="36"/>
      <c r="C176" s="37"/>
      <c r="D176" s="192" t="s">
        <v>249</v>
      </c>
      <c r="E176" s="37"/>
      <c r="F176" s="193" t="s">
        <v>363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2" customFormat="1" ht="10">
      <c r="A177" s="35"/>
      <c r="B177" s="36"/>
      <c r="C177" s="37"/>
      <c r="D177" s="197" t="s">
        <v>250</v>
      </c>
      <c r="E177" s="37"/>
      <c r="F177" s="198" t="s">
        <v>366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250</v>
      </c>
      <c r="AU177" s="18" t="s">
        <v>86</v>
      </c>
    </row>
    <row r="178" spans="1:65" s="2" customFormat="1" ht="14.4" customHeight="1">
      <c r="A178" s="35"/>
      <c r="B178" s="36"/>
      <c r="C178" s="179" t="s">
        <v>367</v>
      </c>
      <c r="D178" s="179" t="s">
        <v>242</v>
      </c>
      <c r="E178" s="180" t="s">
        <v>368</v>
      </c>
      <c r="F178" s="181" t="s">
        <v>369</v>
      </c>
      <c r="G178" s="182" t="s">
        <v>370</v>
      </c>
      <c r="H178" s="183">
        <v>1</v>
      </c>
      <c r="I178" s="184"/>
      <c r="J178" s="185">
        <f>ROUND(I178*H178,2)</f>
        <v>0</v>
      </c>
      <c r="K178" s="181" t="s">
        <v>371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247</v>
      </c>
      <c r="AT178" s="190" t="s">
        <v>242</v>
      </c>
      <c r="AU178" s="190" t="s">
        <v>86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247</v>
      </c>
      <c r="BM178" s="190" t="s">
        <v>372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373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14.4" customHeight="1">
      <c r="A180" s="35"/>
      <c r="B180" s="36"/>
      <c r="C180" s="179" t="s">
        <v>374</v>
      </c>
      <c r="D180" s="179" t="s">
        <v>242</v>
      </c>
      <c r="E180" s="180" t="s">
        <v>375</v>
      </c>
      <c r="F180" s="181" t="s">
        <v>376</v>
      </c>
      <c r="G180" s="182" t="s">
        <v>364</v>
      </c>
      <c r="H180" s="183">
        <v>1</v>
      </c>
      <c r="I180" s="184"/>
      <c r="J180" s="185">
        <f>ROUND(I180*H180,2)</f>
        <v>0</v>
      </c>
      <c r="K180" s="181" t="s">
        <v>246</v>
      </c>
      <c r="L180" s="40"/>
      <c r="M180" s="186" t="s">
        <v>19</v>
      </c>
      <c r="N180" s="187" t="s">
        <v>47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247</v>
      </c>
      <c r="AT180" s="190" t="s">
        <v>242</v>
      </c>
      <c r="AU180" s="190" t="s">
        <v>86</v>
      </c>
      <c r="AY180" s="18" t="s">
        <v>237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84</v>
      </c>
      <c r="BK180" s="191">
        <f>ROUND(I180*H180,2)</f>
        <v>0</v>
      </c>
      <c r="BL180" s="18" t="s">
        <v>247</v>
      </c>
      <c r="BM180" s="190" t="s">
        <v>377</v>
      </c>
    </row>
    <row r="181" spans="1:65" s="2" customFormat="1" ht="10">
      <c r="A181" s="35"/>
      <c r="B181" s="36"/>
      <c r="C181" s="37"/>
      <c r="D181" s="192" t="s">
        <v>249</v>
      </c>
      <c r="E181" s="37"/>
      <c r="F181" s="193" t="s">
        <v>376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249</v>
      </c>
      <c r="AU181" s="18" t="s">
        <v>86</v>
      </c>
    </row>
    <row r="182" spans="1:65" s="2" customFormat="1" ht="10">
      <c r="A182" s="35"/>
      <c r="B182" s="36"/>
      <c r="C182" s="37"/>
      <c r="D182" s="197" t="s">
        <v>250</v>
      </c>
      <c r="E182" s="37"/>
      <c r="F182" s="198" t="s">
        <v>378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250</v>
      </c>
      <c r="AU182" s="18" t="s">
        <v>86</v>
      </c>
    </row>
    <row r="183" spans="1:65" s="13" customFormat="1" ht="10">
      <c r="B183" s="199"/>
      <c r="C183" s="200"/>
      <c r="D183" s="192" t="s">
        <v>252</v>
      </c>
      <c r="E183" s="201" t="s">
        <v>19</v>
      </c>
      <c r="F183" s="202" t="s">
        <v>84</v>
      </c>
      <c r="G183" s="200"/>
      <c r="H183" s="203">
        <v>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252</v>
      </c>
      <c r="AU183" s="209" t="s">
        <v>86</v>
      </c>
      <c r="AV183" s="13" t="s">
        <v>86</v>
      </c>
      <c r="AW183" s="13" t="s">
        <v>37</v>
      </c>
      <c r="AX183" s="13" t="s">
        <v>76</v>
      </c>
      <c r="AY183" s="209" t="s">
        <v>237</v>
      </c>
    </row>
    <row r="184" spans="1:65" s="14" customFormat="1" ht="10">
      <c r="B184" s="210"/>
      <c r="C184" s="211"/>
      <c r="D184" s="192" t="s">
        <v>252</v>
      </c>
      <c r="E184" s="212" t="s">
        <v>19</v>
      </c>
      <c r="F184" s="213" t="s">
        <v>253</v>
      </c>
      <c r="G184" s="211"/>
      <c r="H184" s="214">
        <v>1</v>
      </c>
      <c r="I184" s="215"/>
      <c r="J184" s="211"/>
      <c r="K184" s="211"/>
      <c r="L184" s="216"/>
      <c r="M184" s="222"/>
      <c r="N184" s="223"/>
      <c r="O184" s="223"/>
      <c r="P184" s="223"/>
      <c r="Q184" s="223"/>
      <c r="R184" s="223"/>
      <c r="S184" s="223"/>
      <c r="T184" s="224"/>
      <c r="AT184" s="220" t="s">
        <v>252</v>
      </c>
      <c r="AU184" s="220" t="s">
        <v>86</v>
      </c>
      <c r="AV184" s="14" t="s">
        <v>254</v>
      </c>
      <c r="AW184" s="14" t="s">
        <v>37</v>
      </c>
      <c r="AX184" s="14" t="s">
        <v>84</v>
      </c>
      <c r="AY184" s="220" t="s">
        <v>237</v>
      </c>
    </row>
    <row r="185" spans="1:65" s="2" customFormat="1" ht="7" customHeight="1">
      <c r="A185" s="35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password="C8E5" sheet="1" objects="1" scenarios="1"/>
  <autoFilter ref="C85:K18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02" r:id="rId3"/>
    <hyperlink ref="F105" r:id="rId4"/>
    <hyperlink ref="F109" r:id="rId5"/>
    <hyperlink ref="F114" r:id="rId6"/>
    <hyperlink ref="F117" r:id="rId7"/>
    <hyperlink ref="F122" r:id="rId8"/>
    <hyperlink ref="F127" r:id="rId9"/>
    <hyperlink ref="F132" r:id="rId10"/>
    <hyperlink ref="F137" r:id="rId11"/>
    <hyperlink ref="F141" r:id="rId12"/>
    <hyperlink ref="F144" r:id="rId13"/>
    <hyperlink ref="F148" r:id="rId14"/>
    <hyperlink ref="F153" r:id="rId15"/>
    <hyperlink ref="F160" r:id="rId16"/>
    <hyperlink ref="F173" r:id="rId17"/>
    <hyperlink ref="F177" r:id="rId18"/>
    <hyperlink ref="F182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BM497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93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379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381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ROUND(J100,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ROUND((SUM(BE100:BE496)),  2)</f>
        <v>0</v>
      </c>
      <c r="G35" s="35"/>
      <c r="H35" s="35"/>
      <c r="I35" s="125">
        <v>0.21</v>
      </c>
      <c r="J35" s="124">
        <f>ROUND(((SUM(BE100:BE496))*I35),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ROUND((SUM(BF100:BF496)),  2)</f>
        <v>0</v>
      </c>
      <c r="G36" s="35"/>
      <c r="H36" s="35"/>
      <c r="I36" s="125">
        <v>0.15</v>
      </c>
      <c r="J36" s="124">
        <f>ROUND(((SUM(BF100:BF496))*I36),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ROUND((SUM(BG100:BG496)),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ROUND((SUM(BH100:BH496)),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ROUND((SUM(BI100:BI496)),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379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SO01.1 - Demontáže a bourání 1NP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J100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J101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382</v>
      </c>
      <c r="E65" s="149"/>
      <c r="F65" s="149"/>
      <c r="G65" s="149"/>
      <c r="H65" s="149"/>
      <c r="I65" s="149"/>
      <c r="J65" s="150">
        <f>J102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383</v>
      </c>
      <c r="E66" s="149"/>
      <c r="F66" s="149"/>
      <c r="G66" s="149"/>
      <c r="H66" s="149"/>
      <c r="I66" s="149"/>
      <c r="J66" s="150">
        <f>J110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384</v>
      </c>
      <c r="E67" s="149"/>
      <c r="F67" s="149"/>
      <c r="G67" s="149"/>
      <c r="H67" s="149"/>
      <c r="I67" s="149"/>
      <c r="J67" s="150">
        <f>J244</f>
        <v>0</v>
      </c>
      <c r="K67" s="98"/>
      <c r="L67" s="151"/>
    </row>
    <row r="68" spans="1:31" s="9" customFormat="1" ht="25" customHeight="1">
      <c r="B68" s="141"/>
      <c r="C68" s="142"/>
      <c r="D68" s="143" t="s">
        <v>385</v>
      </c>
      <c r="E68" s="144"/>
      <c r="F68" s="144"/>
      <c r="G68" s="144"/>
      <c r="H68" s="144"/>
      <c r="I68" s="144"/>
      <c r="J68" s="145">
        <f>J273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386</v>
      </c>
      <c r="E69" s="149"/>
      <c r="F69" s="149"/>
      <c r="G69" s="149"/>
      <c r="H69" s="149"/>
      <c r="I69" s="149"/>
      <c r="J69" s="150">
        <f>J274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387</v>
      </c>
      <c r="E70" s="149"/>
      <c r="F70" s="149"/>
      <c r="G70" s="149"/>
      <c r="H70" s="149"/>
      <c r="I70" s="149"/>
      <c r="J70" s="150">
        <f>J295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388</v>
      </c>
      <c r="E71" s="149"/>
      <c r="F71" s="149"/>
      <c r="G71" s="149"/>
      <c r="H71" s="149"/>
      <c r="I71" s="149"/>
      <c r="J71" s="150">
        <f>J301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389</v>
      </c>
      <c r="E72" s="149"/>
      <c r="F72" s="149"/>
      <c r="G72" s="149"/>
      <c r="H72" s="149"/>
      <c r="I72" s="149"/>
      <c r="J72" s="150">
        <f>J337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390</v>
      </c>
      <c r="E73" s="149"/>
      <c r="F73" s="149"/>
      <c r="G73" s="149"/>
      <c r="H73" s="149"/>
      <c r="I73" s="149"/>
      <c r="J73" s="150">
        <f>J349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391</v>
      </c>
      <c r="E74" s="149"/>
      <c r="F74" s="149"/>
      <c r="G74" s="149"/>
      <c r="H74" s="149"/>
      <c r="I74" s="149"/>
      <c r="J74" s="150">
        <f>J371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392</v>
      </c>
      <c r="E75" s="149"/>
      <c r="F75" s="149"/>
      <c r="G75" s="149"/>
      <c r="H75" s="149"/>
      <c r="I75" s="149"/>
      <c r="J75" s="150">
        <f>J387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393</v>
      </c>
      <c r="E76" s="149"/>
      <c r="F76" s="149"/>
      <c r="G76" s="149"/>
      <c r="H76" s="149"/>
      <c r="I76" s="149"/>
      <c r="J76" s="150">
        <f>J403</f>
        <v>0</v>
      </c>
      <c r="K76" s="98"/>
      <c r="L76" s="151"/>
    </row>
    <row r="77" spans="1:31" s="10" customFormat="1" ht="19.899999999999999" customHeight="1">
      <c r="B77" s="147"/>
      <c r="C77" s="98"/>
      <c r="D77" s="148" t="s">
        <v>394</v>
      </c>
      <c r="E77" s="149"/>
      <c r="F77" s="149"/>
      <c r="G77" s="149"/>
      <c r="H77" s="149"/>
      <c r="I77" s="149"/>
      <c r="J77" s="150">
        <f>J412</f>
        <v>0</v>
      </c>
      <c r="K77" s="98"/>
      <c r="L77" s="151"/>
    </row>
    <row r="78" spans="1:31" s="9" customFormat="1" ht="25" customHeight="1">
      <c r="B78" s="141"/>
      <c r="C78" s="142"/>
      <c r="D78" s="143" t="s">
        <v>395</v>
      </c>
      <c r="E78" s="144"/>
      <c r="F78" s="144"/>
      <c r="G78" s="144"/>
      <c r="H78" s="144"/>
      <c r="I78" s="144"/>
      <c r="J78" s="145">
        <f>J444</f>
        <v>0</v>
      </c>
      <c r="K78" s="142"/>
      <c r="L78" s="146"/>
    </row>
    <row r="79" spans="1:31" s="2" customFormat="1" ht="21.7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4" spans="1:31" s="2" customFormat="1" ht="7" customHeight="1">
      <c r="A84" s="35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5" customHeight="1">
      <c r="A85" s="35"/>
      <c r="B85" s="36"/>
      <c r="C85" s="24" t="s">
        <v>222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30" t="s">
        <v>16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4.4" customHeight="1">
      <c r="A88" s="35"/>
      <c r="B88" s="36"/>
      <c r="C88" s="37"/>
      <c r="D88" s="37"/>
      <c r="E88" s="384" t="str">
        <f>E7</f>
        <v>Vytvoření laboratoří FŽP- UNICRE</v>
      </c>
      <c r="F88" s="385"/>
      <c r="G88" s="385"/>
      <c r="H88" s="385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1" customFormat="1" ht="12" customHeight="1">
      <c r="B89" s="22"/>
      <c r="C89" s="30" t="s">
        <v>209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4.4" customHeight="1">
      <c r="A90" s="35"/>
      <c r="B90" s="36"/>
      <c r="C90" s="37"/>
      <c r="D90" s="37"/>
      <c r="E90" s="384" t="s">
        <v>379</v>
      </c>
      <c r="F90" s="386"/>
      <c r="G90" s="386"/>
      <c r="H90" s="386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380</v>
      </c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5.65" customHeight="1">
      <c r="A92" s="35"/>
      <c r="B92" s="36"/>
      <c r="C92" s="37"/>
      <c r="D92" s="37"/>
      <c r="E92" s="358" t="str">
        <f>E11</f>
        <v>SO01.1 - Demontáže a bourání 1NP</v>
      </c>
      <c r="F92" s="386"/>
      <c r="G92" s="386"/>
      <c r="H92" s="386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7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F14</f>
        <v>Ústí nad Labem</v>
      </c>
      <c r="G94" s="37"/>
      <c r="H94" s="37"/>
      <c r="I94" s="30" t="s">
        <v>23</v>
      </c>
      <c r="J94" s="60" t="str">
        <f>IF(J14="","",J14)</f>
        <v>10. 5. 2023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7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40.75" customHeight="1">
      <c r="A96" s="35"/>
      <c r="B96" s="36"/>
      <c r="C96" s="30" t="s">
        <v>25</v>
      </c>
      <c r="D96" s="37"/>
      <c r="E96" s="37"/>
      <c r="F96" s="28" t="str">
        <f>E17</f>
        <v>UJEP, Pasteurova 3632/15, 400 96 Ústí nad Labem</v>
      </c>
      <c r="G96" s="37"/>
      <c r="H96" s="37"/>
      <c r="I96" s="30" t="s">
        <v>33</v>
      </c>
      <c r="J96" s="33" t="str">
        <f>E23</f>
        <v>Correct BC, s.r.o., El.Krásnohorské 1339/15, UL</v>
      </c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40.75" customHeight="1">
      <c r="A97" s="35"/>
      <c r="B97" s="36"/>
      <c r="C97" s="30" t="s">
        <v>31</v>
      </c>
      <c r="D97" s="37"/>
      <c r="E97" s="37"/>
      <c r="F97" s="28" t="str">
        <f>IF(E20="","",E20)</f>
        <v>Vyplň údaj</v>
      </c>
      <c r="G97" s="37"/>
      <c r="H97" s="37"/>
      <c r="I97" s="30" t="s">
        <v>38</v>
      </c>
      <c r="J97" s="33" t="str">
        <f>E26</f>
        <v>Correct BC, s.r.o., El.Krásnohorské 1339/15, UL</v>
      </c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2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2"/>
      <c r="B99" s="153"/>
      <c r="C99" s="154" t="s">
        <v>223</v>
      </c>
      <c r="D99" s="155" t="s">
        <v>61</v>
      </c>
      <c r="E99" s="155" t="s">
        <v>57</v>
      </c>
      <c r="F99" s="155" t="s">
        <v>58</v>
      </c>
      <c r="G99" s="155" t="s">
        <v>224</v>
      </c>
      <c r="H99" s="155" t="s">
        <v>225</v>
      </c>
      <c r="I99" s="155" t="s">
        <v>226</v>
      </c>
      <c r="J99" s="155" t="s">
        <v>213</v>
      </c>
      <c r="K99" s="156" t="s">
        <v>227</v>
      </c>
      <c r="L99" s="157"/>
      <c r="M99" s="69" t="s">
        <v>19</v>
      </c>
      <c r="N99" s="70" t="s">
        <v>46</v>
      </c>
      <c r="O99" s="70" t="s">
        <v>228</v>
      </c>
      <c r="P99" s="70" t="s">
        <v>229</v>
      </c>
      <c r="Q99" s="70" t="s">
        <v>230</v>
      </c>
      <c r="R99" s="70" t="s">
        <v>231</v>
      </c>
      <c r="S99" s="70" t="s">
        <v>232</v>
      </c>
      <c r="T99" s="71" t="s">
        <v>233</v>
      </c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</row>
    <row r="100" spans="1:65" s="2" customFormat="1" ht="22.75" customHeight="1">
      <c r="A100" s="35"/>
      <c r="B100" s="36"/>
      <c r="C100" s="76" t="s">
        <v>234</v>
      </c>
      <c r="D100" s="37"/>
      <c r="E100" s="37"/>
      <c r="F100" s="37"/>
      <c r="G100" s="37"/>
      <c r="H100" s="37"/>
      <c r="I100" s="37"/>
      <c r="J100" s="158">
        <f>BK100</f>
        <v>0</v>
      </c>
      <c r="K100" s="37"/>
      <c r="L100" s="40"/>
      <c r="M100" s="72"/>
      <c r="N100" s="159"/>
      <c r="O100" s="73"/>
      <c r="P100" s="160">
        <f>P101+P273+P444</f>
        <v>0</v>
      </c>
      <c r="Q100" s="73"/>
      <c r="R100" s="160">
        <f>R101+R273+R444</f>
        <v>1.2295370799999998</v>
      </c>
      <c r="S100" s="73"/>
      <c r="T100" s="161">
        <f>T101+T273+T444</f>
        <v>27.375479489999996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75</v>
      </c>
      <c r="AU100" s="18" t="s">
        <v>214</v>
      </c>
      <c r="BK100" s="162">
        <f>BK101+BK273+BK444</f>
        <v>0</v>
      </c>
    </row>
    <row r="101" spans="1:65" s="12" customFormat="1" ht="25.9" customHeight="1">
      <c r="B101" s="163"/>
      <c r="C101" s="164"/>
      <c r="D101" s="165" t="s">
        <v>75</v>
      </c>
      <c r="E101" s="166" t="s">
        <v>235</v>
      </c>
      <c r="F101" s="166" t="s">
        <v>236</v>
      </c>
      <c r="G101" s="164"/>
      <c r="H101" s="164"/>
      <c r="I101" s="167"/>
      <c r="J101" s="168">
        <f>BK101</f>
        <v>0</v>
      </c>
      <c r="K101" s="164"/>
      <c r="L101" s="169"/>
      <c r="M101" s="170"/>
      <c r="N101" s="171"/>
      <c r="O101" s="171"/>
      <c r="P101" s="172">
        <f>P102+P110+P244</f>
        <v>0</v>
      </c>
      <c r="Q101" s="171"/>
      <c r="R101" s="172">
        <f>R102+R110+R244</f>
        <v>0.17554308000000002</v>
      </c>
      <c r="S101" s="171"/>
      <c r="T101" s="173">
        <f>T102+T110+T244</f>
        <v>16.034098</v>
      </c>
      <c r="AR101" s="174" t="s">
        <v>84</v>
      </c>
      <c r="AT101" s="175" t="s">
        <v>75</v>
      </c>
      <c r="AU101" s="175" t="s">
        <v>76</v>
      </c>
      <c r="AY101" s="174" t="s">
        <v>237</v>
      </c>
      <c r="BK101" s="176">
        <f>BK102+BK110+BK244</f>
        <v>0</v>
      </c>
    </row>
    <row r="102" spans="1:65" s="12" customFormat="1" ht="22.75" customHeight="1">
      <c r="B102" s="163"/>
      <c r="C102" s="164"/>
      <c r="D102" s="165" t="s">
        <v>75</v>
      </c>
      <c r="E102" s="177" t="s">
        <v>276</v>
      </c>
      <c r="F102" s="177" t="s">
        <v>396</v>
      </c>
      <c r="G102" s="164"/>
      <c r="H102" s="164"/>
      <c r="I102" s="167"/>
      <c r="J102" s="178">
        <f>BK102</f>
        <v>0</v>
      </c>
      <c r="K102" s="164"/>
      <c r="L102" s="169"/>
      <c r="M102" s="170"/>
      <c r="N102" s="171"/>
      <c r="O102" s="171"/>
      <c r="P102" s="172">
        <f>SUM(P103:P109)</f>
        <v>0</v>
      </c>
      <c r="Q102" s="171"/>
      <c r="R102" s="172">
        <f>SUM(R103:R109)</f>
        <v>0.17225508</v>
      </c>
      <c r="S102" s="171"/>
      <c r="T102" s="173">
        <f>SUM(T103:T109)</f>
        <v>0</v>
      </c>
      <c r="AR102" s="174" t="s">
        <v>84</v>
      </c>
      <c r="AT102" s="175" t="s">
        <v>75</v>
      </c>
      <c r="AU102" s="175" t="s">
        <v>84</v>
      </c>
      <c r="AY102" s="174" t="s">
        <v>237</v>
      </c>
      <c r="BK102" s="176">
        <f>SUM(BK103:BK109)</f>
        <v>0</v>
      </c>
    </row>
    <row r="103" spans="1:65" s="2" customFormat="1" ht="14.4" customHeight="1">
      <c r="A103" s="35"/>
      <c r="B103" s="36"/>
      <c r="C103" s="179" t="s">
        <v>84</v>
      </c>
      <c r="D103" s="179" t="s">
        <v>242</v>
      </c>
      <c r="E103" s="180" t="s">
        <v>397</v>
      </c>
      <c r="F103" s="181" t="s">
        <v>398</v>
      </c>
      <c r="G103" s="182" t="s">
        <v>399</v>
      </c>
      <c r="H103" s="183">
        <v>5.3999999999999999E-2</v>
      </c>
      <c r="I103" s="184"/>
      <c r="J103" s="185">
        <f>ROUND(I103*H103,2)</f>
        <v>0</v>
      </c>
      <c r="K103" s="181" t="s">
        <v>246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2.3010199999999998</v>
      </c>
      <c r="R103" s="188">
        <f>Q103*H103</f>
        <v>0.12425507999999999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86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400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401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86</v>
      </c>
    </row>
    <row r="105" spans="1:65" s="2" customFormat="1" ht="10">
      <c r="A105" s="35"/>
      <c r="B105" s="36"/>
      <c r="C105" s="37"/>
      <c r="D105" s="197" t="s">
        <v>250</v>
      </c>
      <c r="E105" s="37"/>
      <c r="F105" s="198" t="s">
        <v>402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250</v>
      </c>
      <c r="AU105" s="18" t="s">
        <v>86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403</v>
      </c>
      <c r="G106" s="200"/>
      <c r="H106" s="203">
        <v>5.3999999999999999E-2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86</v>
      </c>
      <c r="AV106" s="13" t="s">
        <v>86</v>
      </c>
      <c r="AW106" s="13" t="s">
        <v>37</v>
      </c>
      <c r="AX106" s="13" t="s">
        <v>84</v>
      </c>
      <c r="AY106" s="209" t="s">
        <v>237</v>
      </c>
    </row>
    <row r="107" spans="1:65" s="2" customFormat="1" ht="14.4" customHeight="1">
      <c r="A107" s="35"/>
      <c r="B107" s="36"/>
      <c r="C107" s="179" t="s">
        <v>86</v>
      </c>
      <c r="D107" s="179" t="s">
        <v>242</v>
      </c>
      <c r="E107" s="180" t="s">
        <v>404</v>
      </c>
      <c r="F107" s="181" t="s">
        <v>405</v>
      </c>
      <c r="G107" s="182" t="s">
        <v>370</v>
      </c>
      <c r="H107" s="183">
        <v>2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47</v>
      </c>
      <c r="O107" s="65"/>
      <c r="P107" s="188">
        <f>O107*H107</f>
        <v>0</v>
      </c>
      <c r="Q107" s="188">
        <v>2.4E-2</v>
      </c>
      <c r="R107" s="188">
        <f>Q107*H107</f>
        <v>4.8000000000000001E-2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254</v>
      </c>
      <c r="AT107" s="190" t="s">
        <v>242</v>
      </c>
      <c r="AU107" s="190" t="s">
        <v>86</v>
      </c>
      <c r="AY107" s="18" t="s">
        <v>237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84</v>
      </c>
      <c r="BK107" s="191">
        <f>ROUND(I107*H107,2)</f>
        <v>0</v>
      </c>
      <c r="BL107" s="18" t="s">
        <v>254</v>
      </c>
      <c r="BM107" s="190" t="s">
        <v>406</v>
      </c>
    </row>
    <row r="108" spans="1:65" s="2" customFormat="1" ht="10">
      <c r="A108" s="35"/>
      <c r="B108" s="36"/>
      <c r="C108" s="37"/>
      <c r="D108" s="192" t="s">
        <v>249</v>
      </c>
      <c r="E108" s="37"/>
      <c r="F108" s="193" t="s">
        <v>405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18">
      <c r="A109" s="35"/>
      <c r="B109" s="36"/>
      <c r="C109" s="37"/>
      <c r="D109" s="192" t="s">
        <v>345</v>
      </c>
      <c r="E109" s="37"/>
      <c r="F109" s="221" t="s">
        <v>407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345</v>
      </c>
      <c r="AU109" s="18" t="s">
        <v>86</v>
      </c>
    </row>
    <row r="110" spans="1:65" s="12" customFormat="1" ht="22.75" customHeight="1">
      <c r="B110" s="163"/>
      <c r="C110" s="164"/>
      <c r="D110" s="165" t="s">
        <v>75</v>
      </c>
      <c r="E110" s="177" t="s">
        <v>294</v>
      </c>
      <c r="F110" s="177" t="s">
        <v>408</v>
      </c>
      <c r="G110" s="164"/>
      <c r="H110" s="164"/>
      <c r="I110" s="167"/>
      <c r="J110" s="178">
        <f>BK110</f>
        <v>0</v>
      </c>
      <c r="K110" s="164"/>
      <c r="L110" s="169"/>
      <c r="M110" s="170"/>
      <c r="N110" s="171"/>
      <c r="O110" s="171"/>
      <c r="P110" s="172">
        <f>SUM(P111:P243)</f>
        <v>0</v>
      </c>
      <c r="Q110" s="171"/>
      <c r="R110" s="172">
        <f>SUM(R111:R243)</f>
        <v>3.2880000000000001E-3</v>
      </c>
      <c r="S110" s="171"/>
      <c r="T110" s="173">
        <f>SUM(T111:T243)</f>
        <v>16.034098</v>
      </c>
      <c r="AR110" s="174" t="s">
        <v>84</v>
      </c>
      <c r="AT110" s="175" t="s">
        <v>75</v>
      </c>
      <c r="AU110" s="175" t="s">
        <v>84</v>
      </c>
      <c r="AY110" s="174" t="s">
        <v>237</v>
      </c>
      <c r="BK110" s="176">
        <f>SUM(BK111:BK243)</f>
        <v>0</v>
      </c>
    </row>
    <row r="111" spans="1:65" s="2" customFormat="1" ht="14.4" customHeight="1">
      <c r="A111" s="35"/>
      <c r="B111" s="36"/>
      <c r="C111" s="179" t="s">
        <v>260</v>
      </c>
      <c r="D111" s="179" t="s">
        <v>242</v>
      </c>
      <c r="E111" s="180" t="s">
        <v>409</v>
      </c>
      <c r="F111" s="181" t="s">
        <v>410</v>
      </c>
      <c r="G111" s="182" t="s">
        <v>411</v>
      </c>
      <c r="H111" s="183">
        <v>210.55</v>
      </c>
      <c r="I111" s="184"/>
      <c r="J111" s="185">
        <f>ROUND(I111*H111,2)</f>
        <v>0</v>
      </c>
      <c r="K111" s="181" t="s">
        <v>246</v>
      </c>
      <c r="L111" s="40"/>
      <c r="M111" s="186" t="s">
        <v>19</v>
      </c>
      <c r="N111" s="187" t="s">
        <v>47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254</v>
      </c>
      <c r="AT111" s="190" t="s">
        <v>242</v>
      </c>
      <c r="AU111" s="190" t="s">
        <v>86</v>
      </c>
      <c r="AY111" s="18" t="s">
        <v>237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84</v>
      </c>
      <c r="BK111" s="191">
        <f>ROUND(I111*H111,2)</f>
        <v>0</v>
      </c>
      <c r="BL111" s="18" t="s">
        <v>254</v>
      </c>
      <c r="BM111" s="190" t="s">
        <v>412</v>
      </c>
    </row>
    <row r="112" spans="1:65" s="2" customFormat="1" ht="10">
      <c r="A112" s="35"/>
      <c r="B112" s="36"/>
      <c r="C112" s="37"/>
      <c r="D112" s="192" t="s">
        <v>249</v>
      </c>
      <c r="E112" s="37"/>
      <c r="F112" s="193" t="s">
        <v>410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10">
      <c r="A113" s="35"/>
      <c r="B113" s="36"/>
      <c r="C113" s="37"/>
      <c r="D113" s="197" t="s">
        <v>250</v>
      </c>
      <c r="E113" s="37"/>
      <c r="F113" s="198" t="s">
        <v>413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250</v>
      </c>
      <c r="AU113" s="18" t="s">
        <v>86</v>
      </c>
    </row>
    <row r="114" spans="1:65" s="2" customFormat="1" ht="18">
      <c r="A114" s="35"/>
      <c r="B114" s="36"/>
      <c r="C114" s="37"/>
      <c r="D114" s="192" t="s">
        <v>345</v>
      </c>
      <c r="E114" s="37"/>
      <c r="F114" s="221" t="s">
        <v>414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345</v>
      </c>
      <c r="AU114" s="18" t="s">
        <v>86</v>
      </c>
    </row>
    <row r="115" spans="1:65" s="13" customFormat="1" ht="10">
      <c r="B115" s="199"/>
      <c r="C115" s="200"/>
      <c r="D115" s="192" t="s">
        <v>252</v>
      </c>
      <c r="E115" s="201" t="s">
        <v>19</v>
      </c>
      <c r="F115" s="202" t="s">
        <v>415</v>
      </c>
      <c r="G115" s="200"/>
      <c r="H115" s="203">
        <v>210.55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252</v>
      </c>
      <c r="AU115" s="209" t="s">
        <v>86</v>
      </c>
      <c r="AV115" s="13" t="s">
        <v>86</v>
      </c>
      <c r="AW115" s="13" t="s">
        <v>37</v>
      </c>
      <c r="AX115" s="13" t="s">
        <v>76</v>
      </c>
      <c r="AY115" s="209" t="s">
        <v>237</v>
      </c>
    </row>
    <row r="116" spans="1:65" s="14" customFormat="1" ht="10">
      <c r="B116" s="210"/>
      <c r="C116" s="211"/>
      <c r="D116" s="192" t="s">
        <v>252</v>
      </c>
      <c r="E116" s="212" t="s">
        <v>19</v>
      </c>
      <c r="F116" s="213" t="s">
        <v>253</v>
      </c>
      <c r="G116" s="211"/>
      <c r="H116" s="214">
        <v>210.55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252</v>
      </c>
      <c r="AU116" s="220" t="s">
        <v>86</v>
      </c>
      <c r="AV116" s="14" t="s">
        <v>254</v>
      </c>
      <c r="AW116" s="14" t="s">
        <v>37</v>
      </c>
      <c r="AX116" s="14" t="s">
        <v>84</v>
      </c>
      <c r="AY116" s="220" t="s">
        <v>237</v>
      </c>
    </row>
    <row r="117" spans="1:65" s="2" customFormat="1" ht="14.4" customHeight="1">
      <c r="A117" s="35"/>
      <c r="B117" s="36"/>
      <c r="C117" s="179" t="s">
        <v>254</v>
      </c>
      <c r="D117" s="179" t="s">
        <v>242</v>
      </c>
      <c r="E117" s="180" t="s">
        <v>416</v>
      </c>
      <c r="F117" s="181" t="s">
        <v>417</v>
      </c>
      <c r="G117" s="182" t="s">
        <v>411</v>
      </c>
      <c r="H117" s="183">
        <v>842.2</v>
      </c>
      <c r="I117" s="184"/>
      <c r="J117" s="185">
        <f>ROUND(I117*H117,2)</f>
        <v>0</v>
      </c>
      <c r="K117" s="181" t="s">
        <v>246</v>
      </c>
      <c r="L117" s="40"/>
      <c r="M117" s="186" t="s">
        <v>19</v>
      </c>
      <c r="N117" s="187" t="s">
        <v>47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254</v>
      </c>
      <c r="AT117" s="190" t="s">
        <v>242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254</v>
      </c>
      <c r="BM117" s="190" t="s">
        <v>418</v>
      </c>
    </row>
    <row r="118" spans="1:65" s="2" customFormat="1" ht="10">
      <c r="A118" s="35"/>
      <c r="B118" s="36"/>
      <c r="C118" s="37"/>
      <c r="D118" s="192" t="s">
        <v>249</v>
      </c>
      <c r="E118" s="37"/>
      <c r="F118" s="193" t="s">
        <v>419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10">
      <c r="A119" s="35"/>
      <c r="B119" s="36"/>
      <c r="C119" s="37"/>
      <c r="D119" s="197" t="s">
        <v>250</v>
      </c>
      <c r="E119" s="37"/>
      <c r="F119" s="198" t="s">
        <v>420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250</v>
      </c>
      <c r="AU119" s="18" t="s">
        <v>86</v>
      </c>
    </row>
    <row r="120" spans="1:65" s="13" customFormat="1" ht="10">
      <c r="B120" s="199"/>
      <c r="C120" s="200"/>
      <c r="D120" s="192" t="s">
        <v>252</v>
      </c>
      <c r="E120" s="201" t="s">
        <v>19</v>
      </c>
      <c r="F120" s="202" t="s">
        <v>421</v>
      </c>
      <c r="G120" s="200"/>
      <c r="H120" s="203">
        <v>842.2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252</v>
      </c>
      <c r="AU120" s="209" t="s">
        <v>86</v>
      </c>
      <c r="AV120" s="13" t="s">
        <v>86</v>
      </c>
      <c r="AW120" s="13" t="s">
        <v>37</v>
      </c>
      <c r="AX120" s="13" t="s">
        <v>76</v>
      </c>
      <c r="AY120" s="209" t="s">
        <v>237</v>
      </c>
    </row>
    <row r="121" spans="1:65" s="14" customFormat="1" ht="10">
      <c r="B121" s="210"/>
      <c r="C121" s="211"/>
      <c r="D121" s="192" t="s">
        <v>252</v>
      </c>
      <c r="E121" s="212" t="s">
        <v>19</v>
      </c>
      <c r="F121" s="213" t="s">
        <v>253</v>
      </c>
      <c r="G121" s="211"/>
      <c r="H121" s="214">
        <v>842.2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252</v>
      </c>
      <c r="AU121" s="220" t="s">
        <v>86</v>
      </c>
      <c r="AV121" s="14" t="s">
        <v>254</v>
      </c>
      <c r="AW121" s="14" t="s">
        <v>37</v>
      </c>
      <c r="AX121" s="14" t="s">
        <v>84</v>
      </c>
      <c r="AY121" s="220" t="s">
        <v>237</v>
      </c>
    </row>
    <row r="122" spans="1:65" s="2" customFormat="1" ht="14.4" customHeight="1">
      <c r="A122" s="35"/>
      <c r="B122" s="36"/>
      <c r="C122" s="179" t="s">
        <v>239</v>
      </c>
      <c r="D122" s="179" t="s">
        <v>242</v>
      </c>
      <c r="E122" s="180" t="s">
        <v>422</v>
      </c>
      <c r="F122" s="181" t="s">
        <v>423</v>
      </c>
      <c r="G122" s="182" t="s">
        <v>424</v>
      </c>
      <c r="H122" s="183">
        <v>91.85</v>
      </c>
      <c r="I122" s="184"/>
      <c r="J122" s="185">
        <f>ROUND(I122*H122,2)</f>
        <v>0</v>
      </c>
      <c r="K122" s="181" t="s">
        <v>246</v>
      </c>
      <c r="L122" s="40"/>
      <c r="M122" s="186" t="s">
        <v>19</v>
      </c>
      <c r="N122" s="187" t="s">
        <v>47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8.9999999999999993E-3</v>
      </c>
      <c r="T122" s="189">
        <f>S122*H122</f>
        <v>0.82664999999999988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254</v>
      </c>
      <c r="AT122" s="190" t="s">
        <v>242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254</v>
      </c>
      <c r="BM122" s="190" t="s">
        <v>425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426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10">
      <c r="A124" s="35"/>
      <c r="B124" s="36"/>
      <c r="C124" s="37"/>
      <c r="D124" s="197" t="s">
        <v>250</v>
      </c>
      <c r="E124" s="37"/>
      <c r="F124" s="198" t="s">
        <v>427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250</v>
      </c>
      <c r="AU124" s="18" t="s">
        <v>86</v>
      </c>
    </row>
    <row r="125" spans="1:65" s="2" customFormat="1" ht="27">
      <c r="A125" s="35"/>
      <c r="B125" s="36"/>
      <c r="C125" s="37"/>
      <c r="D125" s="192" t="s">
        <v>345</v>
      </c>
      <c r="E125" s="37"/>
      <c r="F125" s="221" t="s">
        <v>428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86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429</v>
      </c>
      <c r="G126" s="200"/>
      <c r="H126" s="203">
        <v>48.8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86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3" customFormat="1" ht="10">
      <c r="B127" s="199"/>
      <c r="C127" s="200"/>
      <c r="D127" s="192" t="s">
        <v>252</v>
      </c>
      <c r="E127" s="201" t="s">
        <v>19</v>
      </c>
      <c r="F127" s="202" t="s">
        <v>430</v>
      </c>
      <c r="G127" s="200"/>
      <c r="H127" s="203">
        <v>13.75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252</v>
      </c>
      <c r="AU127" s="209" t="s">
        <v>86</v>
      </c>
      <c r="AV127" s="13" t="s">
        <v>86</v>
      </c>
      <c r="AW127" s="13" t="s">
        <v>37</v>
      </c>
      <c r="AX127" s="13" t="s">
        <v>76</v>
      </c>
      <c r="AY127" s="209" t="s">
        <v>237</v>
      </c>
    </row>
    <row r="128" spans="1:65" s="13" customFormat="1" ht="10">
      <c r="B128" s="199"/>
      <c r="C128" s="200"/>
      <c r="D128" s="192" t="s">
        <v>252</v>
      </c>
      <c r="E128" s="201" t="s">
        <v>19</v>
      </c>
      <c r="F128" s="202" t="s">
        <v>431</v>
      </c>
      <c r="G128" s="200"/>
      <c r="H128" s="203">
        <v>5.0999999999999996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252</v>
      </c>
      <c r="AU128" s="209" t="s">
        <v>86</v>
      </c>
      <c r="AV128" s="13" t="s">
        <v>86</v>
      </c>
      <c r="AW128" s="13" t="s">
        <v>37</v>
      </c>
      <c r="AX128" s="13" t="s">
        <v>76</v>
      </c>
      <c r="AY128" s="209" t="s">
        <v>237</v>
      </c>
    </row>
    <row r="129" spans="1:65" s="13" customFormat="1" ht="10">
      <c r="B129" s="199"/>
      <c r="C129" s="200"/>
      <c r="D129" s="192" t="s">
        <v>252</v>
      </c>
      <c r="E129" s="201" t="s">
        <v>19</v>
      </c>
      <c r="F129" s="202" t="s">
        <v>432</v>
      </c>
      <c r="G129" s="200"/>
      <c r="H129" s="203">
        <v>19.8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252</v>
      </c>
      <c r="AU129" s="209" t="s">
        <v>86</v>
      </c>
      <c r="AV129" s="13" t="s">
        <v>86</v>
      </c>
      <c r="AW129" s="13" t="s">
        <v>37</v>
      </c>
      <c r="AX129" s="13" t="s">
        <v>76</v>
      </c>
      <c r="AY129" s="209" t="s">
        <v>237</v>
      </c>
    </row>
    <row r="130" spans="1:65" s="13" customFormat="1" ht="10">
      <c r="B130" s="199"/>
      <c r="C130" s="200"/>
      <c r="D130" s="192" t="s">
        <v>252</v>
      </c>
      <c r="E130" s="201" t="s">
        <v>19</v>
      </c>
      <c r="F130" s="202" t="s">
        <v>433</v>
      </c>
      <c r="G130" s="200"/>
      <c r="H130" s="203">
        <v>4.4000000000000004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252</v>
      </c>
      <c r="AU130" s="209" t="s">
        <v>86</v>
      </c>
      <c r="AV130" s="13" t="s">
        <v>86</v>
      </c>
      <c r="AW130" s="13" t="s">
        <v>37</v>
      </c>
      <c r="AX130" s="13" t="s">
        <v>76</v>
      </c>
      <c r="AY130" s="209" t="s">
        <v>237</v>
      </c>
    </row>
    <row r="131" spans="1:65" s="14" customFormat="1" ht="10">
      <c r="B131" s="210"/>
      <c r="C131" s="211"/>
      <c r="D131" s="192" t="s">
        <v>252</v>
      </c>
      <c r="E131" s="212" t="s">
        <v>19</v>
      </c>
      <c r="F131" s="213" t="s">
        <v>253</v>
      </c>
      <c r="G131" s="211"/>
      <c r="H131" s="214">
        <v>91.85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252</v>
      </c>
      <c r="AU131" s="220" t="s">
        <v>86</v>
      </c>
      <c r="AV131" s="14" t="s">
        <v>254</v>
      </c>
      <c r="AW131" s="14" t="s">
        <v>37</v>
      </c>
      <c r="AX131" s="14" t="s">
        <v>84</v>
      </c>
      <c r="AY131" s="220" t="s">
        <v>237</v>
      </c>
    </row>
    <row r="132" spans="1:65" s="2" customFormat="1" ht="14.4" customHeight="1">
      <c r="A132" s="35"/>
      <c r="B132" s="36"/>
      <c r="C132" s="179" t="s">
        <v>276</v>
      </c>
      <c r="D132" s="179" t="s">
        <v>242</v>
      </c>
      <c r="E132" s="180" t="s">
        <v>434</v>
      </c>
      <c r="F132" s="181" t="s">
        <v>435</v>
      </c>
      <c r="G132" s="182" t="s">
        <v>411</v>
      </c>
      <c r="H132" s="183">
        <v>27.782</v>
      </c>
      <c r="I132" s="184"/>
      <c r="J132" s="185">
        <f>ROUND(I132*H132,2)</f>
        <v>0</v>
      </c>
      <c r="K132" s="181" t="s">
        <v>246</v>
      </c>
      <c r="L132" s="40"/>
      <c r="M132" s="186" t="s">
        <v>19</v>
      </c>
      <c r="N132" s="187" t="s">
        <v>47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3.1E-2</v>
      </c>
      <c r="T132" s="189">
        <f>S132*H132</f>
        <v>0.86124199999999995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254</v>
      </c>
      <c r="AT132" s="190" t="s">
        <v>242</v>
      </c>
      <c r="AU132" s="190" t="s">
        <v>86</v>
      </c>
      <c r="AY132" s="18" t="s">
        <v>237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84</v>
      </c>
      <c r="BK132" s="191">
        <f>ROUND(I132*H132,2)</f>
        <v>0</v>
      </c>
      <c r="BL132" s="18" t="s">
        <v>254</v>
      </c>
      <c r="BM132" s="190" t="s">
        <v>436</v>
      </c>
    </row>
    <row r="133" spans="1:65" s="2" customFormat="1" ht="10">
      <c r="A133" s="35"/>
      <c r="B133" s="36"/>
      <c r="C133" s="37"/>
      <c r="D133" s="192" t="s">
        <v>249</v>
      </c>
      <c r="E133" s="37"/>
      <c r="F133" s="193" t="s">
        <v>437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10">
      <c r="A134" s="35"/>
      <c r="B134" s="36"/>
      <c r="C134" s="37"/>
      <c r="D134" s="197" t="s">
        <v>250</v>
      </c>
      <c r="E134" s="37"/>
      <c r="F134" s="198" t="s">
        <v>438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250</v>
      </c>
      <c r="AU134" s="18" t="s">
        <v>86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439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86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440</v>
      </c>
      <c r="G136" s="200"/>
      <c r="H136" s="203">
        <v>21.6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86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3" customFormat="1" ht="10">
      <c r="B137" s="199"/>
      <c r="C137" s="200"/>
      <c r="D137" s="192" t="s">
        <v>252</v>
      </c>
      <c r="E137" s="201" t="s">
        <v>19</v>
      </c>
      <c r="F137" s="202" t="s">
        <v>441</v>
      </c>
      <c r="G137" s="200"/>
      <c r="H137" s="203">
        <v>2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252</v>
      </c>
      <c r="AU137" s="209" t="s">
        <v>86</v>
      </c>
      <c r="AV137" s="13" t="s">
        <v>86</v>
      </c>
      <c r="AW137" s="13" t="s">
        <v>37</v>
      </c>
      <c r="AX137" s="13" t="s">
        <v>76</v>
      </c>
      <c r="AY137" s="209" t="s">
        <v>237</v>
      </c>
    </row>
    <row r="138" spans="1:65" s="13" customFormat="1" ht="10">
      <c r="B138" s="199"/>
      <c r="C138" s="200"/>
      <c r="D138" s="192" t="s">
        <v>252</v>
      </c>
      <c r="E138" s="201" t="s">
        <v>19</v>
      </c>
      <c r="F138" s="202" t="s">
        <v>442</v>
      </c>
      <c r="G138" s="200"/>
      <c r="H138" s="203">
        <v>4.1820000000000004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252</v>
      </c>
      <c r="AU138" s="209" t="s">
        <v>86</v>
      </c>
      <c r="AV138" s="13" t="s">
        <v>86</v>
      </c>
      <c r="AW138" s="13" t="s">
        <v>37</v>
      </c>
      <c r="AX138" s="13" t="s">
        <v>76</v>
      </c>
      <c r="AY138" s="209" t="s">
        <v>237</v>
      </c>
    </row>
    <row r="139" spans="1:65" s="14" customFormat="1" ht="10">
      <c r="B139" s="210"/>
      <c r="C139" s="211"/>
      <c r="D139" s="192" t="s">
        <v>252</v>
      </c>
      <c r="E139" s="212" t="s">
        <v>19</v>
      </c>
      <c r="F139" s="213" t="s">
        <v>253</v>
      </c>
      <c r="G139" s="211"/>
      <c r="H139" s="214">
        <v>27.782000000000004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252</v>
      </c>
      <c r="AU139" s="220" t="s">
        <v>86</v>
      </c>
      <c r="AV139" s="14" t="s">
        <v>254</v>
      </c>
      <c r="AW139" s="14" t="s">
        <v>37</v>
      </c>
      <c r="AX139" s="14" t="s">
        <v>84</v>
      </c>
      <c r="AY139" s="220" t="s">
        <v>237</v>
      </c>
    </row>
    <row r="140" spans="1:65" s="2" customFormat="1" ht="14.4" customHeight="1">
      <c r="A140" s="35"/>
      <c r="B140" s="36"/>
      <c r="C140" s="179" t="s">
        <v>281</v>
      </c>
      <c r="D140" s="179" t="s">
        <v>242</v>
      </c>
      <c r="E140" s="180" t="s">
        <v>443</v>
      </c>
      <c r="F140" s="181" t="s">
        <v>444</v>
      </c>
      <c r="G140" s="182" t="s">
        <v>370</v>
      </c>
      <c r="H140" s="183">
        <v>20</v>
      </c>
      <c r="I140" s="184"/>
      <c r="J140" s="185">
        <f>ROUND(I140*H140,2)</f>
        <v>0</v>
      </c>
      <c r="K140" s="181" t="s">
        <v>246</v>
      </c>
      <c r="L140" s="40"/>
      <c r="M140" s="186" t="s">
        <v>19</v>
      </c>
      <c r="N140" s="187" t="s">
        <v>47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4.0000000000000001E-3</v>
      </c>
      <c r="T140" s="189">
        <f>S140*H140</f>
        <v>0.08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254</v>
      </c>
      <c r="AT140" s="190" t="s">
        <v>242</v>
      </c>
      <c r="AU140" s="190" t="s">
        <v>86</v>
      </c>
      <c r="AY140" s="18" t="s">
        <v>237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84</v>
      </c>
      <c r="BK140" s="191">
        <f>ROUND(I140*H140,2)</f>
        <v>0</v>
      </c>
      <c r="BL140" s="18" t="s">
        <v>254</v>
      </c>
      <c r="BM140" s="190" t="s">
        <v>445</v>
      </c>
    </row>
    <row r="141" spans="1:65" s="2" customFormat="1" ht="18">
      <c r="A141" s="35"/>
      <c r="B141" s="36"/>
      <c r="C141" s="37"/>
      <c r="D141" s="192" t="s">
        <v>249</v>
      </c>
      <c r="E141" s="37"/>
      <c r="F141" s="193" t="s">
        <v>446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249</v>
      </c>
      <c r="AU141" s="18" t="s">
        <v>86</v>
      </c>
    </row>
    <row r="142" spans="1:65" s="2" customFormat="1" ht="10">
      <c r="A142" s="35"/>
      <c r="B142" s="36"/>
      <c r="C142" s="37"/>
      <c r="D142" s="197" t="s">
        <v>250</v>
      </c>
      <c r="E142" s="37"/>
      <c r="F142" s="198" t="s">
        <v>447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250</v>
      </c>
      <c r="AU142" s="18" t="s">
        <v>86</v>
      </c>
    </row>
    <row r="143" spans="1:65" s="13" customFormat="1" ht="10">
      <c r="B143" s="199"/>
      <c r="C143" s="200"/>
      <c r="D143" s="192" t="s">
        <v>252</v>
      </c>
      <c r="E143" s="201" t="s">
        <v>19</v>
      </c>
      <c r="F143" s="202" t="s">
        <v>448</v>
      </c>
      <c r="G143" s="200"/>
      <c r="H143" s="203">
        <v>20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252</v>
      </c>
      <c r="AU143" s="209" t="s">
        <v>86</v>
      </c>
      <c r="AV143" s="13" t="s">
        <v>86</v>
      </c>
      <c r="AW143" s="13" t="s">
        <v>37</v>
      </c>
      <c r="AX143" s="13" t="s">
        <v>76</v>
      </c>
      <c r="AY143" s="209" t="s">
        <v>237</v>
      </c>
    </row>
    <row r="144" spans="1:65" s="14" customFormat="1" ht="10">
      <c r="B144" s="210"/>
      <c r="C144" s="211"/>
      <c r="D144" s="192" t="s">
        <v>252</v>
      </c>
      <c r="E144" s="212" t="s">
        <v>19</v>
      </c>
      <c r="F144" s="213" t="s">
        <v>253</v>
      </c>
      <c r="G144" s="211"/>
      <c r="H144" s="214">
        <v>20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252</v>
      </c>
      <c r="AU144" s="220" t="s">
        <v>86</v>
      </c>
      <c r="AV144" s="14" t="s">
        <v>254</v>
      </c>
      <c r="AW144" s="14" t="s">
        <v>37</v>
      </c>
      <c r="AX144" s="14" t="s">
        <v>84</v>
      </c>
      <c r="AY144" s="220" t="s">
        <v>237</v>
      </c>
    </row>
    <row r="145" spans="1:65" s="2" customFormat="1" ht="14.4" customHeight="1">
      <c r="A145" s="35"/>
      <c r="B145" s="36"/>
      <c r="C145" s="179" t="s">
        <v>288</v>
      </c>
      <c r="D145" s="179" t="s">
        <v>242</v>
      </c>
      <c r="E145" s="180" t="s">
        <v>449</v>
      </c>
      <c r="F145" s="181" t="s">
        <v>450</v>
      </c>
      <c r="G145" s="182" t="s">
        <v>370</v>
      </c>
      <c r="H145" s="183">
        <v>3</v>
      </c>
      <c r="I145" s="184"/>
      <c r="J145" s="185">
        <f>ROUND(I145*H145,2)</f>
        <v>0</v>
      </c>
      <c r="K145" s="181" t="s">
        <v>246</v>
      </c>
      <c r="L145" s="40"/>
      <c r="M145" s="186" t="s">
        <v>19</v>
      </c>
      <c r="N145" s="187" t="s">
        <v>47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8.0000000000000002E-3</v>
      </c>
      <c r="T145" s="189">
        <f>S145*H145</f>
        <v>2.4E-2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254</v>
      </c>
      <c r="AT145" s="190" t="s">
        <v>242</v>
      </c>
      <c r="AU145" s="190" t="s">
        <v>86</v>
      </c>
      <c r="AY145" s="18" t="s">
        <v>237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84</v>
      </c>
      <c r="BK145" s="191">
        <f>ROUND(I145*H145,2)</f>
        <v>0</v>
      </c>
      <c r="BL145" s="18" t="s">
        <v>254</v>
      </c>
      <c r="BM145" s="190" t="s">
        <v>451</v>
      </c>
    </row>
    <row r="146" spans="1:65" s="2" customFormat="1" ht="18">
      <c r="A146" s="35"/>
      <c r="B146" s="36"/>
      <c r="C146" s="37"/>
      <c r="D146" s="192" t="s">
        <v>249</v>
      </c>
      <c r="E146" s="37"/>
      <c r="F146" s="193" t="s">
        <v>452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86</v>
      </c>
    </row>
    <row r="147" spans="1:65" s="2" customFormat="1" ht="10">
      <c r="A147" s="35"/>
      <c r="B147" s="36"/>
      <c r="C147" s="37"/>
      <c r="D147" s="197" t="s">
        <v>250</v>
      </c>
      <c r="E147" s="37"/>
      <c r="F147" s="198" t="s">
        <v>453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250</v>
      </c>
      <c r="AU147" s="18" t="s">
        <v>86</v>
      </c>
    </row>
    <row r="148" spans="1:65" s="13" customFormat="1" ht="10">
      <c r="B148" s="199"/>
      <c r="C148" s="200"/>
      <c r="D148" s="192" t="s">
        <v>252</v>
      </c>
      <c r="E148" s="201" t="s">
        <v>19</v>
      </c>
      <c r="F148" s="202" t="s">
        <v>454</v>
      </c>
      <c r="G148" s="200"/>
      <c r="H148" s="203">
        <v>3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252</v>
      </c>
      <c r="AU148" s="209" t="s">
        <v>86</v>
      </c>
      <c r="AV148" s="13" t="s">
        <v>86</v>
      </c>
      <c r="AW148" s="13" t="s">
        <v>37</v>
      </c>
      <c r="AX148" s="13" t="s">
        <v>76</v>
      </c>
      <c r="AY148" s="209" t="s">
        <v>237</v>
      </c>
    </row>
    <row r="149" spans="1:65" s="14" customFormat="1" ht="10">
      <c r="B149" s="210"/>
      <c r="C149" s="211"/>
      <c r="D149" s="192" t="s">
        <v>252</v>
      </c>
      <c r="E149" s="212" t="s">
        <v>19</v>
      </c>
      <c r="F149" s="213" t="s">
        <v>253</v>
      </c>
      <c r="G149" s="211"/>
      <c r="H149" s="214">
        <v>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252</v>
      </c>
      <c r="AU149" s="220" t="s">
        <v>86</v>
      </c>
      <c r="AV149" s="14" t="s">
        <v>254</v>
      </c>
      <c r="AW149" s="14" t="s">
        <v>37</v>
      </c>
      <c r="AX149" s="14" t="s">
        <v>84</v>
      </c>
      <c r="AY149" s="220" t="s">
        <v>237</v>
      </c>
    </row>
    <row r="150" spans="1:65" s="2" customFormat="1" ht="14.4" customHeight="1">
      <c r="A150" s="35"/>
      <c r="B150" s="36"/>
      <c r="C150" s="179" t="s">
        <v>294</v>
      </c>
      <c r="D150" s="179" t="s">
        <v>242</v>
      </c>
      <c r="E150" s="180" t="s">
        <v>455</v>
      </c>
      <c r="F150" s="181" t="s">
        <v>456</v>
      </c>
      <c r="G150" s="182" t="s">
        <v>370</v>
      </c>
      <c r="H150" s="183">
        <v>2</v>
      </c>
      <c r="I150" s="184"/>
      <c r="J150" s="185">
        <f>ROUND(I150*H150,2)</f>
        <v>0</v>
      </c>
      <c r="K150" s="181" t="s">
        <v>246</v>
      </c>
      <c r="L150" s="40"/>
      <c r="M150" s="186" t="s">
        <v>19</v>
      </c>
      <c r="N150" s="187" t="s">
        <v>47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1.2E-2</v>
      </c>
      <c r="T150" s="189">
        <f>S150*H150</f>
        <v>2.4E-2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254</v>
      </c>
      <c r="AT150" s="190" t="s">
        <v>242</v>
      </c>
      <c r="AU150" s="190" t="s">
        <v>86</v>
      </c>
      <c r="AY150" s="18" t="s">
        <v>237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84</v>
      </c>
      <c r="BK150" s="191">
        <f>ROUND(I150*H150,2)</f>
        <v>0</v>
      </c>
      <c r="BL150" s="18" t="s">
        <v>254</v>
      </c>
      <c r="BM150" s="190" t="s">
        <v>457</v>
      </c>
    </row>
    <row r="151" spans="1:65" s="2" customFormat="1" ht="18">
      <c r="A151" s="35"/>
      <c r="B151" s="36"/>
      <c r="C151" s="37"/>
      <c r="D151" s="192" t="s">
        <v>249</v>
      </c>
      <c r="E151" s="37"/>
      <c r="F151" s="193" t="s">
        <v>458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249</v>
      </c>
      <c r="AU151" s="18" t="s">
        <v>86</v>
      </c>
    </row>
    <row r="152" spans="1:65" s="2" customFormat="1" ht="10">
      <c r="A152" s="35"/>
      <c r="B152" s="36"/>
      <c r="C152" s="37"/>
      <c r="D152" s="197" t="s">
        <v>250</v>
      </c>
      <c r="E152" s="37"/>
      <c r="F152" s="198" t="s">
        <v>459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250</v>
      </c>
      <c r="AU152" s="18" t="s">
        <v>86</v>
      </c>
    </row>
    <row r="153" spans="1:65" s="13" customFormat="1" ht="10">
      <c r="B153" s="199"/>
      <c r="C153" s="200"/>
      <c r="D153" s="192" t="s">
        <v>252</v>
      </c>
      <c r="E153" s="201" t="s">
        <v>19</v>
      </c>
      <c r="F153" s="202" t="s">
        <v>460</v>
      </c>
      <c r="G153" s="200"/>
      <c r="H153" s="203">
        <v>2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252</v>
      </c>
      <c r="AU153" s="209" t="s">
        <v>86</v>
      </c>
      <c r="AV153" s="13" t="s">
        <v>86</v>
      </c>
      <c r="AW153" s="13" t="s">
        <v>37</v>
      </c>
      <c r="AX153" s="13" t="s">
        <v>76</v>
      </c>
      <c r="AY153" s="209" t="s">
        <v>237</v>
      </c>
    </row>
    <row r="154" spans="1:65" s="14" customFormat="1" ht="10">
      <c r="B154" s="210"/>
      <c r="C154" s="211"/>
      <c r="D154" s="192" t="s">
        <v>252</v>
      </c>
      <c r="E154" s="212" t="s">
        <v>19</v>
      </c>
      <c r="F154" s="213" t="s">
        <v>253</v>
      </c>
      <c r="G154" s="211"/>
      <c r="H154" s="214">
        <v>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252</v>
      </c>
      <c r="AU154" s="220" t="s">
        <v>86</v>
      </c>
      <c r="AV154" s="14" t="s">
        <v>254</v>
      </c>
      <c r="AW154" s="14" t="s">
        <v>37</v>
      </c>
      <c r="AX154" s="14" t="s">
        <v>84</v>
      </c>
      <c r="AY154" s="220" t="s">
        <v>237</v>
      </c>
    </row>
    <row r="155" spans="1:65" s="2" customFormat="1" ht="14.4" customHeight="1">
      <c r="A155" s="35"/>
      <c r="B155" s="36"/>
      <c r="C155" s="179" t="s">
        <v>299</v>
      </c>
      <c r="D155" s="179" t="s">
        <v>242</v>
      </c>
      <c r="E155" s="180" t="s">
        <v>461</v>
      </c>
      <c r="F155" s="181" t="s">
        <v>462</v>
      </c>
      <c r="G155" s="182" t="s">
        <v>370</v>
      </c>
      <c r="H155" s="183">
        <v>3</v>
      </c>
      <c r="I155" s="184"/>
      <c r="J155" s="185">
        <f>ROUND(I155*H155,2)</f>
        <v>0</v>
      </c>
      <c r="K155" s="181" t="s">
        <v>246</v>
      </c>
      <c r="L155" s="40"/>
      <c r="M155" s="186" t="s">
        <v>19</v>
      </c>
      <c r="N155" s="187" t="s">
        <v>47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1.6E-2</v>
      </c>
      <c r="T155" s="189">
        <f>S155*H155</f>
        <v>4.8000000000000001E-2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254</v>
      </c>
      <c r="AT155" s="190" t="s">
        <v>242</v>
      </c>
      <c r="AU155" s="190" t="s">
        <v>86</v>
      </c>
      <c r="AY155" s="18" t="s">
        <v>237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84</v>
      </c>
      <c r="BK155" s="191">
        <f>ROUND(I155*H155,2)</f>
        <v>0</v>
      </c>
      <c r="BL155" s="18" t="s">
        <v>254</v>
      </c>
      <c r="BM155" s="190" t="s">
        <v>463</v>
      </c>
    </row>
    <row r="156" spans="1:65" s="2" customFormat="1" ht="18">
      <c r="A156" s="35"/>
      <c r="B156" s="36"/>
      <c r="C156" s="37"/>
      <c r="D156" s="192" t="s">
        <v>249</v>
      </c>
      <c r="E156" s="37"/>
      <c r="F156" s="193" t="s">
        <v>464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86</v>
      </c>
    </row>
    <row r="157" spans="1:65" s="2" customFormat="1" ht="10">
      <c r="A157" s="35"/>
      <c r="B157" s="36"/>
      <c r="C157" s="37"/>
      <c r="D157" s="197" t="s">
        <v>250</v>
      </c>
      <c r="E157" s="37"/>
      <c r="F157" s="198" t="s">
        <v>465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250</v>
      </c>
      <c r="AU157" s="18" t="s">
        <v>86</v>
      </c>
    </row>
    <row r="158" spans="1:65" s="13" customFormat="1" ht="10">
      <c r="B158" s="199"/>
      <c r="C158" s="200"/>
      <c r="D158" s="192" t="s">
        <v>252</v>
      </c>
      <c r="E158" s="201" t="s">
        <v>19</v>
      </c>
      <c r="F158" s="202" t="s">
        <v>454</v>
      </c>
      <c r="G158" s="200"/>
      <c r="H158" s="203">
        <v>3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252</v>
      </c>
      <c r="AU158" s="209" t="s">
        <v>86</v>
      </c>
      <c r="AV158" s="13" t="s">
        <v>86</v>
      </c>
      <c r="AW158" s="13" t="s">
        <v>37</v>
      </c>
      <c r="AX158" s="13" t="s">
        <v>76</v>
      </c>
      <c r="AY158" s="209" t="s">
        <v>237</v>
      </c>
    </row>
    <row r="159" spans="1:65" s="14" customFormat="1" ht="10">
      <c r="B159" s="210"/>
      <c r="C159" s="211"/>
      <c r="D159" s="192" t="s">
        <v>252</v>
      </c>
      <c r="E159" s="212" t="s">
        <v>19</v>
      </c>
      <c r="F159" s="213" t="s">
        <v>253</v>
      </c>
      <c r="G159" s="211"/>
      <c r="H159" s="214">
        <v>3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252</v>
      </c>
      <c r="AU159" s="220" t="s">
        <v>86</v>
      </c>
      <c r="AV159" s="14" t="s">
        <v>254</v>
      </c>
      <c r="AW159" s="14" t="s">
        <v>37</v>
      </c>
      <c r="AX159" s="14" t="s">
        <v>84</v>
      </c>
      <c r="AY159" s="220" t="s">
        <v>237</v>
      </c>
    </row>
    <row r="160" spans="1:65" s="2" customFormat="1" ht="14.4" customHeight="1">
      <c r="A160" s="35"/>
      <c r="B160" s="36"/>
      <c r="C160" s="179" t="s">
        <v>304</v>
      </c>
      <c r="D160" s="179" t="s">
        <v>242</v>
      </c>
      <c r="E160" s="180" t="s">
        <v>466</v>
      </c>
      <c r="F160" s="181" t="s">
        <v>467</v>
      </c>
      <c r="G160" s="182" t="s">
        <v>370</v>
      </c>
      <c r="H160" s="183">
        <v>8</v>
      </c>
      <c r="I160" s="184"/>
      <c r="J160" s="185">
        <f>ROUND(I160*H160,2)</f>
        <v>0</v>
      </c>
      <c r="K160" s="181" t="s">
        <v>246</v>
      </c>
      <c r="L160" s="40"/>
      <c r="M160" s="186" t="s">
        <v>19</v>
      </c>
      <c r="N160" s="187" t="s">
        <v>47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2.5000000000000001E-2</v>
      </c>
      <c r="T160" s="189">
        <f>S160*H160</f>
        <v>0.2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254</v>
      </c>
      <c r="AT160" s="190" t="s">
        <v>242</v>
      </c>
      <c r="AU160" s="190" t="s">
        <v>86</v>
      </c>
      <c r="AY160" s="18" t="s">
        <v>237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84</v>
      </c>
      <c r="BK160" s="191">
        <f>ROUND(I160*H160,2)</f>
        <v>0</v>
      </c>
      <c r="BL160" s="18" t="s">
        <v>254</v>
      </c>
      <c r="BM160" s="190" t="s">
        <v>468</v>
      </c>
    </row>
    <row r="161" spans="1:65" s="2" customFormat="1" ht="18">
      <c r="A161" s="35"/>
      <c r="B161" s="36"/>
      <c r="C161" s="37"/>
      <c r="D161" s="192" t="s">
        <v>249</v>
      </c>
      <c r="E161" s="37"/>
      <c r="F161" s="193" t="s">
        <v>469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249</v>
      </c>
      <c r="AU161" s="18" t="s">
        <v>86</v>
      </c>
    </row>
    <row r="162" spans="1:65" s="2" customFormat="1" ht="10">
      <c r="A162" s="35"/>
      <c r="B162" s="36"/>
      <c r="C162" s="37"/>
      <c r="D162" s="197" t="s">
        <v>250</v>
      </c>
      <c r="E162" s="37"/>
      <c r="F162" s="198" t="s">
        <v>470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250</v>
      </c>
      <c r="AU162" s="18" t="s">
        <v>86</v>
      </c>
    </row>
    <row r="163" spans="1:65" s="13" customFormat="1" ht="10">
      <c r="B163" s="199"/>
      <c r="C163" s="200"/>
      <c r="D163" s="192" t="s">
        <v>252</v>
      </c>
      <c r="E163" s="201" t="s">
        <v>19</v>
      </c>
      <c r="F163" s="202" t="s">
        <v>471</v>
      </c>
      <c r="G163" s="200"/>
      <c r="H163" s="203">
        <v>8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252</v>
      </c>
      <c r="AU163" s="209" t="s">
        <v>86</v>
      </c>
      <c r="AV163" s="13" t="s">
        <v>86</v>
      </c>
      <c r="AW163" s="13" t="s">
        <v>37</v>
      </c>
      <c r="AX163" s="13" t="s">
        <v>76</v>
      </c>
      <c r="AY163" s="209" t="s">
        <v>237</v>
      </c>
    </row>
    <row r="164" spans="1:65" s="14" customFormat="1" ht="10">
      <c r="B164" s="210"/>
      <c r="C164" s="211"/>
      <c r="D164" s="192" t="s">
        <v>252</v>
      </c>
      <c r="E164" s="212" t="s">
        <v>19</v>
      </c>
      <c r="F164" s="213" t="s">
        <v>253</v>
      </c>
      <c r="G164" s="211"/>
      <c r="H164" s="214">
        <v>8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252</v>
      </c>
      <c r="AU164" s="220" t="s">
        <v>86</v>
      </c>
      <c r="AV164" s="14" t="s">
        <v>254</v>
      </c>
      <c r="AW164" s="14" t="s">
        <v>37</v>
      </c>
      <c r="AX164" s="14" t="s">
        <v>84</v>
      </c>
      <c r="AY164" s="220" t="s">
        <v>237</v>
      </c>
    </row>
    <row r="165" spans="1:65" s="2" customFormat="1" ht="14.4" customHeight="1">
      <c r="A165" s="35"/>
      <c r="B165" s="36"/>
      <c r="C165" s="179" t="s">
        <v>309</v>
      </c>
      <c r="D165" s="179" t="s">
        <v>242</v>
      </c>
      <c r="E165" s="180" t="s">
        <v>472</v>
      </c>
      <c r="F165" s="181" t="s">
        <v>473</v>
      </c>
      <c r="G165" s="182" t="s">
        <v>370</v>
      </c>
      <c r="H165" s="183">
        <v>4</v>
      </c>
      <c r="I165" s="184"/>
      <c r="J165" s="185">
        <f>ROUND(I165*H165,2)</f>
        <v>0</v>
      </c>
      <c r="K165" s="181" t="s">
        <v>246</v>
      </c>
      <c r="L165" s="40"/>
      <c r="M165" s="186" t="s">
        <v>19</v>
      </c>
      <c r="N165" s="187" t="s">
        <v>47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5.3999999999999999E-2</v>
      </c>
      <c r="T165" s="189">
        <f>S165*H165</f>
        <v>0.216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254</v>
      </c>
      <c r="AT165" s="190" t="s">
        <v>242</v>
      </c>
      <c r="AU165" s="190" t="s">
        <v>86</v>
      </c>
      <c r="AY165" s="18" t="s">
        <v>237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84</v>
      </c>
      <c r="BK165" s="191">
        <f>ROUND(I165*H165,2)</f>
        <v>0</v>
      </c>
      <c r="BL165" s="18" t="s">
        <v>254</v>
      </c>
      <c r="BM165" s="190" t="s">
        <v>474</v>
      </c>
    </row>
    <row r="166" spans="1:65" s="2" customFormat="1" ht="18">
      <c r="A166" s="35"/>
      <c r="B166" s="36"/>
      <c r="C166" s="37"/>
      <c r="D166" s="192" t="s">
        <v>249</v>
      </c>
      <c r="E166" s="37"/>
      <c r="F166" s="193" t="s">
        <v>475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249</v>
      </c>
      <c r="AU166" s="18" t="s">
        <v>86</v>
      </c>
    </row>
    <row r="167" spans="1:65" s="2" customFormat="1" ht="10">
      <c r="A167" s="35"/>
      <c r="B167" s="36"/>
      <c r="C167" s="37"/>
      <c r="D167" s="197" t="s">
        <v>250</v>
      </c>
      <c r="E167" s="37"/>
      <c r="F167" s="198" t="s">
        <v>476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250</v>
      </c>
      <c r="AU167" s="18" t="s">
        <v>86</v>
      </c>
    </row>
    <row r="168" spans="1:65" s="13" customFormat="1" ht="10">
      <c r="B168" s="199"/>
      <c r="C168" s="200"/>
      <c r="D168" s="192" t="s">
        <v>252</v>
      </c>
      <c r="E168" s="201" t="s">
        <v>19</v>
      </c>
      <c r="F168" s="202" t="s">
        <v>477</v>
      </c>
      <c r="G168" s="200"/>
      <c r="H168" s="203">
        <v>4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252</v>
      </c>
      <c r="AU168" s="209" t="s">
        <v>86</v>
      </c>
      <c r="AV168" s="13" t="s">
        <v>86</v>
      </c>
      <c r="AW168" s="13" t="s">
        <v>37</v>
      </c>
      <c r="AX168" s="13" t="s">
        <v>76</v>
      </c>
      <c r="AY168" s="209" t="s">
        <v>237</v>
      </c>
    </row>
    <row r="169" spans="1:65" s="14" customFormat="1" ht="10">
      <c r="B169" s="210"/>
      <c r="C169" s="211"/>
      <c r="D169" s="192" t="s">
        <v>252</v>
      </c>
      <c r="E169" s="212" t="s">
        <v>19</v>
      </c>
      <c r="F169" s="213" t="s">
        <v>253</v>
      </c>
      <c r="G169" s="211"/>
      <c r="H169" s="214">
        <v>4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252</v>
      </c>
      <c r="AU169" s="220" t="s">
        <v>86</v>
      </c>
      <c r="AV169" s="14" t="s">
        <v>254</v>
      </c>
      <c r="AW169" s="14" t="s">
        <v>37</v>
      </c>
      <c r="AX169" s="14" t="s">
        <v>84</v>
      </c>
      <c r="AY169" s="220" t="s">
        <v>237</v>
      </c>
    </row>
    <row r="170" spans="1:65" s="2" customFormat="1" ht="14.4" customHeight="1">
      <c r="A170" s="35"/>
      <c r="B170" s="36"/>
      <c r="C170" s="179" t="s">
        <v>315</v>
      </c>
      <c r="D170" s="179" t="s">
        <v>242</v>
      </c>
      <c r="E170" s="180" t="s">
        <v>478</v>
      </c>
      <c r="F170" s="181" t="s">
        <v>479</v>
      </c>
      <c r="G170" s="182" t="s">
        <v>370</v>
      </c>
      <c r="H170" s="183">
        <v>5</v>
      </c>
      <c r="I170" s="184"/>
      <c r="J170" s="185">
        <f>ROUND(I170*H170,2)</f>
        <v>0</v>
      </c>
      <c r="K170" s="181" t="s">
        <v>246</v>
      </c>
      <c r="L170" s="40"/>
      <c r="M170" s="186" t="s">
        <v>19</v>
      </c>
      <c r="N170" s="187" t="s">
        <v>47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7.3999999999999996E-2</v>
      </c>
      <c r="T170" s="189">
        <f>S170*H170</f>
        <v>0.37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254</v>
      </c>
      <c r="AT170" s="190" t="s">
        <v>242</v>
      </c>
      <c r="AU170" s="190" t="s">
        <v>86</v>
      </c>
      <c r="AY170" s="18" t="s">
        <v>237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84</v>
      </c>
      <c r="BK170" s="191">
        <f>ROUND(I170*H170,2)</f>
        <v>0</v>
      </c>
      <c r="BL170" s="18" t="s">
        <v>254</v>
      </c>
      <c r="BM170" s="190" t="s">
        <v>480</v>
      </c>
    </row>
    <row r="171" spans="1:65" s="2" customFormat="1" ht="18">
      <c r="A171" s="35"/>
      <c r="B171" s="36"/>
      <c r="C171" s="37"/>
      <c r="D171" s="192" t="s">
        <v>249</v>
      </c>
      <c r="E171" s="37"/>
      <c r="F171" s="193" t="s">
        <v>481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10">
      <c r="A172" s="35"/>
      <c r="B172" s="36"/>
      <c r="C172" s="37"/>
      <c r="D172" s="197" t="s">
        <v>250</v>
      </c>
      <c r="E172" s="37"/>
      <c r="F172" s="198" t="s">
        <v>482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250</v>
      </c>
      <c r="AU172" s="18" t="s">
        <v>86</v>
      </c>
    </row>
    <row r="173" spans="1:65" s="13" customFormat="1" ht="10">
      <c r="B173" s="199"/>
      <c r="C173" s="200"/>
      <c r="D173" s="192" t="s">
        <v>252</v>
      </c>
      <c r="E173" s="201" t="s">
        <v>19</v>
      </c>
      <c r="F173" s="202" t="s">
        <v>483</v>
      </c>
      <c r="G173" s="200"/>
      <c r="H173" s="203">
        <v>5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252</v>
      </c>
      <c r="AU173" s="209" t="s">
        <v>86</v>
      </c>
      <c r="AV173" s="13" t="s">
        <v>86</v>
      </c>
      <c r="AW173" s="13" t="s">
        <v>37</v>
      </c>
      <c r="AX173" s="13" t="s">
        <v>76</v>
      </c>
      <c r="AY173" s="209" t="s">
        <v>237</v>
      </c>
    </row>
    <row r="174" spans="1:65" s="14" customFormat="1" ht="10">
      <c r="B174" s="210"/>
      <c r="C174" s="211"/>
      <c r="D174" s="192" t="s">
        <v>252</v>
      </c>
      <c r="E174" s="212" t="s">
        <v>19</v>
      </c>
      <c r="F174" s="213" t="s">
        <v>253</v>
      </c>
      <c r="G174" s="211"/>
      <c r="H174" s="214">
        <v>5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252</v>
      </c>
      <c r="AU174" s="220" t="s">
        <v>86</v>
      </c>
      <c r="AV174" s="14" t="s">
        <v>254</v>
      </c>
      <c r="AW174" s="14" t="s">
        <v>37</v>
      </c>
      <c r="AX174" s="14" t="s">
        <v>84</v>
      </c>
      <c r="AY174" s="220" t="s">
        <v>237</v>
      </c>
    </row>
    <row r="175" spans="1:65" s="2" customFormat="1" ht="14.4" customHeight="1">
      <c r="A175" s="35"/>
      <c r="B175" s="36"/>
      <c r="C175" s="179" t="s">
        <v>322</v>
      </c>
      <c r="D175" s="179" t="s">
        <v>242</v>
      </c>
      <c r="E175" s="180" t="s">
        <v>478</v>
      </c>
      <c r="F175" s="181" t="s">
        <v>479</v>
      </c>
      <c r="G175" s="182" t="s">
        <v>370</v>
      </c>
      <c r="H175" s="183">
        <v>3</v>
      </c>
      <c r="I175" s="184"/>
      <c r="J175" s="185">
        <f>ROUND(I175*H175,2)</f>
        <v>0</v>
      </c>
      <c r="K175" s="181" t="s">
        <v>246</v>
      </c>
      <c r="L175" s="40"/>
      <c r="M175" s="186" t="s">
        <v>19</v>
      </c>
      <c r="N175" s="187" t="s">
        <v>47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7.3999999999999996E-2</v>
      </c>
      <c r="T175" s="189">
        <f>S175*H175</f>
        <v>0.22199999999999998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254</v>
      </c>
      <c r="AT175" s="190" t="s">
        <v>242</v>
      </c>
      <c r="AU175" s="190" t="s">
        <v>86</v>
      </c>
      <c r="AY175" s="18" t="s">
        <v>237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84</v>
      </c>
      <c r="BK175" s="191">
        <f>ROUND(I175*H175,2)</f>
        <v>0</v>
      </c>
      <c r="BL175" s="18" t="s">
        <v>254</v>
      </c>
      <c r="BM175" s="190" t="s">
        <v>484</v>
      </c>
    </row>
    <row r="176" spans="1:65" s="2" customFormat="1" ht="18">
      <c r="A176" s="35"/>
      <c r="B176" s="36"/>
      <c r="C176" s="37"/>
      <c r="D176" s="192" t="s">
        <v>249</v>
      </c>
      <c r="E176" s="37"/>
      <c r="F176" s="193" t="s">
        <v>481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2" customFormat="1" ht="10">
      <c r="A177" s="35"/>
      <c r="B177" s="36"/>
      <c r="C177" s="37"/>
      <c r="D177" s="197" t="s">
        <v>250</v>
      </c>
      <c r="E177" s="37"/>
      <c r="F177" s="198" t="s">
        <v>482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250</v>
      </c>
      <c r="AU177" s="18" t="s">
        <v>86</v>
      </c>
    </row>
    <row r="178" spans="1:65" s="2" customFormat="1" ht="18">
      <c r="A178" s="35"/>
      <c r="B178" s="36"/>
      <c r="C178" s="37"/>
      <c r="D178" s="192" t="s">
        <v>345</v>
      </c>
      <c r="E178" s="37"/>
      <c r="F178" s="221" t="s">
        <v>485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345</v>
      </c>
      <c r="AU178" s="18" t="s">
        <v>86</v>
      </c>
    </row>
    <row r="179" spans="1:65" s="13" customFormat="1" ht="10">
      <c r="B179" s="199"/>
      <c r="C179" s="200"/>
      <c r="D179" s="192" t="s">
        <v>252</v>
      </c>
      <c r="E179" s="201" t="s">
        <v>19</v>
      </c>
      <c r="F179" s="202" t="s">
        <v>260</v>
      </c>
      <c r="G179" s="200"/>
      <c r="H179" s="203">
        <v>3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252</v>
      </c>
      <c r="AU179" s="209" t="s">
        <v>86</v>
      </c>
      <c r="AV179" s="13" t="s">
        <v>86</v>
      </c>
      <c r="AW179" s="13" t="s">
        <v>37</v>
      </c>
      <c r="AX179" s="13" t="s">
        <v>76</v>
      </c>
      <c r="AY179" s="209" t="s">
        <v>237</v>
      </c>
    </row>
    <row r="180" spans="1:65" s="14" customFormat="1" ht="10">
      <c r="B180" s="210"/>
      <c r="C180" s="211"/>
      <c r="D180" s="192" t="s">
        <v>252</v>
      </c>
      <c r="E180" s="212" t="s">
        <v>19</v>
      </c>
      <c r="F180" s="213" t="s">
        <v>253</v>
      </c>
      <c r="G180" s="211"/>
      <c r="H180" s="214">
        <v>3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252</v>
      </c>
      <c r="AU180" s="220" t="s">
        <v>86</v>
      </c>
      <c r="AV180" s="14" t="s">
        <v>254</v>
      </c>
      <c r="AW180" s="14" t="s">
        <v>37</v>
      </c>
      <c r="AX180" s="14" t="s">
        <v>84</v>
      </c>
      <c r="AY180" s="220" t="s">
        <v>237</v>
      </c>
    </row>
    <row r="181" spans="1:65" s="2" customFormat="1" ht="14.4" customHeight="1">
      <c r="A181" s="35"/>
      <c r="B181" s="36"/>
      <c r="C181" s="179" t="s">
        <v>8</v>
      </c>
      <c r="D181" s="179" t="s">
        <v>242</v>
      </c>
      <c r="E181" s="180" t="s">
        <v>486</v>
      </c>
      <c r="F181" s="181" t="s">
        <v>487</v>
      </c>
      <c r="G181" s="182" t="s">
        <v>370</v>
      </c>
      <c r="H181" s="183">
        <v>1</v>
      </c>
      <c r="I181" s="184"/>
      <c r="J181" s="185">
        <f>ROUND(I181*H181,2)</f>
        <v>0</v>
      </c>
      <c r="K181" s="181" t="s">
        <v>246</v>
      </c>
      <c r="L181" s="40"/>
      <c r="M181" s="186" t="s">
        <v>19</v>
      </c>
      <c r="N181" s="187" t="s">
        <v>47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0.14899999999999999</v>
      </c>
      <c r="T181" s="189">
        <f>S181*H181</f>
        <v>0.14899999999999999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254</v>
      </c>
      <c r="AT181" s="190" t="s">
        <v>242</v>
      </c>
      <c r="AU181" s="190" t="s">
        <v>86</v>
      </c>
      <c r="AY181" s="18" t="s">
        <v>237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84</v>
      </c>
      <c r="BK181" s="191">
        <f>ROUND(I181*H181,2)</f>
        <v>0</v>
      </c>
      <c r="BL181" s="18" t="s">
        <v>254</v>
      </c>
      <c r="BM181" s="190" t="s">
        <v>488</v>
      </c>
    </row>
    <row r="182" spans="1:65" s="2" customFormat="1" ht="18">
      <c r="A182" s="35"/>
      <c r="B182" s="36"/>
      <c r="C182" s="37"/>
      <c r="D182" s="192" t="s">
        <v>249</v>
      </c>
      <c r="E182" s="37"/>
      <c r="F182" s="193" t="s">
        <v>489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249</v>
      </c>
      <c r="AU182" s="18" t="s">
        <v>86</v>
      </c>
    </row>
    <row r="183" spans="1:65" s="2" customFormat="1" ht="10">
      <c r="A183" s="35"/>
      <c r="B183" s="36"/>
      <c r="C183" s="37"/>
      <c r="D183" s="197" t="s">
        <v>250</v>
      </c>
      <c r="E183" s="37"/>
      <c r="F183" s="198" t="s">
        <v>490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250</v>
      </c>
      <c r="AU183" s="18" t="s">
        <v>86</v>
      </c>
    </row>
    <row r="184" spans="1:65" s="13" customFormat="1" ht="10">
      <c r="B184" s="199"/>
      <c r="C184" s="200"/>
      <c r="D184" s="192" t="s">
        <v>252</v>
      </c>
      <c r="E184" s="201" t="s">
        <v>19</v>
      </c>
      <c r="F184" s="202" t="s">
        <v>84</v>
      </c>
      <c r="G184" s="200"/>
      <c r="H184" s="203">
        <v>1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252</v>
      </c>
      <c r="AU184" s="209" t="s">
        <v>86</v>
      </c>
      <c r="AV184" s="13" t="s">
        <v>86</v>
      </c>
      <c r="AW184" s="13" t="s">
        <v>37</v>
      </c>
      <c r="AX184" s="13" t="s">
        <v>76</v>
      </c>
      <c r="AY184" s="209" t="s">
        <v>237</v>
      </c>
    </row>
    <row r="185" spans="1:65" s="14" customFormat="1" ht="10">
      <c r="B185" s="210"/>
      <c r="C185" s="211"/>
      <c r="D185" s="192" t="s">
        <v>252</v>
      </c>
      <c r="E185" s="212" t="s">
        <v>19</v>
      </c>
      <c r="F185" s="213" t="s">
        <v>253</v>
      </c>
      <c r="G185" s="211"/>
      <c r="H185" s="214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252</v>
      </c>
      <c r="AU185" s="220" t="s">
        <v>86</v>
      </c>
      <c r="AV185" s="14" t="s">
        <v>254</v>
      </c>
      <c r="AW185" s="14" t="s">
        <v>37</v>
      </c>
      <c r="AX185" s="14" t="s">
        <v>84</v>
      </c>
      <c r="AY185" s="220" t="s">
        <v>237</v>
      </c>
    </row>
    <row r="186" spans="1:65" s="2" customFormat="1" ht="14.4" customHeight="1">
      <c r="A186" s="35"/>
      <c r="B186" s="36"/>
      <c r="C186" s="179" t="s">
        <v>331</v>
      </c>
      <c r="D186" s="179" t="s">
        <v>242</v>
      </c>
      <c r="E186" s="180" t="s">
        <v>491</v>
      </c>
      <c r="F186" s="181" t="s">
        <v>492</v>
      </c>
      <c r="G186" s="182" t="s">
        <v>370</v>
      </c>
      <c r="H186" s="183">
        <v>9</v>
      </c>
      <c r="I186" s="184"/>
      <c r="J186" s="185">
        <f>ROUND(I186*H186,2)</f>
        <v>0</v>
      </c>
      <c r="K186" s="181" t="s">
        <v>246</v>
      </c>
      <c r="L186" s="40"/>
      <c r="M186" s="186" t="s">
        <v>19</v>
      </c>
      <c r="N186" s="187" t="s">
        <v>47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6.9000000000000006E-2</v>
      </c>
      <c r="T186" s="189">
        <f>S186*H186</f>
        <v>0.621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254</v>
      </c>
      <c r="AT186" s="190" t="s">
        <v>242</v>
      </c>
      <c r="AU186" s="190" t="s">
        <v>86</v>
      </c>
      <c r="AY186" s="18" t="s">
        <v>237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84</v>
      </c>
      <c r="BK186" s="191">
        <f>ROUND(I186*H186,2)</f>
        <v>0</v>
      </c>
      <c r="BL186" s="18" t="s">
        <v>254</v>
      </c>
      <c r="BM186" s="190" t="s">
        <v>493</v>
      </c>
    </row>
    <row r="187" spans="1:65" s="2" customFormat="1" ht="18">
      <c r="A187" s="35"/>
      <c r="B187" s="36"/>
      <c r="C187" s="37"/>
      <c r="D187" s="192" t="s">
        <v>249</v>
      </c>
      <c r="E187" s="37"/>
      <c r="F187" s="193" t="s">
        <v>494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249</v>
      </c>
      <c r="AU187" s="18" t="s">
        <v>86</v>
      </c>
    </row>
    <row r="188" spans="1:65" s="2" customFormat="1" ht="10">
      <c r="A188" s="35"/>
      <c r="B188" s="36"/>
      <c r="C188" s="37"/>
      <c r="D188" s="197" t="s">
        <v>250</v>
      </c>
      <c r="E188" s="37"/>
      <c r="F188" s="198" t="s">
        <v>495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250</v>
      </c>
      <c r="AU188" s="18" t="s">
        <v>86</v>
      </c>
    </row>
    <row r="189" spans="1:65" s="13" customFormat="1" ht="10">
      <c r="B189" s="199"/>
      <c r="C189" s="200"/>
      <c r="D189" s="192" t="s">
        <v>252</v>
      </c>
      <c r="E189" s="201" t="s">
        <v>19</v>
      </c>
      <c r="F189" s="202" t="s">
        <v>496</v>
      </c>
      <c r="G189" s="200"/>
      <c r="H189" s="203">
        <v>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252</v>
      </c>
      <c r="AU189" s="209" t="s">
        <v>86</v>
      </c>
      <c r="AV189" s="13" t="s">
        <v>86</v>
      </c>
      <c r="AW189" s="13" t="s">
        <v>37</v>
      </c>
      <c r="AX189" s="13" t="s">
        <v>76</v>
      </c>
      <c r="AY189" s="209" t="s">
        <v>237</v>
      </c>
    </row>
    <row r="190" spans="1:65" s="14" customFormat="1" ht="10">
      <c r="B190" s="210"/>
      <c r="C190" s="211"/>
      <c r="D190" s="192" t="s">
        <v>252</v>
      </c>
      <c r="E190" s="212" t="s">
        <v>19</v>
      </c>
      <c r="F190" s="213" t="s">
        <v>253</v>
      </c>
      <c r="G190" s="211"/>
      <c r="H190" s="214">
        <v>9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252</v>
      </c>
      <c r="AU190" s="220" t="s">
        <v>86</v>
      </c>
      <c r="AV190" s="14" t="s">
        <v>254</v>
      </c>
      <c r="AW190" s="14" t="s">
        <v>37</v>
      </c>
      <c r="AX190" s="14" t="s">
        <v>84</v>
      </c>
      <c r="AY190" s="220" t="s">
        <v>237</v>
      </c>
    </row>
    <row r="191" spans="1:65" s="2" customFormat="1" ht="14.4" customHeight="1">
      <c r="A191" s="35"/>
      <c r="B191" s="36"/>
      <c r="C191" s="179" t="s">
        <v>335</v>
      </c>
      <c r="D191" s="179" t="s">
        <v>242</v>
      </c>
      <c r="E191" s="180" t="s">
        <v>497</v>
      </c>
      <c r="F191" s="181" t="s">
        <v>498</v>
      </c>
      <c r="G191" s="182" t="s">
        <v>370</v>
      </c>
      <c r="H191" s="183">
        <v>5</v>
      </c>
      <c r="I191" s="184"/>
      <c r="J191" s="185">
        <f>ROUND(I191*H191,2)</f>
        <v>0</v>
      </c>
      <c r="K191" s="181" t="s">
        <v>246</v>
      </c>
      <c r="L191" s="40"/>
      <c r="M191" s="186" t="s">
        <v>19</v>
      </c>
      <c r="N191" s="187" t="s">
        <v>47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0.13800000000000001</v>
      </c>
      <c r="T191" s="189">
        <f>S191*H191</f>
        <v>0.69000000000000006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254</v>
      </c>
      <c r="AT191" s="190" t="s">
        <v>242</v>
      </c>
      <c r="AU191" s="190" t="s">
        <v>86</v>
      </c>
      <c r="AY191" s="18" t="s">
        <v>237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84</v>
      </c>
      <c r="BK191" s="191">
        <f>ROUND(I191*H191,2)</f>
        <v>0</v>
      </c>
      <c r="BL191" s="18" t="s">
        <v>254</v>
      </c>
      <c r="BM191" s="190" t="s">
        <v>499</v>
      </c>
    </row>
    <row r="192" spans="1:65" s="2" customFormat="1" ht="18">
      <c r="A192" s="35"/>
      <c r="B192" s="36"/>
      <c r="C192" s="37"/>
      <c r="D192" s="192" t="s">
        <v>249</v>
      </c>
      <c r="E192" s="37"/>
      <c r="F192" s="193" t="s">
        <v>500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86</v>
      </c>
    </row>
    <row r="193" spans="1:65" s="2" customFormat="1" ht="10">
      <c r="A193" s="35"/>
      <c r="B193" s="36"/>
      <c r="C193" s="37"/>
      <c r="D193" s="197" t="s">
        <v>250</v>
      </c>
      <c r="E193" s="37"/>
      <c r="F193" s="198" t="s">
        <v>501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250</v>
      </c>
      <c r="AU193" s="18" t="s">
        <v>86</v>
      </c>
    </row>
    <row r="194" spans="1:65" s="13" customFormat="1" ht="10">
      <c r="B194" s="199"/>
      <c r="C194" s="200"/>
      <c r="D194" s="192" t="s">
        <v>252</v>
      </c>
      <c r="E194" s="201" t="s">
        <v>19</v>
      </c>
      <c r="F194" s="202" t="s">
        <v>502</v>
      </c>
      <c r="G194" s="200"/>
      <c r="H194" s="203">
        <v>5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252</v>
      </c>
      <c r="AU194" s="209" t="s">
        <v>86</v>
      </c>
      <c r="AV194" s="13" t="s">
        <v>86</v>
      </c>
      <c r="AW194" s="13" t="s">
        <v>37</v>
      </c>
      <c r="AX194" s="13" t="s">
        <v>76</v>
      </c>
      <c r="AY194" s="209" t="s">
        <v>237</v>
      </c>
    </row>
    <row r="195" spans="1:65" s="14" customFormat="1" ht="10">
      <c r="B195" s="210"/>
      <c r="C195" s="211"/>
      <c r="D195" s="192" t="s">
        <v>252</v>
      </c>
      <c r="E195" s="212" t="s">
        <v>19</v>
      </c>
      <c r="F195" s="213" t="s">
        <v>253</v>
      </c>
      <c r="G195" s="211"/>
      <c r="H195" s="214">
        <v>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252</v>
      </c>
      <c r="AU195" s="220" t="s">
        <v>86</v>
      </c>
      <c r="AV195" s="14" t="s">
        <v>254</v>
      </c>
      <c r="AW195" s="14" t="s">
        <v>37</v>
      </c>
      <c r="AX195" s="14" t="s">
        <v>84</v>
      </c>
      <c r="AY195" s="220" t="s">
        <v>237</v>
      </c>
    </row>
    <row r="196" spans="1:65" s="2" customFormat="1" ht="14.4" customHeight="1">
      <c r="A196" s="35"/>
      <c r="B196" s="36"/>
      <c r="C196" s="179" t="s">
        <v>340</v>
      </c>
      <c r="D196" s="179" t="s">
        <v>242</v>
      </c>
      <c r="E196" s="180" t="s">
        <v>503</v>
      </c>
      <c r="F196" s="181" t="s">
        <v>504</v>
      </c>
      <c r="G196" s="182" t="s">
        <v>411</v>
      </c>
      <c r="H196" s="183">
        <v>0.24299999999999999</v>
      </c>
      <c r="I196" s="184"/>
      <c r="J196" s="185">
        <f>ROUND(I196*H196,2)</f>
        <v>0</v>
      </c>
      <c r="K196" s="181" t="s">
        <v>246</v>
      </c>
      <c r="L196" s="40"/>
      <c r="M196" s="186" t="s">
        <v>19</v>
      </c>
      <c r="N196" s="187" t="s">
        <v>47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0.27</v>
      </c>
      <c r="T196" s="189">
        <f>S196*H196</f>
        <v>6.5610000000000002E-2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254</v>
      </c>
      <c r="AT196" s="190" t="s">
        <v>242</v>
      </c>
      <c r="AU196" s="190" t="s">
        <v>86</v>
      </c>
      <c r="AY196" s="18" t="s">
        <v>237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84</v>
      </c>
      <c r="BK196" s="191">
        <f>ROUND(I196*H196,2)</f>
        <v>0</v>
      </c>
      <c r="BL196" s="18" t="s">
        <v>254</v>
      </c>
      <c r="BM196" s="190" t="s">
        <v>505</v>
      </c>
    </row>
    <row r="197" spans="1:65" s="2" customFormat="1" ht="18">
      <c r="A197" s="35"/>
      <c r="B197" s="36"/>
      <c r="C197" s="37"/>
      <c r="D197" s="192" t="s">
        <v>249</v>
      </c>
      <c r="E197" s="37"/>
      <c r="F197" s="193" t="s">
        <v>506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249</v>
      </c>
      <c r="AU197" s="18" t="s">
        <v>86</v>
      </c>
    </row>
    <row r="198" spans="1:65" s="2" customFormat="1" ht="10">
      <c r="A198" s="35"/>
      <c r="B198" s="36"/>
      <c r="C198" s="37"/>
      <c r="D198" s="197" t="s">
        <v>250</v>
      </c>
      <c r="E198" s="37"/>
      <c r="F198" s="198" t="s">
        <v>507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250</v>
      </c>
      <c r="AU198" s="18" t="s">
        <v>86</v>
      </c>
    </row>
    <row r="199" spans="1:65" s="13" customFormat="1" ht="10">
      <c r="B199" s="199"/>
      <c r="C199" s="200"/>
      <c r="D199" s="192" t="s">
        <v>252</v>
      </c>
      <c r="E199" s="201" t="s">
        <v>19</v>
      </c>
      <c r="F199" s="202" t="s">
        <v>508</v>
      </c>
      <c r="G199" s="200"/>
      <c r="H199" s="203">
        <v>0.24299999999999999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252</v>
      </c>
      <c r="AU199" s="209" t="s">
        <v>86</v>
      </c>
      <c r="AV199" s="13" t="s">
        <v>86</v>
      </c>
      <c r="AW199" s="13" t="s">
        <v>37</v>
      </c>
      <c r="AX199" s="13" t="s">
        <v>76</v>
      </c>
      <c r="AY199" s="209" t="s">
        <v>237</v>
      </c>
    </row>
    <row r="200" spans="1:65" s="14" customFormat="1" ht="10">
      <c r="B200" s="210"/>
      <c r="C200" s="211"/>
      <c r="D200" s="192" t="s">
        <v>252</v>
      </c>
      <c r="E200" s="212" t="s">
        <v>19</v>
      </c>
      <c r="F200" s="213" t="s">
        <v>253</v>
      </c>
      <c r="G200" s="211"/>
      <c r="H200" s="214">
        <v>0.24299999999999999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252</v>
      </c>
      <c r="AU200" s="220" t="s">
        <v>86</v>
      </c>
      <c r="AV200" s="14" t="s">
        <v>254</v>
      </c>
      <c r="AW200" s="14" t="s">
        <v>37</v>
      </c>
      <c r="AX200" s="14" t="s">
        <v>84</v>
      </c>
      <c r="AY200" s="220" t="s">
        <v>237</v>
      </c>
    </row>
    <row r="201" spans="1:65" s="2" customFormat="1" ht="14.4" customHeight="1">
      <c r="A201" s="35"/>
      <c r="B201" s="36"/>
      <c r="C201" s="179" t="s">
        <v>348</v>
      </c>
      <c r="D201" s="179" t="s">
        <v>242</v>
      </c>
      <c r="E201" s="180" t="s">
        <v>509</v>
      </c>
      <c r="F201" s="181" t="s">
        <v>510</v>
      </c>
      <c r="G201" s="182" t="s">
        <v>399</v>
      </c>
      <c r="H201" s="183">
        <v>0.28299999999999997</v>
      </c>
      <c r="I201" s="184"/>
      <c r="J201" s="185">
        <f>ROUND(I201*H201,2)</f>
        <v>0</v>
      </c>
      <c r="K201" s="181" t="s">
        <v>246</v>
      </c>
      <c r="L201" s="40"/>
      <c r="M201" s="186" t="s">
        <v>19</v>
      </c>
      <c r="N201" s="187" t="s">
        <v>47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1.8</v>
      </c>
      <c r="T201" s="189">
        <f>S201*H201</f>
        <v>0.50939999999999996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254</v>
      </c>
      <c r="AT201" s="190" t="s">
        <v>242</v>
      </c>
      <c r="AU201" s="190" t="s">
        <v>86</v>
      </c>
      <c r="AY201" s="18" t="s">
        <v>237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84</v>
      </c>
      <c r="BK201" s="191">
        <f>ROUND(I201*H201,2)</f>
        <v>0</v>
      </c>
      <c r="BL201" s="18" t="s">
        <v>254</v>
      </c>
      <c r="BM201" s="190" t="s">
        <v>511</v>
      </c>
    </row>
    <row r="202" spans="1:65" s="2" customFormat="1" ht="18">
      <c r="A202" s="35"/>
      <c r="B202" s="36"/>
      <c r="C202" s="37"/>
      <c r="D202" s="192" t="s">
        <v>249</v>
      </c>
      <c r="E202" s="37"/>
      <c r="F202" s="193" t="s">
        <v>512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249</v>
      </c>
      <c r="AU202" s="18" t="s">
        <v>86</v>
      </c>
    </row>
    <row r="203" spans="1:65" s="2" customFormat="1" ht="10">
      <c r="A203" s="35"/>
      <c r="B203" s="36"/>
      <c r="C203" s="37"/>
      <c r="D203" s="197" t="s">
        <v>250</v>
      </c>
      <c r="E203" s="37"/>
      <c r="F203" s="198" t="s">
        <v>513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250</v>
      </c>
      <c r="AU203" s="18" t="s">
        <v>86</v>
      </c>
    </row>
    <row r="204" spans="1:65" s="13" customFormat="1" ht="10">
      <c r="B204" s="199"/>
      <c r="C204" s="200"/>
      <c r="D204" s="192" t="s">
        <v>252</v>
      </c>
      <c r="E204" s="201" t="s">
        <v>19</v>
      </c>
      <c r="F204" s="202" t="s">
        <v>514</v>
      </c>
      <c r="G204" s="200"/>
      <c r="H204" s="203">
        <v>0.28299999999999997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252</v>
      </c>
      <c r="AU204" s="209" t="s">
        <v>86</v>
      </c>
      <c r="AV204" s="13" t="s">
        <v>86</v>
      </c>
      <c r="AW204" s="13" t="s">
        <v>37</v>
      </c>
      <c r="AX204" s="13" t="s">
        <v>76</v>
      </c>
      <c r="AY204" s="209" t="s">
        <v>237</v>
      </c>
    </row>
    <row r="205" spans="1:65" s="14" customFormat="1" ht="10">
      <c r="B205" s="210"/>
      <c r="C205" s="211"/>
      <c r="D205" s="192" t="s">
        <v>252</v>
      </c>
      <c r="E205" s="212" t="s">
        <v>19</v>
      </c>
      <c r="F205" s="213" t="s">
        <v>253</v>
      </c>
      <c r="G205" s="211"/>
      <c r="H205" s="214">
        <v>0.28299999999999997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252</v>
      </c>
      <c r="AU205" s="220" t="s">
        <v>86</v>
      </c>
      <c r="AV205" s="14" t="s">
        <v>254</v>
      </c>
      <c r="AW205" s="14" t="s">
        <v>37</v>
      </c>
      <c r="AX205" s="14" t="s">
        <v>84</v>
      </c>
      <c r="AY205" s="220" t="s">
        <v>237</v>
      </c>
    </row>
    <row r="206" spans="1:65" s="2" customFormat="1" ht="14.4" customHeight="1">
      <c r="A206" s="35"/>
      <c r="B206" s="36"/>
      <c r="C206" s="179" t="s">
        <v>355</v>
      </c>
      <c r="D206" s="179" t="s">
        <v>242</v>
      </c>
      <c r="E206" s="180" t="s">
        <v>515</v>
      </c>
      <c r="F206" s="181" t="s">
        <v>516</v>
      </c>
      <c r="G206" s="182" t="s">
        <v>399</v>
      </c>
      <c r="H206" s="183">
        <v>0.625</v>
      </c>
      <c r="I206" s="184"/>
      <c r="J206" s="185">
        <f>ROUND(I206*H206,2)</f>
        <v>0</v>
      </c>
      <c r="K206" s="181" t="s">
        <v>246</v>
      </c>
      <c r="L206" s="40"/>
      <c r="M206" s="186" t="s">
        <v>19</v>
      </c>
      <c r="N206" s="187" t="s">
        <v>47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0.27</v>
      </c>
      <c r="T206" s="189">
        <f>S206*H206</f>
        <v>0.16875000000000001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254</v>
      </c>
      <c r="AT206" s="190" t="s">
        <v>242</v>
      </c>
      <c r="AU206" s="190" t="s">
        <v>86</v>
      </c>
      <c r="AY206" s="18" t="s">
        <v>237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84</v>
      </c>
      <c r="BK206" s="191">
        <f>ROUND(I206*H206,2)</f>
        <v>0</v>
      </c>
      <c r="BL206" s="18" t="s">
        <v>254</v>
      </c>
      <c r="BM206" s="190" t="s">
        <v>517</v>
      </c>
    </row>
    <row r="207" spans="1:65" s="2" customFormat="1" ht="18">
      <c r="A207" s="35"/>
      <c r="B207" s="36"/>
      <c r="C207" s="37"/>
      <c r="D207" s="192" t="s">
        <v>249</v>
      </c>
      <c r="E207" s="37"/>
      <c r="F207" s="193" t="s">
        <v>518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249</v>
      </c>
      <c r="AU207" s="18" t="s">
        <v>86</v>
      </c>
    </row>
    <row r="208" spans="1:65" s="2" customFormat="1" ht="10">
      <c r="A208" s="35"/>
      <c r="B208" s="36"/>
      <c r="C208" s="37"/>
      <c r="D208" s="197" t="s">
        <v>250</v>
      </c>
      <c r="E208" s="37"/>
      <c r="F208" s="198" t="s">
        <v>519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250</v>
      </c>
      <c r="AU208" s="18" t="s">
        <v>86</v>
      </c>
    </row>
    <row r="209" spans="1:65" s="13" customFormat="1" ht="10">
      <c r="B209" s="199"/>
      <c r="C209" s="200"/>
      <c r="D209" s="192" t="s">
        <v>252</v>
      </c>
      <c r="E209" s="201" t="s">
        <v>19</v>
      </c>
      <c r="F209" s="202" t="s">
        <v>520</v>
      </c>
      <c r="G209" s="200"/>
      <c r="H209" s="203">
        <v>0.625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252</v>
      </c>
      <c r="AU209" s="209" t="s">
        <v>86</v>
      </c>
      <c r="AV209" s="13" t="s">
        <v>86</v>
      </c>
      <c r="AW209" s="13" t="s">
        <v>37</v>
      </c>
      <c r="AX209" s="13" t="s">
        <v>76</v>
      </c>
      <c r="AY209" s="209" t="s">
        <v>237</v>
      </c>
    </row>
    <row r="210" spans="1:65" s="14" customFormat="1" ht="10">
      <c r="B210" s="210"/>
      <c r="C210" s="211"/>
      <c r="D210" s="192" t="s">
        <v>252</v>
      </c>
      <c r="E210" s="212" t="s">
        <v>19</v>
      </c>
      <c r="F210" s="213" t="s">
        <v>253</v>
      </c>
      <c r="G210" s="211"/>
      <c r="H210" s="214">
        <v>0.625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252</v>
      </c>
      <c r="AU210" s="220" t="s">
        <v>86</v>
      </c>
      <c r="AV210" s="14" t="s">
        <v>254</v>
      </c>
      <c r="AW210" s="14" t="s">
        <v>37</v>
      </c>
      <c r="AX210" s="14" t="s">
        <v>84</v>
      </c>
      <c r="AY210" s="220" t="s">
        <v>237</v>
      </c>
    </row>
    <row r="211" spans="1:65" s="2" customFormat="1" ht="14.4" customHeight="1">
      <c r="A211" s="35"/>
      <c r="B211" s="36"/>
      <c r="C211" s="179" t="s">
        <v>7</v>
      </c>
      <c r="D211" s="179" t="s">
        <v>242</v>
      </c>
      <c r="E211" s="180" t="s">
        <v>521</v>
      </c>
      <c r="F211" s="181" t="s">
        <v>522</v>
      </c>
      <c r="G211" s="182" t="s">
        <v>399</v>
      </c>
      <c r="H211" s="183">
        <v>0.09</v>
      </c>
      <c r="I211" s="184"/>
      <c r="J211" s="185">
        <f>ROUND(I211*H211,2)</f>
        <v>0</v>
      </c>
      <c r="K211" s="181" t="s">
        <v>19</v>
      </c>
      <c r="L211" s="40"/>
      <c r="M211" s="186" t="s">
        <v>19</v>
      </c>
      <c r="N211" s="187" t="s">
        <v>47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2.4</v>
      </c>
      <c r="T211" s="189">
        <f>S211*H211</f>
        <v>0.216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254</v>
      </c>
      <c r="AT211" s="190" t="s">
        <v>242</v>
      </c>
      <c r="AU211" s="190" t="s">
        <v>86</v>
      </c>
      <c r="AY211" s="18" t="s">
        <v>237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84</v>
      </c>
      <c r="BK211" s="191">
        <f>ROUND(I211*H211,2)</f>
        <v>0</v>
      </c>
      <c r="BL211" s="18" t="s">
        <v>254</v>
      </c>
      <c r="BM211" s="190" t="s">
        <v>523</v>
      </c>
    </row>
    <row r="212" spans="1:65" s="2" customFormat="1" ht="10">
      <c r="A212" s="35"/>
      <c r="B212" s="36"/>
      <c r="C212" s="37"/>
      <c r="D212" s="192" t="s">
        <v>249</v>
      </c>
      <c r="E212" s="37"/>
      <c r="F212" s="193" t="s">
        <v>524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249</v>
      </c>
      <c r="AU212" s="18" t="s">
        <v>86</v>
      </c>
    </row>
    <row r="213" spans="1:65" s="2" customFormat="1" ht="18">
      <c r="A213" s="35"/>
      <c r="B213" s="36"/>
      <c r="C213" s="37"/>
      <c r="D213" s="192" t="s">
        <v>345</v>
      </c>
      <c r="E213" s="37"/>
      <c r="F213" s="221" t="s">
        <v>525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345</v>
      </c>
      <c r="AU213" s="18" t="s">
        <v>86</v>
      </c>
    </row>
    <row r="214" spans="1:65" s="13" customFormat="1" ht="10">
      <c r="B214" s="199"/>
      <c r="C214" s="200"/>
      <c r="D214" s="192" t="s">
        <v>252</v>
      </c>
      <c r="E214" s="201" t="s">
        <v>19</v>
      </c>
      <c r="F214" s="202" t="s">
        <v>526</v>
      </c>
      <c r="G214" s="200"/>
      <c r="H214" s="203">
        <v>0.09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252</v>
      </c>
      <c r="AU214" s="209" t="s">
        <v>86</v>
      </c>
      <c r="AV214" s="13" t="s">
        <v>86</v>
      </c>
      <c r="AW214" s="13" t="s">
        <v>37</v>
      </c>
      <c r="AX214" s="13" t="s">
        <v>84</v>
      </c>
      <c r="AY214" s="209" t="s">
        <v>237</v>
      </c>
    </row>
    <row r="215" spans="1:65" s="2" customFormat="1" ht="14.4" customHeight="1">
      <c r="A215" s="35"/>
      <c r="B215" s="36"/>
      <c r="C215" s="179" t="s">
        <v>367</v>
      </c>
      <c r="D215" s="179" t="s">
        <v>242</v>
      </c>
      <c r="E215" s="180" t="s">
        <v>527</v>
      </c>
      <c r="F215" s="181" t="s">
        <v>528</v>
      </c>
      <c r="G215" s="182" t="s">
        <v>424</v>
      </c>
      <c r="H215" s="183">
        <v>0.8</v>
      </c>
      <c r="I215" s="184"/>
      <c r="J215" s="185">
        <f>ROUND(I215*H215,2)</f>
        <v>0</v>
      </c>
      <c r="K215" s="181" t="s">
        <v>246</v>
      </c>
      <c r="L215" s="40"/>
      <c r="M215" s="186" t="s">
        <v>19</v>
      </c>
      <c r="N215" s="187" t="s">
        <v>47</v>
      </c>
      <c r="O215" s="65"/>
      <c r="P215" s="188">
        <f>O215*H215</f>
        <v>0</v>
      </c>
      <c r="Q215" s="188">
        <v>1.32E-3</v>
      </c>
      <c r="R215" s="188">
        <f>Q215*H215</f>
        <v>1.0560000000000001E-3</v>
      </c>
      <c r="S215" s="188">
        <v>2.5000000000000001E-2</v>
      </c>
      <c r="T215" s="189">
        <f>S215*H215</f>
        <v>2.0000000000000004E-2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254</v>
      </c>
      <c r="AT215" s="190" t="s">
        <v>242</v>
      </c>
      <c r="AU215" s="190" t="s">
        <v>86</v>
      </c>
      <c r="AY215" s="18" t="s">
        <v>237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84</v>
      </c>
      <c r="BK215" s="191">
        <f>ROUND(I215*H215,2)</f>
        <v>0</v>
      </c>
      <c r="BL215" s="18" t="s">
        <v>254</v>
      </c>
      <c r="BM215" s="190" t="s">
        <v>529</v>
      </c>
    </row>
    <row r="216" spans="1:65" s="2" customFormat="1" ht="10">
      <c r="A216" s="35"/>
      <c r="B216" s="36"/>
      <c r="C216" s="37"/>
      <c r="D216" s="192" t="s">
        <v>249</v>
      </c>
      <c r="E216" s="37"/>
      <c r="F216" s="193" t="s">
        <v>530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86</v>
      </c>
    </row>
    <row r="217" spans="1:65" s="2" customFormat="1" ht="10">
      <c r="A217" s="35"/>
      <c r="B217" s="36"/>
      <c r="C217" s="37"/>
      <c r="D217" s="197" t="s">
        <v>250</v>
      </c>
      <c r="E217" s="37"/>
      <c r="F217" s="198" t="s">
        <v>531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250</v>
      </c>
      <c r="AU217" s="18" t="s">
        <v>86</v>
      </c>
    </row>
    <row r="218" spans="1:65" s="2" customFormat="1" ht="18">
      <c r="A218" s="35"/>
      <c r="B218" s="36"/>
      <c r="C218" s="37"/>
      <c r="D218" s="192" t="s">
        <v>345</v>
      </c>
      <c r="E218" s="37"/>
      <c r="F218" s="221" t="s">
        <v>532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345</v>
      </c>
      <c r="AU218" s="18" t="s">
        <v>86</v>
      </c>
    </row>
    <row r="219" spans="1:65" s="13" customFormat="1" ht="10">
      <c r="B219" s="199"/>
      <c r="C219" s="200"/>
      <c r="D219" s="192" t="s">
        <v>252</v>
      </c>
      <c r="E219" s="201" t="s">
        <v>19</v>
      </c>
      <c r="F219" s="202" t="s">
        <v>533</v>
      </c>
      <c r="G219" s="200"/>
      <c r="H219" s="203">
        <v>0.8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252</v>
      </c>
      <c r="AU219" s="209" t="s">
        <v>86</v>
      </c>
      <c r="AV219" s="13" t="s">
        <v>86</v>
      </c>
      <c r="AW219" s="13" t="s">
        <v>37</v>
      </c>
      <c r="AX219" s="13" t="s">
        <v>76</v>
      </c>
      <c r="AY219" s="209" t="s">
        <v>237</v>
      </c>
    </row>
    <row r="220" spans="1:65" s="14" customFormat="1" ht="10">
      <c r="B220" s="210"/>
      <c r="C220" s="211"/>
      <c r="D220" s="192" t="s">
        <v>252</v>
      </c>
      <c r="E220" s="212" t="s">
        <v>19</v>
      </c>
      <c r="F220" s="213" t="s">
        <v>253</v>
      </c>
      <c r="G220" s="211"/>
      <c r="H220" s="214">
        <v>0.8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252</v>
      </c>
      <c r="AU220" s="220" t="s">
        <v>86</v>
      </c>
      <c r="AV220" s="14" t="s">
        <v>254</v>
      </c>
      <c r="AW220" s="14" t="s">
        <v>37</v>
      </c>
      <c r="AX220" s="14" t="s">
        <v>84</v>
      </c>
      <c r="AY220" s="220" t="s">
        <v>237</v>
      </c>
    </row>
    <row r="221" spans="1:65" s="2" customFormat="1" ht="14.4" customHeight="1">
      <c r="A221" s="35"/>
      <c r="B221" s="36"/>
      <c r="C221" s="179" t="s">
        <v>374</v>
      </c>
      <c r="D221" s="179" t="s">
        <v>242</v>
      </c>
      <c r="E221" s="180" t="s">
        <v>534</v>
      </c>
      <c r="F221" s="181" t="s">
        <v>535</v>
      </c>
      <c r="G221" s="182" t="s">
        <v>424</v>
      </c>
      <c r="H221" s="183">
        <v>0.8</v>
      </c>
      <c r="I221" s="184"/>
      <c r="J221" s="185">
        <f>ROUND(I221*H221,2)</f>
        <v>0</v>
      </c>
      <c r="K221" s="181" t="s">
        <v>246</v>
      </c>
      <c r="L221" s="40"/>
      <c r="M221" s="186" t="s">
        <v>19</v>
      </c>
      <c r="N221" s="187" t="s">
        <v>47</v>
      </c>
      <c r="O221" s="65"/>
      <c r="P221" s="188">
        <f>O221*H221</f>
        <v>0</v>
      </c>
      <c r="Q221" s="188">
        <v>2.7899999999999999E-3</v>
      </c>
      <c r="R221" s="188">
        <f>Q221*H221</f>
        <v>2.232E-3</v>
      </c>
      <c r="S221" s="188">
        <v>5.6000000000000001E-2</v>
      </c>
      <c r="T221" s="189">
        <f>S221*H221</f>
        <v>4.4800000000000006E-2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254</v>
      </c>
      <c r="AT221" s="190" t="s">
        <v>242</v>
      </c>
      <c r="AU221" s="190" t="s">
        <v>86</v>
      </c>
      <c r="AY221" s="18" t="s">
        <v>237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84</v>
      </c>
      <c r="BK221" s="191">
        <f>ROUND(I221*H221,2)</f>
        <v>0</v>
      </c>
      <c r="BL221" s="18" t="s">
        <v>254</v>
      </c>
      <c r="BM221" s="190" t="s">
        <v>536</v>
      </c>
    </row>
    <row r="222" spans="1:65" s="2" customFormat="1" ht="10">
      <c r="A222" s="35"/>
      <c r="B222" s="36"/>
      <c r="C222" s="37"/>
      <c r="D222" s="192" t="s">
        <v>249</v>
      </c>
      <c r="E222" s="37"/>
      <c r="F222" s="193" t="s">
        <v>537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249</v>
      </c>
      <c r="AU222" s="18" t="s">
        <v>86</v>
      </c>
    </row>
    <row r="223" spans="1:65" s="2" customFormat="1" ht="10">
      <c r="A223" s="35"/>
      <c r="B223" s="36"/>
      <c r="C223" s="37"/>
      <c r="D223" s="197" t="s">
        <v>250</v>
      </c>
      <c r="E223" s="37"/>
      <c r="F223" s="198" t="s">
        <v>538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250</v>
      </c>
      <c r="AU223" s="18" t="s">
        <v>86</v>
      </c>
    </row>
    <row r="224" spans="1:65" s="2" customFormat="1" ht="18">
      <c r="A224" s="35"/>
      <c r="B224" s="36"/>
      <c r="C224" s="37"/>
      <c r="D224" s="192" t="s">
        <v>345</v>
      </c>
      <c r="E224" s="37"/>
      <c r="F224" s="221" t="s">
        <v>539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345</v>
      </c>
      <c r="AU224" s="18" t="s">
        <v>86</v>
      </c>
    </row>
    <row r="225" spans="1:65" s="13" customFormat="1" ht="10">
      <c r="B225" s="199"/>
      <c r="C225" s="200"/>
      <c r="D225" s="192" t="s">
        <v>252</v>
      </c>
      <c r="E225" s="201" t="s">
        <v>19</v>
      </c>
      <c r="F225" s="202" t="s">
        <v>540</v>
      </c>
      <c r="G225" s="200"/>
      <c r="H225" s="203">
        <v>0.8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252</v>
      </c>
      <c r="AU225" s="209" t="s">
        <v>86</v>
      </c>
      <c r="AV225" s="13" t="s">
        <v>86</v>
      </c>
      <c r="AW225" s="13" t="s">
        <v>37</v>
      </c>
      <c r="AX225" s="13" t="s">
        <v>76</v>
      </c>
      <c r="AY225" s="209" t="s">
        <v>237</v>
      </c>
    </row>
    <row r="226" spans="1:65" s="14" customFormat="1" ht="10">
      <c r="B226" s="210"/>
      <c r="C226" s="211"/>
      <c r="D226" s="192" t="s">
        <v>252</v>
      </c>
      <c r="E226" s="212" t="s">
        <v>19</v>
      </c>
      <c r="F226" s="213" t="s">
        <v>253</v>
      </c>
      <c r="G226" s="211"/>
      <c r="H226" s="214">
        <v>0.8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252</v>
      </c>
      <c r="AU226" s="220" t="s">
        <v>86</v>
      </c>
      <c r="AV226" s="14" t="s">
        <v>254</v>
      </c>
      <c r="AW226" s="14" t="s">
        <v>37</v>
      </c>
      <c r="AX226" s="14" t="s">
        <v>84</v>
      </c>
      <c r="AY226" s="220" t="s">
        <v>237</v>
      </c>
    </row>
    <row r="227" spans="1:65" s="2" customFormat="1" ht="19.75" customHeight="1">
      <c r="A227" s="35"/>
      <c r="B227" s="36"/>
      <c r="C227" s="179" t="s">
        <v>541</v>
      </c>
      <c r="D227" s="179" t="s">
        <v>242</v>
      </c>
      <c r="E227" s="180" t="s">
        <v>542</v>
      </c>
      <c r="F227" s="181" t="s">
        <v>543</v>
      </c>
      <c r="G227" s="182" t="s">
        <v>411</v>
      </c>
      <c r="H227" s="183">
        <v>20.95</v>
      </c>
      <c r="I227" s="184"/>
      <c r="J227" s="185">
        <f>ROUND(I227*H227,2)</f>
        <v>0</v>
      </c>
      <c r="K227" s="181" t="s">
        <v>246</v>
      </c>
      <c r="L227" s="40"/>
      <c r="M227" s="186" t="s">
        <v>19</v>
      </c>
      <c r="N227" s="187" t="s">
        <v>47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0.05</v>
      </c>
      <c r="T227" s="189">
        <f>S227*H227</f>
        <v>1.0475000000000001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254</v>
      </c>
      <c r="AT227" s="190" t="s">
        <v>242</v>
      </c>
      <c r="AU227" s="190" t="s">
        <v>86</v>
      </c>
      <c r="AY227" s="18" t="s">
        <v>237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84</v>
      </c>
      <c r="BK227" s="191">
        <f>ROUND(I227*H227,2)</f>
        <v>0</v>
      </c>
      <c r="BL227" s="18" t="s">
        <v>254</v>
      </c>
      <c r="BM227" s="190" t="s">
        <v>544</v>
      </c>
    </row>
    <row r="228" spans="1:65" s="2" customFormat="1" ht="10">
      <c r="A228" s="35"/>
      <c r="B228" s="36"/>
      <c r="C228" s="37"/>
      <c r="D228" s="192" t="s">
        <v>249</v>
      </c>
      <c r="E228" s="37"/>
      <c r="F228" s="193" t="s">
        <v>545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86</v>
      </c>
    </row>
    <row r="229" spans="1:65" s="2" customFormat="1" ht="10">
      <c r="A229" s="35"/>
      <c r="B229" s="36"/>
      <c r="C229" s="37"/>
      <c r="D229" s="197" t="s">
        <v>250</v>
      </c>
      <c r="E229" s="37"/>
      <c r="F229" s="198" t="s">
        <v>546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250</v>
      </c>
      <c r="AU229" s="18" t="s">
        <v>86</v>
      </c>
    </row>
    <row r="230" spans="1:65" s="2" customFormat="1" ht="19.75" customHeight="1">
      <c r="A230" s="35"/>
      <c r="B230" s="36"/>
      <c r="C230" s="179" t="s">
        <v>347</v>
      </c>
      <c r="D230" s="179" t="s">
        <v>242</v>
      </c>
      <c r="E230" s="180" t="s">
        <v>547</v>
      </c>
      <c r="F230" s="181" t="s">
        <v>548</v>
      </c>
      <c r="G230" s="182" t="s">
        <v>411</v>
      </c>
      <c r="H230" s="183">
        <v>209.351</v>
      </c>
      <c r="I230" s="184"/>
      <c r="J230" s="185">
        <f>ROUND(I230*H230,2)</f>
        <v>0</v>
      </c>
      <c r="K230" s="181" t="s">
        <v>246</v>
      </c>
      <c r="L230" s="40"/>
      <c r="M230" s="186" t="s">
        <v>19</v>
      </c>
      <c r="N230" s="187" t="s">
        <v>47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4.5999999999999999E-2</v>
      </c>
      <c r="T230" s="189">
        <f>S230*H230</f>
        <v>9.6301459999999999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254</v>
      </c>
      <c r="AT230" s="190" t="s">
        <v>242</v>
      </c>
      <c r="AU230" s="190" t="s">
        <v>86</v>
      </c>
      <c r="AY230" s="18" t="s">
        <v>237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84</v>
      </c>
      <c r="BK230" s="191">
        <f>ROUND(I230*H230,2)</f>
        <v>0</v>
      </c>
      <c r="BL230" s="18" t="s">
        <v>254</v>
      </c>
      <c r="BM230" s="190" t="s">
        <v>549</v>
      </c>
    </row>
    <row r="231" spans="1:65" s="2" customFormat="1" ht="10">
      <c r="A231" s="35"/>
      <c r="B231" s="36"/>
      <c r="C231" s="37"/>
      <c r="D231" s="192" t="s">
        <v>249</v>
      </c>
      <c r="E231" s="37"/>
      <c r="F231" s="193" t="s">
        <v>550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249</v>
      </c>
      <c r="AU231" s="18" t="s">
        <v>86</v>
      </c>
    </row>
    <row r="232" spans="1:65" s="2" customFormat="1" ht="10">
      <c r="A232" s="35"/>
      <c r="B232" s="36"/>
      <c r="C232" s="37"/>
      <c r="D232" s="197" t="s">
        <v>250</v>
      </c>
      <c r="E232" s="37"/>
      <c r="F232" s="198" t="s">
        <v>551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250</v>
      </c>
      <c r="AU232" s="18" t="s">
        <v>86</v>
      </c>
    </row>
    <row r="233" spans="1:65" s="2" customFormat="1" ht="27">
      <c r="A233" s="35"/>
      <c r="B233" s="36"/>
      <c r="C233" s="37"/>
      <c r="D233" s="192" t="s">
        <v>345</v>
      </c>
      <c r="E233" s="37"/>
      <c r="F233" s="221" t="s">
        <v>552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345</v>
      </c>
      <c r="AU233" s="18" t="s">
        <v>86</v>
      </c>
    </row>
    <row r="234" spans="1:65" s="13" customFormat="1" ht="10">
      <c r="B234" s="199"/>
      <c r="C234" s="200"/>
      <c r="D234" s="192" t="s">
        <v>252</v>
      </c>
      <c r="E234" s="201" t="s">
        <v>19</v>
      </c>
      <c r="F234" s="202" t="s">
        <v>553</v>
      </c>
      <c r="G234" s="200"/>
      <c r="H234" s="203">
        <v>45.317999999999998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252</v>
      </c>
      <c r="AU234" s="209" t="s">
        <v>86</v>
      </c>
      <c r="AV234" s="13" t="s">
        <v>86</v>
      </c>
      <c r="AW234" s="13" t="s">
        <v>37</v>
      </c>
      <c r="AX234" s="13" t="s">
        <v>76</v>
      </c>
      <c r="AY234" s="209" t="s">
        <v>237</v>
      </c>
    </row>
    <row r="235" spans="1:65" s="13" customFormat="1" ht="10">
      <c r="B235" s="199"/>
      <c r="C235" s="200"/>
      <c r="D235" s="192" t="s">
        <v>252</v>
      </c>
      <c r="E235" s="201" t="s">
        <v>19</v>
      </c>
      <c r="F235" s="202" t="s">
        <v>554</v>
      </c>
      <c r="G235" s="200"/>
      <c r="H235" s="203">
        <v>26.082000000000001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252</v>
      </c>
      <c r="AU235" s="209" t="s">
        <v>86</v>
      </c>
      <c r="AV235" s="13" t="s">
        <v>86</v>
      </c>
      <c r="AW235" s="13" t="s">
        <v>37</v>
      </c>
      <c r="AX235" s="13" t="s">
        <v>76</v>
      </c>
      <c r="AY235" s="209" t="s">
        <v>237</v>
      </c>
    </row>
    <row r="236" spans="1:65" s="13" customFormat="1" ht="10">
      <c r="B236" s="199"/>
      <c r="C236" s="200"/>
      <c r="D236" s="192" t="s">
        <v>252</v>
      </c>
      <c r="E236" s="201" t="s">
        <v>19</v>
      </c>
      <c r="F236" s="202" t="s">
        <v>555</v>
      </c>
      <c r="G236" s="200"/>
      <c r="H236" s="203">
        <v>24.285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252</v>
      </c>
      <c r="AU236" s="209" t="s">
        <v>86</v>
      </c>
      <c r="AV236" s="13" t="s">
        <v>86</v>
      </c>
      <c r="AW236" s="13" t="s">
        <v>37</v>
      </c>
      <c r="AX236" s="13" t="s">
        <v>76</v>
      </c>
      <c r="AY236" s="209" t="s">
        <v>237</v>
      </c>
    </row>
    <row r="237" spans="1:65" s="13" customFormat="1" ht="10">
      <c r="B237" s="199"/>
      <c r="C237" s="200"/>
      <c r="D237" s="192" t="s">
        <v>252</v>
      </c>
      <c r="E237" s="201" t="s">
        <v>19</v>
      </c>
      <c r="F237" s="202" t="s">
        <v>556</v>
      </c>
      <c r="G237" s="200"/>
      <c r="H237" s="203">
        <v>14.07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252</v>
      </c>
      <c r="AU237" s="209" t="s">
        <v>86</v>
      </c>
      <c r="AV237" s="13" t="s">
        <v>86</v>
      </c>
      <c r="AW237" s="13" t="s">
        <v>37</v>
      </c>
      <c r="AX237" s="13" t="s">
        <v>76</v>
      </c>
      <c r="AY237" s="209" t="s">
        <v>237</v>
      </c>
    </row>
    <row r="238" spans="1:65" s="13" customFormat="1" ht="10">
      <c r="B238" s="199"/>
      <c r="C238" s="200"/>
      <c r="D238" s="192" t="s">
        <v>252</v>
      </c>
      <c r="E238" s="201" t="s">
        <v>19</v>
      </c>
      <c r="F238" s="202" t="s">
        <v>557</v>
      </c>
      <c r="G238" s="200"/>
      <c r="H238" s="203">
        <v>10.18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252</v>
      </c>
      <c r="AU238" s="209" t="s">
        <v>86</v>
      </c>
      <c r="AV238" s="13" t="s">
        <v>86</v>
      </c>
      <c r="AW238" s="13" t="s">
        <v>37</v>
      </c>
      <c r="AX238" s="13" t="s">
        <v>76</v>
      </c>
      <c r="AY238" s="209" t="s">
        <v>237</v>
      </c>
    </row>
    <row r="239" spans="1:65" s="13" customFormat="1" ht="10">
      <c r="B239" s="199"/>
      <c r="C239" s="200"/>
      <c r="D239" s="192" t="s">
        <v>252</v>
      </c>
      <c r="E239" s="201" t="s">
        <v>19</v>
      </c>
      <c r="F239" s="202" t="s">
        <v>558</v>
      </c>
      <c r="G239" s="200"/>
      <c r="H239" s="203">
        <v>15.22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252</v>
      </c>
      <c r="AU239" s="209" t="s">
        <v>86</v>
      </c>
      <c r="AV239" s="13" t="s">
        <v>86</v>
      </c>
      <c r="AW239" s="13" t="s">
        <v>37</v>
      </c>
      <c r="AX239" s="13" t="s">
        <v>76</v>
      </c>
      <c r="AY239" s="209" t="s">
        <v>237</v>
      </c>
    </row>
    <row r="240" spans="1:65" s="13" customFormat="1" ht="10">
      <c r="B240" s="199"/>
      <c r="C240" s="200"/>
      <c r="D240" s="192" t="s">
        <v>252</v>
      </c>
      <c r="E240" s="201" t="s">
        <v>19</v>
      </c>
      <c r="F240" s="202" t="s">
        <v>559</v>
      </c>
      <c r="G240" s="200"/>
      <c r="H240" s="203">
        <v>43.941000000000003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252</v>
      </c>
      <c r="AU240" s="209" t="s">
        <v>86</v>
      </c>
      <c r="AV240" s="13" t="s">
        <v>86</v>
      </c>
      <c r="AW240" s="13" t="s">
        <v>37</v>
      </c>
      <c r="AX240" s="13" t="s">
        <v>76</v>
      </c>
      <c r="AY240" s="209" t="s">
        <v>237</v>
      </c>
    </row>
    <row r="241" spans="1:65" s="13" customFormat="1" ht="10">
      <c r="B241" s="199"/>
      <c r="C241" s="200"/>
      <c r="D241" s="192" t="s">
        <v>252</v>
      </c>
      <c r="E241" s="201" t="s">
        <v>19</v>
      </c>
      <c r="F241" s="202" t="s">
        <v>560</v>
      </c>
      <c r="G241" s="200"/>
      <c r="H241" s="203">
        <v>12.55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252</v>
      </c>
      <c r="AU241" s="209" t="s">
        <v>86</v>
      </c>
      <c r="AV241" s="13" t="s">
        <v>86</v>
      </c>
      <c r="AW241" s="13" t="s">
        <v>37</v>
      </c>
      <c r="AX241" s="13" t="s">
        <v>76</v>
      </c>
      <c r="AY241" s="209" t="s">
        <v>237</v>
      </c>
    </row>
    <row r="242" spans="1:65" s="13" customFormat="1" ht="10">
      <c r="B242" s="199"/>
      <c r="C242" s="200"/>
      <c r="D242" s="192" t="s">
        <v>252</v>
      </c>
      <c r="E242" s="201" t="s">
        <v>19</v>
      </c>
      <c r="F242" s="202" t="s">
        <v>561</v>
      </c>
      <c r="G242" s="200"/>
      <c r="H242" s="203">
        <v>17.704999999999998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252</v>
      </c>
      <c r="AU242" s="209" t="s">
        <v>86</v>
      </c>
      <c r="AV242" s="13" t="s">
        <v>86</v>
      </c>
      <c r="AW242" s="13" t="s">
        <v>37</v>
      </c>
      <c r="AX242" s="13" t="s">
        <v>76</v>
      </c>
      <c r="AY242" s="209" t="s">
        <v>237</v>
      </c>
    </row>
    <row r="243" spans="1:65" s="14" customFormat="1" ht="10">
      <c r="B243" s="210"/>
      <c r="C243" s="211"/>
      <c r="D243" s="192" t="s">
        <v>252</v>
      </c>
      <c r="E243" s="212" t="s">
        <v>19</v>
      </c>
      <c r="F243" s="213" t="s">
        <v>253</v>
      </c>
      <c r="G243" s="211"/>
      <c r="H243" s="214">
        <v>209.351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252</v>
      </c>
      <c r="AU243" s="220" t="s">
        <v>86</v>
      </c>
      <c r="AV243" s="14" t="s">
        <v>254</v>
      </c>
      <c r="AW243" s="14" t="s">
        <v>37</v>
      </c>
      <c r="AX243" s="14" t="s">
        <v>84</v>
      </c>
      <c r="AY243" s="220" t="s">
        <v>237</v>
      </c>
    </row>
    <row r="244" spans="1:65" s="12" customFormat="1" ht="22.75" customHeight="1">
      <c r="B244" s="163"/>
      <c r="C244" s="164"/>
      <c r="D244" s="165" t="s">
        <v>75</v>
      </c>
      <c r="E244" s="177" t="s">
        <v>562</v>
      </c>
      <c r="F244" s="177" t="s">
        <v>563</v>
      </c>
      <c r="G244" s="164"/>
      <c r="H244" s="164"/>
      <c r="I244" s="167"/>
      <c r="J244" s="178">
        <f>BK244</f>
        <v>0</v>
      </c>
      <c r="K244" s="164"/>
      <c r="L244" s="169"/>
      <c r="M244" s="170"/>
      <c r="N244" s="171"/>
      <c r="O244" s="171"/>
      <c r="P244" s="172">
        <f>SUM(P245:P272)</f>
        <v>0</v>
      </c>
      <c r="Q244" s="171"/>
      <c r="R244" s="172">
        <f>SUM(R245:R272)</f>
        <v>0</v>
      </c>
      <c r="S244" s="171"/>
      <c r="T244" s="173">
        <f>SUM(T245:T272)</f>
        <v>0</v>
      </c>
      <c r="AR244" s="174" t="s">
        <v>84</v>
      </c>
      <c r="AT244" s="175" t="s">
        <v>75</v>
      </c>
      <c r="AU244" s="175" t="s">
        <v>84</v>
      </c>
      <c r="AY244" s="174" t="s">
        <v>237</v>
      </c>
      <c r="BK244" s="176">
        <f>SUM(BK245:BK272)</f>
        <v>0</v>
      </c>
    </row>
    <row r="245" spans="1:65" s="2" customFormat="1" ht="14.4" customHeight="1">
      <c r="A245" s="35"/>
      <c r="B245" s="36"/>
      <c r="C245" s="179" t="s">
        <v>564</v>
      </c>
      <c r="D245" s="179" t="s">
        <v>242</v>
      </c>
      <c r="E245" s="180" t="s">
        <v>565</v>
      </c>
      <c r="F245" s="181" t="s">
        <v>566</v>
      </c>
      <c r="G245" s="182" t="s">
        <v>567</v>
      </c>
      <c r="H245" s="183">
        <v>27.375</v>
      </c>
      <c r="I245" s="184"/>
      <c r="J245" s="185">
        <f>ROUND(I245*H245,2)</f>
        <v>0</v>
      </c>
      <c r="K245" s="181" t="s">
        <v>246</v>
      </c>
      <c r="L245" s="40"/>
      <c r="M245" s="186" t="s">
        <v>19</v>
      </c>
      <c r="N245" s="187" t="s">
        <v>47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254</v>
      </c>
      <c r="AT245" s="190" t="s">
        <v>242</v>
      </c>
      <c r="AU245" s="190" t="s">
        <v>86</v>
      </c>
      <c r="AY245" s="18" t="s">
        <v>237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84</v>
      </c>
      <c r="BK245" s="191">
        <f>ROUND(I245*H245,2)</f>
        <v>0</v>
      </c>
      <c r="BL245" s="18" t="s">
        <v>254</v>
      </c>
      <c r="BM245" s="190" t="s">
        <v>568</v>
      </c>
    </row>
    <row r="246" spans="1:65" s="2" customFormat="1" ht="10">
      <c r="A246" s="35"/>
      <c r="B246" s="36"/>
      <c r="C246" s="37"/>
      <c r="D246" s="192" t="s">
        <v>249</v>
      </c>
      <c r="E246" s="37"/>
      <c r="F246" s="193" t="s">
        <v>569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249</v>
      </c>
      <c r="AU246" s="18" t="s">
        <v>86</v>
      </c>
    </row>
    <row r="247" spans="1:65" s="2" customFormat="1" ht="10">
      <c r="A247" s="35"/>
      <c r="B247" s="36"/>
      <c r="C247" s="37"/>
      <c r="D247" s="197" t="s">
        <v>250</v>
      </c>
      <c r="E247" s="37"/>
      <c r="F247" s="198" t="s">
        <v>570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250</v>
      </c>
      <c r="AU247" s="18" t="s">
        <v>86</v>
      </c>
    </row>
    <row r="248" spans="1:65" s="2" customFormat="1" ht="14.4" customHeight="1">
      <c r="A248" s="35"/>
      <c r="B248" s="36"/>
      <c r="C248" s="179" t="s">
        <v>571</v>
      </c>
      <c r="D248" s="179" t="s">
        <v>242</v>
      </c>
      <c r="E248" s="180" t="s">
        <v>572</v>
      </c>
      <c r="F248" s="181" t="s">
        <v>573</v>
      </c>
      <c r="G248" s="182" t="s">
        <v>567</v>
      </c>
      <c r="H248" s="183">
        <v>27.375</v>
      </c>
      <c r="I248" s="184"/>
      <c r="J248" s="185">
        <f>ROUND(I248*H248,2)</f>
        <v>0</v>
      </c>
      <c r="K248" s="181" t="s">
        <v>246</v>
      </c>
      <c r="L248" s="40"/>
      <c r="M248" s="186" t="s">
        <v>19</v>
      </c>
      <c r="N248" s="187" t="s">
        <v>47</v>
      </c>
      <c r="O248" s="65"/>
      <c r="P248" s="188">
        <f>O248*H248</f>
        <v>0</v>
      </c>
      <c r="Q248" s="188">
        <v>0</v>
      </c>
      <c r="R248" s="188">
        <f>Q248*H248</f>
        <v>0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254</v>
      </c>
      <c r="AT248" s="190" t="s">
        <v>242</v>
      </c>
      <c r="AU248" s="190" t="s">
        <v>86</v>
      </c>
      <c r="AY248" s="18" t="s">
        <v>237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84</v>
      </c>
      <c r="BK248" s="191">
        <f>ROUND(I248*H248,2)</f>
        <v>0</v>
      </c>
      <c r="BL248" s="18" t="s">
        <v>254</v>
      </c>
      <c r="BM248" s="190" t="s">
        <v>574</v>
      </c>
    </row>
    <row r="249" spans="1:65" s="2" customFormat="1" ht="10">
      <c r="A249" s="35"/>
      <c r="B249" s="36"/>
      <c r="C249" s="37"/>
      <c r="D249" s="192" t="s">
        <v>249</v>
      </c>
      <c r="E249" s="37"/>
      <c r="F249" s="193" t="s">
        <v>575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249</v>
      </c>
      <c r="AU249" s="18" t="s">
        <v>86</v>
      </c>
    </row>
    <row r="250" spans="1:65" s="2" customFormat="1" ht="10">
      <c r="A250" s="35"/>
      <c r="B250" s="36"/>
      <c r="C250" s="37"/>
      <c r="D250" s="197" t="s">
        <v>250</v>
      </c>
      <c r="E250" s="37"/>
      <c r="F250" s="198" t="s">
        <v>576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250</v>
      </c>
      <c r="AU250" s="18" t="s">
        <v>86</v>
      </c>
    </row>
    <row r="251" spans="1:65" s="2" customFormat="1" ht="14.4" customHeight="1">
      <c r="A251" s="35"/>
      <c r="B251" s="36"/>
      <c r="C251" s="179" t="s">
        <v>577</v>
      </c>
      <c r="D251" s="179" t="s">
        <v>242</v>
      </c>
      <c r="E251" s="180" t="s">
        <v>578</v>
      </c>
      <c r="F251" s="181" t="s">
        <v>579</v>
      </c>
      <c r="G251" s="182" t="s">
        <v>567</v>
      </c>
      <c r="H251" s="183">
        <v>492.75</v>
      </c>
      <c r="I251" s="184"/>
      <c r="J251" s="185">
        <f>ROUND(I251*H251,2)</f>
        <v>0</v>
      </c>
      <c r="K251" s="181" t="s">
        <v>246</v>
      </c>
      <c r="L251" s="40"/>
      <c r="M251" s="186" t="s">
        <v>19</v>
      </c>
      <c r="N251" s="187" t="s">
        <v>47</v>
      </c>
      <c r="O251" s="65"/>
      <c r="P251" s="188">
        <f>O251*H251</f>
        <v>0</v>
      </c>
      <c r="Q251" s="188">
        <v>0</v>
      </c>
      <c r="R251" s="188">
        <f>Q251*H251</f>
        <v>0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254</v>
      </c>
      <c r="AT251" s="190" t="s">
        <v>242</v>
      </c>
      <c r="AU251" s="190" t="s">
        <v>86</v>
      </c>
      <c r="AY251" s="18" t="s">
        <v>237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84</v>
      </c>
      <c r="BK251" s="191">
        <f>ROUND(I251*H251,2)</f>
        <v>0</v>
      </c>
      <c r="BL251" s="18" t="s">
        <v>254</v>
      </c>
      <c r="BM251" s="190" t="s">
        <v>580</v>
      </c>
    </row>
    <row r="252" spans="1:65" s="2" customFormat="1" ht="10">
      <c r="A252" s="35"/>
      <c r="B252" s="36"/>
      <c r="C252" s="37"/>
      <c r="D252" s="192" t="s">
        <v>249</v>
      </c>
      <c r="E252" s="37"/>
      <c r="F252" s="193" t="s">
        <v>581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249</v>
      </c>
      <c r="AU252" s="18" t="s">
        <v>86</v>
      </c>
    </row>
    <row r="253" spans="1:65" s="2" customFormat="1" ht="10">
      <c r="A253" s="35"/>
      <c r="B253" s="36"/>
      <c r="C253" s="37"/>
      <c r="D253" s="197" t="s">
        <v>250</v>
      </c>
      <c r="E253" s="37"/>
      <c r="F253" s="198" t="s">
        <v>582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250</v>
      </c>
      <c r="AU253" s="18" t="s">
        <v>86</v>
      </c>
    </row>
    <row r="254" spans="1:65" s="13" customFormat="1" ht="10">
      <c r="B254" s="199"/>
      <c r="C254" s="200"/>
      <c r="D254" s="192" t="s">
        <v>252</v>
      </c>
      <c r="E254" s="200"/>
      <c r="F254" s="202" t="s">
        <v>583</v>
      </c>
      <c r="G254" s="200"/>
      <c r="H254" s="203">
        <v>492.75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252</v>
      </c>
      <c r="AU254" s="209" t="s">
        <v>86</v>
      </c>
      <c r="AV254" s="13" t="s">
        <v>86</v>
      </c>
      <c r="AW254" s="13" t="s">
        <v>4</v>
      </c>
      <c r="AX254" s="13" t="s">
        <v>84</v>
      </c>
      <c r="AY254" s="209" t="s">
        <v>237</v>
      </c>
    </row>
    <row r="255" spans="1:65" s="2" customFormat="1" ht="19.75" customHeight="1">
      <c r="A255" s="35"/>
      <c r="B255" s="36"/>
      <c r="C255" s="179" t="s">
        <v>584</v>
      </c>
      <c r="D255" s="179" t="s">
        <v>242</v>
      </c>
      <c r="E255" s="180" t="s">
        <v>585</v>
      </c>
      <c r="F255" s="181" t="s">
        <v>586</v>
      </c>
      <c r="G255" s="182" t="s">
        <v>567</v>
      </c>
      <c r="H255" s="183">
        <v>0.99299999999999999</v>
      </c>
      <c r="I255" s="184"/>
      <c r="J255" s="185">
        <f>ROUND(I255*H255,2)</f>
        <v>0</v>
      </c>
      <c r="K255" s="181" t="s">
        <v>246</v>
      </c>
      <c r="L255" s="40"/>
      <c r="M255" s="186" t="s">
        <v>19</v>
      </c>
      <c r="N255" s="187" t="s">
        <v>47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254</v>
      </c>
      <c r="AT255" s="190" t="s">
        <v>242</v>
      </c>
      <c r="AU255" s="190" t="s">
        <v>86</v>
      </c>
      <c r="AY255" s="18" t="s">
        <v>237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84</v>
      </c>
      <c r="BK255" s="191">
        <f>ROUND(I255*H255,2)</f>
        <v>0</v>
      </c>
      <c r="BL255" s="18" t="s">
        <v>254</v>
      </c>
      <c r="BM255" s="190" t="s">
        <v>587</v>
      </c>
    </row>
    <row r="256" spans="1:65" s="2" customFormat="1" ht="10">
      <c r="A256" s="35"/>
      <c r="B256" s="36"/>
      <c r="C256" s="37"/>
      <c r="D256" s="192" t="s">
        <v>249</v>
      </c>
      <c r="E256" s="37"/>
      <c r="F256" s="193" t="s">
        <v>588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249</v>
      </c>
      <c r="AU256" s="18" t="s">
        <v>86</v>
      </c>
    </row>
    <row r="257" spans="1:65" s="2" customFormat="1" ht="10">
      <c r="A257" s="35"/>
      <c r="B257" s="36"/>
      <c r="C257" s="37"/>
      <c r="D257" s="197" t="s">
        <v>250</v>
      </c>
      <c r="E257" s="37"/>
      <c r="F257" s="198" t="s">
        <v>589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250</v>
      </c>
      <c r="AU257" s="18" t="s">
        <v>86</v>
      </c>
    </row>
    <row r="258" spans="1:65" s="2" customFormat="1" ht="19.75" customHeight="1">
      <c r="A258" s="35"/>
      <c r="B258" s="36"/>
      <c r="C258" s="179" t="s">
        <v>590</v>
      </c>
      <c r="D258" s="179" t="s">
        <v>242</v>
      </c>
      <c r="E258" s="180" t="s">
        <v>591</v>
      </c>
      <c r="F258" s="181" t="s">
        <v>592</v>
      </c>
      <c r="G258" s="182" t="s">
        <v>567</v>
      </c>
      <c r="H258" s="183">
        <v>3.214</v>
      </c>
      <c r="I258" s="184"/>
      <c r="J258" s="185">
        <f>ROUND(I258*H258,2)</f>
        <v>0</v>
      </c>
      <c r="K258" s="181" t="s">
        <v>246</v>
      </c>
      <c r="L258" s="40"/>
      <c r="M258" s="186" t="s">
        <v>19</v>
      </c>
      <c r="N258" s="187" t="s">
        <v>47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254</v>
      </c>
      <c r="AT258" s="190" t="s">
        <v>242</v>
      </c>
      <c r="AU258" s="190" t="s">
        <v>86</v>
      </c>
      <c r="AY258" s="18" t="s">
        <v>237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84</v>
      </c>
      <c r="BK258" s="191">
        <f>ROUND(I258*H258,2)</f>
        <v>0</v>
      </c>
      <c r="BL258" s="18" t="s">
        <v>254</v>
      </c>
      <c r="BM258" s="190" t="s">
        <v>593</v>
      </c>
    </row>
    <row r="259" spans="1:65" s="2" customFormat="1" ht="10">
      <c r="A259" s="35"/>
      <c r="B259" s="36"/>
      <c r="C259" s="37"/>
      <c r="D259" s="192" t="s">
        <v>249</v>
      </c>
      <c r="E259" s="37"/>
      <c r="F259" s="193" t="s">
        <v>594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249</v>
      </c>
      <c r="AU259" s="18" t="s">
        <v>86</v>
      </c>
    </row>
    <row r="260" spans="1:65" s="2" customFormat="1" ht="10">
      <c r="A260" s="35"/>
      <c r="B260" s="36"/>
      <c r="C260" s="37"/>
      <c r="D260" s="197" t="s">
        <v>250</v>
      </c>
      <c r="E260" s="37"/>
      <c r="F260" s="198" t="s">
        <v>595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250</v>
      </c>
      <c r="AU260" s="18" t="s">
        <v>86</v>
      </c>
    </row>
    <row r="261" spans="1:65" s="2" customFormat="1" ht="22.25" customHeight="1">
      <c r="A261" s="35"/>
      <c r="B261" s="36"/>
      <c r="C261" s="179" t="s">
        <v>596</v>
      </c>
      <c r="D261" s="179" t="s">
        <v>242</v>
      </c>
      <c r="E261" s="180" t="s">
        <v>597</v>
      </c>
      <c r="F261" s="181" t="s">
        <v>598</v>
      </c>
      <c r="G261" s="182" t="s">
        <v>567</v>
      </c>
      <c r="H261" s="183">
        <v>10.023</v>
      </c>
      <c r="I261" s="184"/>
      <c r="J261" s="185">
        <f>ROUND(I261*H261,2)</f>
        <v>0</v>
      </c>
      <c r="K261" s="181" t="s">
        <v>246</v>
      </c>
      <c r="L261" s="40"/>
      <c r="M261" s="186" t="s">
        <v>19</v>
      </c>
      <c r="N261" s="187" t="s">
        <v>47</v>
      </c>
      <c r="O261" s="65"/>
      <c r="P261" s="188">
        <f>O261*H261</f>
        <v>0</v>
      </c>
      <c r="Q261" s="188">
        <v>0</v>
      </c>
      <c r="R261" s="188">
        <f>Q261*H261</f>
        <v>0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254</v>
      </c>
      <c r="AT261" s="190" t="s">
        <v>242</v>
      </c>
      <c r="AU261" s="190" t="s">
        <v>86</v>
      </c>
      <c r="AY261" s="18" t="s">
        <v>237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84</v>
      </c>
      <c r="BK261" s="191">
        <f>ROUND(I261*H261,2)</f>
        <v>0</v>
      </c>
      <c r="BL261" s="18" t="s">
        <v>254</v>
      </c>
      <c r="BM261" s="190" t="s">
        <v>599</v>
      </c>
    </row>
    <row r="262" spans="1:65" s="2" customFormat="1" ht="18">
      <c r="A262" s="35"/>
      <c r="B262" s="36"/>
      <c r="C262" s="37"/>
      <c r="D262" s="192" t="s">
        <v>249</v>
      </c>
      <c r="E262" s="37"/>
      <c r="F262" s="193" t="s">
        <v>600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249</v>
      </c>
      <c r="AU262" s="18" t="s">
        <v>86</v>
      </c>
    </row>
    <row r="263" spans="1:65" s="2" customFormat="1" ht="10">
      <c r="A263" s="35"/>
      <c r="B263" s="36"/>
      <c r="C263" s="37"/>
      <c r="D263" s="197" t="s">
        <v>250</v>
      </c>
      <c r="E263" s="37"/>
      <c r="F263" s="198" t="s">
        <v>601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250</v>
      </c>
      <c r="AU263" s="18" t="s">
        <v>86</v>
      </c>
    </row>
    <row r="264" spans="1:65" s="2" customFormat="1" ht="22.25" customHeight="1">
      <c r="A264" s="35"/>
      <c r="B264" s="36"/>
      <c r="C264" s="179" t="s">
        <v>602</v>
      </c>
      <c r="D264" s="179" t="s">
        <v>242</v>
      </c>
      <c r="E264" s="180" t="s">
        <v>603</v>
      </c>
      <c r="F264" s="181" t="s">
        <v>604</v>
      </c>
      <c r="G264" s="182" t="s">
        <v>567</v>
      </c>
      <c r="H264" s="183">
        <v>9.6300000000000008</v>
      </c>
      <c r="I264" s="184"/>
      <c r="J264" s="185">
        <f>ROUND(I264*H264,2)</f>
        <v>0</v>
      </c>
      <c r="K264" s="181" t="s">
        <v>246</v>
      </c>
      <c r="L264" s="40"/>
      <c r="M264" s="186" t="s">
        <v>19</v>
      </c>
      <c r="N264" s="187" t="s">
        <v>47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254</v>
      </c>
      <c r="AT264" s="190" t="s">
        <v>242</v>
      </c>
      <c r="AU264" s="190" t="s">
        <v>86</v>
      </c>
      <c r="AY264" s="18" t="s">
        <v>237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84</v>
      </c>
      <c r="BK264" s="191">
        <f>ROUND(I264*H264,2)</f>
        <v>0</v>
      </c>
      <c r="BL264" s="18" t="s">
        <v>254</v>
      </c>
      <c r="BM264" s="190" t="s">
        <v>605</v>
      </c>
    </row>
    <row r="265" spans="1:65" s="2" customFormat="1" ht="18">
      <c r="A265" s="35"/>
      <c r="B265" s="36"/>
      <c r="C265" s="37"/>
      <c r="D265" s="192" t="s">
        <v>249</v>
      </c>
      <c r="E265" s="37"/>
      <c r="F265" s="193" t="s">
        <v>606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249</v>
      </c>
      <c r="AU265" s="18" t="s">
        <v>86</v>
      </c>
    </row>
    <row r="266" spans="1:65" s="2" customFormat="1" ht="10">
      <c r="A266" s="35"/>
      <c r="B266" s="36"/>
      <c r="C266" s="37"/>
      <c r="D266" s="197" t="s">
        <v>250</v>
      </c>
      <c r="E266" s="37"/>
      <c r="F266" s="198" t="s">
        <v>607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250</v>
      </c>
      <c r="AU266" s="18" t="s">
        <v>86</v>
      </c>
    </row>
    <row r="267" spans="1:65" s="2" customFormat="1" ht="22.25" customHeight="1">
      <c r="A267" s="35"/>
      <c r="B267" s="36"/>
      <c r="C267" s="179" t="s">
        <v>608</v>
      </c>
      <c r="D267" s="179" t="s">
        <v>242</v>
      </c>
      <c r="E267" s="180" t="s">
        <v>609</v>
      </c>
      <c r="F267" s="181" t="s">
        <v>610</v>
      </c>
      <c r="G267" s="182" t="s">
        <v>567</v>
      </c>
      <c r="H267" s="183">
        <v>1.155</v>
      </c>
      <c r="I267" s="184"/>
      <c r="J267" s="185">
        <f>ROUND(I267*H267,2)</f>
        <v>0</v>
      </c>
      <c r="K267" s="181" t="s">
        <v>246</v>
      </c>
      <c r="L267" s="40"/>
      <c r="M267" s="186" t="s">
        <v>19</v>
      </c>
      <c r="N267" s="187" t="s">
        <v>47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254</v>
      </c>
      <c r="AT267" s="190" t="s">
        <v>242</v>
      </c>
      <c r="AU267" s="190" t="s">
        <v>86</v>
      </c>
      <c r="AY267" s="18" t="s">
        <v>237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84</v>
      </c>
      <c r="BK267" s="191">
        <f>ROUND(I267*H267,2)</f>
        <v>0</v>
      </c>
      <c r="BL267" s="18" t="s">
        <v>254</v>
      </c>
      <c r="BM267" s="190" t="s">
        <v>611</v>
      </c>
    </row>
    <row r="268" spans="1:65" s="2" customFormat="1" ht="18">
      <c r="A268" s="35"/>
      <c r="B268" s="36"/>
      <c r="C268" s="37"/>
      <c r="D268" s="192" t="s">
        <v>249</v>
      </c>
      <c r="E268" s="37"/>
      <c r="F268" s="193" t="s">
        <v>612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249</v>
      </c>
      <c r="AU268" s="18" t="s">
        <v>86</v>
      </c>
    </row>
    <row r="269" spans="1:65" s="2" customFormat="1" ht="10">
      <c r="A269" s="35"/>
      <c r="B269" s="36"/>
      <c r="C269" s="37"/>
      <c r="D269" s="197" t="s">
        <v>250</v>
      </c>
      <c r="E269" s="37"/>
      <c r="F269" s="198" t="s">
        <v>613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250</v>
      </c>
      <c r="AU269" s="18" t="s">
        <v>86</v>
      </c>
    </row>
    <row r="270" spans="1:65" s="2" customFormat="1" ht="22.25" customHeight="1">
      <c r="A270" s="35"/>
      <c r="B270" s="36"/>
      <c r="C270" s="179" t="s">
        <v>614</v>
      </c>
      <c r="D270" s="179" t="s">
        <v>242</v>
      </c>
      <c r="E270" s="180" t="s">
        <v>615</v>
      </c>
      <c r="F270" s="181" t="s">
        <v>616</v>
      </c>
      <c r="G270" s="182" t="s">
        <v>567</v>
      </c>
      <c r="H270" s="183">
        <v>0.2</v>
      </c>
      <c r="I270" s="184"/>
      <c r="J270" s="185">
        <f>ROUND(I270*H270,2)</f>
        <v>0</v>
      </c>
      <c r="K270" s="181" t="s">
        <v>246</v>
      </c>
      <c r="L270" s="40"/>
      <c r="M270" s="186" t="s">
        <v>19</v>
      </c>
      <c r="N270" s="187" t="s">
        <v>47</v>
      </c>
      <c r="O270" s="65"/>
      <c r="P270" s="188">
        <f>O270*H270</f>
        <v>0</v>
      </c>
      <c r="Q270" s="188">
        <v>0</v>
      </c>
      <c r="R270" s="188">
        <f>Q270*H270</f>
        <v>0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254</v>
      </c>
      <c r="AT270" s="190" t="s">
        <v>242</v>
      </c>
      <c r="AU270" s="190" t="s">
        <v>86</v>
      </c>
      <c r="AY270" s="18" t="s">
        <v>237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84</v>
      </c>
      <c r="BK270" s="191">
        <f>ROUND(I270*H270,2)</f>
        <v>0</v>
      </c>
      <c r="BL270" s="18" t="s">
        <v>254</v>
      </c>
      <c r="BM270" s="190" t="s">
        <v>617</v>
      </c>
    </row>
    <row r="271" spans="1:65" s="2" customFormat="1" ht="18">
      <c r="A271" s="35"/>
      <c r="B271" s="36"/>
      <c r="C271" s="37"/>
      <c r="D271" s="192" t="s">
        <v>249</v>
      </c>
      <c r="E271" s="37"/>
      <c r="F271" s="193" t="s">
        <v>616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249</v>
      </c>
      <c r="AU271" s="18" t="s">
        <v>86</v>
      </c>
    </row>
    <row r="272" spans="1:65" s="2" customFormat="1" ht="10">
      <c r="A272" s="35"/>
      <c r="B272" s="36"/>
      <c r="C272" s="37"/>
      <c r="D272" s="197" t="s">
        <v>250</v>
      </c>
      <c r="E272" s="37"/>
      <c r="F272" s="198" t="s">
        <v>618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250</v>
      </c>
      <c r="AU272" s="18" t="s">
        <v>86</v>
      </c>
    </row>
    <row r="273" spans="1:65" s="12" customFormat="1" ht="25.9" customHeight="1">
      <c r="B273" s="163"/>
      <c r="C273" s="164"/>
      <c r="D273" s="165" t="s">
        <v>75</v>
      </c>
      <c r="E273" s="166" t="s">
        <v>619</v>
      </c>
      <c r="F273" s="166" t="s">
        <v>620</v>
      </c>
      <c r="G273" s="164"/>
      <c r="H273" s="164"/>
      <c r="I273" s="167"/>
      <c r="J273" s="168">
        <f>BK273</f>
        <v>0</v>
      </c>
      <c r="K273" s="164"/>
      <c r="L273" s="169"/>
      <c r="M273" s="170"/>
      <c r="N273" s="171"/>
      <c r="O273" s="171"/>
      <c r="P273" s="172">
        <f>P274+P295+P301+P337+P349+P371+P387+P403+P412</f>
        <v>0</v>
      </c>
      <c r="Q273" s="171"/>
      <c r="R273" s="172">
        <f>R274+R295+R301+R337+R349+R371+R387+R403+R412</f>
        <v>1.0539939999999999</v>
      </c>
      <c r="S273" s="171"/>
      <c r="T273" s="173">
        <f>T274+T295+T301+T337+T349+T371+T387+T403+T412</f>
        <v>11.341381489999998</v>
      </c>
      <c r="AR273" s="174" t="s">
        <v>86</v>
      </c>
      <c r="AT273" s="175" t="s">
        <v>75</v>
      </c>
      <c r="AU273" s="175" t="s">
        <v>76</v>
      </c>
      <c r="AY273" s="174" t="s">
        <v>237</v>
      </c>
      <c r="BK273" s="176">
        <f>BK274+BK295+BK301+BK337+BK349+BK371+BK387+BK403+BK412</f>
        <v>0</v>
      </c>
    </row>
    <row r="274" spans="1:65" s="12" customFormat="1" ht="22.75" customHeight="1">
      <c r="B274" s="163"/>
      <c r="C274" s="164"/>
      <c r="D274" s="165" t="s">
        <v>75</v>
      </c>
      <c r="E274" s="177" t="s">
        <v>621</v>
      </c>
      <c r="F274" s="177" t="s">
        <v>622</v>
      </c>
      <c r="G274" s="164"/>
      <c r="H274" s="164"/>
      <c r="I274" s="167"/>
      <c r="J274" s="178">
        <f>BK274</f>
        <v>0</v>
      </c>
      <c r="K274" s="164"/>
      <c r="L274" s="169"/>
      <c r="M274" s="170"/>
      <c r="N274" s="171"/>
      <c r="O274" s="171"/>
      <c r="P274" s="172">
        <f>SUM(P275:P294)</f>
        <v>0</v>
      </c>
      <c r="Q274" s="171"/>
      <c r="R274" s="172">
        <f>SUM(R275:R294)</f>
        <v>0</v>
      </c>
      <c r="S274" s="171"/>
      <c r="T274" s="173">
        <f>SUM(T275:T294)</f>
        <v>0.22448000000000001</v>
      </c>
      <c r="AR274" s="174" t="s">
        <v>86</v>
      </c>
      <c r="AT274" s="175" t="s">
        <v>75</v>
      </c>
      <c r="AU274" s="175" t="s">
        <v>84</v>
      </c>
      <c r="AY274" s="174" t="s">
        <v>237</v>
      </c>
      <c r="BK274" s="176">
        <f>SUM(BK275:BK294)</f>
        <v>0</v>
      </c>
    </row>
    <row r="275" spans="1:65" s="2" customFormat="1" ht="14.4" customHeight="1">
      <c r="A275" s="35"/>
      <c r="B275" s="36"/>
      <c r="C275" s="179" t="s">
        <v>623</v>
      </c>
      <c r="D275" s="179" t="s">
        <v>242</v>
      </c>
      <c r="E275" s="180" t="s">
        <v>624</v>
      </c>
      <c r="F275" s="181" t="s">
        <v>625</v>
      </c>
      <c r="G275" s="182" t="s">
        <v>626</v>
      </c>
      <c r="H275" s="183">
        <v>2</v>
      </c>
      <c r="I275" s="184"/>
      <c r="J275" s="185">
        <f>ROUND(I275*H275,2)</f>
        <v>0</v>
      </c>
      <c r="K275" s="181" t="s">
        <v>246</v>
      </c>
      <c r="L275" s="40"/>
      <c r="M275" s="186" t="s">
        <v>19</v>
      </c>
      <c r="N275" s="187" t="s">
        <v>47</v>
      </c>
      <c r="O275" s="65"/>
      <c r="P275" s="188">
        <f>O275*H275</f>
        <v>0</v>
      </c>
      <c r="Q275" s="188">
        <v>0</v>
      </c>
      <c r="R275" s="188">
        <f>Q275*H275</f>
        <v>0</v>
      </c>
      <c r="S275" s="188">
        <v>3.4200000000000001E-2</v>
      </c>
      <c r="T275" s="189">
        <f>S275*H275</f>
        <v>6.8400000000000002E-2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331</v>
      </c>
      <c r="AT275" s="190" t="s">
        <v>242</v>
      </c>
      <c r="AU275" s="190" t="s">
        <v>86</v>
      </c>
      <c r="AY275" s="18" t="s">
        <v>237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84</v>
      </c>
      <c r="BK275" s="191">
        <f>ROUND(I275*H275,2)</f>
        <v>0</v>
      </c>
      <c r="BL275" s="18" t="s">
        <v>331</v>
      </c>
      <c r="BM275" s="190" t="s">
        <v>627</v>
      </c>
    </row>
    <row r="276" spans="1:65" s="2" customFormat="1" ht="10">
      <c r="A276" s="35"/>
      <c r="B276" s="36"/>
      <c r="C276" s="37"/>
      <c r="D276" s="192" t="s">
        <v>249</v>
      </c>
      <c r="E276" s="37"/>
      <c r="F276" s="193" t="s">
        <v>628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249</v>
      </c>
      <c r="AU276" s="18" t="s">
        <v>86</v>
      </c>
    </row>
    <row r="277" spans="1:65" s="2" customFormat="1" ht="10">
      <c r="A277" s="35"/>
      <c r="B277" s="36"/>
      <c r="C277" s="37"/>
      <c r="D277" s="197" t="s">
        <v>250</v>
      </c>
      <c r="E277" s="37"/>
      <c r="F277" s="198" t="s">
        <v>629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250</v>
      </c>
      <c r="AU277" s="18" t="s">
        <v>86</v>
      </c>
    </row>
    <row r="278" spans="1:65" s="2" customFormat="1" ht="18">
      <c r="A278" s="35"/>
      <c r="B278" s="36"/>
      <c r="C278" s="37"/>
      <c r="D278" s="192" t="s">
        <v>345</v>
      </c>
      <c r="E278" s="37"/>
      <c r="F278" s="221" t="s">
        <v>630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345</v>
      </c>
      <c r="AU278" s="18" t="s">
        <v>86</v>
      </c>
    </row>
    <row r="279" spans="1:65" s="2" customFormat="1" ht="14.4" customHeight="1">
      <c r="A279" s="35"/>
      <c r="B279" s="36"/>
      <c r="C279" s="179" t="s">
        <v>631</v>
      </c>
      <c r="D279" s="179" t="s">
        <v>242</v>
      </c>
      <c r="E279" s="180" t="s">
        <v>632</v>
      </c>
      <c r="F279" s="181" t="s">
        <v>633</v>
      </c>
      <c r="G279" s="182" t="s">
        <v>626</v>
      </c>
      <c r="H279" s="183">
        <v>2</v>
      </c>
      <c r="I279" s="184"/>
      <c r="J279" s="185">
        <f>ROUND(I279*H279,2)</f>
        <v>0</v>
      </c>
      <c r="K279" s="181" t="s">
        <v>246</v>
      </c>
      <c r="L279" s="40"/>
      <c r="M279" s="186" t="s">
        <v>19</v>
      </c>
      <c r="N279" s="187" t="s">
        <v>47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1.9460000000000002E-2</v>
      </c>
      <c r="T279" s="189">
        <f>S279*H279</f>
        <v>3.8920000000000003E-2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331</v>
      </c>
      <c r="AT279" s="190" t="s">
        <v>242</v>
      </c>
      <c r="AU279" s="190" t="s">
        <v>86</v>
      </c>
      <c r="AY279" s="18" t="s">
        <v>237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84</v>
      </c>
      <c r="BK279" s="191">
        <f>ROUND(I279*H279,2)</f>
        <v>0</v>
      </c>
      <c r="BL279" s="18" t="s">
        <v>331</v>
      </c>
      <c r="BM279" s="190" t="s">
        <v>634</v>
      </c>
    </row>
    <row r="280" spans="1:65" s="2" customFormat="1" ht="10">
      <c r="A280" s="35"/>
      <c r="B280" s="36"/>
      <c r="C280" s="37"/>
      <c r="D280" s="192" t="s">
        <v>249</v>
      </c>
      <c r="E280" s="37"/>
      <c r="F280" s="193" t="s">
        <v>635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249</v>
      </c>
      <c r="AU280" s="18" t="s">
        <v>86</v>
      </c>
    </row>
    <row r="281" spans="1:65" s="2" customFormat="1" ht="10">
      <c r="A281" s="35"/>
      <c r="B281" s="36"/>
      <c r="C281" s="37"/>
      <c r="D281" s="197" t="s">
        <v>250</v>
      </c>
      <c r="E281" s="37"/>
      <c r="F281" s="198" t="s">
        <v>636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250</v>
      </c>
      <c r="AU281" s="18" t="s">
        <v>86</v>
      </c>
    </row>
    <row r="282" spans="1:65" s="2" customFormat="1" ht="18">
      <c r="A282" s="35"/>
      <c r="B282" s="36"/>
      <c r="C282" s="37"/>
      <c r="D282" s="192" t="s">
        <v>345</v>
      </c>
      <c r="E282" s="37"/>
      <c r="F282" s="221" t="s">
        <v>637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345</v>
      </c>
      <c r="AU282" s="18" t="s">
        <v>86</v>
      </c>
    </row>
    <row r="283" spans="1:65" s="2" customFormat="1" ht="14.4" customHeight="1">
      <c r="A283" s="35"/>
      <c r="B283" s="36"/>
      <c r="C283" s="179" t="s">
        <v>638</v>
      </c>
      <c r="D283" s="179" t="s">
        <v>242</v>
      </c>
      <c r="E283" s="180" t="s">
        <v>639</v>
      </c>
      <c r="F283" s="181" t="s">
        <v>640</v>
      </c>
      <c r="G283" s="182" t="s">
        <v>626</v>
      </c>
      <c r="H283" s="183">
        <v>1</v>
      </c>
      <c r="I283" s="184"/>
      <c r="J283" s="185">
        <f>ROUND(I283*H283,2)</f>
        <v>0</v>
      </c>
      <c r="K283" s="181" t="s">
        <v>246</v>
      </c>
      <c r="L283" s="40"/>
      <c r="M283" s="186" t="s">
        <v>19</v>
      </c>
      <c r="N283" s="187" t="s">
        <v>47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4.0500000000000001E-2</v>
      </c>
      <c r="T283" s="189">
        <f>S283*H283</f>
        <v>4.0500000000000001E-2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331</v>
      </c>
      <c r="AT283" s="190" t="s">
        <v>242</v>
      </c>
      <c r="AU283" s="190" t="s">
        <v>86</v>
      </c>
      <c r="AY283" s="18" t="s">
        <v>237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84</v>
      </c>
      <c r="BK283" s="191">
        <f>ROUND(I283*H283,2)</f>
        <v>0</v>
      </c>
      <c r="BL283" s="18" t="s">
        <v>331</v>
      </c>
      <c r="BM283" s="190" t="s">
        <v>641</v>
      </c>
    </row>
    <row r="284" spans="1:65" s="2" customFormat="1" ht="10">
      <c r="A284" s="35"/>
      <c r="B284" s="36"/>
      <c r="C284" s="37"/>
      <c r="D284" s="192" t="s">
        <v>249</v>
      </c>
      <c r="E284" s="37"/>
      <c r="F284" s="193" t="s">
        <v>642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249</v>
      </c>
      <c r="AU284" s="18" t="s">
        <v>86</v>
      </c>
    </row>
    <row r="285" spans="1:65" s="2" customFormat="1" ht="10">
      <c r="A285" s="35"/>
      <c r="B285" s="36"/>
      <c r="C285" s="37"/>
      <c r="D285" s="197" t="s">
        <v>250</v>
      </c>
      <c r="E285" s="37"/>
      <c r="F285" s="198" t="s">
        <v>643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250</v>
      </c>
      <c r="AU285" s="18" t="s">
        <v>86</v>
      </c>
    </row>
    <row r="286" spans="1:65" s="2" customFormat="1" ht="18">
      <c r="A286" s="35"/>
      <c r="B286" s="36"/>
      <c r="C286" s="37"/>
      <c r="D286" s="192" t="s">
        <v>345</v>
      </c>
      <c r="E286" s="37"/>
      <c r="F286" s="221" t="s">
        <v>637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345</v>
      </c>
      <c r="AU286" s="18" t="s">
        <v>86</v>
      </c>
    </row>
    <row r="287" spans="1:65" s="2" customFormat="1" ht="14.4" customHeight="1">
      <c r="A287" s="35"/>
      <c r="B287" s="36"/>
      <c r="C287" s="179" t="s">
        <v>644</v>
      </c>
      <c r="D287" s="179" t="s">
        <v>242</v>
      </c>
      <c r="E287" s="180" t="s">
        <v>645</v>
      </c>
      <c r="F287" s="181" t="s">
        <v>646</v>
      </c>
      <c r="G287" s="182" t="s">
        <v>626</v>
      </c>
      <c r="H287" s="183">
        <v>1</v>
      </c>
      <c r="I287" s="184"/>
      <c r="J287" s="185">
        <f>ROUND(I287*H287,2)</f>
        <v>0</v>
      </c>
      <c r="K287" s="181" t="s">
        <v>246</v>
      </c>
      <c r="L287" s="40"/>
      <c r="M287" s="186" t="s">
        <v>19</v>
      </c>
      <c r="N287" s="187" t="s">
        <v>47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7.1499999999999994E-2</v>
      </c>
      <c r="T287" s="189">
        <f>S287*H287</f>
        <v>7.1499999999999994E-2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331</v>
      </c>
      <c r="AT287" s="190" t="s">
        <v>242</v>
      </c>
      <c r="AU287" s="190" t="s">
        <v>86</v>
      </c>
      <c r="AY287" s="18" t="s">
        <v>237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84</v>
      </c>
      <c r="BK287" s="191">
        <f>ROUND(I287*H287,2)</f>
        <v>0</v>
      </c>
      <c r="BL287" s="18" t="s">
        <v>331</v>
      </c>
      <c r="BM287" s="190" t="s">
        <v>647</v>
      </c>
    </row>
    <row r="288" spans="1:65" s="2" customFormat="1" ht="10">
      <c r="A288" s="35"/>
      <c r="B288" s="36"/>
      <c r="C288" s="37"/>
      <c r="D288" s="192" t="s">
        <v>249</v>
      </c>
      <c r="E288" s="37"/>
      <c r="F288" s="193" t="s">
        <v>648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249</v>
      </c>
      <c r="AU288" s="18" t="s">
        <v>86</v>
      </c>
    </row>
    <row r="289" spans="1:65" s="2" customFormat="1" ht="10">
      <c r="A289" s="35"/>
      <c r="B289" s="36"/>
      <c r="C289" s="37"/>
      <c r="D289" s="197" t="s">
        <v>250</v>
      </c>
      <c r="E289" s="37"/>
      <c r="F289" s="198" t="s">
        <v>649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250</v>
      </c>
      <c r="AU289" s="18" t="s">
        <v>86</v>
      </c>
    </row>
    <row r="290" spans="1:65" s="2" customFormat="1" ht="18">
      <c r="A290" s="35"/>
      <c r="B290" s="36"/>
      <c r="C290" s="37"/>
      <c r="D290" s="192" t="s">
        <v>345</v>
      </c>
      <c r="E290" s="37"/>
      <c r="F290" s="221" t="s">
        <v>637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345</v>
      </c>
      <c r="AU290" s="18" t="s">
        <v>86</v>
      </c>
    </row>
    <row r="291" spans="1:65" s="2" customFormat="1" ht="14.4" customHeight="1">
      <c r="A291" s="35"/>
      <c r="B291" s="36"/>
      <c r="C291" s="179" t="s">
        <v>650</v>
      </c>
      <c r="D291" s="179" t="s">
        <v>242</v>
      </c>
      <c r="E291" s="180" t="s">
        <v>651</v>
      </c>
      <c r="F291" s="181" t="s">
        <v>652</v>
      </c>
      <c r="G291" s="182" t="s">
        <v>626</v>
      </c>
      <c r="H291" s="183">
        <v>6</v>
      </c>
      <c r="I291" s="184"/>
      <c r="J291" s="185">
        <f>ROUND(I291*H291,2)</f>
        <v>0</v>
      </c>
      <c r="K291" s="181" t="s">
        <v>246</v>
      </c>
      <c r="L291" s="40"/>
      <c r="M291" s="186" t="s">
        <v>19</v>
      </c>
      <c r="N291" s="187" t="s">
        <v>47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8.5999999999999998E-4</v>
      </c>
      <c r="T291" s="189">
        <f>S291*H291</f>
        <v>5.1599999999999997E-3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331</v>
      </c>
      <c r="AT291" s="190" t="s">
        <v>242</v>
      </c>
      <c r="AU291" s="190" t="s">
        <v>86</v>
      </c>
      <c r="AY291" s="18" t="s">
        <v>237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84</v>
      </c>
      <c r="BK291" s="191">
        <f>ROUND(I291*H291,2)</f>
        <v>0</v>
      </c>
      <c r="BL291" s="18" t="s">
        <v>331</v>
      </c>
      <c r="BM291" s="190" t="s">
        <v>653</v>
      </c>
    </row>
    <row r="292" spans="1:65" s="2" customFormat="1" ht="10">
      <c r="A292" s="35"/>
      <c r="B292" s="36"/>
      <c r="C292" s="37"/>
      <c r="D292" s="192" t="s">
        <v>249</v>
      </c>
      <c r="E292" s="37"/>
      <c r="F292" s="193" t="s">
        <v>654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249</v>
      </c>
      <c r="AU292" s="18" t="s">
        <v>86</v>
      </c>
    </row>
    <row r="293" spans="1:65" s="2" customFormat="1" ht="10">
      <c r="A293" s="35"/>
      <c r="B293" s="36"/>
      <c r="C293" s="37"/>
      <c r="D293" s="197" t="s">
        <v>250</v>
      </c>
      <c r="E293" s="37"/>
      <c r="F293" s="198" t="s">
        <v>655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250</v>
      </c>
      <c r="AU293" s="18" t="s">
        <v>86</v>
      </c>
    </row>
    <row r="294" spans="1:65" s="2" customFormat="1" ht="18">
      <c r="A294" s="35"/>
      <c r="B294" s="36"/>
      <c r="C294" s="37"/>
      <c r="D294" s="192" t="s">
        <v>345</v>
      </c>
      <c r="E294" s="37"/>
      <c r="F294" s="221" t="s">
        <v>656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345</v>
      </c>
      <c r="AU294" s="18" t="s">
        <v>86</v>
      </c>
    </row>
    <row r="295" spans="1:65" s="12" customFormat="1" ht="22.75" customHeight="1">
      <c r="B295" s="163"/>
      <c r="C295" s="164"/>
      <c r="D295" s="165" t="s">
        <v>75</v>
      </c>
      <c r="E295" s="177" t="s">
        <v>657</v>
      </c>
      <c r="F295" s="177" t="s">
        <v>658</v>
      </c>
      <c r="G295" s="164"/>
      <c r="H295" s="164"/>
      <c r="I295" s="167"/>
      <c r="J295" s="178">
        <f>BK295</f>
        <v>0</v>
      </c>
      <c r="K295" s="164"/>
      <c r="L295" s="169"/>
      <c r="M295" s="170"/>
      <c r="N295" s="171"/>
      <c r="O295" s="171"/>
      <c r="P295" s="172">
        <f>SUM(P296:P300)</f>
        <v>0</v>
      </c>
      <c r="Q295" s="171"/>
      <c r="R295" s="172">
        <f>SUM(R296:R300)</f>
        <v>3.0600000000000002E-3</v>
      </c>
      <c r="S295" s="171"/>
      <c r="T295" s="173">
        <f>SUM(T296:T300)</f>
        <v>0</v>
      </c>
      <c r="AR295" s="174" t="s">
        <v>86</v>
      </c>
      <c r="AT295" s="175" t="s">
        <v>75</v>
      </c>
      <c r="AU295" s="175" t="s">
        <v>84</v>
      </c>
      <c r="AY295" s="174" t="s">
        <v>237</v>
      </c>
      <c r="BK295" s="176">
        <f>SUM(BK296:BK300)</f>
        <v>0</v>
      </c>
    </row>
    <row r="296" spans="1:65" s="2" customFormat="1" ht="19.75" customHeight="1">
      <c r="A296" s="35"/>
      <c r="B296" s="36"/>
      <c r="C296" s="179" t="s">
        <v>659</v>
      </c>
      <c r="D296" s="179" t="s">
        <v>242</v>
      </c>
      <c r="E296" s="180" t="s">
        <v>660</v>
      </c>
      <c r="F296" s="181" t="s">
        <v>661</v>
      </c>
      <c r="G296" s="182" t="s">
        <v>370</v>
      </c>
      <c r="H296" s="183">
        <v>4</v>
      </c>
      <c r="I296" s="184"/>
      <c r="J296" s="185">
        <f>ROUND(I296*H296,2)</f>
        <v>0</v>
      </c>
      <c r="K296" s="181" t="s">
        <v>19</v>
      </c>
      <c r="L296" s="40"/>
      <c r="M296" s="186" t="s">
        <v>19</v>
      </c>
      <c r="N296" s="187" t="s">
        <v>47</v>
      </c>
      <c r="O296" s="65"/>
      <c r="P296" s="188">
        <f>O296*H296</f>
        <v>0</v>
      </c>
      <c r="Q296" s="188">
        <v>6.6E-4</v>
      </c>
      <c r="R296" s="188">
        <f>Q296*H296</f>
        <v>2.64E-3</v>
      </c>
      <c r="S296" s="188">
        <v>0</v>
      </c>
      <c r="T296" s="18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331</v>
      </c>
      <c r="AT296" s="190" t="s">
        <v>242</v>
      </c>
      <c r="AU296" s="190" t="s">
        <v>86</v>
      </c>
      <c r="AY296" s="18" t="s">
        <v>237</v>
      </c>
      <c r="BE296" s="191">
        <f>IF(N296="základní",J296,0)</f>
        <v>0</v>
      </c>
      <c r="BF296" s="191">
        <f>IF(N296="snížená",J296,0)</f>
        <v>0</v>
      </c>
      <c r="BG296" s="191">
        <f>IF(N296="zákl. přenesená",J296,0)</f>
        <v>0</v>
      </c>
      <c r="BH296" s="191">
        <f>IF(N296="sníž. přenesená",J296,0)</f>
        <v>0</v>
      </c>
      <c r="BI296" s="191">
        <f>IF(N296="nulová",J296,0)</f>
        <v>0</v>
      </c>
      <c r="BJ296" s="18" t="s">
        <v>84</v>
      </c>
      <c r="BK296" s="191">
        <f>ROUND(I296*H296,2)</f>
        <v>0</v>
      </c>
      <c r="BL296" s="18" t="s">
        <v>331</v>
      </c>
      <c r="BM296" s="190" t="s">
        <v>662</v>
      </c>
    </row>
    <row r="297" spans="1:65" s="2" customFormat="1" ht="10">
      <c r="A297" s="35"/>
      <c r="B297" s="36"/>
      <c r="C297" s="37"/>
      <c r="D297" s="192" t="s">
        <v>249</v>
      </c>
      <c r="E297" s="37"/>
      <c r="F297" s="193" t="s">
        <v>661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249</v>
      </c>
      <c r="AU297" s="18" t="s">
        <v>86</v>
      </c>
    </row>
    <row r="298" spans="1:65" s="2" customFormat="1" ht="18">
      <c r="A298" s="35"/>
      <c r="B298" s="36"/>
      <c r="C298" s="37"/>
      <c r="D298" s="192" t="s">
        <v>345</v>
      </c>
      <c r="E298" s="37"/>
      <c r="F298" s="221" t="s">
        <v>663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345</v>
      </c>
      <c r="AU298" s="18" t="s">
        <v>86</v>
      </c>
    </row>
    <row r="299" spans="1:65" s="2" customFormat="1" ht="19.75" customHeight="1">
      <c r="A299" s="35"/>
      <c r="B299" s="36"/>
      <c r="C299" s="179" t="s">
        <v>664</v>
      </c>
      <c r="D299" s="179" t="s">
        <v>242</v>
      </c>
      <c r="E299" s="180" t="s">
        <v>665</v>
      </c>
      <c r="F299" s="181" t="s">
        <v>666</v>
      </c>
      <c r="G299" s="182" t="s">
        <v>370</v>
      </c>
      <c r="H299" s="183">
        <v>2</v>
      </c>
      <c r="I299" s="184"/>
      <c r="J299" s="185">
        <f>ROUND(I299*H299,2)</f>
        <v>0</v>
      </c>
      <c r="K299" s="181" t="s">
        <v>19</v>
      </c>
      <c r="L299" s="40"/>
      <c r="M299" s="186" t="s">
        <v>19</v>
      </c>
      <c r="N299" s="187" t="s">
        <v>47</v>
      </c>
      <c r="O299" s="65"/>
      <c r="P299" s="188">
        <f>O299*H299</f>
        <v>0</v>
      </c>
      <c r="Q299" s="188">
        <v>2.1000000000000001E-4</v>
      </c>
      <c r="R299" s="188">
        <f>Q299*H299</f>
        <v>4.2000000000000002E-4</v>
      </c>
      <c r="S299" s="188">
        <v>0</v>
      </c>
      <c r="T299" s="18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331</v>
      </c>
      <c r="AT299" s="190" t="s">
        <v>242</v>
      </c>
      <c r="AU299" s="190" t="s">
        <v>86</v>
      </c>
      <c r="AY299" s="18" t="s">
        <v>237</v>
      </c>
      <c r="BE299" s="191">
        <f>IF(N299="základní",J299,0)</f>
        <v>0</v>
      </c>
      <c r="BF299" s="191">
        <f>IF(N299="snížená",J299,0)</f>
        <v>0</v>
      </c>
      <c r="BG299" s="191">
        <f>IF(N299="zákl. přenesená",J299,0)</f>
        <v>0</v>
      </c>
      <c r="BH299" s="191">
        <f>IF(N299="sníž. přenesená",J299,0)</f>
        <v>0</v>
      </c>
      <c r="BI299" s="191">
        <f>IF(N299="nulová",J299,0)</f>
        <v>0</v>
      </c>
      <c r="BJ299" s="18" t="s">
        <v>84</v>
      </c>
      <c r="BK299" s="191">
        <f>ROUND(I299*H299,2)</f>
        <v>0</v>
      </c>
      <c r="BL299" s="18" t="s">
        <v>331</v>
      </c>
      <c r="BM299" s="190" t="s">
        <v>667</v>
      </c>
    </row>
    <row r="300" spans="1:65" s="2" customFormat="1" ht="10">
      <c r="A300" s="35"/>
      <c r="B300" s="36"/>
      <c r="C300" s="37"/>
      <c r="D300" s="192" t="s">
        <v>249</v>
      </c>
      <c r="E300" s="37"/>
      <c r="F300" s="193" t="s">
        <v>668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249</v>
      </c>
      <c r="AU300" s="18" t="s">
        <v>86</v>
      </c>
    </row>
    <row r="301" spans="1:65" s="12" customFormat="1" ht="22.75" customHeight="1">
      <c r="B301" s="163"/>
      <c r="C301" s="164"/>
      <c r="D301" s="165" t="s">
        <v>75</v>
      </c>
      <c r="E301" s="177" t="s">
        <v>669</v>
      </c>
      <c r="F301" s="177" t="s">
        <v>670</v>
      </c>
      <c r="G301" s="164"/>
      <c r="H301" s="164"/>
      <c r="I301" s="167"/>
      <c r="J301" s="178">
        <f>BK301</f>
        <v>0</v>
      </c>
      <c r="K301" s="164"/>
      <c r="L301" s="169"/>
      <c r="M301" s="170"/>
      <c r="N301" s="171"/>
      <c r="O301" s="171"/>
      <c r="P301" s="172">
        <f>SUM(P302:P336)</f>
        <v>0</v>
      </c>
      <c r="Q301" s="171"/>
      <c r="R301" s="172">
        <f>SUM(R302:R336)</f>
        <v>0.10188</v>
      </c>
      <c r="S301" s="171"/>
      <c r="T301" s="173">
        <f>SUM(T302:T336)</f>
        <v>0.34509299999999998</v>
      </c>
      <c r="AR301" s="174" t="s">
        <v>86</v>
      </c>
      <c r="AT301" s="175" t="s">
        <v>75</v>
      </c>
      <c r="AU301" s="175" t="s">
        <v>84</v>
      </c>
      <c r="AY301" s="174" t="s">
        <v>237</v>
      </c>
      <c r="BK301" s="176">
        <f>SUM(BK302:BK336)</f>
        <v>0</v>
      </c>
    </row>
    <row r="302" spans="1:65" s="2" customFormat="1" ht="14.4" customHeight="1">
      <c r="A302" s="35"/>
      <c r="B302" s="36"/>
      <c r="C302" s="179" t="s">
        <v>671</v>
      </c>
      <c r="D302" s="179" t="s">
        <v>242</v>
      </c>
      <c r="E302" s="180" t="s">
        <v>672</v>
      </c>
      <c r="F302" s="181" t="s">
        <v>673</v>
      </c>
      <c r="G302" s="182" t="s">
        <v>411</v>
      </c>
      <c r="H302" s="183">
        <v>8.2799999999999994</v>
      </c>
      <c r="I302" s="184"/>
      <c r="J302" s="185">
        <f>ROUND(I302*H302,2)</f>
        <v>0</v>
      </c>
      <c r="K302" s="181" t="s">
        <v>246</v>
      </c>
      <c r="L302" s="40"/>
      <c r="M302" s="186" t="s">
        <v>19</v>
      </c>
      <c r="N302" s="187" t="s">
        <v>47</v>
      </c>
      <c r="O302" s="65"/>
      <c r="P302" s="188">
        <f>O302*H302</f>
        <v>0</v>
      </c>
      <c r="Q302" s="188">
        <v>1.25E-3</v>
      </c>
      <c r="R302" s="188">
        <f>Q302*H302</f>
        <v>1.035E-2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331</v>
      </c>
      <c r="AT302" s="190" t="s">
        <v>242</v>
      </c>
      <c r="AU302" s="190" t="s">
        <v>86</v>
      </c>
      <c r="AY302" s="18" t="s">
        <v>237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84</v>
      </c>
      <c r="BK302" s="191">
        <f>ROUND(I302*H302,2)</f>
        <v>0</v>
      </c>
      <c r="BL302" s="18" t="s">
        <v>331</v>
      </c>
      <c r="BM302" s="190" t="s">
        <v>674</v>
      </c>
    </row>
    <row r="303" spans="1:65" s="2" customFormat="1" ht="10">
      <c r="A303" s="35"/>
      <c r="B303" s="36"/>
      <c r="C303" s="37"/>
      <c r="D303" s="192" t="s">
        <v>249</v>
      </c>
      <c r="E303" s="37"/>
      <c r="F303" s="193" t="s">
        <v>675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249</v>
      </c>
      <c r="AU303" s="18" t="s">
        <v>86</v>
      </c>
    </row>
    <row r="304" spans="1:65" s="2" customFormat="1" ht="10">
      <c r="A304" s="35"/>
      <c r="B304" s="36"/>
      <c r="C304" s="37"/>
      <c r="D304" s="197" t="s">
        <v>250</v>
      </c>
      <c r="E304" s="37"/>
      <c r="F304" s="198" t="s">
        <v>676</v>
      </c>
      <c r="G304" s="37"/>
      <c r="H304" s="37"/>
      <c r="I304" s="194"/>
      <c r="J304" s="37"/>
      <c r="K304" s="37"/>
      <c r="L304" s="40"/>
      <c r="M304" s="195"/>
      <c r="N304" s="196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250</v>
      </c>
      <c r="AU304" s="18" t="s">
        <v>86</v>
      </c>
    </row>
    <row r="305" spans="1:65" s="2" customFormat="1" ht="18">
      <c r="A305" s="35"/>
      <c r="B305" s="36"/>
      <c r="C305" s="37"/>
      <c r="D305" s="192" t="s">
        <v>345</v>
      </c>
      <c r="E305" s="37"/>
      <c r="F305" s="221" t="s">
        <v>677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345</v>
      </c>
      <c r="AU305" s="18" t="s">
        <v>86</v>
      </c>
    </row>
    <row r="306" spans="1:65" s="13" customFormat="1" ht="10">
      <c r="B306" s="199"/>
      <c r="C306" s="200"/>
      <c r="D306" s="192" t="s">
        <v>252</v>
      </c>
      <c r="E306" s="201" t="s">
        <v>19</v>
      </c>
      <c r="F306" s="202" t="s">
        <v>678</v>
      </c>
      <c r="G306" s="200"/>
      <c r="H306" s="203">
        <v>8.2799999999999994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252</v>
      </c>
      <c r="AU306" s="209" t="s">
        <v>86</v>
      </c>
      <c r="AV306" s="13" t="s">
        <v>86</v>
      </c>
      <c r="AW306" s="13" t="s">
        <v>37</v>
      </c>
      <c r="AX306" s="13" t="s">
        <v>76</v>
      </c>
      <c r="AY306" s="209" t="s">
        <v>237</v>
      </c>
    </row>
    <row r="307" spans="1:65" s="14" customFormat="1" ht="10">
      <c r="B307" s="210"/>
      <c r="C307" s="211"/>
      <c r="D307" s="192" t="s">
        <v>252</v>
      </c>
      <c r="E307" s="212" t="s">
        <v>19</v>
      </c>
      <c r="F307" s="213" t="s">
        <v>253</v>
      </c>
      <c r="G307" s="211"/>
      <c r="H307" s="214">
        <v>8.2799999999999994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252</v>
      </c>
      <c r="AU307" s="220" t="s">
        <v>86</v>
      </c>
      <c r="AV307" s="14" t="s">
        <v>254</v>
      </c>
      <c r="AW307" s="14" t="s">
        <v>37</v>
      </c>
      <c r="AX307" s="14" t="s">
        <v>84</v>
      </c>
      <c r="AY307" s="220" t="s">
        <v>237</v>
      </c>
    </row>
    <row r="308" spans="1:65" s="2" customFormat="1" ht="14.4" customHeight="1">
      <c r="A308" s="35"/>
      <c r="B308" s="36"/>
      <c r="C308" s="225" t="s">
        <v>679</v>
      </c>
      <c r="D308" s="225" t="s">
        <v>680</v>
      </c>
      <c r="E308" s="226" t="s">
        <v>681</v>
      </c>
      <c r="F308" s="227" t="s">
        <v>682</v>
      </c>
      <c r="G308" s="228" t="s">
        <v>411</v>
      </c>
      <c r="H308" s="229">
        <v>8.6940000000000008</v>
      </c>
      <c r="I308" s="230"/>
      <c r="J308" s="231">
        <f>ROUND(I308*H308,2)</f>
        <v>0</v>
      </c>
      <c r="K308" s="227" t="s">
        <v>246</v>
      </c>
      <c r="L308" s="232"/>
      <c r="M308" s="233" t="s">
        <v>19</v>
      </c>
      <c r="N308" s="234" t="s">
        <v>47</v>
      </c>
      <c r="O308" s="65"/>
      <c r="P308" s="188">
        <f>O308*H308</f>
        <v>0</v>
      </c>
      <c r="Q308" s="188">
        <v>8.0000000000000002E-3</v>
      </c>
      <c r="R308" s="188">
        <f>Q308*H308</f>
        <v>6.9552000000000003E-2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602</v>
      </c>
      <c r="AT308" s="190" t="s">
        <v>680</v>
      </c>
      <c r="AU308" s="190" t="s">
        <v>86</v>
      </c>
      <c r="AY308" s="18" t="s">
        <v>237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84</v>
      </c>
      <c r="BK308" s="191">
        <f>ROUND(I308*H308,2)</f>
        <v>0</v>
      </c>
      <c r="BL308" s="18" t="s">
        <v>331</v>
      </c>
      <c r="BM308" s="190" t="s">
        <v>683</v>
      </c>
    </row>
    <row r="309" spans="1:65" s="2" customFormat="1" ht="10">
      <c r="A309" s="35"/>
      <c r="B309" s="36"/>
      <c r="C309" s="37"/>
      <c r="D309" s="192" t="s">
        <v>249</v>
      </c>
      <c r="E309" s="37"/>
      <c r="F309" s="193" t="s">
        <v>682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249</v>
      </c>
      <c r="AU309" s="18" t="s">
        <v>86</v>
      </c>
    </row>
    <row r="310" spans="1:65" s="13" customFormat="1" ht="10">
      <c r="B310" s="199"/>
      <c r="C310" s="200"/>
      <c r="D310" s="192" t="s">
        <v>252</v>
      </c>
      <c r="E310" s="200"/>
      <c r="F310" s="202" t="s">
        <v>684</v>
      </c>
      <c r="G310" s="200"/>
      <c r="H310" s="203">
        <v>8.6940000000000008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252</v>
      </c>
      <c r="AU310" s="209" t="s">
        <v>86</v>
      </c>
      <c r="AV310" s="13" t="s">
        <v>86</v>
      </c>
      <c r="AW310" s="13" t="s">
        <v>4</v>
      </c>
      <c r="AX310" s="13" t="s">
        <v>84</v>
      </c>
      <c r="AY310" s="209" t="s">
        <v>237</v>
      </c>
    </row>
    <row r="311" spans="1:65" s="2" customFormat="1" ht="14.4" customHeight="1">
      <c r="A311" s="35"/>
      <c r="B311" s="36"/>
      <c r="C311" s="179" t="s">
        <v>685</v>
      </c>
      <c r="D311" s="179" t="s">
        <v>242</v>
      </c>
      <c r="E311" s="180" t="s">
        <v>686</v>
      </c>
      <c r="F311" s="181" t="s">
        <v>687</v>
      </c>
      <c r="G311" s="182" t="s">
        <v>411</v>
      </c>
      <c r="H311" s="183">
        <v>1.8</v>
      </c>
      <c r="I311" s="184"/>
      <c r="J311" s="185">
        <f>ROUND(I311*H311,2)</f>
        <v>0</v>
      </c>
      <c r="K311" s="181" t="s">
        <v>246</v>
      </c>
      <c r="L311" s="40"/>
      <c r="M311" s="186" t="s">
        <v>19</v>
      </c>
      <c r="N311" s="187" t="s">
        <v>47</v>
      </c>
      <c r="O311" s="65"/>
      <c r="P311" s="188">
        <f>O311*H311</f>
        <v>0</v>
      </c>
      <c r="Q311" s="188">
        <v>1.221E-2</v>
      </c>
      <c r="R311" s="188">
        <f>Q311*H311</f>
        <v>2.1978000000000001E-2</v>
      </c>
      <c r="S311" s="188">
        <v>0</v>
      </c>
      <c r="T311" s="18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0" t="s">
        <v>331</v>
      </c>
      <c r="AT311" s="190" t="s">
        <v>242</v>
      </c>
      <c r="AU311" s="190" t="s">
        <v>86</v>
      </c>
      <c r="AY311" s="18" t="s">
        <v>237</v>
      </c>
      <c r="BE311" s="191">
        <f>IF(N311="základní",J311,0)</f>
        <v>0</v>
      </c>
      <c r="BF311" s="191">
        <f>IF(N311="snížená",J311,0)</f>
        <v>0</v>
      </c>
      <c r="BG311" s="191">
        <f>IF(N311="zákl. přenesená",J311,0)</f>
        <v>0</v>
      </c>
      <c r="BH311" s="191">
        <f>IF(N311="sníž. přenesená",J311,0)</f>
        <v>0</v>
      </c>
      <c r="BI311" s="191">
        <f>IF(N311="nulová",J311,0)</f>
        <v>0</v>
      </c>
      <c r="BJ311" s="18" t="s">
        <v>84</v>
      </c>
      <c r="BK311" s="191">
        <f>ROUND(I311*H311,2)</f>
        <v>0</v>
      </c>
      <c r="BL311" s="18" t="s">
        <v>331</v>
      </c>
      <c r="BM311" s="190" t="s">
        <v>688</v>
      </c>
    </row>
    <row r="312" spans="1:65" s="2" customFormat="1" ht="18">
      <c r="A312" s="35"/>
      <c r="B312" s="36"/>
      <c r="C312" s="37"/>
      <c r="D312" s="192" t="s">
        <v>249</v>
      </c>
      <c r="E312" s="37"/>
      <c r="F312" s="193" t="s">
        <v>689</v>
      </c>
      <c r="G312" s="37"/>
      <c r="H312" s="37"/>
      <c r="I312" s="194"/>
      <c r="J312" s="37"/>
      <c r="K312" s="37"/>
      <c r="L312" s="40"/>
      <c r="M312" s="195"/>
      <c r="N312" s="19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249</v>
      </c>
      <c r="AU312" s="18" t="s">
        <v>86</v>
      </c>
    </row>
    <row r="313" spans="1:65" s="2" customFormat="1" ht="10">
      <c r="A313" s="35"/>
      <c r="B313" s="36"/>
      <c r="C313" s="37"/>
      <c r="D313" s="197" t="s">
        <v>250</v>
      </c>
      <c r="E313" s="37"/>
      <c r="F313" s="198" t="s">
        <v>690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250</v>
      </c>
      <c r="AU313" s="18" t="s">
        <v>86</v>
      </c>
    </row>
    <row r="314" spans="1:65" s="2" customFormat="1" ht="18">
      <c r="A314" s="35"/>
      <c r="B314" s="36"/>
      <c r="C314" s="37"/>
      <c r="D314" s="192" t="s">
        <v>345</v>
      </c>
      <c r="E314" s="37"/>
      <c r="F314" s="221" t="s">
        <v>677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345</v>
      </c>
      <c r="AU314" s="18" t="s">
        <v>86</v>
      </c>
    </row>
    <row r="315" spans="1:65" s="13" customFormat="1" ht="10">
      <c r="B315" s="199"/>
      <c r="C315" s="200"/>
      <c r="D315" s="192" t="s">
        <v>252</v>
      </c>
      <c r="E315" s="201" t="s">
        <v>19</v>
      </c>
      <c r="F315" s="202" t="s">
        <v>691</v>
      </c>
      <c r="G315" s="200"/>
      <c r="H315" s="203">
        <v>1.8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252</v>
      </c>
      <c r="AU315" s="209" t="s">
        <v>86</v>
      </c>
      <c r="AV315" s="13" t="s">
        <v>86</v>
      </c>
      <c r="AW315" s="13" t="s">
        <v>37</v>
      </c>
      <c r="AX315" s="13" t="s">
        <v>84</v>
      </c>
      <c r="AY315" s="209" t="s">
        <v>237</v>
      </c>
    </row>
    <row r="316" spans="1:65" s="2" customFormat="1" ht="14.4" customHeight="1">
      <c r="A316" s="35"/>
      <c r="B316" s="36"/>
      <c r="C316" s="179" t="s">
        <v>692</v>
      </c>
      <c r="D316" s="179" t="s">
        <v>242</v>
      </c>
      <c r="E316" s="180" t="s">
        <v>693</v>
      </c>
      <c r="F316" s="181" t="s">
        <v>694</v>
      </c>
      <c r="G316" s="182" t="s">
        <v>411</v>
      </c>
      <c r="H316" s="183">
        <v>164.33</v>
      </c>
      <c r="I316" s="184"/>
      <c r="J316" s="185">
        <f>ROUND(I316*H316,2)</f>
        <v>0</v>
      </c>
      <c r="K316" s="181" t="s">
        <v>246</v>
      </c>
      <c r="L316" s="40"/>
      <c r="M316" s="186" t="s">
        <v>19</v>
      </c>
      <c r="N316" s="187" t="s">
        <v>47</v>
      </c>
      <c r="O316" s="65"/>
      <c r="P316" s="188">
        <f>O316*H316</f>
        <v>0</v>
      </c>
      <c r="Q316" s="188">
        <v>0</v>
      </c>
      <c r="R316" s="188">
        <f>Q316*H316</f>
        <v>0</v>
      </c>
      <c r="S316" s="188">
        <v>2.0999999999999999E-3</v>
      </c>
      <c r="T316" s="189">
        <f>S316*H316</f>
        <v>0.34509299999999998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331</v>
      </c>
      <c r="AT316" s="190" t="s">
        <v>242</v>
      </c>
      <c r="AU316" s="190" t="s">
        <v>86</v>
      </c>
      <c r="AY316" s="18" t="s">
        <v>237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84</v>
      </c>
      <c r="BK316" s="191">
        <f>ROUND(I316*H316,2)</f>
        <v>0</v>
      </c>
      <c r="BL316" s="18" t="s">
        <v>331</v>
      </c>
      <c r="BM316" s="190" t="s">
        <v>695</v>
      </c>
    </row>
    <row r="317" spans="1:65" s="2" customFormat="1" ht="10">
      <c r="A317" s="35"/>
      <c r="B317" s="36"/>
      <c r="C317" s="37"/>
      <c r="D317" s="192" t="s">
        <v>249</v>
      </c>
      <c r="E317" s="37"/>
      <c r="F317" s="193" t="s">
        <v>696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249</v>
      </c>
      <c r="AU317" s="18" t="s">
        <v>86</v>
      </c>
    </row>
    <row r="318" spans="1:65" s="2" customFormat="1" ht="10">
      <c r="A318" s="35"/>
      <c r="B318" s="36"/>
      <c r="C318" s="37"/>
      <c r="D318" s="197" t="s">
        <v>250</v>
      </c>
      <c r="E318" s="37"/>
      <c r="F318" s="198" t="s">
        <v>697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250</v>
      </c>
      <c r="AU318" s="18" t="s">
        <v>86</v>
      </c>
    </row>
    <row r="319" spans="1:65" s="2" customFormat="1" ht="18">
      <c r="A319" s="35"/>
      <c r="B319" s="36"/>
      <c r="C319" s="37"/>
      <c r="D319" s="192" t="s">
        <v>345</v>
      </c>
      <c r="E319" s="37"/>
      <c r="F319" s="221" t="s">
        <v>698</v>
      </c>
      <c r="G319" s="37"/>
      <c r="H319" s="37"/>
      <c r="I319" s="194"/>
      <c r="J319" s="37"/>
      <c r="K319" s="37"/>
      <c r="L319" s="40"/>
      <c r="M319" s="195"/>
      <c r="N319" s="19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345</v>
      </c>
      <c r="AU319" s="18" t="s">
        <v>86</v>
      </c>
    </row>
    <row r="320" spans="1:65" s="15" customFormat="1" ht="10">
      <c r="B320" s="235"/>
      <c r="C320" s="236"/>
      <c r="D320" s="192" t="s">
        <v>252</v>
      </c>
      <c r="E320" s="237" t="s">
        <v>19</v>
      </c>
      <c r="F320" s="238" t="s">
        <v>699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AT320" s="244" t="s">
        <v>252</v>
      </c>
      <c r="AU320" s="244" t="s">
        <v>86</v>
      </c>
      <c r="AV320" s="15" t="s">
        <v>84</v>
      </c>
      <c r="AW320" s="15" t="s">
        <v>37</v>
      </c>
      <c r="AX320" s="15" t="s">
        <v>76</v>
      </c>
      <c r="AY320" s="244" t="s">
        <v>237</v>
      </c>
    </row>
    <row r="321" spans="1:65" s="13" customFormat="1" ht="10">
      <c r="B321" s="199"/>
      <c r="C321" s="200"/>
      <c r="D321" s="192" t="s">
        <v>252</v>
      </c>
      <c r="E321" s="201" t="s">
        <v>19</v>
      </c>
      <c r="F321" s="202" t="s">
        <v>700</v>
      </c>
      <c r="G321" s="200"/>
      <c r="H321" s="203">
        <v>8.2799999999999994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252</v>
      </c>
      <c r="AU321" s="209" t="s">
        <v>86</v>
      </c>
      <c r="AV321" s="13" t="s">
        <v>86</v>
      </c>
      <c r="AW321" s="13" t="s">
        <v>37</v>
      </c>
      <c r="AX321" s="13" t="s">
        <v>76</v>
      </c>
      <c r="AY321" s="209" t="s">
        <v>237</v>
      </c>
    </row>
    <row r="322" spans="1:65" s="15" customFormat="1" ht="10">
      <c r="B322" s="235"/>
      <c r="C322" s="236"/>
      <c r="D322" s="192" t="s">
        <v>252</v>
      </c>
      <c r="E322" s="237" t="s">
        <v>19</v>
      </c>
      <c r="F322" s="238" t="s">
        <v>701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252</v>
      </c>
      <c r="AU322" s="244" t="s">
        <v>86</v>
      </c>
      <c r="AV322" s="15" t="s">
        <v>84</v>
      </c>
      <c r="AW322" s="15" t="s">
        <v>37</v>
      </c>
      <c r="AX322" s="15" t="s">
        <v>76</v>
      </c>
      <c r="AY322" s="244" t="s">
        <v>237</v>
      </c>
    </row>
    <row r="323" spans="1:65" s="13" customFormat="1" ht="10">
      <c r="B323" s="199"/>
      <c r="C323" s="200"/>
      <c r="D323" s="192" t="s">
        <v>252</v>
      </c>
      <c r="E323" s="201" t="s">
        <v>19</v>
      </c>
      <c r="F323" s="202" t="s">
        <v>702</v>
      </c>
      <c r="G323" s="200"/>
      <c r="H323" s="203">
        <v>1.4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252</v>
      </c>
      <c r="AU323" s="209" t="s">
        <v>86</v>
      </c>
      <c r="AV323" s="13" t="s">
        <v>86</v>
      </c>
      <c r="AW323" s="13" t="s">
        <v>37</v>
      </c>
      <c r="AX323" s="13" t="s">
        <v>76</v>
      </c>
      <c r="AY323" s="209" t="s">
        <v>237</v>
      </c>
    </row>
    <row r="324" spans="1:65" s="13" customFormat="1" ht="10">
      <c r="B324" s="199"/>
      <c r="C324" s="200"/>
      <c r="D324" s="192" t="s">
        <v>252</v>
      </c>
      <c r="E324" s="201" t="s">
        <v>19</v>
      </c>
      <c r="F324" s="202" t="s">
        <v>703</v>
      </c>
      <c r="G324" s="200"/>
      <c r="H324" s="203">
        <v>4.95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252</v>
      </c>
      <c r="AU324" s="209" t="s">
        <v>86</v>
      </c>
      <c r="AV324" s="13" t="s">
        <v>86</v>
      </c>
      <c r="AW324" s="13" t="s">
        <v>37</v>
      </c>
      <c r="AX324" s="13" t="s">
        <v>76</v>
      </c>
      <c r="AY324" s="209" t="s">
        <v>237</v>
      </c>
    </row>
    <row r="325" spans="1:65" s="13" customFormat="1" ht="10">
      <c r="B325" s="199"/>
      <c r="C325" s="200"/>
      <c r="D325" s="192" t="s">
        <v>252</v>
      </c>
      <c r="E325" s="201" t="s">
        <v>19</v>
      </c>
      <c r="F325" s="202" t="s">
        <v>704</v>
      </c>
      <c r="G325" s="200"/>
      <c r="H325" s="203">
        <v>20.95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252</v>
      </c>
      <c r="AU325" s="209" t="s">
        <v>86</v>
      </c>
      <c r="AV325" s="13" t="s">
        <v>86</v>
      </c>
      <c r="AW325" s="13" t="s">
        <v>37</v>
      </c>
      <c r="AX325" s="13" t="s">
        <v>76</v>
      </c>
      <c r="AY325" s="209" t="s">
        <v>237</v>
      </c>
    </row>
    <row r="326" spans="1:65" s="13" customFormat="1" ht="10">
      <c r="B326" s="199"/>
      <c r="C326" s="200"/>
      <c r="D326" s="192" t="s">
        <v>252</v>
      </c>
      <c r="E326" s="201" t="s">
        <v>19</v>
      </c>
      <c r="F326" s="202" t="s">
        <v>705</v>
      </c>
      <c r="G326" s="200"/>
      <c r="H326" s="203">
        <v>1.7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252</v>
      </c>
      <c r="AU326" s="209" t="s">
        <v>86</v>
      </c>
      <c r="AV326" s="13" t="s">
        <v>86</v>
      </c>
      <c r="AW326" s="13" t="s">
        <v>37</v>
      </c>
      <c r="AX326" s="13" t="s">
        <v>76</v>
      </c>
      <c r="AY326" s="209" t="s">
        <v>237</v>
      </c>
    </row>
    <row r="327" spans="1:65" s="13" customFormat="1" ht="10">
      <c r="B327" s="199"/>
      <c r="C327" s="200"/>
      <c r="D327" s="192" t="s">
        <v>252</v>
      </c>
      <c r="E327" s="201" t="s">
        <v>19</v>
      </c>
      <c r="F327" s="202" t="s">
        <v>706</v>
      </c>
      <c r="G327" s="200"/>
      <c r="H327" s="203">
        <v>1.7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252</v>
      </c>
      <c r="AU327" s="209" t="s">
        <v>86</v>
      </c>
      <c r="AV327" s="13" t="s">
        <v>86</v>
      </c>
      <c r="AW327" s="13" t="s">
        <v>37</v>
      </c>
      <c r="AX327" s="13" t="s">
        <v>76</v>
      </c>
      <c r="AY327" s="209" t="s">
        <v>237</v>
      </c>
    </row>
    <row r="328" spans="1:65" s="13" customFormat="1" ht="10">
      <c r="B328" s="199"/>
      <c r="C328" s="200"/>
      <c r="D328" s="192" t="s">
        <v>252</v>
      </c>
      <c r="E328" s="201" t="s">
        <v>19</v>
      </c>
      <c r="F328" s="202" t="s">
        <v>707</v>
      </c>
      <c r="G328" s="200"/>
      <c r="H328" s="203">
        <v>104.5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252</v>
      </c>
      <c r="AU328" s="209" t="s">
        <v>86</v>
      </c>
      <c r="AV328" s="13" t="s">
        <v>86</v>
      </c>
      <c r="AW328" s="13" t="s">
        <v>37</v>
      </c>
      <c r="AX328" s="13" t="s">
        <v>76</v>
      </c>
      <c r="AY328" s="209" t="s">
        <v>237</v>
      </c>
    </row>
    <row r="329" spans="1:65" s="13" customFormat="1" ht="10">
      <c r="B329" s="199"/>
      <c r="C329" s="200"/>
      <c r="D329" s="192" t="s">
        <v>252</v>
      </c>
      <c r="E329" s="201" t="s">
        <v>19</v>
      </c>
      <c r="F329" s="202" t="s">
        <v>708</v>
      </c>
      <c r="G329" s="200"/>
      <c r="H329" s="203">
        <v>11.7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252</v>
      </c>
      <c r="AU329" s="209" t="s">
        <v>86</v>
      </c>
      <c r="AV329" s="13" t="s">
        <v>86</v>
      </c>
      <c r="AW329" s="13" t="s">
        <v>37</v>
      </c>
      <c r="AX329" s="13" t="s">
        <v>76</v>
      </c>
      <c r="AY329" s="209" t="s">
        <v>237</v>
      </c>
    </row>
    <row r="330" spans="1:65" s="13" customFormat="1" ht="10">
      <c r="B330" s="199"/>
      <c r="C330" s="200"/>
      <c r="D330" s="192" t="s">
        <v>252</v>
      </c>
      <c r="E330" s="201" t="s">
        <v>19</v>
      </c>
      <c r="F330" s="202" t="s">
        <v>709</v>
      </c>
      <c r="G330" s="200"/>
      <c r="H330" s="203">
        <v>1.85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252</v>
      </c>
      <c r="AU330" s="209" t="s">
        <v>86</v>
      </c>
      <c r="AV330" s="13" t="s">
        <v>86</v>
      </c>
      <c r="AW330" s="13" t="s">
        <v>37</v>
      </c>
      <c r="AX330" s="13" t="s">
        <v>76</v>
      </c>
      <c r="AY330" s="209" t="s">
        <v>237</v>
      </c>
    </row>
    <row r="331" spans="1:65" s="13" customFormat="1" ht="10">
      <c r="B331" s="199"/>
      <c r="C331" s="200"/>
      <c r="D331" s="192" t="s">
        <v>252</v>
      </c>
      <c r="E331" s="201" t="s">
        <v>19</v>
      </c>
      <c r="F331" s="202" t="s">
        <v>710</v>
      </c>
      <c r="G331" s="200"/>
      <c r="H331" s="203">
        <v>4.0999999999999996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252</v>
      </c>
      <c r="AU331" s="209" t="s">
        <v>86</v>
      </c>
      <c r="AV331" s="13" t="s">
        <v>86</v>
      </c>
      <c r="AW331" s="13" t="s">
        <v>37</v>
      </c>
      <c r="AX331" s="13" t="s">
        <v>76</v>
      </c>
      <c r="AY331" s="209" t="s">
        <v>237</v>
      </c>
    </row>
    <row r="332" spans="1:65" s="13" customFormat="1" ht="10">
      <c r="B332" s="199"/>
      <c r="C332" s="200"/>
      <c r="D332" s="192" t="s">
        <v>252</v>
      </c>
      <c r="E332" s="201" t="s">
        <v>19</v>
      </c>
      <c r="F332" s="202" t="s">
        <v>711</v>
      </c>
      <c r="G332" s="200"/>
      <c r="H332" s="203">
        <v>3.2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252</v>
      </c>
      <c r="AU332" s="209" t="s">
        <v>86</v>
      </c>
      <c r="AV332" s="13" t="s">
        <v>86</v>
      </c>
      <c r="AW332" s="13" t="s">
        <v>37</v>
      </c>
      <c r="AX332" s="13" t="s">
        <v>76</v>
      </c>
      <c r="AY332" s="209" t="s">
        <v>237</v>
      </c>
    </row>
    <row r="333" spans="1:65" s="14" customFormat="1" ht="10">
      <c r="B333" s="210"/>
      <c r="C333" s="211"/>
      <c r="D333" s="192" t="s">
        <v>252</v>
      </c>
      <c r="E333" s="212" t="s">
        <v>19</v>
      </c>
      <c r="F333" s="213" t="s">
        <v>253</v>
      </c>
      <c r="G333" s="211"/>
      <c r="H333" s="214">
        <v>164.32999999999998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252</v>
      </c>
      <c r="AU333" s="220" t="s">
        <v>86</v>
      </c>
      <c r="AV333" s="14" t="s">
        <v>254</v>
      </c>
      <c r="AW333" s="14" t="s">
        <v>37</v>
      </c>
      <c r="AX333" s="14" t="s">
        <v>84</v>
      </c>
      <c r="AY333" s="220" t="s">
        <v>237</v>
      </c>
    </row>
    <row r="334" spans="1:65" s="2" customFormat="1" ht="14.4" customHeight="1">
      <c r="A334" s="35"/>
      <c r="B334" s="36"/>
      <c r="C334" s="179" t="s">
        <v>352</v>
      </c>
      <c r="D334" s="179" t="s">
        <v>242</v>
      </c>
      <c r="E334" s="180" t="s">
        <v>712</v>
      </c>
      <c r="F334" s="181" t="s">
        <v>713</v>
      </c>
      <c r="G334" s="182" t="s">
        <v>567</v>
      </c>
      <c r="H334" s="183">
        <v>0.10199999999999999</v>
      </c>
      <c r="I334" s="184"/>
      <c r="J334" s="185">
        <f>ROUND(I334*H334,2)</f>
        <v>0</v>
      </c>
      <c r="K334" s="181" t="s">
        <v>246</v>
      </c>
      <c r="L334" s="40"/>
      <c r="M334" s="186" t="s">
        <v>19</v>
      </c>
      <c r="N334" s="187" t="s">
        <v>47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331</v>
      </c>
      <c r="AT334" s="190" t="s">
        <v>242</v>
      </c>
      <c r="AU334" s="190" t="s">
        <v>86</v>
      </c>
      <c r="AY334" s="18" t="s">
        <v>237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84</v>
      </c>
      <c r="BK334" s="191">
        <f>ROUND(I334*H334,2)</f>
        <v>0</v>
      </c>
      <c r="BL334" s="18" t="s">
        <v>331</v>
      </c>
      <c r="BM334" s="190" t="s">
        <v>714</v>
      </c>
    </row>
    <row r="335" spans="1:65" s="2" customFormat="1" ht="18">
      <c r="A335" s="35"/>
      <c r="B335" s="36"/>
      <c r="C335" s="37"/>
      <c r="D335" s="192" t="s">
        <v>249</v>
      </c>
      <c r="E335" s="37"/>
      <c r="F335" s="193" t="s">
        <v>715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249</v>
      </c>
      <c r="AU335" s="18" t="s">
        <v>86</v>
      </c>
    </row>
    <row r="336" spans="1:65" s="2" customFormat="1" ht="10">
      <c r="A336" s="35"/>
      <c r="B336" s="36"/>
      <c r="C336" s="37"/>
      <c r="D336" s="197" t="s">
        <v>250</v>
      </c>
      <c r="E336" s="37"/>
      <c r="F336" s="198" t="s">
        <v>716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250</v>
      </c>
      <c r="AU336" s="18" t="s">
        <v>86</v>
      </c>
    </row>
    <row r="337" spans="1:65" s="12" customFormat="1" ht="22.75" customHeight="1">
      <c r="B337" s="163"/>
      <c r="C337" s="164"/>
      <c r="D337" s="165" t="s">
        <v>75</v>
      </c>
      <c r="E337" s="177" t="s">
        <v>717</v>
      </c>
      <c r="F337" s="177" t="s">
        <v>718</v>
      </c>
      <c r="G337" s="164"/>
      <c r="H337" s="164"/>
      <c r="I337" s="167"/>
      <c r="J337" s="178">
        <f>BK337</f>
        <v>0</v>
      </c>
      <c r="K337" s="164"/>
      <c r="L337" s="169"/>
      <c r="M337" s="170"/>
      <c r="N337" s="171"/>
      <c r="O337" s="171"/>
      <c r="P337" s="172">
        <f>SUM(P338:P348)</f>
        <v>0</v>
      </c>
      <c r="Q337" s="171"/>
      <c r="R337" s="172">
        <f>SUM(R338:R348)</f>
        <v>0</v>
      </c>
      <c r="S337" s="171"/>
      <c r="T337" s="173">
        <f>SUM(T338:T348)</f>
        <v>7.0000000000000007E-2</v>
      </c>
      <c r="AR337" s="174" t="s">
        <v>86</v>
      </c>
      <c r="AT337" s="175" t="s">
        <v>75</v>
      </c>
      <c r="AU337" s="175" t="s">
        <v>84</v>
      </c>
      <c r="AY337" s="174" t="s">
        <v>237</v>
      </c>
      <c r="BK337" s="176">
        <f>SUM(BK338:BK348)</f>
        <v>0</v>
      </c>
    </row>
    <row r="338" spans="1:65" s="2" customFormat="1" ht="14.4" customHeight="1">
      <c r="A338" s="35"/>
      <c r="B338" s="36"/>
      <c r="C338" s="179" t="s">
        <v>719</v>
      </c>
      <c r="D338" s="179" t="s">
        <v>242</v>
      </c>
      <c r="E338" s="180" t="s">
        <v>720</v>
      </c>
      <c r="F338" s="181" t="s">
        <v>721</v>
      </c>
      <c r="G338" s="182" t="s">
        <v>370</v>
      </c>
      <c r="H338" s="183">
        <v>10</v>
      </c>
      <c r="I338" s="184"/>
      <c r="J338" s="185">
        <f>ROUND(I338*H338,2)</f>
        <v>0</v>
      </c>
      <c r="K338" s="181" t="s">
        <v>246</v>
      </c>
      <c r="L338" s="40"/>
      <c r="M338" s="186" t="s">
        <v>19</v>
      </c>
      <c r="N338" s="187" t="s">
        <v>47</v>
      </c>
      <c r="O338" s="65"/>
      <c r="P338" s="188">
        <f>O338*H338</f>
        <v>0</v>
      </c>
      <c r="Q338" s="188">
        <v>0</v>
      </c>
      <c r="R338" s="188">
        <f>Q338*H338</f>
        <v>0</v>
      </c>
      <c r="S338" s="188">
        <v>7.0000000000000001E-3</v>
      </c>
      <c r="T338" s="189">
        <f>S338*H338</f>
        <v>7.0000000000000007E-2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331</v>
      </c>
      <c r="AT338" s="190" t="s">
        <v>242</v>
      </c>
      <c r="AU338" s="190" t="s">
        <v>86</v>
      </c>
      <c r="AY338" s="18" t="s">
        <v>237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84</v>
      </c>
      <c r="BK338" s="191">
        <f>ROUND(I338*H338,2)</f>
        <v>0</v>
      </c>
      <c r="BL338" s="18" t="s">
        <v>331</v>
      </c>
      <c r="BM338" s="190" t="s">
        <v>722</v>
      </c>
    </row>
    <row r="339" spans="1:65" s="2" customFormat="1" ht="10">
      <c r="A339" s="35"/>
      <c r="B339" s="36"/>
      <c r="C339" s="37"/>
      <c r="D339" s="192" t="s">
        <v>249</v>
      </c>
      <c r="E339" s="37"/>
      <c r="F339" s="193" t="s">
        <v>723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249</v>
      </c>
      <c r="AU339" s="18" t="s">
        <v>86</v>
      </c>
    </row>
    <row r="340" spans="1:65" s="2" customFormat="1" ht="10">
      <c r="A340" s="35"/>
      <c r="B340" s="36"/>
      <c r="C340" s="37"/>
      <c r="D340" s="197" t="s">
        <v>250</v>
      </c>
      <c r="E340" s="37"/>
      <c r="F340" s="198" t="s">
        <v>724</v>
      </c>
      <c r="G340" s="37"/>
      <c r="H340" s="37"/>
      <c r="I340" s="194"/>
      <c r="J340" s="37"/>
      <c r="K340" s="37"/>
      <c r="L340" s="40"/>
      <c r="M340" s="195"/>
      <c r="N340" s="19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250</v>
      </c>
      <c r="AU340" s="18" t="s">
        <v>86</v>
      </c>
    </row>
    <row r="341" spans="1:65" s="13" customFormat="1" ht="10">
      <c r="B341" s="199"/>
      <c r="C341" s="200"/>
      <c r="D341" s="192" t="s">
        <v>252</v>
      </c>
      <c r="E341" s="201" t="s">
        <v>19</v>
      </c>
      <c r="F341" s="202" t="s">
        <v>299</v>
      </c>
      <c r="G341" s="200"/>
      <c r="H341" s="203">
        <v>10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252</v>
      </c>
      <c r="AU341" s="209" t="s">
        <v>86</v>
      </c>
      <c r="AV341" s="13" t="s">
        <v>86</v>
      </c>
      <c r="AW341" s="13" t="s">
        <v>37</v>
      </c>
      <c r="AX341" s="13" t="s">
        <v>76</v>
      </c>
      <c r="AY341" s="209" t="s">
        <v>237</v>
      </c>
    </row>
    <row r="342" spans="1:65" s="14" customFormat="1" ht="10">
      <c r="B342" s="210"/>
      <c r="C342" s="211"/>
      <c r="D342" s="192" t="s">
        <v>252</v>
      </c>
      <c r="E342" s="212" t="s">
        <v>19</v>
      </c>
      <c r="F342" s="213" t="s">
        <v>253</v>
      </c>
      <c r="G342" s="211"/>
      <c r="H342" s="214">
        <v>10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252</v>
      </c>
      <c r="AU342" s="220" t="s">
        <v>86</v>
      </c>
      <c r="AV342" s="14" t="s">
        <v>254</v>
      </c>
      <c r="AW342" s="14" t="s">
        <v>37</v>
      </c>
      <c r="AX342" s="14" t="s">
        <v>84</v>
      </c>
      <c r="AY342" s="220" t="s">
        <v>237</v>
      </c>
    </row>
    <row r="343" spans="1:65" s="2" customFormat="1" ht="14.4" customHeight="1">
      <c r="A343" s="35"/>
      <c r="B343" s="36"/>
      <c r="C343" s="179" t="s">
        <v>725</v>
      </c>
      <c r="D343" s="179" t="s">
        <v>242</v>
      </c>
      <c r="E343" s="180" t="s">
        <v>726</v>
      </c>
      <c r="F343" s="181" t="s">
        <v>727</v>
      </c>
      <c r="G343" s="182" t="s">
        <v>411</v>
      </c>
      <c r="H343" s="183">
        <v>4.2</v>
      </c>
      <c r="I343" s="184"/>
      <c r="J343" s="185">
        <f>ROUND(I343*H343,2)</f>
        <v>0</v>
      </c>
      <c r="K343" s="181" t="s">
        <v>246</v>
      </c>
      <c r="L343" s="40"/>
      <c r="M343" s="186" t="s">
        <v>19</v>
      </c>
      <c r="N343" s="187" t="s">
        <v>47</v>
      </c>
      <c r="O343" s="65"/>
      <c r="P343" s="188">
        <f>O343*H343</f>
        <v>0</v>
      </c>
      <c r="Q343" s="188">
        <v>0</v>
      </c>
      <c r="R343" s="188">
        <f>Q343*H343</f>
        <v>0</v>
      </c>
      <c r="S343" s="188">
        <v>0</v>
      </c>
      <c r="T343" s="18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0" t="s">
        <v>331</v>
      </c>
      <c r="AT343" s="190" t="s">
        <v>242</v>
      </c>
      <c r="AU343" s="190" t="s">
        <v>86</v>
      </c>
      <c r="AY343" s="18" t="s">
        <v>237</v>
      </c>
      <c r="BE343" s="191">
        <f>IF(N343="základní",J343,0)</f>
        <v>0</v>
      </c>
      <c r="BF343" s="191">
        <f>IF(N343="snížená",J343,0)</f>
        <v>0</v>
      </c>
      <c r="BG343" s="191">
        <f>IF(N343="zákl. přenesená",J343,0)</f>
        <v>0</v>
      </c>
      <c r="BH343" s="191">
        <f>IF(N343="sníž. přenesená",J343,0)</f>
        <v>0</v>
      </c>
      <c r="BI343" s="191">
        <f>IF(N343="nulová",J343,0)</f>
        <v>0</v>
      </c>
      <c r="BJ343" s="18" t="s">
        <v>84</v>
      </c>
      <c r="BK343" s="191">
        <f>ROUND(I343*H343,2)</f>
        <v>0</v>
      </c>
      <c r="BL343" s="18" t="s">
        <v>331</v>
      </c>
      <c r="BM343" s="190" t="s">
        <v>728</v>
      </c>
    </row>
    <row r="344" spans="1:65" s="2" customFormat="1" ht="10">
      <c r="A344" s="35"/>
      <c r="B344" s="36"/>
      <c r="C344" s="37"/>
      <c r="D344" s="192" t="s">
        <v>249</v>
      </c>
      <c r="E344" s="37"/>
      <c r="F344" s="193" t="s">
        <v>729</v>
      </c>
      <c r="G344" s="37"/>
      <c r="H344" s="37"/>
      <c r="I344" s="194"/>
      <c r="J344" s="37"/>
      <c r="K344" s="37"/>
      <c r="L344" s="40"/>
      <c r="M344" s="195"/>
      <c r="N344" s="196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249</v>
      </c>
      <c r="AU344" s="18" t="s">
        <v>86</v>
      </c>
    </row>
    <row r="345" spans="1:65" s="2" customFormat="1" ht="10">
      <c r="A345" s="35"/>
      <c r="B345" s="36"/>
      <c r="C345" s="37"/>
      <c r="D345" s="197" t="s">
        <v>250</v>
      </c>
      <c r="E345" s="37"/>
      <c r="F345" s="198" t="s">
        <v>730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250</v>
      </c>
      <c r="AU345" s="18" t="s">
        <v>86</v>
      </c>
    </row>
    <row r="346" spans="1:65" s="2" customFormat="1" ht="14.4" customHeight="1">
      <c r="A346" s="35"/>
      <c r="B346" s="36"/>
      <c r="C346" s="179" t="s">
        <v>731</v>
      </c>
      <c r="D346" s="179" t="s">
        <v>242</v>
      </c>
      <c r="E346" s="180" t="s">
        <v>732</v>
      </c>
      <c r="F346" s="181" t="s">
        <v>733</v>
      </c>
      <c r="G346" s="182" t="s">
        <v>370</v>
      </c>
      <c r="H346" s="183">
        <v>2</v>
      </c>
      <c r="I346" s="184"/>
      <c r="J346" s="185">
        <f>ROUND(I346*H346,2)</f>
        <v>0</v>
      </c>
      <c r="K346" s="181" t="s">
        <v>246</v>
      </c>
      <c r="L346" s="40"/>
      <c r="M346" s="186" t="s">
        <v>19</v>
      </c>
      <c r="N346" s="187" t="s">
        <v>47</v>
      </c>
      <c r="O346" s="65"/>
      <c r="P346" s="188">
        <f>O346*H346</f>
        <v>0</v>
      </c>
      <c r="Q346" s="188">
        <v>0</v>
      </c>
      <c r="R346" s="188">
        <f>Q346*H346</f>
        <v>0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331</v>
      </c>
      <c r="AT346" s="190" t="s">
        <v>242</v>
      </c>
      <c r="AU346" s="190" t="s">
        <v>86</v>
      </c>
      <c r="AY346" s="18" t="s">
        <v>237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84</v>
      </c>
      <c r="BK346" s="191">
        <f>ROUND(I346*H346,2)</f>
        <v>0</v>
      </c>
      <c r="BL346" s="18" t="s">
        <v>331</v>
      </c>
      <c r="BM346" s="190" t="s">
        <v>734</v>
      </c>
    </row>
    <row r="347" spans="1:65" s="2" customFormat="1" ht="10">
      <c r="A347" s="35"/>
      <c r="B347" s="36"/>
      <c r="C347" s="37"/>
      <c r="D347" s="192" t="s">
        <v>249</v>
      </c>
      <c r="E347" s="37"/>
      <c r="F347" s="193" t="s">
        <v>735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249</v>
      </c>
      <c r="AU347" s="18" t="s">
        <v>86</v>
      </c>
    </row>
    <row r="348" spans="1:65" s="2" customFormat="1" ht="10">
      <c r="A348" s="35"/>
      <c r="B348" s="36"/>
      <c r="C348" s="37"/>
      <c r="D348" s="197" t="s">
        <v>250</v>
      </c>
      <c r="E348" s="37"/>
      <c r="F348" s="198" t="s">
        <v>736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250</v>
      </c>
      <c r="AU348" s="18" t="s">
        <v>86</v>
      </c>
    </row>
    <row r="349" spans="1:65" s="12" customFormat="1" ht="22.75" customHeight="1">
      <c r="B349" s="163"/>
      <c r="C349" s="164"/>
      <c r="D349" s="165" t="s">
        <v>75</v>
      </c>
      <c r="E349" s="177" t="s">
        <v>737</v>
      </c>
      <c r="F349" s="177" t="s">
        <v>738</v>
      </c>
      <c r="G349" s="164"/>
      <c r="H349" s="164"/>
      <c r="I349" s="167"/>
      <c r="J349" s="178">
        <f>BK349</f>
        <v>0</v>
      </c>
      <c r="K349" s="164"/>
      <c r="L349" s="169"/>
      <c r="M349" s="170"/>
      <c r="N349" s="171"/>
      <c r="O349" s="171"/>
      <c r="P349" s="172">
        <f>SUM(P350:P370)</f>
        <v>0</v>
      </c>
      <c r="Q349" s="171"/>
      <c r="R349" s="172">
        <f>SUM(R350:R370)</f>
        <v>0</v>
      </c>
      <c r="S349" s="171"/>
      <c r="T349" s="173">
        <f>SUM(T350:T370)</f>
        <v>7.5414187499999992</v>
      </c>
      <c r="AR349" s="174" t="s">
        <v>86</v>
      </c>
      <c r="AT349" s="175" t="s">
        <v>75</v>
      </c>
      <c r="AU349" s="175" t="s">
        <v>84</v>
      </c>
      <c r="AY349" s="174" t="s">
        <v>237</v>
      </c>
      <c r="BK349" s="176">
        <f>SUM(BK350:BK370)</f>
        <v>0</v>
      </c>
    </row>
    <row r="350" spans="1:65" s="2" customFormat="1" ht="14.4" customHeight="1">
      <c r="A350" s="35"/>
      <c r="B350" s="36"/>
      <c r="C350" s="179" t="s">
        <v>739</v>
      </c>
      <c r="D350" s="179" t="s">
        <v>242</v>
      </c>
      <c r="E350" s="180" t="s">
        <v>740</v>
      </c>
      <c r="F350" s="181" t="s">
        <v>741</v>
      </c>
      <c r="G350" s="182" t="s">
        <v>424</v>
      </c>
      <c r="H350" s="183">
        <v>99.795000000000002</v>
      </c>
      <c r="I350" s="184"/>
      <c r="J350" s="185">
        <f>ROUND(I350*H350,2)</f>
        <v>0</v>
      </c>
      <c r="K350" s="181" t="s">
        <v>246</v>
      </c>
      <c r="L350" s="40"/>
      <c r="M350" s="186" t="s">
        <v>19</v>
      </c>
      <c r="N350" s="187" t="s">
        <v>47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3.2499999999999999E-3</v>
      </c>
      <c r="T350" s="189">
        <f>S350*H350</f>
        <v>0.32433374999999998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331</v>
      </c>
      <c r="AT350" s="190" t="s">
        <v>242</v>
      </c>
      <c r="AU350" s="190" t="s">
        <v>86</v>
      </c>
      <c r="AY350" s="18" t="s">
        <v>237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84</v>
      </c>
      <c r="BK350" s="191">
        <f>ROUND(I350*H350,2)</f>
        <v>0</v>
      </c>
      <c r="BL350" s="18" t="s">
        <v>331</v>
      </c>
      <c r="BM350" s="190" t="s">
        <v>742</v>
      </c>
    </row>
    <row r="351" spans="1:65" s="2" customFormat="1" ht="10">
      <c r="A351" s="35"/>
      <c r="B351" s="36"/>
      <c r="C351" s="37"/>
      <c r="D351" s="192" t="s">
        <v>249</v>
      </c>
      <c r="E351" s="37"/>
      <c r="F351" s="193" t="s">
        <v>741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249</v>
      </c>
      <c r="AU351" s="18" t="s">
        <v>86</v>
      </c>
    </row>
    <row r="352" spans="1:65" s="2" customFormat="1" ht="10">
      <c r="A352" s="35"/>
      <c r="B352" s="36"/>
      <c r="C352" s="37"/>
      <c r="D352" s="197" t="s">
        <v>250</v>
      </c>
      <c r="E352" s="37"/>
      <c r="F352" s="198" t="s">
        <v>743</v>
      </c>
      <c r="G352" s="37"/>
      <c r="H352" s="37"/>
      <c r="I352" s="194"/>
      <c r="J352" s="37"/>
      <c r="K352" s="37"/>
      <c r="L352" s="40"/>
      <c r="M352" s="195"/>
      <c r="N352" s="196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250</v>
      </c>
      <c r="AU352" s="18" t="s">
        <v>86</v>
      </c>
    </row>
    <row r="353" spans="1:65" s="13" customFormat="1" ht="10">
      <c r="B353" s="199"/>
      <c r="C353" s="200"/>
      <c r="D353" s="192" t="s">
        <v>252</v>
      </c>
      <c r="E353" s="201" t="s">
        <v>19</v>
      </c>
      <c r="F353" s="202" t="s">
        <v>744</v>
      </c>
      <c r="G353" s="200"/>
      <c r="H353" s="203">
        <v>46.935000000000002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252</v>
      </c>
      <c r="AU353" s="209" t="s">
        <v>86</v>
      </c>
      <c r="AV353" s="13" t="s">
        <v>86</v>
      </c>
      <c r="AW353" s="13" t="s">
        <v>37</v>
      </c>
      <c r="AX353" s="13" t="s">
        <v>76</v>
      </c>
      <c r="AY353" s="209" t="s">
        <v>237</v>
      </c>
    </row>
    <row r="354" spans="1:65" s="13" customFormat="1" ht="10">
      <c r="B354" s="199"/>
      <c r="C354" s="200"/>
      <c r="D354" s="192" t="s">
        <v>252</v>
      </c>
      <c r="E354" s="201" t="s">
        <v>19</v>
      </c>
      <c r="F354" s="202" t="s">
        <v>745</v>
      </c>
      <c r="G354" s="200"/>
      <c r="H354" s="203">
        <v>15.76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252</v>
      </c>
      <c r="AU354" s="209" t="s">
        <v>86</v>
      </c>
      <c r="AV354" s="13" t="s">
        <v>86</v>
      </c>
      <c r="AW354" s="13" t="s">
        <v>37</v>
      </c>
      <c r="AX354" s="13" t="s">
        <v>76</v>
      </c>
      <c r="AY354" s="209" t="s">
        <v>237</v>
      </c>
    </row>
    <row r="355" spans="1:65" s="13" customFormat="1" ht="10">
      <c r="B355" s="199"/>
      <c r="C355" s="200"/>
      <c r="D355" s="192" t="s">
        <v>252</v>
      </c>
      <c r="E355" s="201" t="s">
        <v>19</v>
      </c>
      <c r="F355" s="202" t="s">
        <v>746</v>
      </c>
      <c r="G355" s="200"/>
      <c r="H355" s="203">
        <v>17.8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252</v>
      </c>
      <c r="AU355" s="209" t="s">
        <v>86</v>
      </c>
      <c r="AV355" s="13" t="s">
        <v>86</v>
      </c>
      <c r="AW355" s="13" t="s">
        <v>37</v>
      </c>
      <c r="AX355" s="13" t="s">
        <v>76</v>
      </c>
      <c r="AY355" s="209" t="s">
        <v>237</v>
      </c>
    </row>
    <row r="356" spans="1:65" s="13" customFormat="1" ht="10">
      <c r="B356" s="199"/>
      <c r="C356" s="200"/>
      <c r="D356" s="192" t="s">
        <v>252</v>
      </c>
      <c r="E356" s="201" t="s">
        <v>19</v>
      </c>
      <c r="F356" s="202" t="s">
        <v>747</v>
      </c>
      <c r="G356" s="200"/>
      <c r="H356" s="203">
        <v>19.3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252</v>
      </c>
      <c r="AU356" s="209" t="s">
        <v>86</v>
      </c>
      <c r="AV356" s="13" t="s">
        <v>86</v>
      </c>
      <c r="AW356" s="13" t="s">
        <v>37</v>
      </c>
      <c r="AX356" s="13" t="s">
        <v>76</v>
      </c>
      <c r="AY356" s="209" t="s">
        <v>237</v>
      </c>
    </row>
    <row r="357" spans="1:65" s="14" customFormat="1" ht="10">
      <c r="B357" s="210"/>
      <c r="C357" s="211"/>
      <c r="D357" s="192" t="s">
        <v>252</v>
      </c>
      <c r="E357" s="212" t="s">
        <v>19</v>
      </c>
      <c r="F357" s="213" t="s">
        <v>253</v>
      </c>
      <c r="G357" s="211"/>
      <c r="H357" s="214">
        <v>99.795000000000002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252</v>
      </c>
      <c r="AU357" s="220" t="s">
        <v>86</v>
      </c>
      <c r="AV357" s="14" t="s">
        <v>254</v>
      </c>
      <c r="AW357" s="14" t="s">
        <v>37</v>
      </c>
      <c r="AX357" s="14" t="s">
        <v>84</v>
      </c>
      <c r="AY357" s="220" t="s">
        <v>237</v>
      </c>
    </row>
    <row r="358" spans="1:65" s="2" customFormat="1" ht="14.4" customHeight="1">
      <c r="A358" s="35"/>
      <c r="B358" s="36"/>
      <c r="C358" s="179" t="s">
        <v>748</v>
      </c>
      <c r="D358" s="179" t="s">
        <v>242</v>
      </c>
      <c r="E358" s="180" t="s">
        <v>749</v>
      </c>
      <c r="F358" s="181" t="s">
        <v>750</v>
      </c>
      <c r="G358" s="182" t="s">
        <v>411</v>
      </c>
      <c r="H358" s="183">
        <v>204.45</v>
      </c>
      <c r="I358" s="184"/>
      <c r="J358" s="185">
        <f>ROUND(I358*H358,2)</f>
        <v>0</v>
      </c>
      <c r="K358" s="181" t="s">
        <v>246</v>
      </c>
      <c r="L358" s="40"/>
      <c r="M358" s="186" t="s">
        <v>19</v>
      </c>
      <c r="N358" s="187" t="s">
        <v>47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3.5299999999999998E-2</v>
      </c>
      <c r="T358" s="189">
        <f>S358*H358</f>
        <v>7.2170849999999991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331</v>
      </c>
      <c r="AT358" s="190" t="s">
        <v>242</v>
      </c>
      <c r="AU358" s="190" t="s">
        <v>86</v>
      </c>
      <c r="AY358" s="18" t="s">
        <v>237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84</v>
      </c>
      <c r="BK358" s="191">
        <f>ROUND(I358*H358,2)</f>
        <v>0</v>
      </c>
      <c r="BL358" s="18" t="s">
        <v>331</v>
      </c>
      <c r="BM358" s="190" t="s">
        <v>751</v>
      </c>
    </row>
    <row r="359" spans="1:65" s="2" customFormat="1" ht="10">
      <c r="A359" s="35"/>
      <c r="B359" s="36"/>
      <c r="C359" s="37"/>
      <c r="D359" s="192" t="s">
        <v>249</v>
      </c>
      <c r="E359" s="37"/>
      <c r="F359" s="193" t="s">
        <v>750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249</v>
      </c>
      <c r="AU359" s="18" t="s">
        <v>86</v>
      </c>
    </row>
    <row r="360" spans="1:65" s="2" customFormat="1" ht="10">
      <c r="A360" s="35"/>
      <c r="B360" s="36"/>
      <c r="C360" s="37"/>
      <c r="D360" s="197" t="s">
        <v>250</v>
      </c>
      <c r="E360" s="37"/>
      <c r="F360" s="198" t="s">
        <v>752</v>
      </c>
      <c r="G360" s="37"/>
      <c r="H360" s="37"/>
      <c r="I360" s="194"/>
      <c r="J360" s="37"/>
      <c r="K360" s="37"/>
      <c r="L360" s="40"/>
      <c r="M360" s="195"/>
      <c r="N360" s="19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250</v>
      </c>
      <c r="AU360" s="18" t="s">
        <v>86</v>
      </c>
    </row>
    <row r="361" spans="1:65" s="13" customFormat="1" ht="10">
      <c r="B361" s="199"/>
      <c r="C361" s="200"/>
      <c r="D361" s="192" t="s">
        <v>252</v>
      </c>
      <c r="E361" s="201" t="s">
        <v>19</v>
      </c>
      <c r="F361" s="202" t="s">
        <v>753</v>
      </c>
      <c r="G361" s="200"/>
      <c r="H361" s="203">
        <v>104.5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252</v>
      </c>
      <c r="AU361" s="209" t="s">
        <v>86</v>
      </c>
      <c r="AV361" s="13" t="s">
        <v>86</v>
      </c>
      <c r="AW361" s="13" t="s">
        <v>37</v>
      </c>
      <c r="AX361" s="13" t="s">
        <v>76</v>
      </c>
      <c r="AY361" s="209" t="s">
        <v>237</v>
      </c>
    </row>
    <row r="362" spans="1:65" s="13" customFormat="1" ht="10">
      <c r="B362" s="199"/>
      <c r="C362" s="200"/>
      <c r="D362" s="192" t="s">
        <v>252</v>
      </c>
      <c r="E362" s="201" t="s">
        <v>19</v>
      </c>
      <c r="F362" s="202" t="s">
        <v>754</v>
      </c>
      <c r="G362" s="200"/>
      <c r="H362" s="203">
        <v>28.5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252</v>
      </c>
      <c r="AU362" s="209" t="s">
        <v>86</v>
      </c>
      <c r="AV362" s="13" t="s">
        <v>86</v>
      </c>
      <c r="AW362" s="13" t="s">
        <v>37</v>
      </c>
      <c r="AX362" s="13" t="s">
        <v>76</v>
      </c>
      <c r="AY362" s="209" t="s">
        <v>237</v>
      </c>
    </row>
    <row r="363" spans="1:65" s="13" customFormat="1" ht="10">
      <c r="B363" s="199"/>
      <c r="C363" s="200"/>
      <c r="D363" s="192" t="s">
        <v>252</v>
      </c>
      <c r="E363" s="201" t="s">
        <v>19</v>
      </c>
      <c r="F363" s="202" t="s">
        <v>755</v>
      </c>
      <c r="G363" s="200"/>
      <c r="H363" s="203">
        <v>16.399999999999999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252</v>
      </c>
      <c r="AU363" s="209" t="s">
        <v>86</v>
      </c>
      <c r="AV363" s="13" t="s">
        <v>86</v>
      </c>
      <c r="AW363" s="13" t="s">
        <v>37</v>
      </c>
      <c r="AX363" s="13" t="s">
        <v>76</v>
      </c>
      <c r="AY363" s="209" t="s">
        <v>237</v>
      </c>
    </row>
    <row r="364" spans="1:65" s="13" customFormat="1" ht="10">
      <c r="B364" s="199"/>
      <c r="C364" s="200"/>
      <c r="D364" s="192" t="s">
        <v>252</v>
      </c>
      <c r="E364" s="201" t="s">
        <v>19</v>
      </c>
      <c r="F364" s="202" t="s">
        <v>756</v>
      </c>
      <c r="G364" s="200"/>
      <c r="H364" s="203">
        <v>4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252</v>
      </c>
      <c r="AU364" s="209" t="s">
        <v>86</v>
      </c>
      <c r="AV364" s="13" t="s">
        <v>86</v>
      </c>
      <c r="AW364" s="13" t="s">
        <v>37</v>
      </c>
      <c r="AX364" s="13" t="s">
        <v>76</v>
      </c>
      <c r="AY364" s="209" t="s">
        <v>237</v>
      </c>
    </row>
    <row r="365" spans="1:65" s="13" customFormat="1" ht="10">
      <c r="B365" s="199"/>
      <c r="C365" s="200"/>
      <c r="D365" s="192" t="s">
        <v>252</v>
      </c>
      <c r="E365" s="201" t="s">
        <v>19</v>
      </c>
      <c r="F365" s="202" t="s">
        <v>757</v>
      </c>
      <c r="G365" s="200"/>
      <c r="H365" s="203">
        <v>11.1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252</v>
      </c>
      <c r="AU365" s="209" t="s">
        <v>86</v>
      </c>
      <c r="AV365" s="13" t="s">
        <v>86</v>
      </c>
      <c r="AW365" s="13" t="s">
        <v>37</v>
      </c>
      <c r="AX365" s="13" t="s">
        <v>76</v>
      </c>
      <c r="AY365" s="209" t="s">
        <v>237</v>
      </c>
    </row>
    <row r="366" spans="1:65" s="13" customFormat="1" ht="10">
      <c r="B366" s="199"/>
      <c r="C366" s="200"/>
      <c r="D366" s="192" t="s">
        <v>252</v>
      </c>
      <c r="E366" s="201" t="s">
        <v>19</v>
      </c>
      <c r="F366" s="202" t="s">
        <v>758</v>
      </c>
      <c r="G366" s="200"/>
      <c r="H366" s="203">
        <v>11.7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252</v>
      </c>
      <c r="AU366" s="209" t="s">
        <v>86</v>
      </c>
      <c r="AV366" s="13" t="s">
        <v>86</v>
      </c>
      <c r="AW366" s="13" t="s">
        <v>37</v>
      </c>
      <c r="AX366" s="13" t="s">
        <v>76</v>
      </c>
      <c r="AY366" s="209" t="s">
        <v>237</v>
      </c>
    </row>
    <row r="367" spans="1:65" s="13" customFormat="1" ht="10">
      <c r="B367" s="199"/>
      <c r="C367" s="200"/>
      <c r="D367" s="192" t="s">
        <v>252</v>
      </c>
      <c r="E367" s="201" t="s">
        <v>19</v>
      </c>
      <c r="F367" s="202" t="s">
        <v>759</v>
      </c>
      <c r="G367" s="200"/>
      <c r="H367" s="203">
        <v>1.85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252</v>
      </c>
      <c r="AU367" s="209" t="s">
        <v>86</v>
      </c>
      <c r="AV367" s="13" t="s">
        <v>86</v>
      </c>
      <c r="AW367" s="13" t="s">
        <v>37</v>
      </c>
      <c r="AX367" s="13" t="s">
        <v>76</v>
      </c>
      <c r="AY367" s="209" t="s">
        <v>237</v>
      </c>
    </row>
    <row r="368" spans="1:65" s="13" customFormat="1" ht="10">
      <c r="B368" s="199"/>
      <c r="C368" s="200"/>
      <c r="D368" s="192" t="s">
        <v>252</v>
      </c>
      <c r="E368" s="201" t="s">
        <v>19</v>
      </c>
      <c r="F368" s="202" t="s">
        <v>760</v>
      </c>
      <c r="G368" s="200"/>
      <c r="H368" s="203">
        <v>4.0999999999999996</v>
      </c>
      <c r="I368" s="204"/>
      <c r="J368" s="200"/>
      <c r="K368" s="200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252</v>
      </c>
      <c r="AU368" s="209" t="s">
        <v>86</v>
      </c>
      <c r="AV368" s="13" t="s">
        <v>86</v>
      </c>
      <c r="AW368" s="13" t="s">
        <v>37</v>
      </c>
      <c r="AX368" s="13" t="s">
        <v>76</v>
      </c>
      <c r="AY368" s="209" t="s">
        <v>237</v>
      </c>
    </row>
    <row r="369" spans="1:65" s="13" customFormat="1" ht="10">
      <c r="B369" s="199"/>
      <c r="C369" s="200"/>
      <c r="D369" s="192" t="s">
        <v>252</v>
      </c>
      <c r="E369" s="201" t="s">
        <v>19</v>
      </c>
      <c r="F369" s="202" t="s">
        <v>761</v>
      </c>
      <c r="G369" s="200"/>
      <c r="H369" s="203">
        <v>22.3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252</v>
      </c>
      <c r="AU369" s="209" t="s">
        <v>86</v>
      </c>
      <c r="AV369" s="13" t="s">
        <v>86</v>
      </c>
      <c r="AW369" s="13" t="s">
        <v>37</v>
      </c>
      <c r="AX369" s="13" t="s">
        <v>76</v>
      </c>
      <c r="AY369" s="209" t="s">
        <v>237</v>
      </c>
    </row>
    <row r="370" spans="1:65" s="14" customFormat="1" ht="10">
      <c r="B370" s="210"/>
      <c r="C370" s="211"/>
      <c r="D370" s="192" t="s">
        <v>252</v>
      </c>
      <c r="E370" s="212" t="s">
        <v>19</v>
      </c>
      <c r="F370" s="213" t="s">
        <v>253</v>
      </c>
      <c r="G370" s="211"/>
      <c r="H370" s="214">
        <v>204.45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252</v>
      </c>
      <c r="AU370" s="220" t="s">
        <v>86</v>
      </c>
      <c r="AV370" s="14" t="s">
        <v>254</v>
      </c>
      <c r="AW370" s="14" t="s">
        <v>37</v>
      </c>
      <c r="AX370" s="14" t="s">
        <v>84</v>
      </c>
      <c r="AY370" s="220" t="s">
        <v>237</v>
      </c>
    </row>
    <row r="371" spans="1:65" s="12" customFormat="1" ht="22.75" customHeight="1">
      <c r="B371" s="163"/>
      <c r="C371" s="164"/>
      <c r="D371" s="165" t="s">
        <v>75</v>
      </c>
      <c r="E371" s="177" t="s">
        <v>762</v>
      </c>
      <c r="F371" s="177" t="s">
        <v>763</v>
      </c>
      <c r="G371" s="164"/>
      <c r="H371" s="164"/>
      <c r="I371" s="167"/>
      <c r="J371" s="178">
        <f>BK371</f>
        <v>0</v>
      </c>
      <c r="K371" s="164"/>
      <c r="L371" s="169"/>
      <c r="M371" s="170"/>
      <c r="N371" s="171"/>
      <c r="O371" s="171"/>
      <c r="P371" s="172">
        <f>SUM(P372:P386)</f>
        <v>0</v>
      </c>
      <c r="Q371" s="171"/>
      <c r="R371" s="172">
        <f>SUM(R372:R386)</f>
        <v>0</v>
      </c>
      <c r="S371" s="171"/>
      <c r="T371" s="173">
        <f>SUM(T372:T386)</f>
        <v>2.1075E-2</v>
      </c>
      <c r="AR371" s="174" t="s">
        <v>86</v>
      </c>
      <c r="AT371" s="175" t="s">
        <v>75</v>
      </c>
      <c r="AU371" s="175" t="s">
        <v>84</v>
      </c>
      <c r="AY371" s="174" t="s">
        <v>237</v>
      </c>
      <c r="BK371" s="176">
        <f>SUM(BK372:BK386)</f>
        <v>0</v>
      </c>
    </row>
    <row r="372" spans="1:65" s="2" customFormat="1" ht="14.4" customHeight="1">
      <c r="A372" s="35"/>
      <c r="B372" s="36"/>
      <c r="C372" s="179" t="s">
        <v>764</v>
      </c>
      <c r="D372" s="179" t="s">
        <v>242</v>
      </c>
      <c r="E372" s="180" t="s">
        <v>765</v>
      </c>
      <c r="F372" s="181" t="s">
        <v>766</v>
      </c>
      <c r="G372" s="182" t="s">
        <v>411</v>
      </c>
      <c r="H372" s="183">
        <v>6.1</v>
      </c>
      <c r="I372" s="184"/>
      <c r="J372" s="185">
        <f>ROUND(I372*H372,2)</f>
        <v>0</v>
      </c>
      <c r="K372" s="181" t="s">
        <v>246</v>
      </c>
      <c r="L372" s="40"/>
      <c r="M372" s="186" t="s">
        <v>19</v>
      </c>
      <c r="N372" s="187" t="s">
        <v>47</v>
      </c>
      <c r="O372" s="65"/>
      <c r="P372" s="188">
        <f>O372*H372</f>
        <v>0</v>
      </c>
      <c r="Q372" s="188">
        <v>0</v>
      </c>
      <c r="R372" s="188">
        <f>Q372*H372</f>
        <v>0</v>
      </c>
      <c r="S372" s="188">
        <v>3.0000000000000001E-3</v>
      </c>
      <c r="T372" s="189">
        <f>S372*H372</f>
        <v>1.83E-2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331</v>
      </c>
      <c r="AT372" s="190" t="s">
        <v>242</v>
      </c>
      <c r="AU372" s="190" t="s">
        <v>86</v>
      </c>
      <c r="AY372" s="18" t="s">
        <v>237</v>
      </c>
      <c r="BE372" s="191">
        <f>IF(N372="základní",J372,0)</f>
        <v>0</v>
      </c>
      <c r="BF372" s="191">
        <f>IF(N372="snížená",J372,0)</f>
        <v>0</v>
      </c>
      <c r="BG372" s="191">
        <f>IF(N372="zákl. přenesená",J372,0)</f>
        <v>0</v>
      </c>
      <c r="BH372" s="191">
        <f>IF(N372="sníž. přenesená",J372,0)</f>
        <v>0</v>
      </c>
      <c r="BI372" s="191">
        <f>IF(N372="nulová",J372,0)</f>
        <v>0</v>
      </c>
      <c r="BJ372" s="18" t="s">
        <v>84</v>
      </c>
      <c r="BK372" s="191">
        <f>ROUND(I372*H372,2)</f>
        <v>0</v>
      </c>
      <c r="BL372" s="18" t="s">
        <v>331</v>
      </c>
      <c r="BM372" s="190" t="s">
        <v>767</v>
      </c>
    </row>
    <row r="373" spans="1:65" s="2" customFormat="1" ht="10">
      <c r="A373" s="35"/>
      <c r="B373" s="36"/>
      <c r="C373" s="37"/>
      <c r="D373" s="192" t="s">
        <v>249</v>
      </c>
      <c r="E373" s="37"/>
      <c r="F373" s="193" t="s">
        <v>768</v>
      </c>
      <c r="G373" s="37"/>
      <c r="H373" s="37"/>
      <c r="I373" s="194"/>
      <c r="J373" s="37"/>
      <c r="K373" s="37"/>
      <c r="L373" s="40"/>
      <c r="M373" s="195"/>
      <c r="N373" s="19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249</v>
      </c>
      <c r="AU373" s="18" t="s">
        <v>86</v>
      </c>
    </row>
    <row r="374" spans="1:65" s="2" customFormat="1" ht="10">
      <c r="A374" s="35"/>
      <c r="B374" s="36"/>
      <c r="C374" s="37"/>
      <c r="D374" s="197" t="s">
        <v>250</v>
      </c>
      <c r="E374" s="37"/>
      <c r="F374" s="198" t="s">
        <v>769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250</v>
      </c>
      <c r="AU374" s="18" t="s">
        <v>86</v>
      </c>
    </row>
    <row r="375" spans="1:65" s="13" customFormat="1" ht="10">
      <c r="B375" s="199"/>
      <c r="C375" s="200"/>
      <c r="D375" s="192" t="s">
        <v>252</v>
      </c>
      <c r="E375" s="201" t="s">
        <v>19</v>
      </c>
      <c r="F375" s="202" t="s">
        <v>770</v>
      </c>
      <c r="G375" s="200"/>
      <c r="H375" s="203">
        <v>6.1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252</v>
      </c>
      <c r="AU375" s="209" t="s">
        <v>86</v>
      </c>
      <c r="AV375" s="13" t="s">
        <v>86</v>
      </c>
      <c r="AW375" s="13" t="s">
        <v>37</v>
      </c>
      <c r="AX375" s="13" t="s">
        <v>76</v>
      </c>
      <c r="AY375" s="209" t="s">
        <v>237</v>
      </c>
    </row>
    <row r="376" spans="1:65" s="14" customFormat="1" ht="10">
      <c r="B376" s="210"/>
      <c r="C376" s="211"/>
      <c r="D376" s="192" t="s">
        <v>252</v>
      </c>
      <c r="E376" s="212" t="s">
        <v>19</v>
      </c>
      <c r="F376" s="213" t="s">
        <v>253</v>
      </c>
      <c r="G376" s="211"/>
      <c r="H376" s="214">
        <v>6.1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252</v>
      </c>
      <c r="AU376" s="220" t="s">
        <v>86</v>
      </c>
      <c r="AV376" s="14" t="s">
        <v>254</v>
      </c>
      <c r="AW376" s="14" t="s">
        <v>37</v>
      </c>
      <c r="AX376" s="14" t="s">
        <v>84</v>
      </c>
      <c r="AY376" s="220" t="s">
        <v>237</v>
      </c>
    </row>
    <row r="377" spans="1:65" s="2" customFormat="1" ht="14.4" customHeight="1">
      <c r="A377" s="35"/>
      <c r="B377" s="36"/>
      <c r="C377" s="179" t="s">
        <v>771</v>
      </c>
      <c r="D377" s="179" t="s">
        <v>242</v>
      </c>
      <c r="E377" s="180" t="s">
        <v>772</v>
      </c>
      <c r="F377" s="181" t="s">
        <v>773</v>
      </c>
      <c r="G377" s="182" t="s">
        <v>424</v>
      </c>
      <c r="H377" s="183">
        <v>9.25</v>
      </c>
      <c r="I377" s="184"/>
      <c r="J377" s="185">
        <f>ROUND(I377*H377,2)</f>
        <v>0</v>
      </c>
      <c r="K377" s="181" t="s">
        <v>246</v>
      </c>
      <c r="L377" s="40"/>
      <c r="M377" s="186" t="s">
        <v>19</v>
      </c>
      <c r="N377" s="187" t="s">
        <v>47</v>
      </c>
      <c r="O377" s="65"/>
      <c r="P377" s="188">
        <f>O377*H377</f>
        <v>0</v>
      </c>
      <c r="Q377" s="188">
        <v>0</v>
      </c>
      <c r="R377" s="188">
        <f>Q377*H377</f>
        <v>0</v>
      </c>
      <c r="S377" s="188">
        <v>2.9999999999999997E-4</v>
      </c>
      <c r="T377" s="189">
        <f>S377*H377</f>
        <v>2.7749999999999997E-3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0" t="s">
        <v>331</v>
      </c>
      <c r="AT377" s="190" t="s">
        <v>242</v>
      </c>
      <c r="AU377" s="190" t="s">
        <v>86</v>
      </c>
      <c r="AY377" s="18" t="s">
        <v>237</v>
      </c>
      <c r="BE377" s="191">
        <f>IF(N377="základní",J377,0)</f>
        <v>0</v>
      </c>
      <c r="BF377" s="191">
        <f>IF(N377="snížená",J377,0)</f>
        <v>0</v>
      </c>
      <c r="BG377" s="191">
        <f>IF(N377="zákl. přenesená",J377,0)</f>
        <v>0</v>
      </c>
      <c r="BH377" s="191">
        <f>IF(N377="sníž. přenesená",J377,0)</f>
        <v>0</v>
      </c>
      <c r="BI377" s="191">
        <f>IF(N377="nulová",J377,0)</f>
        <v>0</v>
      </c>
      <c r="BJ377" s="18" t="s">
        <v>84</v>
      </c>
      <c r="BK377" s="191">
        <f>ROUND(I377*H377,2)</f>
        <v>0</v>
      </c>
      <c r="BL377" s="18" t="s">
        <v>331</v>
      </c>
      <c r="BM377" s="190" t="s">
        <v>774</v>
      </c>
    </row>
    <row r="378" spans="1:65" s="2" customFormat="1" ht="10">
      <c r="A378" s="35"/>
      <c r="B378" s="36"/>
      <c r="C378" s="37"/>
      <c r="D378" s="192" t="s">
        <v>249</v>
      </c>
      <c r="E378" s="37"/>
      <c r="F378" s="193" t="s">
        <v>775</v>
      </c>
      <c r="G378" s="37"/>
      <c r="H378" s="37"/>
      <c r="I378" s="194"/>
      <c r="J378" s="37"/>
      <c r="K378" s="37"/>
      <c r="L378" s="40"/>
      <c r="M378" s="195"/>
      <c r="N378" s="196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249</v>
      </c>
      <c r="AU378" s="18" t="s">
        <v>86</v>
      </c>
    </row>
    <row r="379" spans="1:65" s="2" customFormat="1" ht="10">
      <c r="A379" s="35"/>
      <c r="B379" s="36"/>
      <c r="C379" s="37"/>
      <c r="D379" s="197" t="s">
        <v>250</v>
      </c>
      <c r="E379" s="37"/>
      <c r="F379" s="198" t="s">
        <v>776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250</v>
      </c>
      <c r="AU379" s="18" t="s">
        <v>86</v>
      </c>
    </row>
    <row r="380" spans="1:65" s="13" customFormat="1" ht="10">
      <c r="B380" s="199"/>
      <c r="C380" s="200"/>
      <c r="D380" s="192" t="s">
        <v>252</v>
      </c>
      <c r="E380" s="201" t="s">
        <v>19</v>
      </c>
      <c r="F380" s="202" t="s">
        <v>777</v>
      </c>
      <c r="G380" s="200"/>
      <c r="H380" s="203">
        <v>9.25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252</v>
      </c>
      <c r="AU380" s="209" t="s">
        <v>86</v>
      </c>
      <c r="AV380" s="13" t="s">
        <v>86</v>
      </c>
      <c r="AW380" s="13" t="s">
        <v>37</v>
      </c>
      <c r="AX380" s="13" t="s">
        <v>76</v>
      </c>
      <c r="AY380" s="209" t="s">
        <v>237</v>
      </c>
    </row>
    <row r="381" spans="1:65" s="14" customFormat="1" ht="10">
      <c r="B381" s="210"/>
      <c r="C381" s="211"/>
      <c r="D381" s="192" t="s">
        <v>252</v>
      </c>
      <c r="E381" s="212" t="s">
        <v>19</v>
      </c>
      <c r="F381" s="213" t="s">
        <v>253</v>
      </c>
      <c r="G381" s="211"/>
      <c r="H381" s="214">
        <v>9.25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252</v>
      </c>
      <c r="AU381" s="220" t="s">
        <v>86</v>
      </c>
      <c r="AV381" s="14" t="s">
        <v>254</v>
      </c>
      <c r="AW381" s="14" t="s">
        <v>37</v>
      </c>
      <c r="AX381" s="14" t="s">
        <v>84</v>
      </c>
      <c r="AY381" s="220" t="s">
        <v>237</v>
      </c>
    </row>
    <row r="382" spans="1:65" s="2" customFormat="1" ht="14.4" customHeight="1">
      <c r="A382" s="35"/>
      <c r="B382" s="36"/>
      <c r="C382" s="179" t="s">
        <v>778</v>
      </c>
      <c r="D382" s="179" t="s">
        <v>242</v>
      </c>
      <c r="E382" s="180" t="s">
        <v>779</v>
      </c>
      <c r="F382" s="181" t="s">
        <v>780</v>
      </c>
      <c r="G382" s="182" t="s">
        <v>411</v>
      </c>
      <c r="H382" s="183">
        <v>6.1</v>
      </c>
      <c r="I382" s="184"/>
      <c r="J382" s="185">
        <f>ROUND(I382*H382,2)</f>
        <v>0</v>
      </c>
      <c r="K382" s="181" t="s">
        <v>246</v>
      </c>
      <c r="L382" s="40"/>
      <c r="M382" s="186" t="s">
        <v>19</v>
      </c>
      <c r="N382" s="187" t="s">
        <v>47</v>
      </c>
      <c r="O382" s="65"/>
      <c r="P382" s="188">
        <f>O382*H382</f>
        <v>0</v>
      </c>
      <c r="Q382" s="188">
        <v>0</v>
      </c>
      <c r="R382" s="188">
        <f>Q382*H382</f>
        <v>0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331</v>
      </c>
      <c r="AT382" s="190" t="s">
        <v>242</v>
      </c>
      <c r="AU382" s="190" t="s">
        <v>86</v>
      </c>
      <c r="AY382" s="18" t="s">
        <v>237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84</v>
      </c>
      <c r="BK382" s="191">
        <f>ROUND(I382*H382,2)</f>
        <v>0</v>
      </c>
      <c r="BL382" s="18" t="s">
        <v>331</v>
      </c>
      <c r="BM382" s="190" t="s">
        <v>781</v>
      </c>
    </row>
    <row r="383" spans="1:65" s="2" customFormat="1" ht="10">
      <c r="A383" s="35"/>
      <c r="B383" s="36"/>
      <c r="C383" s="37"/>
      <c r="D383" s="192" t="s">
        <v>249</v>
      </c>
      <c r="E383" s="37"/>
      <c r="F383" s="193" t="s">
        <v>782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249</v>
      </c>
      <c r="AU383" s="18" t="s">
        <v>86</v>
      </c>
    </row>
    <row r="384" spans="1:65" s="2" customFormat="1" ht="10">
      <c r="A384" s="35"/>
      <c r="B384" s="36"/>
      <c r="C384" s="37"/>
      <c r="D384" s="197" t="s">
        <v>250</v>
      </c>
      <c r="E384" s="37"/>
      <c r="F384" s="198" t="s">
        <v>783</v>
      </c>
      <c r="G384" s="37"/>
      <c r="H384" s="37"/>
      <c r="I384" s="194"/>
      <c r="J384" s="37"/>
      <c r="K384" s="37"/>
      <c r="L384" s="40"/>
      <c r="M384" s="195"/>
      <c r="N384" s="196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250</v>
      </c>
      <c r="AU384" s="18" t="s">
        <v>86</v>
      </c>
    </row>
    <row r="385" spans="1:65" s="13" customFormat="1" ht="10">
      <c r="B385" s="199"/>
      <c r="C385" s="200"/>
      <c r="D385" s="192" t="s">
        <v>252</v>
      </c>
      <c r="E385" s="201" t="s">
        <v>19</v>
      </c>
      <c r="F385" s="202" t="s">
        <v>784</v>
      </c>
      <c r="G385" s="200"/>
      <c r="H385" s="203">
        <v>6.1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252</v>
      </c>
      <c r="AU385" s="209" t="s">
        <v>86</v>
      </c>
      <c r="AV385" s="13" t="s">
        <v>86</v>
      </c>
      <c r="AW385" s="13" t="s">
        <v>37</v>
      </c>
      <c r="AX385" s="13" t="s">
        <v>76</v>
      </c>
      <c r="AY385" s="209" t="s">
        <v>237</v>
      </c>
    </row>
    <row r="386" spans="1:65" s="14" customFormat="1" ht="10">
      <c r="B386" s="210"/>
      <c r="C386" s="211"/>
      <c r="D386" s="192" t="s">
        <v>252</v>
      </c>
      <c r="E386" s="212" t="s">
        <v>19</v>
      </c>
      <c r="F386" s="213" t="s">
        <v>253</v>
      </c>
      <c r="G386" s="211"/>
      <c r="H386" s="214">
        <v>6.1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252</v>
      </c>
      <c r="AU386" s="220" t="s">
        <v>86</v>
      </c>
      <c r="AV386" s="14" t="s">
        <v>254</v>
      </c>
      <c r="AW386" s="14" t="s">
        <v>37</v>
      </c>
      <c r="AX386" s="14" t="s">
        <v>84</v>
      </c>
      <c r="AY386" s="220" t="s">
        <v>237</v>
      </c>
    </row>
    <row r="387" spans="1:65" s="12" customFormat="1" ht="22.75" customHeight="1">
      <c r="B387" s="163"/>
      <c r="C387" s="164"/>
      <c r="D387" s="165" t="s">
        <v>75</v>
      </c>
      <c r="E387" s="177" t="s">
        <v>785</v>
      </c>
      <c r="F387" s="177" t="s">
        <v>786</v>
      </c>
      <c r="G387" s="164"/>
      <c r="H387" s="164"/>
      <c r="I387" s="167"/>
      <c r="J387" s="178">
        <f>BK387</f>
        <v>0</v>
      </c>
      <c r="K387" s="164"/>
      <c r="L387" s="169"/>
      <c r="M387" s="170"/>
      <c r="N387" s="171"/>
      <c r="O387" s="171"/>
      <c r="P387" s="172">
        <f>SUM(P388:P402)</f>
        <v>0</v>
      </c>
      <c r="Q387" s="171"/>
      <c r="R387" s="172">
        <f>SUM(R388:R402)</f>
        <v>0</v>
      </c>
      <c r="S387" s="171"/>
      <c r="T387" s="173">
        <f>SUM(T388:T402)</f>
        <v>2.8451079999999997</v>
      </c>
      <c r="AR387" s="174" t="s">
        <v>86</v>
      </c>
      <c r="AT387" s="175" t="s">
        <v>75</v>
      </c>
      <c r="AU387" s="175" t="s">
        <v>84</v>
      </c>
      <c r="AY387" s="174" t="s">
        <v>237</v>
      </c>
      <c r="BK387" s="176">
        <f>SUM(BK388:BK402)</f>
        <v>0</v>
      </c>
    </row>
    <row r="388" spans="1:65" s="2" customFormat="1" ht="14.4" customHeight="1">
      <c r="A388" s="35"/>
      <c r="B388" s="36"/>
      <c r="C388" s="179" t="s">
        <v>787</v>
      </c>
      <c r="D388" s="179" t="s">
        <v>242</v>
      </c>
      <c r="E388" s="180" t="s">
        <v>788</v>
      </c>
      <c r="F388" s="181" t="s">
        <v>789</v>
      </c>
      <c r="G388" s="182" t="s">
        <v>411</v>
      </c>
      <c r="H388" s="183">
        <v>104.39</v>
      </c>
      <c r="I388" s="184"/>
      <c r="J388" s="185">
        <f>ROUND(I388*H388,2)</f>
        <v>0</v>
      </c>
      <c r="K388" s="181" t="s">
        <v>246</v>
      </c>
      <c r="L388" s="40"/>
      <c r="M388" s="186" t="s">
        <v>19</v>
      </c>
      <c r="N388" s="187" t="s">
        <v>47</v>
      </c>
      <c r="O388" s="65"/>
      <c r="P388" s="188">
        <f>O388*H388</f>
        <v>0</v>
      </c>
      <c r="Q388" s="188">
        <v>0</v>
      </c>
      <c r="R388" s="188">
        <f>Q388*H388</f>
        <v>0</v>
      </c>
      <c r="S388" s="188">
        <v>2.7199999999999998E-2</v>
      </c>
      <c r="T388" s="189">
        <f>S388*H388</f>
        <v>2.8394079999999997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331</v>
      </c>
      <c r="AT388" s="190" t="s">
        <v>242</v>
      </c>
      <c r="AU388" s="190" t="s">
        <v>86</v>
      </c>
      <c r="AY388" s="18" t="s">
        <v>237</v>
      </c>
      <c r="BE388" s="191">
        <f>IF(N388="základní",J388,0)</f>
        <v>0</v>
      </c>
      <c r="BF388" s="191">
        <f>IF(N388="snížená",J388,0)</f>
        <v>0</v>
      </c>
      <c r="BG388" s="191">
        <f>IF(N388="zákl. přenesená",J388,0)</f>
        <v>0</v>
      </c>
      <c r="BH388" s="191">
        <f>IF(N388="sníž. přenesená",J388,0)</f>
        <v>0</v>
      </c>
      <c r="BI388" s="191">
        <f>IF(N388="nulová",J388,0)</f>
        <v>0</v>
      </c>
      <c r="BJ388" s="18" t="s">
        <v>84</v>
      </c>
      <c r="BK388" s="191">
        <f>ROUND(I388*H388,2)</f>
        <v>0</v>
      </c>
      <c r="BL388" s="18" t="s">
        <v>331</v>
      </c>
      <c r="BM388" s="190" t="s">
        <v>790</v>
      </c>
    </row>
    <row r="389" spans="1:65" s="2" customFormat="1" ht="10">
      <c r="A389" s="35"/>
      <c r="B389" s="36"/>
      <c r="C389" s="37"/>
      <c r="D389" s="192" t="s">
        <v>249</v>
      </c>
      <c r="E389" s="37"/>
      <c r="F389" s="193" t="s">
        <v>791</v>
      </c>
      <c r="G389" s="37"/>
      <c r="H389" s="37"/>
      <c r="I389" s="194"/>
      <c r="J389" s="37"/>
      <c r="K389" s="37"/>
      <c r="L389" s="40"/>
      <c r="M389" s="195"/>
      <c r="N389" s="196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249</v>
      </c>
      <c r="AU389" s="18" t="s">
        <v>86</v>
      </c>
    </row>
    <row r="390" spans="1:65" s="2" customFormat="1" ht="10">
      <c r="A390" s="35"/>
      <c r="B390" s="36"/>
      <c r="C390" s="37"/>
      <c r="D390" s="197" t="s">
        <v>250</v>
      </c>
      <c r="E390" s="37"/>
      <c r="F390" s="198" t="s">
        <v>792</v>
      </c>
      <c r="G390" s="37"/>
      <c r="H390" s="37"/>
      <c r="I390" s="194"/>
      <c r="J390" s="37"/>
      <c r="K390" s="37"/>
      <c r="L390" s="40"/>
      <c r="M390" s="195"/>
      <c r="N390" s="196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250</v>
      </c>
      <c r="AU390" s="18" t="s">
        <v>86</v>
      </c>
    </row>
    <row r="391" spans="1:65" s="13" customFormat="1" ht="10">
      <c r="B391" s="199"/>
      <c r="C391" s="200"/>
      <c r="D391" s="192" t="s">
        <v>252</v>
      </c>
      <c r="E391" s="201" t="s">
        <v>19</v>
      </c>
      <c r="F391" s="202" t="s">
        <v>793</v>
      </c>
      <c r="G391" s="200"/>
      <c r="H391" s="203">
        <v>6.56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252</v>
      </c>
      <c r="AU391" s="209" t="s">
        <v>86</v>
      </c>
      <c r="AV391" s="13" t="s">
        <v>86</v>
      </c>
      <c r="AW391" s="13" t="s">
        <v>37</v>
      </c>
      <c r="AX391" s="13" t="s">
        <v>76</v>
      </c>
      <c r="AY391" s="209" t="s">
        <v>237</v>
      </c>
    </row>
    <row r="392" spans="1:65" s="13" customFormat="1" ht="10">
      <c r="B392" s="199"/>
      <c r="C392" s="200"/>
      <c r="D392" s="192" t="s">
        <v>252</v>
      </c>
      <c r="E392" s="201" t="s">
        <v>19</v>
      </c>
      <c r="F392" s="202" t="s">
        <v>794</v>
      </c>
      <c r="G392" s="200"/>
      <c r="H392" s="203">
        <v>37.33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252</v>
      </c>
      <c r="AU392" s="209" t="s">
        <v>86</v>
      </c>
      <c r="AV392" s="13" t="s">
        <v>86</v>
      </c>
      <c r="AW392" s="13" t="s">
        <v>37</v>
      </c>
      <c r="AX392" s="13" t="s">
        <v>76</v>
      </c>
      <c r="AY392" s="209" t="s">
        <v>237</v>
      </c>
    </row>
    <row r="393" spans="1:65" s="13" customFormat="1" ht="10">
      <c r="B393" s="199"/>
      <c r="C393" s="200"/>
      <c r="D393" s="192" t="s">
        <v>252</v>
      </c>
      <c r="E393" s="201" t="s">
        <v>19</v>
      </c>
      <c r="F393" s="202" t="s">
        <v>795</v>
      </c>
      <c r="G393" s="200"/>
      <c r="H393" s="203">
        <v>14.3</v>
      </c>
      <c r="I393" s="204"/>
      <c r="J393" s="200"/>
      <c r="K393" s="200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252</v>
      </c>
      <c r="AU393" s="209" t="s">
        <v>86</v>
      </c>
      <c r="AV393" s="13" t="s">
        <v>86</v>
      </c>
      <c r="AW393" s="13" t="s">
        <v>37</v>
      </c>
      <c r="AX393" s="13" t="s">
        <v>76</v>
      </c>
      <c r="AY393" s="209" t="s">
        <v>237</v>
      </c>
    </row>
    <row r="394" spans="1:65" s="13" customFormat="1" ht="10">
      <c r="B394" s="199"/>
      <c r="C394" s="200"/>
      <c r="D394" s="192" t="s">
        <v>252</v>
      </c>
      <c r="E394" s="201" t="s">
        <v>19</v>
      </c>
      <c r="F394" s="202" t="s">
        <v>796</v>
      </c>
      <c r="G394" s="200"/>
      <c r="H394" s="203">
        <v>15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252</v>
      </c>
      <c r="AU394" s="209" t="s">
        <v>86</v>
      </c>
      <c r="AV394" s="13" t="s">
        <v>86</v>
      </c>
      <c r="AW394" s="13" t="s">
        <v>37</v>
      </c>
      <c r="AX394" s="13" t="s">
        <v>76</v>
      </c>
      <c r="AY394" s="209" t="s">
        <v>237</v>
      </c>
    </row>
    <row r="395" spans="1:65" s="13" customFormat="1" ht="10">
      <c r="B395" s="199"/>
      <c r="C395" s="200"/>
      <c r="D395" s="192" t="s">
        <v>252</v>
      </c>
      <c r="E395" s="201" t="s">
        <v>19</v>
      </c>
      <c r="F395" s="202" t="s">
        <v>797</v>
      </c>
      <c r="G395" s="200"/>
      <c r="H395" s="203">
        <v>9.8000000000000007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252</v>
      </c>
      <c r="AU395" s="209" t="s">
        <v>86</v>
      </c>
      <c r="AV395" s="13" t="s">
        <v>86</v>
      </c>
      <c r="AW395" s="13" t="s">
        <v>37</v>
      </c>
      <c r="AX395" s="13" t="s">
        <v>76</v>
      </c>
      <c r="AY395" s="209" t="s">
        <v>237</v>
      </c>
    </row>
    <row r="396" spans="1:65" s="13" customFormat="1" ht="10">
      <c r="B396" s="199"/>
      <c r="C396" s="200"/>
      <c r="D396" s="192" t="s">
        <v>252</v>
      </c>
      <c r="E396" s="201" t="s">
        <v>19</v>
      </c>
      <c r="F396" s="202" t="s">
        <v>798</v>
      </c>
      <c r="G396" s="200"/>
      <c r="H396" s="203">
        <v>21.4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252</v>
      </c>
      <c r="AU396" s="209" t="s">
        <v>86</v>
      </c>
      <c r="AV396" s="13" t="s">
        <v>86</v>
      </c>
      <c r="AW396" s="13" t="s">
        <v>37</v>
      </c>
      <c r="AX396" s="13" t="s">
        <v>76</v>
      </c>
      <c r="AY396" s="209" t="s">
        <v>237</v>
      </c>
    </row>
    <row r="397" spans="1:65" s="14" customFormat="1" ht="10">
      <c r="B397" s="210"/>
      <c r="C397" s="211"/>
      <c r="D397" s="192" t="s">
        <v>252</v>
      </c>
      <c r="E397" s="212" t="s">
        <v>19</v>
      </c>
      <c r="F397" s="213" t="s">
        <v>253</v>
      </c>
      <c r="G397" s="211"/>
      <c r="H397" s="214">
        <v>104.38999999999999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252</v>
      </c>
      <c r="AU397" s="220" t="s">
        <v>86</v>
      </c>
      <c r="AV397" s="14" t="s">
        <v>254</v>
      </c>
      <c r="AW397" s="14" t="s">
        <v>37</v>
      </c>
      <c r="AX397" s="14" t="s">
        <v>84</v>
      </c>
      <c r="AY397" s="220" t="s">
        <v>237</v>
      </c>
    </row>
    <row r="398" spans="1:65" s="2" customFormat="1" ht="14.4" customHeight="1">
      <c r="A398" s="35"/>
      <c r="B398" s="36"/>
      <c r="C398" s="179" t="s">
        <v>799</v>
      </c>
      <c r="D398" s="179" t="s">
        <v>242</v>
      </c>
      <c r="E398" s="180" t="s">
        <v>800</v>
      </c>
      <c r="F398" s="181" t="s">
        <v>801</v>
      </c>
      <c r="G398" s="182" t="s">
        <v>424</v>
      </c>
      <c r="H398" s="183">
        <v>30</v>
      </c>
      <c r="I398" s="184"/>
      <c r="J398" s="185">
        <f>ROUND(I398*H398,2)</f>
        <v>0</v>
      </c>
      <c r="K398" s="181" t="s">
        <v>246</v>
      </c>
      <c r="L398" s="40"/>
      <c r="M398" s="186" t="s">
        <v>19</v>
      </c>
      <c r="N398" s="187" t="s">
        <v>47</v>
      </c>
      <c r="O398" s="65"/>
      <c r="P398" s="188">
        <f>O398*H398</f>
        <v>0</v>
      </c>
      <c r="Q398" s="188">
        <v>0</v>
      </c>
      <c r="R398" s="188">
        <f>Q398*H398</f>
        <v>0</v>
      </c>
      <c r="S398" s="188">
        <v>1.9000000000000001E-4</v>
      </c>
      <c r="T398" s="189">
        <f>S398*H398</f>
        <v>5.7000000000000002E-3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331</v>
      </c>
      <c r="AT398" s="190" t="s">
        <v>242</v>
      </c>
      <c r="AU398" s="190" t="s">
        <v>86</v>
      </c>
      <c r="AY398" s="18" t="s">
        <v>237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84</v>
      </c>
      <c r="BK398" s="191">
        <f>ROUND(I398*H398,2)</f>
        <v>0</v>
      </c>
      <c r="BL398" s="18" t="s">
        <v>331</v>
      </c>
      <c r="BM398" s="190" t="s">
        <v>802</v>
      </c>
    </row>
    <row r="399" spans="1:65" s="2" customFormat="1" ht="10">
      <c r="A399" s="35"/>
      <c r="B399" s="36"/>
      <c r="C399" s="37"/>
      <c r="D399" s="192" t="s">
        <v>249</v>
      </c>
      <c r="E399" s="37"/>
      <c r="F399" s="193" t="s">
        <v>803</v>
      </c>
      <c r="G399" s="37"/>
      <c r="H399" s="37"/>
      <c r="I399" s="194"/>
      <c r="J399" s="37"/>
      <c r="K399" s="37"/>
      <c r="L399" s="40"/>
      <c r="M399" s="195"/>
      <c r="N399" s="196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249</v>
      </c>
      <c r="AU399" s="18" t="s">
        <v>86</v>
      </c>
    </row>
    <row r="400" spans="1:65" s="2" customFormat="1" ht="10">
      <c r="A400" s="35"/>
      <c r="B400" s="36"/>
      <c r="C400" s="37"/>
      <c r="D400" s="197" t="s">
        <v>250</v>
      </c>
      <c r="E400" s="37"/>
      <c r="F400" s="198" t="s">
        <v>804</v>
      </c>
      <c r="G400" s="37"/>
      <c r="H400" s="37"/>
      <c r="I400" s="194"/>
      <c r="J400" s="37"/>
      <c r="K400" s="37"/>
      <c r="L400" s="40"/>
      <c r="M400" s="195"/>
      <c r="N400" s="196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250</v>
      </c>
      <c r="AU400" s="18" t="s">
        <v>86</v>
      </c>
    </row>
    <row r="401" spans="1:65" s="13" customFormat="1" ht="10">
      <c r="B401" s="199"/>
      <c r="C401" s="200"/>
      <c r="D401" s="192" t="s">
        <v>252</v>
      </c>
      <c r="E401" s="201" t="s">
        <v>19</v>
      </c>
      <c r="F401" s="202" t="s">
        <v>805</v>
      </c>
      <c r="G401" s="200"/>
      <c r="H401" s="203">
        <v>30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252</v>
      </c>
      <c r="AU401" s="209" t="s">
        <v>86</v>
      </c>
      <c r="AV401" s="13" t="s">
        <v>86</v>
      </c>
      <c r="AW401" s="13" t="s">
        <v>37</v>
      </c>
      <c r="AX401" s="13" t="s">
        <v>76</v>
      </c>
      <c r="AY401" s="209" t="s">
        <v>237</v>
      </c>
    </row>
    <row r="402" spans="1:65" s="14" customFormat="1" ht="10">
      <c r="B402" s="210"/>
      <c r="C402" s="211"/>
      <c r="D402" s="192" t="s">
        <v>252</v>
      </c>
      <c r="E402" s="212" t="s">
        <v>19</v>
      </c>
      <c r="F402" s="213" t="s">
        <v>253</v>
      </c>
      <c r="G402" s="211"/>
      <c r="H402" s="214">
        <v>30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252</v>
      </c>
      <c r="AU402" s="220" t="s">
        <v>86</v>
      </c>
      <c r="AV402" s="14" t="s">
        <v>254</v>
      </c>
      <c r="AW402" s="14" t="s">
        <v>37</v>
      </c>
      <c r="AX402" s="14" t="s">
        <v>84</v>
      </c>
      <c r="AY402" s="220" t="s">
        <v>237</v>
      </c>
    </row>
    <row r="403" spans="1:65" s="12" customFormat="1" ht="22.75" customHeight="1">
      <c r="B403" s="163"/>
      <c r="C403" s="164"/>
      <c r="D403" s="165" t="s">
        <v>75</v>
      </c>
      <c r="E403" s="177" t="s">
        <v>806</v>
      </c>
      <c r="F403" s="177" t="s">
        <v>807</v>
      </c>
      <c r="G403" s="164"/>
      <c r="H403" s="164"/>
      <c r="I403" s="167"/>
      <c r="J403" s="178">
        <f>BK403</f>
        <v>0</v>
      </c>
      <c r="K403" s="164"/>
      <c r="L403" s="169"/>
      <c r="M403" s="170"/>
      <c r="N403" s="171"/>
      <c r="O403" s="171"/>
      <c r="P403" s="172">
        <f>SUM(P404:P411)</f>
        <v>0</v>
      </c>
      <c r="Q403" s="171"/>
      <c r="R403" s="172">
        <f>SUM(R404:R411)</f>
        <v>0</v>
      </c>
      <c r="S403" s="171"/>
      <c r="T403" s="173">
        <f>SUM(T404:T411)</f>
        <v>0</v>
      </c>
      <c r="AR403" s="174" t="s">
        <v>86</v>
      </c>
      <c r="AT403" s="175" t="s">
        <v>75</v>
      </c>
      <c r="AU403" s="175" t="s">
        <v>84</v>
      </c>
      <c r="AY403" s="174" t="s">
        <v>237</v>
      </c>
      <c r="BK403" s="176">
        <f>SUM(BK404:BK411)</f>
        <v>0</v>
      </c>
    </row>
    <row r="404" spans="1:65" s="2" customFormat="1" ht="14.4" customHeight="1">
      <c r="A404" s="35"/>
      <c r="B404" s="36"/>
      <c r="C404" s="179" t="s">
        <v>808</v>
      </c>
      <c r="D404" s="179" t="s">
        <v>242</v>
      </c>
      <c r="E404" s="180" t="s">
        <v>809</v>
      </c>
      <c r="F404" s="181" t="s">
        <v>810</v>
      </c>
      <c r="G404" s="182" t="s">
        <v>411</v>
      </c>
      <c r="H404" s="183">
        <v>122.8</v>
      </c>
      <c r="I404" s="184"/>
      <c r="J404" s="185">
        <f>ROUND(I404*H404,2)</f>
        <v>0</v>
      </c>
      <c r="K404" s="181" t="s">
        <v>246</v>
      </c>
      <c r="L404" s="40"/>
      <c r="M404" s="186" t="s">
        <v>19</v>
      </c>
      <c r="N404" s="187" t="s">
        <v>47</v>
      </c>
      <c r="O404" s="65"/>
      <c r="P404" s="188">
        <f>O404*H404</f>
        <v>0</v>
      </c>
      <c r="Q404" s="188">
        <v>0</v>
      </c>
      <c r="R404" s="188">
        <f>Q404*H404</f>
        <v>0</v>
      </c>
      <c r="S404" s="188">
        <v>0</v>
      </c>
      <c r="T404" s="18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0" t="s">
        <v>331</v>
      </c>
      <c r="AT404" s="190" t="s">
        <v>242</v>
      </c>
      <c r="AU404" s="190" t="s">
        <v>86</v>
      </c>
      <c r="AY404" s="18" t="s">
        <v>237</v>
      </c>
      <c r="BE404" s="191">
        <f>IF(N404="základní",J404,0)</f>
        <v>0</v>
      </c>
      <c r="BF404" s="191">
        <f>IF(N404="snížená",J404,0)</f>
        <v>0</v>
      </c>
      <c r="BG404" s="191">
        <f>IF(N404="zákl. přenesená",J404,0)</f>
        <v>0</v>
      </c>
      <c r="BH404" s="191">
        <f>IF(N404="sníž. přenesená",J404,0)</f>
        <v>0</v>
      </c>
      <c r="BI404" s="191">
        <f>IF(N404="nulová",J404,0)</f>
        <v>0</v>
      </c>
      <c r="BJ404" s="18" t="s">
        <v>84</v>
      </c>
      <c r="BK404" s="191">
        <f>ROUND(I404*H404,2)</f>
        <v>0</v>
      </c>
      <c r="BL404" s="18" t="s">
        <v>331</v>
      </c>
      <c r="BM404" s="190" t="s">
        <v>811</v>
      </c>
    </row>
    <row r="405" spans="1:65" s="2" customFormat="1" ht="10">
      <c r="A405" s="35"/>
      <c r="B405" s="36"/>
      <c r="C405" s="37"/>
      <c r="D405" s="192" t="s">
        <v>249</v>
      </c>
      <c r="E405" s="37"/>
      <c r="F405" s="193" t="s">
        <v>812</v>
      </c>
      <c r="G405" s="37"/>
      <c r="H405" s="37"/>
      <c r="I405" s="194"/>
      <c r="J405" s="37"/>
      <c r="K405" s="37"/>
      <c r="L405" s="40"/>
      <c r="M405" s="195"/>
      <c r="N405" s="196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249</v>
      </c>
      <c r="AU405" s="18" t="s">
        <v>86</v>
      </c>
    </row>
    <row r="406" spans="1:65" s="2" customFormat="1" ht="10">
      <c r="A406" s="35"/>
      <c r="B406" s="36"/>
      <c r="C406" s="37"/>
      <c r="D406" s="197" t="s">
        <v>250</v>
      </c>
      <c r="E406" s="37"/>
      <c r="F406" s="198" t="s">
        <v>813</v>
      </c>
      <c r="G406" s="37"/>
      <c r="H406" s="37"/>
      <c r="I406" s="194"/>
      <c r="J406" s="37"/>
      <c r="K406" s="37"/>
      <c r="L406" s="40"/>
      <c r="M406" s="195"/>
      <c r="N406" s="196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250</v>
      </c>
      <c r="AU406" s="18" t="s">
        <v>86</v>
      </c>
    </row>
    <row r="407" spans="1:65" s="13" customFormat="1" ht="10">
      <c r="B407" s="199"/>
      <c r="C407" s="200"/>
      <c r="D407" s="192" t="s">
        <v>252</v>
      </c>
      <c r="E407" s="201" t="s">
        <v>19</v>
      </c>
      <c r="F407" s="202" t="s">
        <v>814</v>
      </c>
      <c r="G407" s="200"/>
      <c r="H407" s="203">
        <v>46.9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252</v>
      </c>
      <c r="AU407" s="209" t="s">
        <v>86</v>
      </c>
      <c r="AV407" s="13" t="s">
        <v>86</v>
      </c>
      <c r="AW407" s="13" t="s">
        <v>37</v>
      </c>
      <c r="AX407" s="13" t="s">
        <v>76</v>
      </c>
      <c r="AY407" s="209" t="s">
        <v>237</v>
      </c>
    </row>
    <row r="408" spans="1:65" s="13" customFormat="1" ht="10">
      <c r="B408" s="199"/>
      <c r="C408" s="200"/>
      <c r="D408" s="192" t="s">
        <v>252</v>
      </c>
      <c r="E408" s="201" t="s">
        <v>19</v>
      </c>
      <c r="F408" s="202" t="s">
        <v>815</v>
      </c>
      <c r="G408" s="200"/>
      <c r="H408" s="203">
        <v>45.6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252</v>
      </c>
      <c r="AU408" s="209" t="s">
        <v>86</v>
      </c>
      <c r="AV408" s="13" t="s">
        <v>86</v>
      </c>
      <c r="AW408" s="13" t="s">
        <v>37</v>
      </c>
      <c r="AX408" s="13" t="s">
        <v>76</v>
      </c>
      <c r="AY408" s="209" t="s">
        <v>237</v>
      </c>
    </row>
    <row r="409" spans="1:65" s="13" customFormat="1" ht="10">
      <c r="B409" s="199"/>
      <c r="C409" s="200"/>
      <c r="D409" s="192" t="s">
        <v>252</v>
      </c>
      <c r="E409" s="201" t="s">
        <v>19</v>
      </c>
      <c r="F409" s="202" t="s">
        <v>816</v>
      </c>
      <c r="G409" s="200"/>
      <c r="H409" s="203">
        <v>11.8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252</v>
      </c>
      <c r="AU409" s="209" t="s">
        <v>86</v>
      </c>
      <c r="AV409" s="13" t="s">
        <v>86</v>
      </c>
      <c r="AW409" s="13" t="s">
        <v>37</v>
      </c>
      <c r="AX409" s="13" t="s">
        <v>76</v>
      </c>
      <c r="AY409" s="209" t="s">
        <v>237</v>
      </c>
    </row>
    <row r="410" spans="1:65" s="13" customFormat="1" ht="10">
      <c r="B410" s="199"/>
      <c r="C410" s="200"/>
      <c r="D410" s="192" t="s">
        <v>252</v>
      </c>
      <c r="E410" s="201" t="s">
        <v>19</v>
      </c>
      <c r="F410" s="202" t="s">
        <v>817</v>
      </c>
      <c r="G410" s="200"/>
      <c r="H410" s="203">
        <v>18.5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252</v>
      </c>
      <c r="AU410" s="209" t="s">
        <v>86</v>
      </c>
      <c r="AV410" s="13" t="s">
        <v>86</v>
      </c>
      <c r="AW410" s="13" t="s">
        <v>37</v>
      </c>
      <c r="AX410" s="13" t="s">
        <v>76</v>
      </c>
      <c r="AY410" s="209" t="s">
        <v>237</v>
      </c>
    </row>
    <row r="411" spans="1:65" s="14" customFormat="1" ht="10">
      <c r="B411" s="210"/>
      <c r="C411" s="211"/>
      <c r="D411" s="192" t="s">
        <v>252</v>
      </c>
      <c r="E411" s="212" t="s">
        <v>19</v>
      </c>
      <c r="F411" s="213" t="s">
        <v>253</v>
      </c>
      <c r="G411" s="211"/>
      <c r="H411" s="214">
        <v>122.8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252</v>
      </c>
      <c r="AU411" s="220" t="s">
        <v>86</v>
      </c>
      <c r="AV411" s="14" t="s">
        <v>254</v>
      </c>
      <c r="AW411" s="14" t="s">
        <v>37</v>
      </c>
      <c r="AX411" s="14" t="s">
        <v>84</v>
      </c>
      <c r="AY411" s="220" t="s">
        <v>237</v>
      </c>
    </row>
    <row r="412" spans="1:65" s="12" customFormat="1" ht="22.75" customHeight="1">
      <c r="B412" s="163"/>
      <c r="C412" s="164"/>
      <c r="D412" s="165" t="s">
        <v>75</v>
      </c>
      <c r="E412" s="177" t="s">
        <v>818</v>
      </c>
      <c r="F412" s="177" t="s">
        <v>819</v>
      </c>
      <c r="G412" s="164"/>
      <c r="H412" s="164"/>
      <c r="I412" s="167"/>
      <c r="J412" s="178">
        <f>BK412</f>
        <v>0</v>
      </c>
      <c r="K412" s="164"/>
      <c r="L412" s="169"/>
      <c r="M412" s="170"/>
      <c r="N412" s="171"/>
      <c r="O412" s="171"/>
      <c r="P412" s="172">
        <f>SUM(P413:P443)</f>
        <v>0</v>
      </c>
      <c r="Q412" s="171"/>
      <c r="R412" s="172">
        <f>SUM(R413:R443)</f>
        <v>0.94905399999999995</v>
      </c>
      <c r="S412" s="171"/>
      <c r="T412" s="173">
        <f>SUM(T413:T443)</f>
        <v>0.29420673999999997</v>
      </c>
      <c r="AR412" s="174" t="s">
        <v>86</v>
      </c>
      <c r="AT412" s="175" t="s">
        <v>75</v>
      </c>
      <c r="AU412" s="175" t="s">
        <v>84</v>
      </c>
      <c r="AY412" s="174" t="s">
        <v>237</v>
      </c>
      <c r="BK412" s="176">
        <f>SUM(BK413:BK443)</f>
        <v>0</v>
      </c>
    </row>
    <row r="413" spans="1:65" s="2" customFormat="1" ht="14.4" customHeight="1">
      <c r="A413" s="35"/>
      <c r="B413" s="36"/>
      <c r="C413" s="179" t="s">
        <v>820</v>
      </c>
      <c r="D413" s="179" t="s">
        <v>242</v>
      </c>
      <c r="E413" s="180" t="s">
        <v>821</v>
      </c>
      <c r="F413" s="181" t="s">
        <v>822</v>
      </c>
      <c r="G413" s="182" t="s">
        <v>411</v>
      </c>
      <c r="H413" s="183">
        <v>949.05399999999997</v>
      </c>
      <c r="I413" s="184"/>
      <c r="J413" s="185">
        <f>ROUND(I413*H413,2)</f>
        <v>0</v>
      </c>
      <c r="K413" s="181" t="s">
        <v>246</v>
      </c>
      <c r="L413" s="40"/>
      <c r="M413" s="186" t="s">
        <v>19</v>
      </c>
      <c r="N413" s="187" t="s">
        <v>47</v>
      </c>
      <c r="O413" s="65"/>
      <c r="P413" s="188">
        <f>O413*H413</f>
        <v>0</v>
      </c>
      <c r="Q413" s="188">
        <v>1E-3</v>
      </c>
      <c r="R413" s="188">
        <f>Q413*H413</f>
        <v>0.94905399999999995</v>
      </c>
      <c r="S413" s="188">
        <v>3.1E-4</v>
      </c>
      <c r="T413" s="189">
        <f>S413*H413</f>
        <v>0.29420673999999997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0" t="s">
        <v>331</v>
      </c>
      <c r="AT413" s="190" t="s">
        <v>242</v>
      </c>
      <c r="AU413" s="190" t="s">
        <v>86</v>
      </c>
      <c r="AY413" s="18" t="s">
        <v>237</v>
      </c>
      <c r="BE413" s="191">
        <f>IF(N413="základní",J413,0)</f>
        <v>0</v>
      </c>
      <c r="BF413" s="191">
        <f>IF(N413="snížená",J413,0)</f>
        <v>0</v>
      </c>
      <c r="BG413" s="191">
        <f>IF(N413="zákl. přenesená",J413,0)</f>
        <v>0</v>
      </c>
      <c r="BH413" s="191">
        <f>IF(N413="sníž. přenesená",J413,0)</f>
        <v>0</v>
      </c>
      <c r="BI413" s="191">
        <f>IF(N413="nulová",J413,0)</f>
        <v>0</v>
      </c>
      <c r="BJ413" s="18" t="s">
        <v>84</v>
      </c>
      <c r="BK413" s="191">
        <f>ROUND(I413*H413,2)</f>
        <v>0</v>
      </c>
      <c r="BL413" s="18" t="s">
        <v>331</v>
      </c>
      <c r="BM413" s="190" t="s">
        <v>823</v>
      </c>
    </row>
    <row r="414" spans="1:65" s="2" customFormat="1" ht="10">
      <c r="A414" s="35"/>
      <c r="B414" s="36"/>
      <c r="C414" s="37"/>
      <c r="D414" s="192" t="s">
        <v>249</v>
      </c>
      <c r="E414" s="37"/>
      <c r="F414" s="193" t="s">
        <v>824</v>
      </c>
      <c r="G414" s="37"/>
      <c r="H414" s="37"/>
      <c r="I414" s="194"/>
      <c r="J414" s="37"/>
      <c r="K414" s="37"/>
      <c r="L414" s="40"/>
      <c r="M414" s="195"/>
      <c r="N414" s="196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249</v>
      </c>
      <c r="AU414" s="18" t="s">
        <v>86</v>
      </c>
    </row>
    <row r="415" spans="1:65" s="2" customFormat="1" ht="10">
      <c r="A415" s="35"/>
      <c r="B415" s="36"/>
      <c r="C415" s="37"/>
      <c r="D415" s="197" t="s">
        <v>250</v>
      </c>
      <c r="E415" s="37"/>
      <c r="F415" s="198" t="s">
        <v>825</v>
      </c>
      <c r="G415" s="37"/>
      <c r="H415" s="37"/>
      <c r="I415" s="194"/>
      <c r="J415" s="37"/>
      <c r="K415" s="37"/>
      <c r="L415" s="40"/>
      <c r="M415" s="195"/>
      <c r="N415" s="196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250</v>
      </c>
      <c r="AU415" s="18" t="s">
        <v>86</v>
      </c>
    </row>
    <row r="416" spans="1:65" s="13" customFormat="1" ht="10">
      <c r="B416" s="199"/>
      <c r="C416" s="200"/>
      <c r="D416" s="192" t="s">
        <v>252</v>
      </c>
      <c r="E416" s="201" t="s">
        <v>19</v>
      </c>
      <c r="F416" s="202" t="s">
        <v>826</v>
      </c>
      <c r="G416" s="200"/>
      <c r="H416" s="203">
        <v>193.23500000000001</v>
      </c>
      <c r="I416" s="204"/>
      <c r="J416" s="200"/>
      <c r="K416" s="200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252</v>
      </c>
      <c r="AU416" s="209" t="s">
        <v>86</v>
      </c>
      <c r="AV416" s="13" t="s">
        <v>86</v>
      </c>
      <c r="AW416" s="13" t="s">
        <v>37</v>
      </c>
      <c r="AX416" s="13" t="s">
        <v>76</v>
      </c>
      <c r="AY416" s="209" t="s">
        <v>237</v>
      </c>
    </row>
    <row r="417" spans="2:51" s="13" customFormat="1" ht="10">
      <c r="B417" s="199"/>
      <c r="C417" s="200"/>
      <c r="D417" s="192" t="s">
        <v>252</v>
      </c>
      <c r="E417" s="201" t="s">
        <v>19</v>
      </c>
      <c r="F417" s="202" t="s">
        <v>827</v>
      </c>
      <c r="G417" s="200"/>
      <c r="H417" s="203">
        <v>37.058</v>
      </c>
      <c r="I417" s="204"/>
      <c r="J417" s="200"/>
      <c r="K417" s="200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252</v>
      </c>
      <c r="AU417" s="209" t="s">
        <v>86</v>
      </c>
      <c r="AV417" s="13" t="s">
        <v>86</v>
      </c>
      <c r="AW417" s="13" t="s">
        <v>37</v>
      </c>
      <c r="AX417" s="13" t="s">
        <v>76</v>
      </c>
      <c r="AY417" s="209" t="s">
        <v>237</v>
      </c>
    </row>
    <row r="418" spans="2:51" s="13" customFormat="1" ht="10">
      <c r="B418" s="199"/>
      <c r="C418" s="200"/>
      <c r="D418" s="192" t="s">
        <v>252</v>
      </c>
      <c r="E418" s="201" t="s">
        <v>19</v>
      </c>
      <c r="F418" s="202" t="s">
        <v>828</v>
      </c>
      <c r="G418" s="200"/>
      <c r="H418" s="203">
        <v>21.89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252</v>
      </c>
      <c r="AU418" s="209" t="s">
        <v>86</v>
      </c>
      <c r="AV418" s="13" t="s">
        <v>86</v>
      </c>
      <c r="AW418" s="13" t="s">
        <v>37</v>
      </c>
      <c r="AX418" s="13" t="s">
        <v>76</v>
      </c>
      <c r="AY418" s="209" t="s">
        <v>237</v>
      </c>
    </row>
    <row r="419" spans="2:51" s="13" customFormat="1" ht="10">
      <c r="B419" s="199"/>
      <c r="C419" s="200"/>
      <c r="D419" s="192" t="s">
        <v>252</v>
      </c>
      <c r="E419" s="201" t="s">
        <v>19</v>
      </c>
      <c r="F419" s="202" t="s">
        <v>829</v>
      </c>
      <c r="G419" s="200"/>
      <c r="H419" s="203">
        <v>12.997999999999999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252</v>
      </c>
      <c r="AU419" s="209" t="s">
        <v>86</v>
      </c>
      <c r="AV419" s="13" t="s">
        <v>86</v>
      </c>
      <c r="AW419" s="13" t="s">
        <v>37</v>
      </c>
      <c r="AX419" s="13" t="s">
        <v>76</v>
      </c>
      <c r="AY419" s="209" t="s">
        <v>237</v>
      </c>
    </row>
    <row r="420" spans="2:51" s="13" customFormat="1" ht="10">
      <c r="B420" s="199"/>
      <c r="C420" s="200"/>
      <c r="D420" s="192" t="s">
        <v>252</v>
      </c>
      <c r="E420" s="201" t="s">
        <v>19</v>
      </c>
      <c r="F420" s="202" t="s">
        <v>830</v>
      </c>
      <c r="G420" s="200"/>
      <c r="H420" s="203">
        <v>9.18</v>
      </c>
      <c r="I420" s="204"/>
      <c r="J420" s="200"/>
      <c r="K420" s="200"/>
      <c r="L420" s="205"/>
      <c r="M420" s="206"/>
      <c r="N420" s="207"/>
      <c r="O420" s="207"/>
      <c r="P420" s="207"/>
      <c r="Q420" s="207"/>
      <c r="R420" s="207"/>
      <c r="S420" s="207"/>
      <c r="T420" s="208"/>
      <c r="AT420" s="209" t="s">
        <v>252</v>
      </c>
      <c r="AU420" s="209" t="s">
        <v>86</v>
      </c>
      <c r="AV420" s="13" t="s">
        <v>86</v>
      </c>
      <c r="AW420" s="13" t="s">
        <v>37</v>
      </c>
      <c r="AX420" s="13" t="s">
        <v>76</v>
      </c>
      <c r="AY420" s="209" t="s">
        <v>237</v>
      </c>
    </row>
    <row r="421" spans="2:51" s="13" customFormat="1" ht="10">
      <c r="B421" s="199"/>
      <c r="C421" s="200"/>
      <c r="D421" s="192" t="s">
        <v>252</v>
      </c>
      <c r="E421" s="201" t="s">
        <v>19</v>
      </c>
      <c r="F421" s="202" t="s">
        <v>831</v>
      </c>
      <c r="G421" s="200"/>
      <c r="H421" s="203">
        <v>28.065999999999999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252</v>
      </c>
      <c r="AU421" s="209" t="s">
        <v>86</v>
      </c>
      <c r="AV421" s="13" t="s">
        <v>86</v>
      </c>
      <c r="AW421" s="13" t="s">
        <v>37</v>
      </c>
      <c r="AX421" s="13" t="s">
        <v>76</v>
      </c>
      <c r="AY421" s="209" t="s">
        <v>237</v>
      </c>
    </row>
    <row r="422" spans="2:51" s="13" customFormat="1" ht="10">
      <c r="B422" s="199"/>
      <c r="C422" s="200"/>
      <c r="D422" s="192" t="s">
        <v>252</v>
      </c>
      <c r="E422" s="201" t="s">
        <v>19</v>
      </c>
      <c r="F422" s="202" t="s">
        <v>832</v>
      </c>
      <c r="G422" s="200"/>
      <c r="H422" s="203">
        <v>4.59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252</v>
      </c>
      <c r="AU422" s="209" t="s">
        <v>86</v>
      </c>
      <c r="AV422" s="13" t="s">
        <v>86</v>
      </c>
      <c r="AW422" s="13" t="s">
        <v>37</v>
      </c>
      <c r="AX422" s="13" t="s">
        <v>76</v>
      </c>
      <c r="AY422" s="209" t="s">
        <v>237</v>
      </c>
    </row>
    <row r="423" spans="2:51" s="13" customFormat="1" ht="10">
      <c r="B423" s="199"/>
      <c r="C423" s="200"/>
      <c r="D423" s="192" t="s">
        <v>252</v>
      </c>
      <c r="E423" s="201" t="s">
        <v>19</v>
      </c>
      <c r="F423" s="202" t="s">
        <v>833</v>
      </c>
      <c r="G423" s="200"/>
      <c r="H423" s="203">
        <v>5.508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252</v>
      </c>
      <c r="AU423" s="209" t="s">
        <v>86</v>
      </c>
      <c r="AV423" s="13" t="s">
        <v>86</v>
      </c>
      <c r="AW423" s="13" t="s">
        <v>37</v>
      </c>
      <c r="AX423" s="13" t="s">
        <v>76</v>
      </c>
      <c r="AY423" s="209" t="s">
        <v>237</v>
      </c>
    </row>
    <row r="424" spans="2:51" s="13" customFormat="1" ht="10">
      <c r="B424" s="199"/>
      <c r="C424" s="200"/>
      <c r="D424" s="192" t="s">
        <v>252</v>
      </c>
      <c r="E424" s="201" t="s">
        <v>19</v>
      </c>
      <c r="F424" s="202" t="s">
        <v>834</v>
      </c>
      <c r="G424" s="200"/>
      <c r="H424" s="203">
        <v>148.20099999999999</v>
      </c>
      <c r="I424" s="204"/>
      <c r="J424" s="200"/>
      <c r="K424" s="200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252</v>
      </c>
      <c r="AU424" s="209" t="s">
        <v>86</v>
      </c>
      <c r="AV424" s="13" t="s">
        <v>86</v>
      </c>
      <c r="AW424" s="13" t="s">
        <v>37</v>
      </c>
      <c r="AX424" s="13" t="s">
        <v>76</v>
      </c>
      <c r="AY424" s="209" t="s">
        <v>237</v>
      </c>
    </row>
    <row r="425" spans="2:51" s="13" customFormat="1" ht="10">
      <c r="B425" s="199"/>
      <c r="C425" s="200"/>
      <c r="D425" s="192" t="s">
        <v>252</v>
      </c>
      <c r="E425" s="201" t="s">
        <v>19</v>
      </c>
      <c r="F425" s="202" t="s">
        <v>835</v>
      </c>
      <c r="G425" s="200"/>
      <c r="H425" s="203">
        <v>70.48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252</v>
      </c>
      <c r="AU425" s="209" t="s">
        <v>86</v>
      </c>
      <c r="AV425" s="13" t="s">
        <v>86</v>
      </c>
      <c r="AW425" s="13" t="s">
        <v>37</v>
      </c>
      <c r="AX425" s="13" t="s">
        <v>76</v>
      </c>
      <c r="AY425" s="209" t="s">
        <v>237</v>
      </c>
    </row>
    <row r="426" spans="2:51" s="13" customFormat="1" ht="10">
      <c r="B426" s="199"/>
      <c r="C426" s="200"/>
      <c r="D426" s="192" t="s">
        <v>252</v>
      </c>
      <c r="E426" s="201" t="s">
        <v>19</v>
      </c>
      <c r="F426" s="202" t="s">
        <v>836</v>
      </c>
      <c r="G426" s="200"/>
      <c r="H426" s="203">
        <v>30.716000000000001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252</v>
      </c>
      <c r="AU426" s="209" t="s">
        <v>86</v>
      </c>
      <c r="AV426" s="13" t="s">
        <v>86</v>
      </c>
      <c r="AW426" s="13" t="s">
        <v>37</v>
      </c>
      <c r="AX426" s="13" t="s">
        <v>76</v>
      </c>
      <c r="AY426" s="209" t="s">
        <v>237</v>
      </c>
    </row>
    <row r="427" spans="2:51" s="13" customFormat="1" ht="10">
      <c r="B427" s="199"/>
      <c r="C427" s="200"/>
      <c r="D427" s="192" t="s">
        <v>252</v>
      </c>
      <c r="E427" s="201" t="s">
        <v>19</v>
      </c>
      <c r="F427" s="202" t="s">
        <v>837</v>
      </c>
      <c r="G427" s="200"/>
      <c r="H427" s="203">
        <v>11.548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252</v>
      </c>
      <c r="AU427" s="209" t="s">
        <v>86</v>
      </c>
      <c r="AV427" s="13" t="s">
        <v>86</v>
      </c>
      <c r="AW427" s="13" t="s">
        <v>37</v>
      </c>
      <c r="AX427" s="13" t="s">
        <v>76</v>
      </c>
      <c r="AY427" s="209" t="s">
        <v>237</v>
      </c>
    </row>
    <row r="428" spans="2:51" s="13" customFormat="1" ht="10">
      <c r="B428" s="199"/>
      <c r="C428" s="200"/>
      <c r="D428" s="192" t="s">
        <v>252</v>
      </c>
      <c r="E428" s="201" t="s">
        <v>19</v>
      </c>
      <c r="F428" s="202" t="s">
        <v>838</v>
      </c>
      <c r="G428" s="200"/>
      <c r="H428" s="203">
        <v>17.934000000000001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252</v>
      </c>
      <c r="AU428" s="209" t="s">
        <v>86</v>
      </c>
      <c r="AV428" s="13" t="s">
        <v>86</v>
      </c>
      <c r="AW428" s="13" t="s">
        <v>37</v>
      </c>
      <c r="AX428" s="13" t="s">
        <v>76</v>
      </c>
      <c r="AY428" s="209" t="s">
        <v>237</v>
      </c>
    </row>
    <row r="429" spans="2:51" s="13" customFormat="1" ht="10">
      <c r="B429" s="199"/>
      <c r="C429" s="200"/>
      <c r="D429" s="192" t="s">
        <v>252</v>
      </c>
      <c r="E429" s="201" t="s">
        <v>19</v>
      </c>
      <c r="F429" s="202" t="s">
        <v>839</v>
      </c>
      <c r="G429" s="200"/>
      <c r="H429" s="203">
        <v>11.066000000000001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252</v>
      </c>
      <c r="AU429" s="209" t="s">
        <v>86</v>
      </c>
      <c r="AV429" s="13" t="s">
        <v>86</v>
      </c>
      <c r="AW429" s="13" t="s">
        <v>37</v>
      </c>
      <c r="AX429" s="13" t="s">
        <v>76</v>
      </c>
      <c r="AY429" s="209" t="s">
        <v>237</v>
      </c>
    </row>
    <row r="430" spans="2:51" s="13" customFormat="1" ht="10">
      <c r="B430" s="199"/>
      <c r="C430" s="200"/>
      <c r="D430" s="192" t="s">
        <v>252</v>
      </c>
      <c r="E430" s="201" t="s">
        <v>19</v>
      </c>
      <c r="F430" s="202" t="s">
        <v>840</v>
      </c>
      <c r="G430" s="200"/>
      <c r="H430" s="203">
        <v>34.334000000000003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252</v>
      </c>
      <c r="AU430" s="209" t="s">
        <v>86</v>
      </c>
      <c r="AV430" s="13" t="s">
        <v>86</v>
      </c>
      <c r="AW430" s="13" t="s">
        <v>37</v>
      </c>
      <c r="AX430" s="13" t="s">
        <v>76</v>
      </c>
      <c r="AY430" s="209" t="s">
        <v>237</v>
      </c>
    </row>
    <row r="431" spans="2:51" s="13" customFormat="1" ht="10">
      <c r="B431" s="199"/>
      <c r="C431" s="200"/>
      <c r="D431" s="192" t="s">
        <v>252</v>
      </c>
      <c r="E431" s="201" t="s">
        <v>19</v>
      </c>
      <c r="F431" s="202" t="s">
        <v>841</v>
      </c>
      <c r="G431" s="200"/>
      <c r="H431" s="203">
        <v>24.763999999999999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252</v>
      </c>
      <c r="AU431" s="209" t="s">
        <v>86</v>
      </c>
      <c r="AV431" s="13" t="s">
        <v>86</v>
      </c>
      <c r="AW431" s="13" t="s">
        <v>37</v>
      </c>
      <c r="AX431" s="13" t="s">
        <v>76</v>
      </c>
      <c r="AY431" s="209" t="s">
        <v>237</v>
      </c>
    </row>
    <row r="432" spans="2:51" s="13" customFormat="1" ht="10">
      <c r="B432" s="199"/>
      <c r="C432" s="200"/>
      <c r="D432" s="192" t="s">
        <v>252</v>
      </c>
      <c r="E432" s="201" t="s">
        <v>19</v>
      </c>
      <c r="F432" s="202" t="s">
        <v>842</v>
      </c>
      <c r="G432" s="200"/>
      <c r="H432" s="203">
        <v>70.462000000000003</v>
      </c>
      <c r="I432" s="204"/>
      <c r="J432" s="200"/>
      <c r="K432" s="200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252</v>
      </c>
      <c r="AU432" s="209" t="s">
        <v>86</v>
      </c>
      <c r="AV432" s="13" t="s">
        <v>86</v>
      </c>
      <c r="AW432" s="13" t="s">
        <v>37</v>
      </c>
      <c r="AX432" s="13" t="s">
        <v>76</v>
      </c>
      <c r="AY432" s="209" t="s">
        <v>237</v>
      </c>
    </row>
    <row r="433" spans="1:65" s="13" customFormat="1" ht="10">
      <c r="B433" s="199"/>
      <c r="C433" s="200"/>
      <c r="D433" s="192" t="s">
        <v>252</v>
      </c>
      <c r="E433" s="201" t="s">
        <v>19</v>
      </c>
      <c r="F433" s="202" t="s">
        <v>843</v>
      </c>
      <c r="G433" s="200"/>
      <c r="H433" s="203">
        <v>29.105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252</v>
      </c>
      <c r="AU433" s="209" t="s">
        <v>86</v>
      </c>
      <c r="AV433" s="13" t="s">
        <v>86</v>
      </c>
      <c r="AW433" s="13" t="s">
        <v>37</v>
      </c>
      <c r="AX433" s="13" t="s">
        <v>76</v>
      </c>
      <c r="AY433" s="209" t="s">
        <v>237</v>
      </c>
    </row>
    <row r="434" spans="1:65" s="13" customFormat="1" ht="10">
      <c r="B434" s="199"/>
      <c r="C434" s="200"/>
      <c r="D434" s="192" t="s">
        <v>252</v>
      </c>
      <c r="E434" s="201" t="s">
        <v>19</v>
      </c>
      <c r="F434" s="202" t="s">
        <v>844</v>
      </c>
      <c r="G434" s="200"/>
      <c r="H434" s="203">
        <v>33.767000000000003</v>
      </c>
      <c r="I434" s="204"/>
      <c r="J434" s="200"/>
      <c r="K434" s="200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252</v>
      </c>
      <c r="AU434" s="209" t="s">
        <v>86</v>
      </c>
      <c r="AV434" s="13" t="s">
        <v>86</v>
      </c>
      <c r="AW434" s="13" t="s">
        <v>37</v>
      </c>
      <c r="AX434" s="13" t="s">
        <v>76</v>
      </c>
      <c r="AY434" s="209" t="s">
        <v>237</v>
      </c>
    </row>
    <row r="435" spans="1:65" s="13" customFormat="1" ht="10">
      <c r="B435" s="199"/>
      <c r="C435" s="200"/>
      <c r="D435" s="192" t="s">
        <v>252</v>
      </c>
      <c r="E435" s="201" t="s">
        <v>19</v>
      </c>
      <c r="F435" s="202" t="s">
        <v>845</v>
      </c>
      <c r="G435" s="200"/>
      <c r="H435" s="203">
        <v>19.654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252</v>
      </c>
      <c r="AU435" s="209" t="s">
        <v>86</v>
      </c>
      <c r="AV435" s="13" t="s">
        <v>86</v>
      </c>
      <c r="AW435" s="13" t="s">
        <v>37</v>
      </c>
      <c r="AX435" s="13" t="s">
        <v>76</v>
      </c>
      <c r="AY435" s="209" t="s">
        <v>237</v>
      </c>
    </row>
    <row r="436" spans="1:65" s="13" customFormat="1" ht="10">
      <c r="B436" s="199"/>
      <c r="C436" s="200"/>
      <c r="D436" s="192" t="s">
        <v>252</v>
      </c>
      <c r="E436" s="201" t="s">
        <v>19</v>
      </c>
      <c r="F436" s="202" t="s">
        <v>846</v>
      </c>
      <c r="G436" s="200"/>
      <c r="H436" s="203">
        <v>24.02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252</v>
      </c>
      <c r="AU436" s="209" t="s">
        <v>86</v>
      </c>
      <c r="AV436" s="13" t="s">
        <v>86</v>
      </c>
      <c r="AW436" s="13" t="s">
        <v>37</v>
      </c>
      <c r="AX436" s="13" t="s">
        <v>76</v>
      </c>
      <c r="AY436" s="209" t="s">
        <v>237</v>
      </c>
    </row>
    <row r="437" spans="1:65" s="13" customFormat="1" ht="10">
      <c r="B437" s="199"/>
      <c r="C437" s="200"/>
      <c r="D437" s="192" t="s">
        <v>252</v>
      </c>
      <c r="E437" s="201" t="s">
        <v>19</v>
      </c>
      <c r="F437" s="202" t="s">
        <v>847</v>
      </c>
      <c r="G437" s="200"/>
      <c r="H437" s="203">
        <v>37.552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252</v>
      </c>
      <c r="AU437" s="209" t="s">
        <v>86</v>
      </c>
      <c r="AV437" s="13" t="s">
        <v>86</v>
      </c>
      <c r="AW437" s="13" t="s">
        <v>37</v>
      </c>
      <c r="AX437" s="13" t="s">
        <v>76</v>
      </c>
      <c r="AY437" s="209" t="s">
        <v>237</v>
      </c>
    </row>
    <row r="438" spans="1:65" s="13" customFormat="1" ht="10">
      <c r="B438" s="199"/>
      <c r="C438" s="200"/>
      <c r="D438" s="192" t="s">
        <v>252</v>
      </c>
      <c r="E438" s="201" t="s">
        <v>19</v>
      </c>
      <c r="F438" s="202" t="s">
        <v>848</v>
      </c>
      <c r="G438" s="200"/>
      <c r="H438" s="203">
        <v>64.424000000000007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252</v>
      </c>
      <c r="AU438" s="209" t="s">
        <v>86</v>
      </c>
      <c r="AV438" s="13" t="s">
        <v>86</v>
      </c>
      <c r="AW438" s="13" t="s">
        <v>37</v>
      </c>
      <c r="AX438" s="13" t="s">
        <v>76</v>
      </c>
      <c r="AY438" s="209" t="s">
        <v>237</v>
      </c>
    </row>
    <row r="439" spans="1:65" s="13" customFormat="1" ht="10">
      <c r="B439" s="199"/>
      <c r="C439" s="200"/>
      <c r="D439" s="192" t="s">
        <v>252</v>
      </c>
      <c r="E439" s="201" t="s">
        <v>19</v>
      </c>
      <c r="F439" s="202" t="s">
        <v>849</v>
      </c>
      <c r="G439" s="200"/>
      <c r="H439" s="203">
        <v>5.61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252</v>
      </c>
      <c r="AU439" s="209" t="s">
        <v>86</v>
      </c>
      <c r="AV439" s="13" t="s">
        <v>86</v>
      </c>
      <c r="AW439" s="13" t="s">
        <v>37</v>
      </c>
      <c r="AX439" s="13" t="s">
        <v>76</v>
      </c>
      <c r="AY439" s="209" t="s">
        <v>237</v>
      </c>
    </row>
    <row r="440" spans="1:65" s="13" customFormat="1" ht="10">
      <c r="B440" s="199"/>
      <c r="C440" s="200"/>
      <c r="D440" s="192" t="s">
        <v>252</v>
      </c>
      <c r="E440" s="201" t="s">
        <v>19</v>
      </c>
      <c r="F440" s="202" t="s">
        <v>850</v>
      </c>
      <c r="G440" s="200"/>
      <c r="H440" s="203">
        <v>2.8919999999999999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252</v>
      </c>
      <c r="AU440" s="209" t="s">
        <v>86</v>
      </c>
      <c r="AV440" s="13" t="s">
        <v>86</v>
      </c>
      <c r="AW440" s="13" t="s">
        <v>37</v>
      </c>
      <c r="AX440" s="13" t="s">
        <v>76</v>
      </c>
      <c r="AY440" s="209" t="s">
        <v>237</v>
      </c>
    </row>
    <row r="441" spans="1:65" s="13" customFormat="1" ht="10">
      <c r="B441" s="199"/>
      <c r="C441" s="200"/>
      <c r="D441" s="192" t="s">
        <v>252</v>
      </c>
      <c r="E441" s="201" t="s">
        <v>19</v>
      </c>
      <c r="F441" s="202" t="s">
        <v>851</v>
      </c>
      <c r="G441" s="200"/>
      <c r="H441" s="203">
        <v>0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252</v>
      </c>
      <c r="AU441" s="209" t="s">
        <v>86</v>
      </c>
      <c r="AV441" s="13" t="s">
        <v>86</v>
      </c>
      <c r="AW441" s="13" t="s">
        <v>37</v>
      </c>
      <c r="AX441" s="13" t="s">
        <v>76</v>
      </c>
      <c r="AY441" s="209" t="s">
        <v>237</v>
      </c>
    </row>
    <row r="442" spans="1:65" s="13" customFormat="1" ht="10">
      <c r="B442" s="199"/>
      <c r="C442" s="200"/>
      <c r="D442" s="192" t="s">
        <v>252</v>
      </c>
      <c r="E442" s="201" t="s">
        <v>19</v>
      </c>
      <c r="F442" s="202" t="s">
        <v>852</v>
      </c>
      <c r="G442" s="200"/>
      <c r="H442" s="203">
        <v>0</v>
      </c>
      <c r="I442" s="204"/>
      <c r="J442" s="200"/>
      <c r="K442" s="200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252</v>
      </c>
      <c r="AU442" s="209" t="s">
        <v>86</v>
      </c>
      <c r="AV442" s="13" t="s">
        <v>86</v>
      </c>
      <c r="AW442" s="13" t="s">
        <v>37</v>
      </c>
      <c r="AX442" s="13" t="s">
        <v>76</v>
      </c>
      <c r="AY442" s="209" t="s">
        <v>237</v>
      </c>
    </row>
    <row r="443" spans="1:65" s="14" customFormat="1" ht="10">
      <c r="B443" s="210"/>
      <c r="C443" s="211"/>
      <c r="D443" s="192" t="s">
        <v>252</v>
      </c>
      <c r="E443" s="212" t="s">
        <v>19</v>
      </c>
      <c r="F443" s="213" t="s">
        <v>253</v>
      </c>
      <c r="G443" s="211"/>
      <c r="H443" s="214">
        <v>949.05399999999997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252</v>
      </c>
      <c r="AU443" s="220" t="s">
        <v>86</v>
      </c>
      <c r="AV443" s="14" t="s">
        <v>254</v>
      </c>
      <c r="AW443" s="14" t="s">
        <v>37</v>
      </c>
      <c r="AX443" s="14" t="s">
        <v>84</v>
      </c>
      <c r="AY443" s="220" t="s">
        <v>237</v>
      </c>
    </row>
    <row r="444" spans="1:65" s="12" customFormat="1" ht="25.9" customHeight="1">
      <c r="B444" s="163"/>
      <c r="C444" s="164"/>
      <c r="D444" s="165" t="s">
        <v>75</v>
      </c>
      <c r="E444" s="166" t="s">
        <v>853</v>
      </c>
      <c r="F444" s="166" t="s">
        <v>854</v>
      </c>
      <c r="G444" s="164"/>
      <c r="H444" s="164"/>
      <c r="I444" s="167"/>
      <c r="J444" s="168">
        <f>BK444</f>
        <v>0</v>
      </c>
      <c r="K444" s="164"/>
      <c r="L444" s="169"/>
      <c r="M444" s="170"/>
      <c r="N444" s="171"/>
      <c r="O444" s="171"/>
      <c r="P444" s="172">
        <f>SUM(P445:P496)</f>
        <v>0</v>
      </c>
      <c r="Q444" s="171"/>
      <c r="R444" s="172">
        <f>SUM(R445:R496)</f>
        <v>0</v>
      </c>
      <c r="S444" s="171"/>
      <c r="T444" s="173">
        <f>SUM(T445:T496)</f>
        <v>0</v>
      </c>
      <c r="AR444" s="174" t="s">
        <v>254</v>
      </c>
      <c r="AT444" s="175" t="s">
        <v>75</v>
      </c>
      <c r="AU444" s="175" t="s">
        <v>76</v>
      </c>
      <c r="AY444" s="174" t="s">
        <v>237</v>
      </c>
      <c r="BK444" s="176">
        <f>SUM(BK445:BK496)</f>
        <v>0</v>
      </c>
    </row>
    <row r="445" spans="1:65" s="2" customFormat="1" ht="14.4" customHeight="1">
      <c r="A445" s="35"/>
      <c r="B445" s="36"/>
      <c r="C445" s="179" t="s">
        <v>855</v>
      </c>
      <c r="D445" s="179" t="s">
        <v>242</v>
      </c>
      <c r="E445" s="180" t="s">
        <v>856</v>
      </c>
      <c r="F445" s="181" t="s">
        <v>857</v>
      </c>
      <c r="G445" s="182" t="s">
        <v>858</v>
      </c>
      <c r="H445" s="183">
        <v>72</v>
      </c>
      <c r="I445" s="184"/>
      <c r="J445" s="185">
        <f>ROUND(I445*H445,2)</f>
        <v>0</v>
      </c>
      <c r="K445" s="181" t="s">
        <v>246</v>
      </c>
      <c r="L445" s="40"/>
      <c r="M445" s="186" t="s">
        <v>19</v>
      </c>
      <c r="N445" s="187" t="s">
        <v>47</v>
      </c>
      <c r="O445" s="65"/>
      <c r="P445" s="188">
        <f>O445*H445</f>
        <v>0</v>
      </c>
      <c r="Q445" s="188">
        <v>0</v>
      </c>
      <c r="R445" s="188">
        <f>Q445*H445</f>
        <v>0</v>
      </c>
      <c r="S445" s="188">
        <v>0</v>
      </c>
      <c r="T445" s="18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0" t="s">
        <v>859</v>
      </c>
      <c r="AT445" s="190" t="s">
        <v>242</v>
      </c>
      <c r="AU445" s="190" t="s">
        <v>84</v>
      </c>
      <c r="AY445" s="18" t="s">
        <v>237</v>
      </c>
      <c r="BE445" s="191">
        <f>IF(N445="základní",J445,0)</f>
        <v>0</v>
      </c>
      <c r="BF445" s="191">
        <f>IF(N445="snížená",J445,0)</f>
        <v>0</v>
      </c>
      <c r="BG445" s="191">
        <f>IF(N445="zákl. přenesená",J445,0)</f>
        <v>0</v>
      </c>
      <c r="BH445" s="191">
        <f>IF(N445="sníž. přenesená",J445,0)</f>
        <v>0</v>
      </c>
      <c r="BI445" s="191">
        <f>IF(N445="nulová",J445,0)</f>
        <v>0</v>
      </c>
      <c r="BJ445" s="18" t="s">
        <v>84</v>
      </c>
      <c r="BK445" s="191">
        <f>ROUND(I445*H445,2)</f>
        <v>0</v>
      </c>
      <c r="BL445" s="18" t="s">
        <v>859</v>
      </c>
      <c r="BM445" s="190" t="s">
        <v>860</v>
      </c>
    </row>
    <row r="446" spans="1:65" s="2" customFormat="1" ht="10">
      <c r="A446" s="35"/>
      <c r="B446" s="36"/>
      <c r="C446" s="37"/>
      <c r="D446" s="192" t="s">
        <v>249</v>
      </c>
      <c r="E446" s="37"/>
      <c r="F446" s="193" t="s">
        <v>861</v>
      </c>
      <c r="G446" s="37"/>
      <c r="H446" s="37"/>
      <c r="I446" s="194"/>
      <c r="J446" s="37"/>
      <c r="K446" s="37"/>
      <c r="L446" s="40"/>
      <c r="M446" s="195"/>
      <c r="N446" s="196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249</v>
      </c>
      <c r="AU446" s="18" t="s">
        <v>84</v>
      </c>
    </row>
    <row r="447" spans="1:65" s="2" customFormat="1" ht="10">
      <c r="A447" s="35"/>
      <c r="B447" s="36"/>
      <c r="C447" s="37"/>
      <c r="D447" s="197" t="s">
        <v>250</v>
      </c>
      <c r="E447" s="37"/>
      <c r="F447" s="198" t="s">
        <v>862</v>
      </c>
      <c r="G447" s="37"/>
      <c r="H447" s="37"/>
      <c r="I447" s="194"/>
      <c r="J447" s="37"/>
      <c r="K447" s="37"/>
      <c r="L447" s="40"/>
      <c r="M447" s="195"/>
      <c r="N447" s="196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250</v>
      </c>
      <c r="AU447" s="18" t="s">
        <v>84</v>
      </c>
    </row>
    <row r="448" spans="1:65" s="2" customFormat="1" ht="27">
      <c r="A448" s="35"/>
      <c r="B448" s="36"/>
      <c r="C448" s="37"/>
      <c r="D448" s="192" t="s">
        <v>345</v>
      </c>
      <c r="E448" s="37"/>
      <c r="F448" s="221" t="s">
        <v>863</v>
      </c>
      <c r="G448" s="37"/>
      <c r="H448" s="37"/>
      <c r="I448" s="194"/>
      <c r="J448" s="37"/>
      <c r="K448" s="37"/>
      <c r="L448" s="40"/>
      <c r="M448" s="195"/>
      <c r="N448" s="196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345</v>
      </c>
      <c r="AU448" s="18" t="s">
        <v>84</v>
      </c>
    </row>
    <row r="449" spans="1:65" s="13" customFormat="1" ht="10">
      <c r="B449" s="199"/>
      <c r="C449" s="200"/>
      <c r="D449" s="192" t="s">
        <v>252</v>
      </c>
      <c r="E449" s="201" t="s">
        <v>19</v>
      </c>
      <c r="F449" s="202" t="s">
        <v>864</v>
      </c>
      <c r="G449" s="200"/>
      <c r="H449" s="203">
        <v>72</v>
      </c>
      <c r="I449" s="204"/>
      <c r="J449" s="200"/>
      <c r="K449" s="200"/>
      <c r="L449" s="205"/>
      <c r="M449" s="206"/>
      <c r="N449" s="207"/>
      <c r="O449" s="207"/>
      <c r="P449" s="207"/>
      <c r="Q449" s="207"/>
      <c r="R449" s="207"/>
      <c r="S449" s="207"/>
      <c r="T449" s="208"/>
      <c r="AT449" s="209" t="s">
        <v>252</v>
      </c>
      <c r="AU449" s="209" t="s">
        <v>84</v>
      </c>
      <c r="AV449" s="13" t="s">
        <v>86</v>
      </c>
      <c r="AW449" s="13" t="s">
        <v>37</v>
      </c>
      <c r="AX449" s="13" t="s">
        <v>76</v>
      </c>
      <c r="AY449" s="209" t="s">
        <v>237</v>
      </c>
    </row>
    <row r="450" spans="1:65" s="14" customFormat="1" ht="10">
      <c r="B450" s="210"/>
      <c r="C450" s="211"/>
      <c r="D450" s="192" t="s">
        <v>252</v>
      </c>
      <c r="E450" s="212" t="s">
        <v>19</v>
      </c>
      <c r="F450" s="213" t="s">
        <v>253</v>
      </c>
      <c r="G450" s="211"/>
      <c r="H450" s="214">
        <v>72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252</v>
      </c>
      <c r="AU450" s="220" t="s">
        <v>84</v>
      </c>
      <c r="AV450" s="14" t="s">
        <v>254</v>
      </c>
      <c r="AW450" s="14" t="s">
        <v>37</v>
      </c>
      <c r="AX450" s="14" t="s">
        <v>84</v>
      </c>
      <c r="AY450" s="220" t="s">
        <v>237</v>
      </c>
    </row>
    <row r="451" spans="1:65" s="2" customFormat="1" ht="14.4" customHeight="1">
      <c r="A451" s="35"/>
      <c r="B451" s="36"/>
      <c r="C451" s="179" t="s">
        <v>865</v>
      </c>
      <c r="D451" s="179" t="s">
        <v>242</v>
      </c>
      <c r="E451" s="180" t="s">
        <v>866</v>
      </c>
      <c r="F451" s="181" t="s">
        <v>867</v>
      </c>
      <c r="G451" s="182" t="s">
        <v>858</v>
      </c>
      <c r="H451" s="183">
        <v>48</v>
      </c>
      <c r="I451" s="184"/>
      <c r="J451" s="185">
        <f>ROUND(I451*H451,2)</f>
        <v>0</v>
      </c>
      <c r="K451" s="181" t="s">
        <v>246</v>
      </c>
      <c r="L451" s="40"/>
      <c r="M451" s="186" t="s">
        <v>19</v>
      </c>
      <c r="N451" s="187" t="s">
        <v>47</v>
      </c>
      <c r="O451" s="65"/>
      <c r="P451" s="188">
        <f>O451*H451</f>
        <v>0</v>
      </c>
      <c r="Q451" s="188">
        <v>0</v>
      </c>
      <c r="R451" s="188">
        <f>Q451*H451</f>
        <v>0</v>
      </c>
      <c r="S451" s="188">
        <v>0</v>
      </c>
      <c r="T451" s="18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0" t="s">
        <v>859</v>
      </c>
      <c r="AT451" s="190" t="s">
        <v>242</v>
      </c>
      <c r="AU451" s="190" t="s">
        <v>84</v>
      </c>
      <c r="AY451" s="18" t="s">
        <v>237</v>
      </c>
      <c r="BE451" s="191">
        <f>IF(N451="základní",J451,0)</f>
        <v>0</v>
      </c>
      <c r="BF451" s="191">
        <f>IF(N451="snížená",J451,0)</f>
        <v>0</v>
      </c>
      <c r="BG451" s="191">
        <f>IF(N451="zákl. přenesená",J451,0)</f>
        <v>0</v>
      </c>
      <c r="BH451" s="191">
        <f>IF(N451="sníž. přenesená",J451,0)</f>
        <v>0</v>
      </c>
      <c r="BI451" s="191">
        <f>IF(N451="nulová",J451,0)</f>
        <v>0</v>
      </c>
      <c r="BJ451" s="18" t="s">
        <v>84</v>
      </c>
      <c r="BK451" s="191">
        <f>ROUND(I451*H451,2)</f>
        <v>0</v>
      </c>
      <c r="BL451" s="18" t="s">
        <v>859</v>
      </c>
      <c r="BM451" s="190" t="s">
        <v>868</v>
      </c>
    </row>
    <row r="452" spans="1:65" s="2" customFormat="1" ht="10">
      <c r="A452" s="35"/>
      <c r="B452" s="36"/>
      <c r="C452" s="37"/>
      <c r="D452" s="192" t="s">
        <v>249</v>
      </c>
      <c r="E452" s="37"/>
      <c r="F452" s="193" t="s">
        <v>869</v>
      </c>
      <c r="G452" s="37"/>
      <c r="H452" s="37"/>
      <c r="I452" s="194"/>
      <c r="J452" s="37"/>
      <c r="K452" s="37"/>
      <c r="L452" s="40"/>
      <c r="M452" s="195"/>
      <c r="N452" s="196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249</v>
      </c>
      <c r="AU452" s="18" t="s">
        <v>84</v>
      </c>
    </row>
    <row r="453" spans="1:65" s="2" customFormat="1" ht="10">
      <c r="A453" s="35"/>
      <c r="B453" s="36"/>
      <c r="C453" s="37"/>
      <c r="D453" s="197" t="s">
        <v>250</v>
      </c>
      <c r="E453" s="37"/>
      <c r="F453" s="198" t="s">
        <v>870</v>
      </c>
      <c r="G453" s="37"/>
      <c r="H453" s="37"/>
      <c r="I453" s="194"/>
      <c r="J453" s="37"/>
      <c r="K453" s="37"/>
      <c r="L453" s="40"/>
      <c r="M453" s="195"/>
      <c r="N453" s="196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250</v>
      </c>
      <c r="AU453" s="18" t="s">
        <v>84</v>
      </c>
    </row>
    <row r="454" spans="1:65" s="2" customFormat="1" ht="18">
      <c r="A454" s="35"/>
      <c r="B454" s="36"/>
      <c r="C454" s="37"/>
      <c r="D454" s="192" t="s">
        <v>345</v>
      </c>
      <c r="E454" s="37"/>
      <c r="F454" s="221" t="s">
        <v>871</v>
      </c>
      <c r="G454" s="37"/>
      <c r="H454" s="37"/>
      <c r="I454" s="194"/>
      <c r="J454" s="37"/>
      <c r="K454" s="37"/>
      <c r="L454" s="40"/>
      <c r="M454" s="195"/>
      <c r="N454" s="196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345</v>
      </c>
      <c r="AU454" s="18" t="s">
        <v>84</v>
      </c>
    </row>
    <row r="455" spans="1:65" s="13" customFormat="1" ht="10">
      <c r="B455" s="199"/>
      <c r="C455" s="200"/>
      <c r="D455" s="192" t="s">
        <v>252</v>
      </c>
      <c r="E455" s="201" t="s">
        <v>19</v>
      </c>
      <c r="F455" s="202" t="s">
        <v>872</v>
      </c>
      <c r="G455" s="200"/>
      <c r="H455" s="203">
        <v>48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252</v>
      </c>
      <c r="AU455" s="209" t="s">
        <v>84</v>
      </c>
      <c r="AV455" s="13" t="s">
        <v>86</v>
      </c>
      <c r="AW455" s="13" t="s">
        <v>37</v>
      </c>
      <c r="AX455" s="13" t="s">
        <v>76</v>
      </c>
      <c r="AY455" s="209" t="s">
        <v>237</v>
      </c>
    </row>
    <row r="456" spans="1:65" s="14" customFormat="1" ht="10">
      <c r="B456" s="210"/>
      <c r="C456" s="211"/>
      <c r="D456" s="192" t="s">
        <v>252</v>
      </c>
      <c r="E456" s="212" t="s">
        <v>19</v>
      </c>
      <c r="F456" s="213" t="s">
        <v>253</v>
      </c>
      <c r="G456" s="211"/>
      <c r="H456" s="214">
        <v>48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252</v>
      </c>
      <c r="AU456" s="220" t="s">
        <v>84</v>
      </c>
      <c r="AV456" s="14" t="s">
        <v>254</v>
      </c>
      <c r="AW456" s="14" t="s">
        <v>37</v>
      </c>
      <c r="AX456" s="14" t="s">
        <v>84</v>
      </c>
      <c r="AY456" s="220" t="s">
        <v>237</v>
      </c>
    </row>
    <row r="457" spans="1:65" s="2" customFormat="1" ht="14.4" customHeight="1">
      <c r="A457" s="35"/>
      <c r="B457" s="36"/>
      <c r="C457" s="179" t="s">
        <v>873</v>
      </c>
      <c r="D457" s="179" t="s">
        <v>242</v>
      </c>
      <c r="E457" s="180" t="s">
        <v>874</v>
      </c>
      <c r="F457" s="181" t="s">
        <v>875</v>
      </c>
      <c r="G457" s="182" t="s">
        <v>858</v>
      </c>
      <c r="H457" s="183">
        <v>64</v>
      </c>
      <c r="I457" s="184"/>
      <c r="J457" s="185">
        <f>ROUND(I457*H457,2)</f>
        <v>0</v>
      </c>
      <c r="K457" s="181" t="s">
        <v>246</v>
      </c>
      <c r="L457" s="40"/>
      <c r="M457" s="186" t="s">
        <v>19</v>
      </c>
      <c r="N457" s="187" t="s">
        <v>47</v>
      </c>
      <c r="O457" s="65"/>
      <c r="P457" s="188">
        <f>O457*H457</f>
        <v>0</v>
      </c>
      <c r="Q457" s="188">
        <v>0</v>
      </c>
      <c r="R457" s="188">
        <f>Q457*H457</f>
        <v>0</v>
      </c>
      <c r="S457" s="188">
        <v>0</v>
      </c>
      <c r="T457" s="18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0" t="s">
        <v>859</v>
      </c>
      <c r="AT457" s="190" t="s">
        <v>242</v>
      </c>
      <c r="AU457" s="190" t="s">
        <v>84</v>
      </c>
      <c r="AY457" s="18" t="s">
        <v>237</v>
      </c>
      <c r="BE457" s="191">
        <f>IF(N457="základní",J457,0)</f>
        <v>0</v>
      </c>
      <c r="BF457" s="191">
        <f>IF(N457="snížená",J457,0)</f>
        <v>0</v>
      </c>
      <c r="BG457" s="191">
        <f>IF(N457="zákl. přenesená",J457,0)</f>
        <v>0</v>
      </c>
      <c r="BH457" s="191">
        <f>IF(N457="sníž. přenesená",J457,0)</f>
        <v>0</v>
      </c>
      <c r="BI457" s="191">
        <f>IF(N457="nulová",J457,0)</f>
        <v>0</v>
      </c>
      <c r="BJ457" s="18" t="s">
        <v>84</v>
      </c>
      <c r="BK457" s="191">
        <f>ROUND(I457*H457,2)</f>
        <v>0</v>
      </c>
      <c r="BL457" s="18" t="s">
        <v>859</v>
      </c>
      <c r="BM457" s="190" t="s">
        <v>876</v>
      </c>
    </row>
    <row r="458" spans="1:65" s="2" customFormat="1" ht="10">
      <c r="A458" s="35"/>
      <c r="B458" s="36"/>
      <c r="C458" s="37"/>
      <c r="D458" s="192" t="s">
        <v>249</v>
      </c>
      <c r="E458" s="37"/>
      <c r="F458" s="193" t="s">
        <v>877</v>
      </c>
      <c r="G458" s="37"/>
      <c r="H458" s="37"/>
      <c r="I458" s="194"/>
      <c r="J458" s="37"/>
      <c r="K458" s="37"/>
      <c r="L458" s="40"/>
      <c r="M458" s="195"/>
      <c r="N458" s="196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249</v>
      </c>
      <c r="AU458" s="18" t="s">
        <v>84</v>
      </c>
    </row>
    <row r="459" spans="1:65" s="2" customFormat="1" ht="10">
      <c r="A459" s="35"/>
      <c r="B459" s="36"/>
      <c r="C459" s="37"/>
      <c r="D459" s="197" t="s">
        <v>250</v>
      </c>
      <c r="E459" s="37"/>
      <c r="F459" s="198" t="s">
        <v>878</v>
      </c>
      <c r="G459" s="37"/>
      <c r="H459" s="37"/>
      <c r="I459" s="194"/>
      <c r="J459" s="37"/>
      <c r="K459" s="37"/>
      <c r="L459" s="40"/>
      <c r="M459" s="195"/>
      <c r="N459" s="196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250</v>
      </c>
      <c r="AU459" s="18" t="s">
        <v>84</v>
      </c>
    </row>
    <row r="460" spans="1:65" s="2" customFormat="1" ht="18">
      <c r="A460" s="35"/>
      <c r="B460" s="36"/>
      <c r="C460" s="37"/>
      <c r="D460" s="192" t="s">
        <v>345</v>
      </c>
      <c r="E460" s="37"/>
      <c r="F460" s="221" t="s">
        <v>879</v>
      </c>
      <c r="G460" s="37"/>
      <c r="H460" s="37"/>
      <c r="I460" s="194"/>
      <c r="J460" s="37"/>
      <c r="K460" s="37"/>
      <c r="L460" s="40"/>
      <c r="M460" s="195"/>
      <c r="N460" s="196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345</v>
      </c>
      <c r="AU460" s="18" t="s">
        <v>84</v>
      </c>
    </row>
    <row r="461" spans="1:65" s="13" customFormat="1" ht="10">
      <c r="B461" s="199"/>
      <c r="C461" s="200"/>
      <c r="D461" s="192" t="s">
        <v>252</v>
      </c>
      <c r="E461" s="201" t="s">
        <v>19</v>
      </c>
      <c r="F461" s="202" t="s">
        <v>880</v>
      </c>
      <c r="G461" s="200"/>
      <c r="H461" s="203">
        <v>64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252</v>
      </c>
      <c r="AU461" s="209" t="s">
        <v>84</v>
      </c>
      <c r="AV461" s="13" t="s">
        <v>86</v>
      </c>
      <c r="AW461" s="13" t="s">
        <v>37</v>
      </c>
      <c r="AX461" s="13" t="s">
        <v>76</v>
      </c>
      <c r="AY461" s="209" t="s">
        <v>237</v>
      </c>
    </row>
    <row r="462" spans="1:65" s="14" customFormat="1" ht="10">
      <c r="B462" s="210"/>
      <c r="C462" s="211"/>
      <c r="D462" s="192" t="s">
        <v>252</v>
      </c>
      <c r="E462" s="212" t="s">
        <v>19</v>
      </c>
      <c r="F462" s="213" t="s">
        <v>253</v>
      </c>
      <c r="G462" s="211"/>
      <c r="H462" s="214">
        <v>64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252</v>
      </c>
      <c r="AU462" s="220" t="s">
        <v>84</v>
      </c>
      <c r="AV462" s="14" t="s">
        <v>254</v>
      </c>
      <c r="AW462" s="14" t="s">
        <v>37</v>
      </c>
      <c r="AX462" s="14" t="s">
        <v>84</v>
      </c>
      <c r="AY462" s="220" t="s">
        <v>237</v>
      </c>
    </row>
    <row r="463" spans="1:65" s="2" customFormat="1" ht="14.4" customHeight="1">
      <c r="A463" s="35"/>
      <c r="B463" s="36"/>
      <c r="C463" s="179" t="s">
        <v>881</v>
      </c>
      <c r="D463" s="179" t="s">
        <v>242</v>
      </c>
      <c r="E463" s="180" t="s">
        <v>882</v>
      </c>
      <c r="F463" s="181" t="s">
        <v>883</v>
      </c>
      <c r="G463" s="182" t="s">
        <v>858</v>
      </c>
      <c r="H463" s="183">
        <v>48</v>
      </c>
      <c r="I463" s="184"/>
      <c r="J463" s="185">
        <f>ROUND(I463*H463,2)</f>
        <v>0</v>
      </c>
      <c r="K463" s="181" t="s">
        <v>246</v>
      </c>
      <c r="L463" s="40"/>
      <c r="M463" s="186" t="s">
        <v>19</v>
      </c>
      <c r="N463" s="187" t="s">
        <v>47</v>
      </c>
      <c r="O463" s="65"/>
      <c r="P463" s="188">
        <f>O463*H463</f>
        <v>0</v>
      </c>
      <c r="Q463" s="188">
        <v>0</v>
      </c>
      <c r="R463" s="188">
        <f>Q463*H463</f>
        <v>0</v>
      </c>
      <c r="S463" s="188">
        <v>0</v>
      </c>
      <c r="T463" s="189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0" t="s">
        <v>859</v>
      </c>
      <c r="AT463" s="190" t="s">
        <v>242</v>
      </c>
      <c r="AU463" s="190" t="s">
        <v>84</v>
      </c>
      <c r="AY463" s="18" t="s">
        <v>237</v>
      </c>
      <c r="BE463" s="191">
        <f>IF(N463="základní",J463,0)</f>
        <v>0</v>
      </c>
      <c r="BF463" s="191">
        <f>IF(N463="snížená",J463,0)</f>
        <v>0</v>
      </c>
      <c r="BG463" s="191">
        <f>IF(N463="zákl. přenesená",J463,0)</f>
        <v>0</v>
      </c>
      <c r="BH463" s="191">
        <f>IF(N463="sníž. přenesená",J463,0)</f>
        <v>0</v>
      </c>
      <c r="BI463" s="191">
        <f>IF(N463="nulová",J463,0)</f>
        <v>0</v>
      </c>
      <c r="BJ463" s="18" t="s">
        <v>84</v>
      </c>
      <c r="BK463" s="191">
        <f>ROUND(I463*H463,2)</f>
        <v>0</v>
      </c>
      <c r="BL463" s="18" t="s">
        <v>859</v>
      </c>
      <c r="BM463" s="190" t="s">
        <v>884</v>
      </c>
    </row>
    <row r="464" spans="1:65" s="2" customFormat="1" ht="10">
      <c r="A464" s="35"/>
      <c r="B464" s="36"/>
      <c r="C464" s="37"/>
      <c r="D464" s="192" t="s">
        <v>249</v>
      </c>
      <c r="E464" s="37"/>
      <c r="F464" s="193" t="s">
        <v>885</v>
      </c>
      <c r="G464" s="37"/>
      <c r="H464" s="37"/>
      <c r="I464" s="194"/>
      <c r="J464" s="37"/>
      <c r="K464" s="37"/>
      <c r="L464" s="40"/>
      <c r="M464" s="195"/>
      <c r="N464" s="196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249</v>
      </c>
      <c r="AU464" s="18" t="s">
        <v>84</v>
      </c>
    </row>
    <row r="465" spans="1:65" s="2" customFormat="1" ht="10">
      <c r="A465" s="35"/>
      <c r="B465" s="36"/>
      <c r="C465" s="37"/>
      <c r="D465" s="197" t="s">
        <v>250</v>
      </c>
      <c r="E465" s="37"/>
      <c r="F465" s="198" t="s">
        <v>886</v>
      </c>
      <c r="G465" s="37"/>
      <c r="H465" s="37"/>
      <c r="I465" s="194"/>
      <c r="J465" s="37"/>
      <c r="K465" s="37"/>
      <c r="L465" s="40"/>
      <c r="M465" s="195"/>
      <c r="N465" s="196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250</v>
      </c>
      <c r="AU465" s="18" t="s">
        <v>84</v>
      </c>
    </row>
    <row r="466" spans="1:65" s="2" customFormat="1" ht="18">
      <c r="A466" s="35"/>
      <c r="B466" s="36"/>
      <c r="C466" s="37"/>
      <c r="D466" s="192" t="s">
        <v>345</v>
      </c>
      <c r="E466" s="37"/>
      <c r="F466" s="221" t="s">
        <v>887</v>
      </c>
      <c r="G466" s="37"/>
      <c r="H466" s="37"/>
      <c r="I466" s="194"/>
      <c r="J466" s="37"/>
      <c r="K466" s="37"/>
      <c r="L466" s="40"/>
      <c r="M466" s="195"/>
      <c r="N466" s="196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345</v>
      </c>
      <c r="AU466" s="18" t="s">
        <v>84</v>
      </c>
    </row>
    <row r="467" spans="1:65" s="13" customFormat="1" ht="10">
      <c r="B467" s="199"/>
      <c r="C467" s="200"/>
      <c r="D467" s="192" t="s">
        <v>252</v>
      </c>
      <c r="E467" s="201" t="s">
        <v>19</v>
      </c>
      <c r="F467" s="202" t="s">
        <v>872</v>
      </c>
      <c r="G467" s="200"/>
      <c r="H467" s="203">
        <v>48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252</v>
      </c>
      <c r="AU467" s="209" t="s">
        <v>84</v>
      </c>
      <c r="AV467" s="13" t="s">
        <v>86</v>
      </c>
      <c r="AW467" s="13" t="s">
        <v>37</v>
      </c>
      <c r="AX467" s="13" t="s">
        <v>76</v>
      </c>
      <c r="AY467" s="209" t="s">
        <v>237</v>
      </c>
    </row>
    <row r="468" spans="1:65" s="14" customFormat="1" ht="10">
      <c r="B468" s="210"/>
      <c r="C468" s="211"/>
      <c r="D468" s="192" t="s">
        <v>252</v>
      </c>
      <c r="E468" s="212" t="s">
        <v>19</v>
      </c>
      <c r="F468" s="213" t="s">
        <v>253</v>
      </c>
      <c r="G468" s="211"/>
      <c r="H468" s="214">
        <v>48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252</v>
      </c>
      <c r="AU468" s="220" t="s">
        <v>84</v>
      </c>
      <c r="AV468" s="14" t="s">
        <v>254</v>
      </c>
      <c r="AW468" s="14" t="s">
        <v>37</v>
      </c>
      <c r="AX468" s="14" t="s">
        <v>84</v>
      </c>
      <c r="AY468" s="220" t="s">
        <v>237</v>
      </c>
    </row>
    <row r="469" spans="1:65" s="2" customFormat="1" ht="14.4" customHeight="1">
      <c r="A469" s="35"/>
      <c r="B469" s="36"/>
      <c r="C469" s="179" t="s">
        <v>888</v>
      </c>
      <c r="D469" s="179" t="s">
        <v>242</v>
      </c>
      <c r="E469" s="180" t="s">
        <v>889</v>
      </c>
      <c r="F469" s="181" t="s">
        <v>890</v>
      </c>
      <c r="G469" s="182" t="s">
        <v>858</v>
      </c>
      <c r="H469" s="183">
        <v>72</v>
      </c>
      <c r="I469" s="184"/>
      <c r="J469" s="185">
        <f>ROUND(I469*H469,2)</f>
        <v>0</v>
      </c>
      <c r="K469" s="181" t="s">
        <v>246</v>
      </c>
      <c r="L469" s="40"/>
      <c r="M469" s="186" t="s">
        <v>19</v>
      </c>
      <c r="N469" s="187" t="s">
        <v>47</v>
      </c>
      <c r="O469" s="65"/>
      <c r="P469" s="188">
        <f>O469*H469</f>
        <v>0</v>
      </c>
      <c r="Q469" s="188">
        <v>0</v>
      </c>
      <c r="R469" s="188">
        <f>Q469*H469</f>
        <v>0</v>
      </c>
      <c r="S469" s="188">
        <v>0</v>
      </c>
      <c r="T469" s="18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0" t="s">
        <v>859</v>
      </c>
      <c r="AT469" s="190" t="s">
        <v>242</v>
      </c>
      <c r="AU469" s="190" t="s">
        <v>84</v>
      </c>
      <c r="AY469" s="18" t="s">
        <v>237</v>
      </c>
      <c r="BE469" s="191">
        <f>IF(N469="základní",J469,0)</f>
        <v>0</v>
      </c>
      <c r="BF469" s="191">
        <f>IF(N469="snížená",J469,0)</f>
        <v>0</v>
      </c>
      <c r="BG469" s="191">
        <f>IF(N469="zákl. přenesená",J469,0)</f>
        <v>0</v>
      </c>
      <c r="BH469" s="191">
        <f>IF(N469="sníž. přenesená",J469,0)</f>
        <v>0</v>
      </c>
      <c r="BI469" s="191">
        <f>IF(N469="nulová",J469,0)</f>
        <v>0</v>
      </c>
      <c r="BJ469" s="18" t="s">
        <v>84</v>
      </c>
      <c r="BK469" s="191">
        <f>ROUND(I469*H469,2)</f>
        <v>0</v>
      </c>
      <c r="BL469" s="18" t="s">
        <v>859</v>
      </c>
      <c r="BM469" s="190" t="s">
        <v>891</v>
      </c>
    </row>
    <row r="470" spans="1:65" s="2" customFormat="1" ht="10">
      <c r="A470" s="35"/>
      <c r="B470" s="36"/>
      <c r="C470" s="37"/>
      <c r="D470" s="192" t="s">
        <v>249</v>
      </c>
      <c r="E470" s="37"/>
      <c r="F470" s="193" t="s">
        <v>892</v>
      </c>
      <c r="G470" s="37"/>
      <c r="H470" s="37"/>
      <c r="I470" s="194"/>
      <c r="J470" s="37"/>
      <c r="K470" s="37"/>
      <c r="L470" s="40"/>
      <c r="M470" s="195"/>
      <c r="N470" s="196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249</v>
      </c>
      <c r="AU470" s="18" t="s">
        <v>84</v>
      </c>
    </row>
    <row r="471" spans="1:65" s="2" customFormat="1" ht="10">
      <c r="A471" s="35"/>
      <c r="B471" s="36"/>
      <c r="C471" s="37"/>
      <c r="D471" s="197" t="s">
        <v>250</v>
      </c>
      <c r="E471" s="37"/>
      <c r="F471" s="198" t="s">
        <v>893</v>
      </c>
      <c r="G471" s="37"/>
      <c r="H471" s="37"/>
      <c r="I471" s="194"/>
      <c r="J471" s="37"/>
      <c r="K471" s="37"/>
      <c r="L471" s="40"/>
      <c r="M471" s="195"/>
      <c r="N471" s="196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250</v>
      </c>
      <c r="AU471" s="18" t="s">
        <v>84</v>
      </c>
    </row>
    <row r="472" spans="1:65" s="2" customFormat="1" ht="18">
      <c r="A472" s="35"/>
      <c r="B472" s="36"/>
      <c r="C472" s="37"/>
      <c r="D472" s="192" t="s">
        <v>345</v>
      </c>
      <c r="E472" s="37"/>
      <c r="F472" s="221" t="s">
        <v>894</v>
      </c>
      <c r="G472" s="37"/>
      <c r="H472" s="37"/>
      <c r="I472" s="194"/>
      <c r="J472" s="37"/>
      <c r="K472" s="37"/>
      <c r="L472" s="40"/>
      <c r="M472" s="195"/>
      <c r="N472" s="196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345</v>
      </c>
      <c r="AU472" s="18" t="s">
        <v>84</v>
      </c>
    </row>
    <row r="473" spans="1:65" s="13" customFormat="1" ht="10">
      <c r="B473" s="199"/>
      <c r="C473" s="200"/>
      <c r="D473" s="192" t="s">
        <v>252</v>
      </c>
      <c r="E473" s="201" t="s">
        <v>19</v>
      </c>
      <c r="F473" s="202" t="s">
        <v>864</v>
      </c>
      <c r="G473" s="200"/>
      <c r="H473" s="203">
        <v>72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252</v>
      </c>
      <c r="AU473" s="209" t="s">
        <v>84</v>
      </c>
      <c r="AV473" s="13" t="s">
        <v>86</v>
      </c>
      <c r="AW473" s="13" t="s">
        <v>37</v>
      </c>
      <c r="AX473" s="13" t="s">
        <v>76</v>
      </c>
      <c r="AY473" s="209" t="s">
        <v>237</v>
      </c>
    </row>
    <row r="474" spans="1:65" s="14" customFormat="1" ht="10">
      <c r="B474" s="210"/>
      <c r="C474" s="211"/>
      <c r="D474" s="192" t="s">
        <v>252</v>
      </c>
      <c r="E474" s="212" t="s">
        <v>19</v>
      </c>
      <c r="F474" s="213" t="s">
        <v>253</v>
      </c>
      <c r="G474" s="211"/>
      <c r="H474" s="214">
        <v>72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252</v>
      </c>
      <c r="AU474" s="220" t="s">
        <v>84</v>
      </c>
      <c r="AV474" s="14" t="s">
        <v>254</v>
      </c>
      <c r="AW474" s="14" t="s">
        <v>37</v>
      </c>
      <c r="AX474" s="14" t="s">
        <v>84</v>
      </c>
      <c r="AY474" s="220" t="s">
        <v>237</v>
      </c>
    </row>
    <row r="475" spans="1:65" s="2" customFormat="1" ht="14.4" customHeight="1">
      <c r="A475" s="35"/>
      <c r="B475" s="36"/>
      <c r="C475" s="179" t="s">
        <v>895</v>
      </c>
      <c r="D475" s="179" t="s">
        <v>242</v>
      </c>
      <c r="E475" s="180" t="s">
        <v>896</v>
      </c>
      <c r="F475" s="181" t="s">
        <v>897</v>
      </c>
      <c r="G475" s="182" t="s">
        <v>858</v>
      </c>
      <c r="H475" s="183">
        <v>72</v>
      </c>
      <c r="I475" s="184"/>
      <c r="J475" s="185">
        <f>ROUND(I475*H475,2)</f>
        <v>0</v>
      </c>
      <c r="K475" s="181" t="s">
        <v>246</v>
      </c>
      <c r="L475" s="40"/>
      <c r="M475" s="186" t="s">
        <v>19</v>
      </c>
      <c r="N475" s="187" t="s">
        <v>47</v>
      </c>
      <c r="O475" s="65"/>
      <c r="P475" s="188">
        <f>O475*H475</f>
        <v>0</v>
      </c>
      <c r="Q475" s="188">
        <v>0</v>
      </c>
      <c r="R475" s="188">
        <f>Q475*H475</f>
        <v>0</v>
      </c>
      <c r="S475" s="188">
        <v>0</v>
      </c>
      <c r="T475" s="189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0" t="s">
        <v>859</v>
      </c>
      <c r="AT475" s="190" t="s">
        <v>242</v>
      </c>
      <c r="AU475" s="190" t="s">
        <v>84</v>
      </c>
      <c r="AY475" s="18" t="s">
        <v>237</v>
      </c>
      <c r="BE475" s="191">
        <f>IF(N475="základní",J475,0)</f>
        <v>0</v>
      </c>
      <c r="BF475" s="191">
        <f>IF(N475="snížená",J475,0)</f>
        <v>0</v>
      </c>
      <c r="BG475" s="191">
        <f>IF(N475="zákl. přenesená",J475,0)</f>
        <v>0</v>
      </c>
      <c r="BH475" s="191">
        <f>IF(N475="sníž. přenesená",J475,0)</f>
        <v>0</v>
      </c>
      <c r="BI475" s="191">
        <f>IF(N475="nulová",J475,0)</f>
        <v>0</v>
      </c>
      <c r="BJ475" s="18" t="s">
        <v>84</v>
      </c>
      <c r="BK475" s="191">
        <f>ROUND(I475*H475,2)</f>
        <v>0</v>
      </c>
      <c r="BL475" s="18" t="s">
        <v>859</v>
      </c>
      <c r="BM475" s="190" t="s">
        <v>898</v>
      </c>
    </row>
    <row r="476" spans="1:65" s="2" customFormat="1" ht="10">
      <c r="A476" s="35"/>
      <c r="B476" s="36"/>
      <c r="C476" s="37"/>
      <c r="D476" s="192" t="s">
        <v>249</v>
      </c>
      <c r="E476" s="37"/>
      <c r="F476" s="193" t="s">
        <v>899</v>
      </c>
      <c r="G476" s="37"/>
      <c r="H476" s="37"/>
      <c r="I476" s="194"/>
      <c r="J476" s="37"/>
      <c r="K476" s="37"/>
      <c r="L476" s="40"/>
      <c r="M476" s="195"/>
      <c r="N476" s="196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249</v>
      </c>
      <c r="AU476" s="18" t="s">
        <v>84</v>
      </c>
    </row>
    <row r="477" spans="1:65" s="2" customFormat="1" ht="10">
      <c r="A477" s="35"/>
      <c r="B477" s="36"/>
      <c r="C477" s="37"/>
      <c r="D477" s="197" t="s">
        <v>250</v>
      </c>
      <c r="E477" s="37"/>
      <c r="F477" s="198" t="s">
        <v>900</v>
      </c>
      <c r="G477" s="37"/>
      <c r="H477" s="37"/>
      <c r="I477" s="194"/>
      <c r="J477" s="37"/>
      <c r="K477" s="37"/>
      <c r="L477" s="40"/>
      <c r="M477" s="195"/>
      <c r="N477" s="196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250</v>
      </c>
      <c r="AU477" s="18" t="s">
        <v>84</v>
      </c>
    </row>
    <row r="478" spans="1:65" s="13" customFormat="1" ht="10">
      <c r="B478" s="199"/>
      <c r="C478" s="200"/>
      <c r="D478" s="192" t="s">
        <v>252</v>
      </c>
      <c r="E478" s="201" t="s">
        <v>19</v>
      </c>
      <c r="F478" s="202" t="s">
        <v>864</v>
      </c>
      <c r="G478" s="200"/>
      <c r="H478" s="203">
        <v>72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252</v>
      </c>
      <c r="AU478" s="209" t="s">
        <v>84</v>
      </c>
      <c r="AV478" s="13" t="s">
        <v>86</v>
      </c>
      <c r="AW478" s="13" t="s">
        <v>37</v>
      </c>
      <c r="AX478" s="13" t="s">
        <v>76</v>
      </c>
      <c r="AY478" s="209" t="s">
        <v>237</v>
      </c>
    </row>
    <row r="479" spans="1:65" s="14" customFormat="1" ht="10">
      <c r="B479" s="210"/>
      <c r="C479" s="211"/>
      <c r="D479" s="192" t="s">
        <v>252</v>
      </c>
      <c r="E479" s="212" t="s">
        <v>19</v>
      </c>
      <c r="F479" s="213" t="s">
        <v>253</v>
      </c>
      <c r="G479" s="211"/>
      <c r="H479" s="214">
        <v>72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252</v>
      </c>
      <c r="AU479" s="220" t="s">
        <v>84</v>
      </c>
      <c r="AV479" s="14" t="s">
        <v>254</v>
      </c>
      <c r="AW479" s="14" t="s">
        <v>37</v>
      </c>
      <c r="AX479" s="14" t="s">
        <v>84</v>
      </c>
      <c r="AY479" s="220" t="s">
        <v>237</v>
      </c>
    </row>
    <row r="480" spans="1:65" s="2" customFormat="1" ht="14.4" customHeight="1">
      <c r="A480" s="35"/>
      <c r="B480" s="36"/>
      <c r="C480" s="179" t="s">
        <v>901</v>
      </c>
      <c r="D480" s="179" t="s">
        <v>242</v>
      </c>
      <c r="E480" s="180" t="s">
        <v>902</v>
      </c>
      <c r="F480" s="181" t="s">
        <v>903</v>
      </c>
      <c r="G480" s="182" t="s">
        <v>858</v>
      </c>
      <c r="H480" s="183">
        <v>32</v>
      </c>
      <c r="I480" s="184"/>
      <c r="J480" s="185">
        <f>ROUND(I480*H480,2)</f>
        <v>0</v>
      </c>
      <c r="K480" s="181" t="s">
        <v>246</v>
      </c>
      <c r="L480" s="40"/>
      <c r="M480" s="186" t="s">
        <v>19</v>
      </c>
      <c r="N480" s="187" t="s">
        <v>47</v>
      </c>
      <c r="O480" s="65"/>
      <c r="P480" s="188">
        <f>O480*H480</f>
        <v>0</v>
      </c>
      <c r="Q480" s="188">
        <v>0</v>
      </c>
      <c r="R480" s="188">
        <f>Q480*H480</f>
        <v>0</v>
      </c>
      <c r="S480" s="188">
        <v>0</v>
      </c>
      <c r="T480" s="189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0" t="s">
        <v>859</v>
      </c>
      <c r="AT480" s="190" t="s">
        <v>242</v>
      </c>
      <c r="AU480" s="190" t="s">
        <v>84</v>
      </c>
      <c r="AY480" s="18" t="s">
        <v>237</v>
      </c>
      <c r="BE480" s="191">
        <f>IF(N480="základní",J480,0)</f>
        <v>0</v>
      </c>
      <c r="BF480" s="191">
        <f>IF(N480="snížená",J480,0)</f>
        <v>0</v>
      </c>
      <c r="BG480" s="191">
        <f>IF(N480="zákl. přenesená",J480,0)</f>
        <v>0</v>
      </c>
      <c r="BH480" s="191">
        <f>IF(N480="sníž. přenesená",J480,0)</f>
        <v>0</v>
      </c>
      <c r="BI480" s="191">
        <f>IF(N480="nulová",J480,0)</f>
        <v>0</v>
      </c>
      <c r="BJ480" s="18" t="s">
        <v>84</v>
      </c>
      <c r="BK480" s="191">
        <f>ROUND(I480*H480,2)</f>
        <v>0</v>
      </c>
      <c r="BL480" s="18" t="s">
        <v>859</v>
      </c>
      <c r="BM480" s="190" t="s">
        <v>904</v>
      </c>
    </row>
    <row r="481" spans="1:65" s="2" customFormat="1" ht="10">
      <c r="A481" s="35"/>
      <c r="B481" s="36"/>
      <c r="C481" s="37"/>
      <c r="D481" s="192" t="s">
        <v>249</v>
      </c>
      <c r="E481" s="37"/>
      <c r="F481" s="193" t="s">
        <v>905</v>
      </c>
      <c r="G481" s="37"/>
      <c r="H481" s="37"/>
      <c r="I481" s="194"/>
      <c r="J481" s="37"/>
      <c r="K481" s="37"/>
      <c r="L481" s="40"/>
      <c r="M481" s="195"/>
      <c r="N481" s="196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249</v>
      </c>
      <c r="AU481" s="18" t="s">
        <v>84</v>
      </c>
    </row>
    <row r="482" spans="1:65" s="2" customFormat="1" ht="10">
      <c r="A482" s="35"/>
      <c r="B482" s="36"/>
      <c r="C482" s="37"/>
      <c r="D482" s="197" t="s">
        <v>250</v>
      </c>
      <c r="E482" s="37"/>
      <c r="F482" s="198" t="s">
        <v>906</v>
      </c>
      <c r="G482" s="37"/>
      <c r="H482" s="37"/>
      <c r="I482" s="194"/>
      <c r="J482" s="37"/>
      <c r="K482" s="37"/>
      <c r="L482" s="40"/>
      <c r="M482" s="195"/>
      <c r="N482" s="196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250</v>
      </c>
      <c r="AU482" s="18" t="s">
        <v>84</v>
      </c>
    </row>
    <row r="483" spans="1:65" s="2" customFormat="1" ht="18">
      <c r="A483" s="35"/>
      <c r="B483" s="36"/>
      <c r="C483" s="37"/>
      <c r="D483" s="192" t="s">
        <v>345</v>
      </c>
      <c r="E483" s="37"/>
      <c r="F483" s="221" t="s">
        <v>887</v>
      </c>
      <c r="G483" s="37"/>
      <c r="H483" s="37"/>
      <c r="I483" s="194"/>
      <c r="J483" s="37"/>
      <c r="K483" s="37"/>
      <c r="L483" s="40"/>
      <c r="M483" s="195"/>
      <c r="N483" s="196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345</v>
      </c>
      <c r="AU483" s="18" t="s">
        <v>84</v>
      </c>
    </row>
    <row r="484" spans="1:65" s="13" customFormat="1" ht="10">
      <c r="B484" s="199"/>
      <c r="C484" s="200"/>
      <c r="D484" s="192" t="s">
        <v>252</v>
      </c>
      <c r="E484" s="201" t="s">
        <v>19</v>
      </c>
      <c r="F484" s="202" t="s">
        <v>907</v>
      </c>
      <c r="G484" s="200"/>
      <c r="H484" s="203">
        <v>32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252</v>
      </c>
      <c r="AU484" s="209" t="s">
        <v>84</v>
      </c>
      <c r="AV484" s="13" t="s">
        <v>86</v>
      </c>
      <c r="AW484" s="13" t="s">
        <v>37</v>
      </c>
      <c r="AX484" s="13" t="s">
        <v>76</v>
      </c>
      <c r="AY484" s="209" t="s">
        <v>237</v>
      </c>
    </row>
    <row r="485" spans="1:65" s="14" customFormat="1" ht="10">
      <c r="B485" s="210"/>
      <c r="C485" s="211"/>
      <c r="D485" s="192" t="s">
        <v>252</v>
      </c>
      <c r="E485" s="212" t="s">
        <v>19</v>
      </c>
      <c r="F485" s="213" t="s">
        <v>253</v>
      </c>
      <c r="G485" s="211"/>
      <c r="H485" s="214">
        <v>32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252</v>
      </c>
      <c r="AU485" s="220" t="s">
        <v>84</v>
      </c>
      <c r="AV485" s="14" t="s">
        <v>254</v>
      </c>
      <c r="AW485" s="14" t="s">
        <v>37</v>
      </c>
      <c r="AX485" s="14" t="s">
        <v>84</v>
      </c>
      <c r="AY485" s="220" t="s">
        <v>237</v>
      </c>
    </row>
    <row r="486" spans="1:65" s="2" customFormat="1" ht="14.4" customHeight="1">
      <c r="A486" s="35"/>
      <c r="B486" s="36"/>
      <c r="C486" s="179" t="s">
        <v>908</v>
      </c>
      <c r="D486" s="179" t="s">
        <v>242</v>
      </c>
      <c r="E486" s="180" t="s">
        <v>909</v>
      </c>
      <c r="F486" s="181" t="s">
        <v>910</v>
      </c>
      <c r="G486" s="182" t="s">
        <v>858</v>
      </c>
      <c r="H486" s="183">
        <v>32</v>
      </c>
      <c r="I486" s="184"/>
      <c r="J486" s="185">
        <f>ROUND(I486*H486,2)</f>
        <v>0</v>
      </c>
      <c r="K486" s="181" t="s">
        <v>246</v>
      </c>
      <c r="L486" s="40"/>
      <c r="M486" s="186" t="s">
        <v>19</v>
      </c>
      <c r="N486" s="187" t="s">
        <v>47</v>
      </c>
      <c r="O486" s="65"/>
      <c r="P486" s="188">
        <f>O486*H486</f>
        <v>0</v>
      </c>
      <c r="Q486" s="188">
        <v>0</v>
      </c>
      <c r="R486" s="188">
        <f>Q486*H486</f>
        <v>0</v>
      </c>
      <c r="S486" s="188">
        <v>0</v>
      </c>
      <c r="T486" s="189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0" t="s">
        <v>859</v>
      </c>
      <c r="AT486" s="190" t="s">
        <v>242</v>
      </c>
      <c r="AU486" s="190" t="s">
        <v>84</v>
      </c>
      <c r="AY486" s="18" t="s">
        <v>237</v>
      </c>
      <c r="BE486" s="191">
        <f>IF(N486="základní",J486,0)</f>
        <v>0</v>
      </c>
      <c r="BF486" s="191">
        <f>IF(N486="snížená",J486,0)</f>
        <v>0</v>
      </c>
      <c r="BG486" s="191">
        <f>IF(N486="zákl. přenesená",J486,0)</f>
        <v>0</v>
      </c>
      <c r="BH486" s="191">
        <f>IF(N486="sníž. přenesená",J486,0)</f>
        <v>0</v>
      </c>
      <c r="BI486" s="191">
        <f>IF(N486="nulová",J486,0)</f>
        <v>0</v>
      </c>
      <c r="BJ486" s="18" t="s">
        <v>84</v>
      </c>
      <c r="BK486" s="191">
        <f>ROUND(I486*H486,2)</f>
        <v>0</v>
      </c>
      <c r="BL486" s="18" t="s">
        <v>859</v>
      </c>
      <c r="BM486" s="190" t="s">
        <v>911</v>
      </c>
    </row>
    <row r="487" spans="1:65" s="2" customFormat="1" ht="10">
      <c r="A487" s="35"/>
      <c r="B487" s="36"/>
      <c r="C487" s="37"/>
      <c r="D487" s="192" t="s">
        <v>249</v>
      </c>
      <c r="E487" s="37"/>
      <c r="F487" s="193" t="s">
        <v>912</v>
      </c>
      <c r="G487" s="37"/>
      <c r="H487" s="37"/>
      <c r="I487" s="194"/>
      <c r="J487" s="37"/>
      <c r="K487" s="37"/>
      <c r="L487" s="40"/>
      <c r="M487" s="195"/>
      <c r="N487" s="196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249</v>
      </c>
      <c r="AU487" s="18" t="s">
        <v>84</v>
      </c>
    </row>
    <row r="488" spans="1:65" s="2" customFormat="1" ht="10">
      <c r="A488" s="35"/>
      <c r="B488" s="36"/>
      <c r="C488" s="37"/>
      <c r="D488" s="197" t="s">
        <v>250</v>
      </c>
      <c r="E488" s="37"/>
      <c r="F488" s="198" t="s">
        <v>913</v>
      </c>
      <c r="G488" s="37"/>
      <c r="H488" s="37"/>
      <c r="I488" s="194"/>
      <c r="J488" s="37"/>
      <c r="K488" s="37"/>
      <c r="L488" s="40"/>
      <c r="M488" s="195"/>
      <c r="N488" s="196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250</v>
      </c>
      <c r="AU488" s="18" t="s">
        <v>84</v>
      </c>
    </row>
    <row r="489" spans="1:65" s="2" customFormat="1" ht="18">
      <c r="A489" s="35"/>
      <c r="B489" s="36"/>
      <c r="C489" s="37"/>
      <c r="D489" s="192" t="s">
        <v>345</v>
      </c>
      <c r="E489" s="37"/>
      <c r="F489" s="221" t="s">
        <v>887</v>
      </c>
      <c r="G489" s="37"/>
      <c r="H489" s="37"/>
      <c r="I489" s="194"/>
      <c r="J489" s="37"/>
      <c r="K489" s="37"/>
      <c r="L489" s="40"/>
      <c r="M489" s="195"/>
      <c r="N489" s="196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345</v>
      </c>
      <c r="AU489" s="18" t="s">
        <v>84</v>
      </c>
    </row>
    <row r="490" spans="1:65" s="13" customFormat="1" ht="10">
      <c r="B490" s="199"/>
      <c r="C490" s="200"/>
      <c r="D490" s="192" t="s">
        <v>252</v>
      </c>
      <c r="E490" s="201" t="s">
        <v>19</v>
      </c>
      <c r="F490" s="202" t="s">
        <v>907</v>
      </c>
      <c r="G490" s="200"/>
      <c r="H490" s="203">
        <v>32</v>
      </c>
      <c r="I490" s="204"/>
      <c r="J490" s="200"/>
      <c r="K490" s="200"/>
      <c r="L490" s="205"/>
      <c r="M490" s="206"/>
      <c r="N490" s="207"/>
      <c r="O490" s="207"/>
      <c r="P490" s="207"/>
      <c r="Q490" s="207"/>
      <c r="R490" s="207"/>
      <c r="S490" s="207"/>
      <c r="T490" s="208"/>
      <c r="AT490" s="209" t="s">
        <v>252</v>
      </c>
      <c r="AU490" s="209" t="s">
        <v>84</v>
      </c>
      <c r="AV490" s="13" t="s">
        <v>86</v>
      </c>
      <c r="AW490" s="13" t="s">
        <v>37</v>
      </c>
      <c r="AX490" s="13" t="s">
        <v>76</v>
      </c>
      <c r="AY490" s="209" t="s">
        <v>237</v>
      </c>
    </row>
    <row r="491" spans="1:65" s="14" customFormat="1" ht="10">
      <c r="B491" s="210"/>
      <c r="C491" s="211"/>
      <c r="D491" s="192" t="s">
        <v>252</v>
      </c>
      <c r="E491" s="212" t="s">
        <v>19</v>
      </c>
      <c r="F491" s="213" t="s">
        <v>253</v>
      </c>
      <c r="G491" s="211"/>
      <c r="H491" s="214">
        <v>32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252</v>
      </c>
      <c r="AU491" s="220" t="s">
        <v>84</v>
      </c>
      <c r="AV491" s="14" t="s">
        <v>254</v>
      </c>
      <c r="AW491" s="14" t="s">
        <v>37</v>
      </c>
      <c r="AX491" s="14" t="s">
        <v>84</v>
      </c>
      <c r="AY491" s="220" t="s">
        <v>237</v>
      </c>
    </row>
    <row r="492" spans="1:65" s="2" customFormat="1" ht="14.4" customHeight="1">
      <c r="A492" s="35"/>
      <c r="B492" s="36"/>
      <c r="C492" s="179" t="s">
        <v>914</v>
      </c>
      <c r="D492" s="179" t="s">
        <v>242</v>
      </c>
      <c r="E492" s="180" t="s">
        <v>915</v>
      </c>
      <c r="F492" s="181" t="s">
        <v>916</v>
      </c>
      <c r="G492" s="182" t="s">
        <v>858</v>
      </c>
      <c r="H492" s="183">
        <v>8</v>
      </c>
      <c r="I492" s="184"/>
      <c r="J492" s="185">
        <f>ROUND(I492*H492,2)</f>
        <v>0</v>
      </c>
      <c r="K492" s="181" t="s">
        <v>246</v>
      </c>
      <c r="L492" s="40"/>
      <c r="M492" s="186" t="s">
        <v>19</v>
      </c>
      <c r="N492" s="187" t="s">
        <v>47</v>
      </c>
      <c r="O492" s="65"/>
      <c r="P492" s="188">
        <f>O492*H492</f>
        <v>0</v>
      </c>
      <c r="Q492" s="188">
        <v>0</v>
      </c>
      <c r="R492" s="188">
        <f>Q492*H492</f>
        <v>0</v>
      </c>
      <c r="S492" s="188">
        <v>0</v>
      </c>
      <c r="T492" s="189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0" t="s">
        <v>859</v>
      </c>
      <c r="AT492" s="190" t="s">
        <v>242</v>
      </c>
      <c r="AU492" s="190" t="s">
        <v>84</v>
      </c>
      <c r="AY492" s="18" t="s">
        <v>237</v>
      </c>
      <c r="BE492" s="191">
        <f>IF(N492="základní",J492,0)</f>
        <v>0</v>
      </c>
      <c r="BF492" s="191">
        <f>IF(N492="snížená",J492,0)</f>
        <v>0</v>
      </c>
      <c r="BG492" s="191">
        <f>IF(N492="zákl. přenesená",J492,0)</f>
        <v>0</v>
      </c>
      <c r="BH492" s="191">
        <f>IF(N492="sníž. přenesená",J492,0)</f>
        <v>0</v>
      </c>
      <c r="BI492" s="191">
        <f>IF(N492="nulová",J492,0)</f>
        <v>0</v>
      </c>
      <c r="BJ492" s="18" t="s">
        <v>84</v>
      </c>
      <c r="BK492" s="191">
        <f>ROUND(I492*H492,2)</f>
        <v>0</v>
      </c>
      <c r="BL492" s="18" t="s">
        <v>859</v>
      </c>
      <c r="BM492" s="190" t="s">
        <v>917</v>
      </c>
    </row>
    <row r="493" spans="1:65" s="2" customFormat="1" ht="10">
      <c r="A493" s="35"/>
      <c r="B493" s="36"/>
      <c r="C493" s="37"/>
      <c r="D493" s="192" t="s">
        <v>249</v>
      </c>
      <c r="E493" s="37"/>
      <c r="F493" s="193" t="s">
        <v>918</v>
      </c>
      <c r="G493" s="37"/>
      <c r="H493" s="37"/>
      <c r="I493" s="194"/>
      <c r="J493" s="37"/>
      <c r="K493" s="37"/>
      <c r="L493" s="40"/>
      <c r="M493" s="195"/>
      <c r="N493" s="196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249</v>
      </c>
      <c r="AU493" s="18" t="s">
        <v>84</v>
      </c>
    </row>
    <row r="494" spans="1:65" s="2" customFormat="1" ht="10">
      <c r="A494" s="35"/>
      <c r="B494" s="36"/>
      <c r="C494" s="37"/>
      <c r="D494" s="197" t="s">
        <v>250</v>
      </c>
      <c r="E494" s="37"/>
      <c r="F494" s="198" t="s">
        <v>919</v>
      </c>
      <c r="G494" s="37"/>
      <c r="H494" s="37"/>
      <c r="I494" s="194"/>
      <c r="J494" s="37"/>
      <c r="K494" s="37"/>
      <c r="L494" s="40"/>
      <c r="M494" s="195"/>
      <c r="N494" s="196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250</v>
      </c>
      <c r="AU494" s="18" t="s">
        <v>84</v>
      </c>
    </row>
    <row r="495" spans="1:65" s="13" customFormat="1" ht="10">
      <c r="B495" s="199"/>
      <c r="C495" s="200"/>
      <c r="D495" s="192" t="s">
        <v>252</v>
      </c>
      <c r="E495" s="201" t="s">
        <v>19</v>
      </c>
      <c r="F495" s="202" t="s">
        <v>288</v>
      </c>
      <c r="G495" s="200"/>
      <c r="H495" s="203">
        <v>8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252</v>
      </c>
      <c r="AU495" s="209" t="s">
        <v>84</v>
      </c>
      <c r="AV495" s="13" t="s">
        <v>86</v>
      </c>
      <c r="AW495" s="13" t="s">
        <v>37</v>
      </c>
      <c r="AX495" s="13" t="s">
        <v>76</v>
      </c>
      <c r="AY495" s="209" t="s">
        <v>237</v>
      </c>
    </row>
    <row r="496" spans="1:65" s="14" customFormat="1" ht="10">
      <c r="B496" s="210"/>
      <c r="C496" s="211"/>
      <c r="D496" s="192" t="s">
        <v>252</v>
      </c>
      <c r="E496" s="212" t="s">
        <v>19</v>
      </c>
      <c r="F496" s="213" t="s">
        <v>253</v>
      </c>
      <c r="G496" s="211"/>
      <c r="H496" s="214">
        <v>8</v>
      </c>
      <c r="I496" s="215"/>
      <c r="J496" s="211"/>
      <c r="K496" s="211"/>
      <c r="L496" s="216"/>
      <c r="M496" s="222"/>
      <c r="N496" s="223"/>
      <c r="O496" s="223"/>
      <c r="P496" s="223"/>
      <c r="Q496" s="223"/>
      <c r="R496" s="223"/>
      <c r="S496" s="223"/>
      <c r="T496" s="224"/>
      <c r="AT496" s="220" t="s">
        <v>252</v>
      </c>
      <c r="AU496" s="220" t="s">
        <v>84</v>
      </c>
      <c r="AV496" s="14" t="s">
        <v>254</v>
      </c>
      <c r="AW496" s="14" t="s">
        <v>37</v>
      </c>
      <c r="AX496" s="14" t="s">
        <v>84</v>
      </c>
      <c r="AY496" s="220" t="s">
        <v>237</v>
      </c>
    </row>
    <row r="497" spans="1:31" s="2" customFormat="1" ht="7" customHeight="1">
      <c r="A497" s="35"/>
      <c r="B497" s="48"/>
      <c r="C497" s="49"/>
      <c r="D497" s="49"/>
      <c r="E497" s="49"/>
      <c r="F497" s="49"/>
      <c r="G497" s="49"/>
      <c r="H497" s="49"/>
      <c r="I497" s="49"/>
      <c r="J497" s="49"/>
      <c r="K497" s="49"/>
      <c r="L497" s="40"/>
      <c r="M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</row>
  </sheetData>
  <sheetProtection password="C8E5" sheet="1" objects="1" scenarios="1"/>
  <autoFilter ref="C99:K496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5" r:id="rId1"/>
    <hyperlink ref="F113" r:id="rId2"/>
    <hyperlink ref="F119" r:id="rId3"/>
    <hyperlink ref="F124" r:id="rId4"/>
    <hyperlink ref="F134" r:id="rId5"/>
    <hyperlink ref="F142" r:id="rId6"/>
    <hyperlink ref="F147" r:id="rId7"/>
    <hyperlink ref="F152" r:id="rId8"/>
    <hyperlink ref="F157" r:id="rId9"/>
    <hyperlink ref="F162" r:id="rId10"/>
    <hyperlink ref="F167" r:id="rId11"/>
    <hyperlink ref="F172" r:id="rId12"/>
    <hyperlink ref="F177" r:id="rId13"/>
    <hyperlink ref="F183" r:id="rId14"/>
    <hyperlink ref="F188" r:id="rId15"/>
    <hyperlink ref="F193" r:id="rId16"/>
    <hyperlink ref="F198" r:id="rId17"/>
    <hyperlink ref="F203" r:id="rId18"/>
    <hyperlink ref="F208" r:id="rId19"/>
    <hyperlink ref="F217" r:id="rId20"/>
    <hyperlink ref="F223" r:id="rId21"/>
    <hyperlink ref="F229" r:id="rId22"/>
    <hyperlink ref="F232" r:id="rId23"/>
    <hyperlink ref="F247" r:id="rId24"/>
    <hyperlink ref="F250" r:id="rId25"/>
    <hyperlink ref="F253" r:id="rId26"/>
    <hyperlink ref="F257" r:id="rId27"/>
    <hyperlink ref="F260" r:id="rId28"/>
    <hyperlink ref="F263" r:id="rId29"/>
    <hyperlink ref="F266" r:id="rId30"/>
    <hyperlink ref="F269" r:id="rId31"/>
    <hyperlink ref="F272" r:id="rId32"/>
    <hyperlink ref="F277" r:id="rId33"/>
    <hyperlink ref="F281" r:id="rId34"/>
    <hyperlink ref="F285" r:id="rId35"/>
    <hyperlink ref="F289" r:id="rId36"/>
    <hyperlink ref="F293" r:id="rId37"/>
    <hyperlink ref="F304" r:id="rId38"/>
    <hyperlink ref="F313" r:id="rId39"/>
    <hyperlink ref="F318" r:id="rId40"/>
    <hyperlink ref="F336" r:id="rId41"/>
    <hyperlink ref="F340" r:id="rId42"/>
    <hyperlink ref="F345" r:id="rId43"/>
    <hyperlink ref="F348" r:id="rId44"/>
    <hyperlink ref="F352" r:id="rId45"/>
    <hyperlink ref="F360" r:id="rId46"/>
    <hyperlink ref="F374" r:id="rId47"/>
    <hyperlink ref="F379" r:id="rId48"/>
    <hyperlink ref="F384" r:id="rId49"/>
    <hyperlink ref="F390" r:id="rId50"/>
    <hyperlink ref="F400" r:id="rId51"/>
    <hyperlink ref="F406" r:id="rId52"/>
    <hyperlink ref="F415" r:id="rId53"/>
    <hyperlink ref="F447" r:id="rId54"/>
    <hyperlink ref="F453" r:id="rId55"/>
    <hyperlink ref="F459" r:id="rId56"/>
    <hyperlink ref="F465" r:id="rId57"/>
    <hyperlink ref="F471" r:id="rId58"/>
    <hyperlink ref="F477" r:id="rId59"/>
    <hyperlink ref="F482" r:id="rId60"/>
    <hyperlink ref="F488" r:id="rId61"/>
    <hyperlink ref="F494" r:id="rId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BM735"/>
  <sheetViews>
    <sheetView showGridLines="0" tabSelected="1" topLeftCell="A92" workbookViewId="0">
      <selection activeCell="F129" sqref="F129"/>
    </sheetView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96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379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920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ROUND((SUM(BE97:BE734)),  2)</f>
        <v>0</v>
      </c>
      <c r="G35" s="35"/>
      <c r="H35" s="35"/>
      <c r="I35" s="125">
        <v>0.21</v>
      </c>
      <c r="J35" s="124">
        <f>ROUND(((SUM(BE97:BE734))*I35),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ROUND((SUM(BF97:BF734)),  2)</f>
        <v>0</v>
      </c>
      <c r="G36" s="35"/>
      <c r="H36" s="35"/>
      <c r="I36" s="125">
        <v>0.15</v>
      </c>
      <c r="J36" s="124">
        <f>ROUND(((SUM(BF97:BF734))*I36),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ROUND((SUM(BG97:BG734)),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ROUND((SUM(BH97:BH734)),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ROUND((SUM(BI97:BI734)),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379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SO01.2 - Nové konstrukce a práce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J98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921</v>
      </c>
      <c r="E65" s="149"/>
      <c r="F65" s="149"/>
      <c r="G65" s="149"/>
      <c r="H65" s="149"/>
      <c r="I65" s="149"/>
      <c r="J65" s="150">
        <f>J99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382</v>
      </c>
      <c r="E66" s="149"/>
      <c r="F66" s="149"/>
      <c r="G66" s="149"/>
      <c r="H66" s="149"/>
      <c r="I66" s="149"/>
      <c r="J66" s="150">
        <f>J127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383</v>
      </c>
      <c r="E67" s="149"/>
      <c r="F67" s="149"/>
      <c r="G67" s="149"/>
      <c r="H67" s="149"/>
      <c r="I67" s="149"/>
      <c r="J67" s="150">
        <f>J194</f>
        <v>0</v>
      </c>
      <c r="K67" s="98"/>
      <c r="L67" s="151"/>
    </row>
    <row r="68" spans="1:31" s="9" customFormat="1" ht="25" customHeight="1">
      <c r="B68" s="141"/>
      <c r="C68" s="142"/>
      <c r="D68" s="143" t="s">
        <v>385</v>
      </c>
      <c r="E68" s="144"/>
      <c r="F68" s="144"/>
      <c r="G68" s="144"/>
      <c r="H68" s="144"/>
      <c r="I68" s="144"/>
      <c r="J68" s="145">
        <f>J206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387</v>
      </c>
      <c r="E69" s="149"/>
      <c r="F69" s="149"/>
      <c r="G69" s="149"/>
      <c r="H69" s="149"/>
      <c r="I69" s="149"/>
      <c r="J69" s="150">
        <f>J207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388</v>
      </c>
      <c r="E70" s="149"/>
      <c r="F70" s="149"/>
      <c r="G70" s="149"/>
      <c r="H70" s="149"/>
      <c r="I70" s="149"/>
      <c r="J70" s="150">
        <f>J216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389</v>
      </c>
      <c r="E71" s="149"/>
      <c r="F71" s="149"/>
      <c r="G71" s="149"/>
      <c r="H71" s="149"/>
      <c r="I71" s="149"/>
      <c r="J71" s="150">
        <f>J248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390</v>
      </c>
      <c r="E72" s="149"/>
      <c r="F72" s="149"/>
      <c r="G72" s="149"/>
      <c r="H72" s="149"/>
      <c r="I72" s="149"/>
      <c r="J72" s="150">
        <f>J299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392</v>
      </c>
      <c r="E73" s="149"/>
      <c r="F73" s="149"/>
      <c r="G73" s="149"/>
      <c r="H73" s="149"/>
      <c r="I73" s="149"/>
      <c r="J73" s="150">
        <f>J387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394</v>
      </c>
      <c r="E74" s="149"/>
      <c r="F74" s="149"/>
      <c r="G74" s="149"/>
      <c r="H74" s="149"/>
      <c r="I74" s="149"/>
      <c r="J74" s="150">
        <f>J452</f>
        <v>0</v>
      </c>
      <c r="K74" s="98"/>
      <c r="L74" s="151"/>
    </row>
    <row r="75" spans="1:31" s="9" customFormat="1" ht="25" customHeight="1">
      <c r="B75" s="141"/>
      <c r="C75" s="142"/>
      <c r="D75" s="143" t="s">
        <v>395</v>
      </c>
      <c r="E75" s="144"/>
      <c r="F75" s="144"/>
      <c r="G75" s="144"/>
      <c r="H75" s="144"/>
      <c r="I75" s="144"/>
      <c r="J75" s="145">
        <f>J670</f>
        <v>0</v>
      </c>
      <c r="K75" s="142"/>
      <c r="L75" s="146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222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" customHeight="1">
      <c r="A85" s="35"/>
      <c r="B85" s="36"/>
      <c r="C85" s="37"/>
      <c r="D85" s="37"/>
      <c r="E85" s="384" t="str">
        <f>E7</f>
        <v>Vytvoření laboratoří FŽP- UNICRE</v>
      </c>
      <c r="F85" s="385"/>
      <c r="G85" s="385"/>
      <c r="H85" s="385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" customHeight="1">
      <c r="A87" s="35"/>
      <c r="B87" s="36"/>
      <c r="C87" s="37"/>
      <c r="D87" s="37"/>
      <c r="E87" s="384" t="s">
        <v>379</v>
      </c>
      <c r="F87" s="386"/>
      <c r="G87" s="386"/>
      <c r="H87" s="386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380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5" customHeight="1">
      <c r="A89" s="35"/>
      <c r="B89" s="36"/>
      <c r="C89" s="37"/>
      <c r="D89" s="37"/>
      <c r="E89" s="358" t="str">
        <f>E11</f>
        <v>SO01.2 - Nové konstrukce a práce</v>
      </c>
      <c r="F89" s="386"/>
      <c r="G89" s="386"/>
      <c r="H89" s="386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F14</f>
        <v>Ústí nad Labem</v>
      </c>
      <c r="G91" s="37"/>
      <c r="H91" s="37"/>
      <c r="I91" s="30" t="s">
        <v>23</v>
      </c>
      <c r="J91" s="60" t="str">
        <f>IF(J14="","",J14)</f>
        <v>10. 5. 2023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75" customHeight="1">
      <c r="A93" s="35"/>
      <c r="B93" s="36"/>
      <c r="C93" s="30" t="s">
        <v>25</v>
      </c>
      <c r="D93" s="37"/>
      <c r="E93" s="37"/>
      <c r="F93" s="28" t="str">
        <f>E17</f>
        <v>UJEP, Pasteurova 3632/15, 400 96 Ústí nad Labem</v>
      </c>
      <c r="G93" s="37"/>
      <c r="H93" s="37"/>
      <c r="I93" s="30" t="s">
        <v>33</v>
      </c>
      <c r="J93" s="33" t="str">
        <f>E23</f>
        <v>Correct BC, s.r.o., El.Krásnohorské 1339/15, UL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40.75" customHeight="1">
      <c r="A94" s="35"/>
      <c r="B94" s="36"/>
      <c r="C94" s="30" t="s">
        <v>31</v>
      </c>
      <c r="D94" s="37"/>
      <c r="E94" s="37"/>
      <c r="F94" s="28" t="str">
        <f>IF(E20="","",E20)</f>
        <v>Vyplň údaj</v>
      </c>
      <c r="G94" s="37"/>
      <c r="H94" s="37"/>
      <c r="I94" s="30" t="s">
        <v>38</v>
      </c>
      <c r="J94" s="33" t="str">
        <f>E26</f>
        <v>Correct BC, s.r.o., El.Krásnohorské 1339/15, UL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2"/>
      <c r="B96" s="153"/>
      <c r="C96" s="154" t="s">
        <v>223</v>
      </c>
      <c r="D96" s="155" t="s">
        <v>61</v>
      </c>
      <c r="E96" s="155" t="s">
        <v>57</v>
      </c>
      <c r="F96" s="155" t="s">
        <v>58</v>
      </c>
      <c r="G96" s="155" t="s">
        <v>224</v>
      </c>
      <c r="H96" s="155" t="s">
        <v>225</v>
      </c>
      <c r="I96" s="155" t="s">
        <v>226</v>
      </c>
      <c r="J96" s="155" t="s">
        <v>213</v>
      </c>
      <c r="K96" s="156" t="s">
        <v>227</v>
      </c>
      <c r="L96" s="157"/>
      <c r="M96" s="69" t="s">
        <v>19</v>
      </c>
      <c r="N96" s="70" t="s">
        <v>46</v>
      </c>
      <c r="O96" s="70" t="s">
        <v>228</v>
      </c>
      <c r="P96" s="70" t="s">
        <v>229</v>
      </c>
      <c r="Q96" s="70" t="s">
        <v>230</v>
      </c>
      <c r="R96" s="70" t="s">
        <v>231</v>
      </c>
      <c r="S96" s="70" t="s">
        <v>232</v>
      </c>
      <c r="T96" s="71" t="s">
        <v>233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pans="1:65" s="2" customFormat="1" ht="22.75" customHeight="1">
      <c r="A97" s="35"/>
      <c r="B97" s="36"/>
      <c r="C97" s="76" t="s">
        <v>234</v>
      </c>
      <c r="D97" s="37"/>
      <c r="E97" s="37"/>
      <c r="F97" s="37"/>
      <c r="G97" s="37"/>
      <c r="H97" s="37"/>
      <c r="I97" s="37"/>
      <c r="J97" s="158">
        <f>BK97</f>
        <v>0</v>
      </c>
      <c r="K97" s="37"/>
      <c r="L97" s="40"/>
      <c r="M97" s="72"/>
      <c r="N97" s="159"/>
      <c r="O97" s="73"/>
      <c r="P97" s="160">
        <f>P98+P206+P670</f>
        <v>0</v>
      </c>
      <c r="Q97" s="73"/>
      <c r="R97" s="160">
        <f>R98+R206+R670</f>
        <v>38.387493019999994</v>
      </c>
      <c r="S97" s="73"/>
      <c r="T97" s="161">
        <f>T98+T206+T670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75</v>
      </c>
      <c r="AU97" s="18" t="s">
        <v>214</v>
      </c>
      <c r="BK97" s="162">
        <f>BK98+BK206+BK670</f>
        <v>0</v>
      </c>
    </row>
    <row r="98" spans="1:65" s="12" customFormat="1" ht="25.9" customHeight="1">
      <c r="B98" s="163"/>
      <c r="C98" s="164"/>
      <c r="D98" s="165" t="s">
        <v>75</v>
      </c>
      <c r="E98" s="166" t="s">
        <v>235</v>
      </c>
      <c r="F98" s="166" t="s">
        <v>236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P99+P127+P194</f>
        <v>0</v>
      </c>
      <c r="Q98" s="171"/>
      <c r="R98" s="172">
        <f>R99+R127+R194</f>
        <v>18.011002559999998</v>
      </c>
      <c r="S98" s="171"/>
      <c r="T98" s="173">
        <f>T99+T127+T194</f>
        <v>0</v>
      </c>
      <c r="AR98" s="174" t="s">
        <v>84</v>
      </c>
      <c r="AT98" s="175" t="s">
        <v>75</v>
      </c>
      <c r="AU98" s="175" t="s">
        <v>76</v>
      </c>
      <c r="AY98" s="174" t="s">
        <v>237</v>
      </c>
      <c r="BK98" s="176">
        <f>BK99+BK127+BK194</f>
        <v>0</v>
      </c>
    </row>
    <row r="99" spans="1:65" s="12" customFormat="1" ht="22.75" customHeight="1">
      <c r="B99" s="163"/>
      <c r="C99" s="164"/>
      <c r="D99" s="165" t="s">
        <v>75</v>
      </c>
      <c r="E99" s="177" t="s">
        <v>260</v>
      </c>
      <c r="F99" s="177" t="s">
        <v>922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SUM(P100:P126)</f>
        <v>0</v>
      </c>
      <c r="Q99" s="171"/>
      <c r="R99" s="172">
        <f>SUM(R100:R126)</f>
        <v>7.0317172800000005</v>
      </c>
      <c r="S99" s="171"/>
      <c r="T99" s="173">
        <f>SUM(T100:T126)</f>
        <v>0</v>
      </c>
      <c r="AR99" s="174" t="s">
        <v>84</v>
      </c>
      <c r="AT99" s="175" t="s">
        <v>75</v>
      </c>
      <c r="AU99" s="175" t="s">
        <v>84</v>
      </c>
      <c r="AY99" s="174" t="s">
        <v>237</v>
      </c>
      <c r="BK99" s="176">
        <f>SUM(BK100:BK126)</f>
        <v>0</v>
      </c>
    </row>
    <row r="100" spans="1:65" s="2" customFormat="1" ht="14.4" customHeight="1">
      <c r="A100" s="35"/>
      <c r="B100" s="36"/>
      <c r="C100" s="179" t="s">
        <v>84</v>
      </c>
      <c r="D100" s="179" t="s">
        <v>242</v>
      </c>
      <c r="E100" s="180" t="s">
        <v>923</v>
      </c>
      <c r="F100" s="181" t="s">
        <v>924</v>
      </c>
      <c r="G100" s="182" t="s">
        <v>370</v>
      </c>
      <c r="H100" s="183">
        <v>3</v>
      </c>
      <c r="I100" s="184"/>
      <c r="J100" s="185">
        <f>ROUND(I100*H100,2)</f>
        <v>0</v>
      </c>
      <c r="K100" s="181" t="s">
        <v>246</v>
      </c>
      <c r="L100" s="40"/>
      <c r="M100" s="186" t="s">
        <v>19</v>
      </c>
      <c r="N100" s="187" t="s">
        <v>47</v>
      </c>
      <c r="O100" s="65"/>
      <c r="P100" s="188">
        <f>O100*H100</f>
        <v>0</v>
      </c>
      <c r="Q100" s="188">
        <v>6.8799999999999998E-3</v>
      </c>
      <c r="R100" s="188">
        <f>Q100*H100</f>
        <v>2.0639999999999999E-2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254</v>
      </c>
      <c r="AT100" s="190" t="s">
        <v>242</v>
      </c>
      <c r="AU100" s="190" t="s">
        <v>86</v>
      </c>
      <c r="AY100" s="18" t="s">
        <v>237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84</v>
      </c>
      <c r="BK100" s="191">
        <f>ROUND(I100*H100,2)</f>
        <v>0</v>
      </c>
      <c r="BL100" s="18" t="s">
        <v>254</v>
      </c>
      <c r="BM100" s="190" t="s">
        <v>925</v>
      </c>
    </row>
    <row r="101" spans="1:65" s="2" customFormat="1" ht="10">
      <c r="A101" s="35"/>
      <c r="B101" s="36"/>
      <c r="C101" s="37"/>
      <c r="D101" s="192" t="s">
        <v>249</v>
      </c>
      <c r="E101" s="37"/>
      <c r="F101" s="193" t="s">
        <v>924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10">
      <c r="A102" s="35"/>
      <c r="B102" s="36"/>
      <c r="C102" s="37"/>
      <c r="D102" s="197" t="s">
        <v>250</v>
      </c>
      <c r="E102" s="37"/>
      <c r="F102" s="198" t="s">
        <v>926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250</v>
      </c>
      <c r="AU102" s="18" t="s">
        <v>86</v>
      </c>
    </row>
    <row r="103" spans="1:65" s="2" customFormat="1" ht="14.4" customHeight="1">
      <c r="A103" s="35"/>
      <c r="B103" s="36"/>
      <c r="C103" s="225" t="s">
        <v>86</v>
      </c>
      <c r="D103" s="225" t="s">
        <v>680</v>
      </c>
      <c r="E103" s="226" t="s">
        <v>927</v>
      </c>
      <c r="F103" s="227" t="s">
        <v>928</v>
      </c>
      <c r="G103" s="228" t="s">
        <v>370</v>
      </c>
      <c r="H103" s="229">
        <v>3</v>
      </c>
      <c r="I103" s="230"/>
      <c r="J103" s="231">
        <f>ROUND(I103*H103,2)</f>
        <v>0</v>
      </c>
      <c r="K103" s="227" t="s">
        <v>246</v>
      </c>
      <c r="L103" s="232"/>
      <c r="M103" s="233" t="s">
        <v>19</v>
      </c>
      <c r="N103" s="234" t="s">
        <v>47</v>
      </c>
      <c r="O103" s="65"/>
      <c r="P103" s="188">
        <f>O103*H103</f>
        <v>0</v>
      </c>
      <c r="Q103" s="188">
        <v>3.9E-2</v>
      </c>
      <c r="R103" s="188">
        <f>Q103*H103</f>
        <v>0.11699999999999999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288</v>
      </c>
      <c r="AT103" s="190" t="s">
        <v>680</v>
      </c>
      <c r="AU103" s="190" t="s">
        <v>86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929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928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86</v>
      </c>
    </row>
    <row r="105" spans="1:65" s="2" customFormat="1" ht="14.4" customHeight="1">
      <c r="A105" s="35"/>
      <c r="B105" s="36"/>
      <c r="C105" s="225" t="s">
        <v>260</v>
      </c>
      <c r="D105" s="225" t="s">
        <v>680</v>
      </c>
      <c r="E105" s="226" t="s">
        <v>930</v>
      </c>
      <c r="F105" s="227" t="s">
        <v>931</v>
      </c>
      <c r="G105" s="228" t="s">
        <v>370</v>
      </c>
      <c r="H105" s="229">
        <v>2</v>
      </c>
      <c r="I105" s="230"/>
      <c r="J105" s="231">
        <f>ROUND(I105*H105,2)</f>
        <v>0</v>
      </c>
      <c r="K105" s="227" t="s">
        <v>246</v>
      </c>
      <c r="L105" s="232"/>
      <c r="M105" s="233" t="s">
        <v>19</v>
      </c>
      <c r="N105" s="234" t="s">
        <v>47</v>
      </c>
      <c r="O105" s="65"/>
      <c r="P105" s="188">
        <f>O105*H105</f>
        <v>0</v>
      </c>
      <c r="Q105" s="188">
        <v>3.7999999999999999E-2</v>
      </c>
      <c r="R105" s="188">
        <f>Q105*H105</f>
        <v>7.5999999999999998E-2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288</v>
      </c>
      <c r="AT105" s="190" t="s">
        <v>680</v>
      </c>
      <c r="AU105" s="190" t="s">
        <v>86</v>
      </c>
      <c r="AY105" s="18" t="s">
        <v>237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84</v>
      </c>
      <c r="BK105" s="191">
        <f>ROUND(I105*H105,2)</f>
        <v>0</v>
      </c>
      <c r="BL105" s="18" t="s">
        <v>254</v>
      </c>
      <c r="BM105" s="190" t="s">
        <v>932</v>
      </c>
    </row>
    <row r="106" spans="1:65" s="2" customFormat="1" ht="10">
      <c r="A106" s="35"/>
      <c r="B106" s="36"/>
      <c r="C106" s="37"/>
      <c r="D106" s="192" t="s">
        <v>249</v>
      </c>
      <c r="E106" s="37"/>
      <c r="F106" s="193" t="s">
        <v>931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2" customFormat="1" ht="14.4" customHeight="1">
      <c r="A107" s="35"/>
      <c r="B107" s="36"/>
      <c r="C107" s="179" t="s">
        <v>254</v>
      </c>
      <c r="D107" s="179" t="s">
        <v>242</v>
      </c>
      <c r="E107" s="180" t="s">
        <v>933</v>
      </c>
      <c r="F107" s="181" t="s">
        <v>934</v>
      </c>
      <c r="G107" s="182" t="s">
        <v>370</v>
      </c>
      <c r="H107" s="183">
        <v>2</v>
      </c>
      <c r="I107" s="184"/>
      <c r="J107" s="185">
        <f>ROUND(I107*H107,2)</f>
        <v>0</v>
      </c>
      <c r="K107" s="181" t="s">
        <v>246</v>
      </c>
      <c r="L107" s="40"/>
      <c r="M107" s="186" t="s">
        <v>19</v>
      </c>
      <c r="N107" s="187" t="s">
        <v>47</v>
      </c>
      <c r="O107" s="65"/>
      <c r="P107" s="188">
        <f>O107*H107</f>
        <v>0</v>
      </c>
      <c r="Q107" s="188">
        <v>9.1800000000000007E-3</v>
      </c>
      <c r="R107" s="188">
        <f>Q107*H107</f>
        <v>1.8360000000000001E-2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254</v>
      </c>
      <c r="AT107" s="190" t="s">
        <v>242</v>
      </c>
      <c r="AU107" s="190" t="s">
        <v>86</v>
      </c>
      <c r="AY107" s="18" t="s">
        <v>237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84</v>
      </c>
      <c r="BK107" s="191">
        <f>ROUND(I107*H107,2)</f>
        <v>0</v>
      </c>
      <c r="BL107" s="18" t="s">
        <v>254</v>
      </c>
      <c r="BM107" s="190" t="s">
        <v>935</v>
      </c>
    </row>
    <row r="108" spans="1:65" s="2" customFormat="1" ht="10">
      <c r="A108" s="35"/>
      <c r="B108" s="36"/>
      <c r="C108" s="37"/>
      <c r="D108" s="192" t="s">
        <v>249</v>
      </c>
      <c r="E108" s="37"/>
      <c r="F108" s="193" t="s">
        <v>934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10">
      <c r="A109" s="35"/>
      <c r="B109" s="36"/>
      <c r="C109" s="37"/>
      <c r="D109" s="197" t="s">
        <v>250</v>
      </c>
      <c r="E109" s="37"/>
      <c r="F109" s="198" t="s">
        <v>936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250</v>
      </c>
      <c r="AU109" s="18" t="s">
        <v>86</v>
      </c>
    </row>
    <row r="110" spans="1:65" s="2" customFormat="1" ht="19.75" customHeight="1">
      <c r="A110" s="35"/>
      <c r="B110" s="36"/>
      <c r="C110" s="179" t="s">
        <v>239</v>
      </c>
      <c r="D110" s="179" t="s">
        <v>242</v>
      </c>
      <c r="E110" s="180" t="s">
        <v>937</v>
      </c>
      <c r="F110" s="181" t="s">
        <v>938</v>
      </c>
      <c r="G110" s="182" t="s">
        <v>567</v>
      </c>
      <c r="H110" s="183">
        <v>1.0999999999999999E-2</v>
      </c>
      <c r="I110" s="184"/>
      <c r="J110" s="185">
        <f>ROUND(I110*H110,2)</f>
        <v>0</v>
      </c>
      <c r="K110" s="181" t="s">
        <v>246</v>
      </c>
      <c r="L110" s="40"/>
      <c r="M110" s="186" t="s">
        <v>19</v>
      </c>
      <c r="N110" s="187" t="s">
        <v>47</v>
      </c>
      <c r="O110" s="65"/>
      <c r="P110" s="188">
        <f>O110*H110</f>
        <v>0</v>
      </c>
      <c r="Q110" s="188">
        <v>1.9539999999999998E-2</v>
      </c>
      <c r="R110" s="188">
        <f>Q110*H110</f>
        <v>2.1493999999999997E-4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254</v>
      </c>
      <c r="AT110" s="190" t="s">
        <v>242</v>
      </c>
      <c r="AU110" s="190" t="s">
        <v>86</v>
      </c>
      <c r="AY110" s="18" t="s">
        <v>237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84</v>
      </c>
      <c r="BK110" s="191">
        <f>ROUND(I110*H110,2)</f>
        <v>0</v>
      </c>
      <c r="BL110" s="18" t="s">
        <v>254</v>
      </c>
      <c r="BM110" s="190" t="s">
        <v>939</v>
      </c>
    </row>
    <row r="111" spans="1:65" s="2" customFormat="1" ht="10">
      <c r="A111" s="35"/>
      <c r="B111" s="36"/>
      <c r="C111" s="37"/>
      <c r="D111" s="192" t="s">
        <v>249</v>
      </c>
      <c r="E111" s="37"/>
      <c r="F111" s="193" t="s">
        <v>940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2" customFormat="1" ht="10">
      <c r="A112" s="35"/>
      <c r="B112" s="36"/>
      <c r="C112" s="37"/>
      <c r="D112" s="197" t="s">
        <v>250</v>
      </c>
      <c r="E112" s="37"/>
      <c r="F112" s="198" t="s">
        <v>941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250</v>
      </c>
      <c r="AU112" s="18" t="s">
        <v>86</v>
      </c>
    </row>
    <row r="113" spans="1:65" s="13" customFormat="1" ht="10">
      <c r="B113" s="199"/>
      <c r="C113" s="200"/>
      <c r="D113" s="192" t="s">
        <v>252</v>
      </c>
      <c r="E113" s="201" t="s">
        <v>19</v>
      </c>
      <c r="F113" s="202" t="s">
        <v>942</v>
      </c>
      <c r="G113" s="200"/>
      <c r="H113" s="203">
        <v>1.0999999999999999E-2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252</v>
      </c>
      <c r="AU113" s="209" t="s">
        <v>86</v>
      </c>
      <c r="AV113" s="13" t="s">
        <v>86</v>
      </c>
      <c r="AW113" s="13" t="s">
        <v>37</v>
      </c>
      <c r="AX113" s="13" t="s">
        <v>76</v>
      </c>
      <c r="AY113" s="209" t="s">
        <v>237</v>
      </c>
    </row>
    <row r="114" spans="1:65" s="14" customFormat="1" ht="10">
      <c r="B114" s="210"/>
      <c r="C114" s="211"/>
      <c r="D114" s="192" t="s">
        <v>252</v>
      </c>
      <c r="E114" s="212" t="s">
        <v>19</v>
      </c>
      <c r="F114" s="213" t="s">
        <v>253</v>
      </c>
      <c r="G114" s="211"/>
      <c r="H114" s="214">
        <v>1.0999999999999999E-2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252</v>
      </c>
      <c r="AU114" s="220" t="s">
        <v>86</v>
      </c>
      <c r="AV114" s="14" t="s">
        <v>254</v>
      </c>
      <c r="AW114" s="14" t="s">
        <v>37</v>
      </c>
      <c r="AX114" s="14" t="s">
        <v>84</v>
      </c>
      <c r="AY114" s="220" t="s">
        <v>237</v>
      </c>
    </row>
    <row r="115" spans="1:65" s="2" customFormat="1" ht="14.4" customHeight="1">
      <c r="A115" s="35"/>
      <c r="B115" s="36"/>
      <c r="C115" s="225" t="s">
        <v>276</v>
      </c>
      <c r="D115" s="225" t="s">
        <v>680</v>
      </c>
      <c r="E115" s="226" t="s">
        <v>943</v>
      </c>
      <c r="F115" s="227" t="s">
        <v>944</v>
      </c>
      <c r="G115" s="228" t="s">
        <v>567</v>
      </c>
      <c r="H115" s="229">
        <v>1.0999999999999999E-2</v>
      </c>
      <c r="I115" s="230"/>
      <c r="J115" s="231">
        <f>ROUND(I115*H115,2)</f>
        <v>0</v>
      </c>
      <c r="K115" s="227" t="s">
        <v>246</v>
      </c>
      <c r="L115" s="232"/>
      <c r="M115" s="233" t="s">
        <v>19</v>
      </c>
      <c r="N115" s="234" t="s">
        <v>47</v>
      </c>
      <c r="O115" s="65"/>
      <c r="P115" s="188">
        <f>O115*H115</f>
        <v>0</v>
      </c>
      <c r="Q115" s="188">
        <v>1</v>
      </c>
      <c r="R115" s="188">
        <f>Q115*H115</f>
        <v>1.0999999999999999E-2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288</v>
      </c>
      <c r="AT115" s="190" t="s">
        <v>680</v>
      </c>
      <c r="AU115" s="190" t="s">
        <v>86</v>
      </c>
      <c r="AY115" s="18" t="s">
        <v>237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84</v>
      </c>
      <c r="BK115" s="191">
        <f>ROUND(I115*H115,2)</f>
        <v>0</v>
      </c>
      <c r="BL115" s="18" t="s">
        <v>254</v>
      </c>
      <c r="BM115" s="190" t="s">
        <v>945</v>
      </c>
    </row>
    <row r="116" spans="1:65" s="2" customFormat="1" ht="10">
      <c r="A116" s="35"/>
      <c r="B116" s="36"/>
      <c r="C116" s="37"/>
      <c r="D116" s="192" t="s">
        <v>249</v>
      </c>
      <c r="E116" s="37"/>
      <c r="F116" s="193" t="s">
        <v>944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14.4" customHeight="1">
      <c r="A117" s="35"/>
      <c r="B117" s="36"/>
      <c r="C117" s="179" t="s">
        <v>281</v>
      </c>
      <c r="D117" s="179" t="s">
        <v>242</v>
      </c>
      <c r="E117" s="180" t="s">
        <v>946</v>
      </c>
      <c r="F117" s="181" t="s">
        <v>947</v>
      </c>
      <c r="G117" s="182" t="s">
        <v>411</v>
      </c>
      <c r="H117" s="183">
        <v>11.084</v>
      </c>
      <c r="I117" s="184"/>
      <c r="J117" s="185">
        <f>ROUND(I117*H117,2)</f>
        <v>0</v>
      </c>
      <c r="K117" s="181" t="s">
        <v>246</v>
      </c>
      <c r="L117" s="40"/>
      <c r="M117" s="186" t="s">
        <v>19</v>
      </c>
      <c r="N117" s="187" t="s">
        <v>47</v>
      </c>
      <c r="O117" s="65"/>
      <c r="P117" s="188">
        <f>O117*H117</f>
        <v>0</v>
      </c>
      <c r="Q117" s="188">
        <v>6.1719999999999997E-2</v>
      </c>
      <c r="R117" s="188">
        <f>Q117*H117</f>
        <v>0.6841044799999999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254</v>
      </c>
      <c r="AT117" s="190" t="s">
        <v>242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254</v>
      </c>
      <c r="BM117" s="190" t="s">
        <v>948</v>
      </c>
    </row>
    <row r="118" spans="1:65" s="2" customFormat="1" ht="10">
      <c r="A118" s="35"/>
      <c r="B118" s="36"/>
      <c r="C118" s="37"/>
      <c r="D118" s="192" t="s">
        <v>249</v>
      </c>
      <c r="E118" s="37"/>
      <c r="F118" s="193" t="s">
        <v>949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10">
      <c r="A119" s="35"/>
      <c r="B119" s="36"/>
      <c r="C119" s="37"/>
      <c r="D119" s="197" t="s">
        <v>250</v>
      </c>
      <c r="E119" s="37"/>
      <c r="F119" s="198" t="s">
        <v>950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250</v>
      </c>
      <c r="AU119" s="18" t="s">
        <v>86</v>
      </c>
    </row>
    <row r="120" spans="1:65" s="13" customFormat="1" ht="10">
      <c r="B120" s="199"/>
      <c r="C120" s="200"/>
      <c r="D120" s="192" t="s">
        <v>252</v>
      </c>
      <c r="E120" s="201" t="s">
        <v>19</v>
      </c>
      <c r="F120" s="202" t="s">
        <v>951</v>
      </c>
      <c r="G120" s="200"/>
      <c r="H120" s="203">
        <v>11.084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252</v>
      </c>
      <c r="AU120" s="209" t="s">
        <v>86</v>
      </c>
      <c r="AV120" s="13" t="s">
        <v>86</v>
      </c>
      <c r="AW120" s="13" t="s">
        <v>37</v>
      </c>
      <c r="AX120" s="13" t="s">
        <v>76</v>
      </c>
      <c r="AY120" s="209" t="s">
        <v>237</v>
      </c>
    </row>
    <row r="121" spans="1:65" s="14" customFormat="1" ht="10">
      <c r="B121" s="210"/>
      <c r="C121" s="211"/>
      <c r="D121" s="192" t="s">
        <v>252</v>
      </c>
      <c r="E121" s="212" t="s">
        <v>19</v>
      </c>
      <c r="F121" s="213" t="s">
        <v>253</v>
      </c>
      <c r="G121" s="211"/>
      <c r="H121" s="214">
        <v>11.084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252</v>
      </c>
      <c r="AU121" s="220" t="s">
        <v>86</v>
      </c>
      <c r="AV121" s="14" t="s">
        <v>254</v>
      </c>
      <c r="AW121" s="14" t="s">
        <v>37</v>
      </c>
      <c r="AX121" s="14" t="s">
        <v>84</v>
      </c>
      <c r="AY121" s="220" t="s">
        <v>237</v>
      </c>
    </row>
    <row r="122" spans="1:65" s="2" customFormat="1" ht="14.4" customHeight="1">
      <c r="A122" s="35"/>
      <c r="B122" s="36"/>
      <c r="C122" s="179" t="s">
        <v>288</v>
      </c>
      <c r="D122" s="179" t="s">
        <v>242</v>
      </c>
      <c r="E122" s="180" t="s">
        <v>952</v>
      </c>
      <c r="F122" s="181" t="s">
        <v>953</v>
      </c>
      <c r="G122" s="182" t="s">
        <v>411</v>
      </c>
      <c r="H122" s="183">
        <v>77.066000000000003</v>
      </c>
      <c r="I122" s="184"/>
      <c r="J122" s="185">
        <f>ROUND(I122*H122,2)</f>
        <v>0</v>
      </c>
      <c r="K122" s="181" t="s">
        <v>246</v>
      </c>
      <c r="L122" s="40"/>
      <c r="M122" s="186" t="s">
        <v>19</v>
      </c>
      <c r="N122" s="187" t="s">
        <v>47</v>
      </c>
      <c r="O122" s="65"/>
      <c r="P122" s="188">
        <f>O122*H122</f>
        <v>0</v>
      </c>
      <c r="Q122" s="188">
        <v>7.9210000000000003E-2</v>
      </c>
      <c r="R122" s="188">
        <f>Q122*H122</f>
        <v>6.1043978600000006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254</v>
      </c>
      <c r="AT122" s="190" t="s">
        <v>242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254</v>
      </c>
      <c r="BM122" s="190" t="s">
        <v>954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955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10">
      <c r="A124" s="35"/>
      <c r="B124" s="36"/>
      <c r="C124" s="37"/>
      <c r="D124" s="197" t="s">
        <v>250</v>
      </c>
      <c r="E124" s="37"/>
      <c r="F124" s="198" t="s">
        <v>956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250</v>
      </c>
      <c r="AU124" s="18" t="s">
        <v>86</v>
      </c>
    </row>
    <row r="125" spans="1:65" s="13" customFormat="1" ht="10">
      <c r="B125" s="199"/>
      <c r="C125" s="200"/>
      <c r="D125" s="192" t="s">
        <v>252</v>
      </c>
      <c r="E125" s="201" t="s">
        <v>19</v>
      </c>
      <c r="F125" s="202" t="s">
        <v>957</v>
      </c>
      <c r="G125" s="200"/>
      <c r="H125" s="203">
        <v>77.066000000000003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252</v>
      </c>
      <c r="AU125" s="209" t="s">
        <v>86</v>
      </c>
      <c r="AV125" s="13" t="s">
        <v>86</v>
      </c>
      <c r="AW125" s="13" t="s">
        <v>37</v>
      </c>
      <c r="AX125" s="13" t="s">
        <v>76</v>
      </c>
      <c r="AY125" s="209" t="s">
        <v>237</v>
      </c>
    </row>
    <row r="126" spans="1:65" s="14" customFormat="1" ht="10">
      <c r="B126" s="210"/>
      <c r="C126" s="211"/>
      <c r="D126" s="192" t="s">
        <v>252</v>
      </c>
      <c r="E126" s="212" t="s">
        <v>19</v>
      </c>
      <c r="F126" s="213" t="s">
        <v>253</v>
      </c>
      <c r="G126" s="211"/>
      <c r="H126" s="214">
        <v>77.066000000000003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252</v>
      </c>
      <c r="AU126" s="220" t="s">
        <v>86</v>
      </c>
      <c r="AV126" s="14" t="s">
        <v>254</v>
      </c>
      <c r="AW126" s="14" t="s">
        <v>37</v>
      </c>
      <c r="AX126" s="14" t="s">
        <v>84</v>
      </c>
      <c r="AY126" s="220" t="s">
        <v>237</v>
      </c>
    </row>
    <row r="127" spans="1:65" s="12" customFormat="1" ht="22.75" customHeight="1">
      <c r="B127" s="163"/>
      <c r="C127" s="164"/>
      <c r="D127" s="165" t="s">
        <v>75</v>
      </c>
      <c r="E127" s="177" t="s">
        <v>276</v>
      </c>
      <c r="F127" s="177" t="s">
        <v>396</v>
      </c>
      <c r="G127" s="164"/>
      <c r="H127" s="164"/>
      <c r="I127" s="167"/>
      <c r="J127" s="178">
        <f>BK127</f>
        <v>0</v>
      </c>
      <c r="K127" s="164"/>
      <c r="L127" s="169"/>
      <c r="M127" s="170"/>
      <c r="N127" s="171"/>
      <c r="O127" s="171"/>
      <c r="P127" s="172">
        <f>SUM(P128:P193)</f>
        <v>0</v>
      </c>
      <c r="Q127" s="171"/>
      <c r="R127" s="172">
        <f>SUM(R128:R193)</f>
        <v>10.93638528</v>
      </c>
      <c r="S127" s="171"/>
      <c r="T127" s="173">
        <f>SUM(T128:T193)</f>
        <v>0</v>
      </c>
      <c r="AR127" s="174" t="s">
        <v>84</v>
      </c>
      <c r="AT127" s="175" t="s">
        <v>75</v>
      </c>
      <c r="AU127" s="175" t="s">
        <v>84</v>
      </c>
      <c r="AY127" s="174" t="s">
        <v>237</v>
      </c>
      <c r="BK127" s="176">
        <f>SUM(BK128:BK193)</f>
        <v>0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958</v>
      </c>
      <c r="F128" s="181" t="s">
        <v>959</v>
      </c>
      <c r="G128" s="182" t="s">
        <v>411</v>
      </c>
      <c r="H128" s="183">
        <v>186.83</v>
      </c>
      <c r="I128" s="184"/>
      <c r="J128" s="185">
        <f>ROUND(I128*H128,2)</f>
        <v>0</v>
      </c>
      <c r="K128" s="181" t="s">
        <v>246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2.5999999999999998E-4</v>
      </c>
      <c r="R128" s="188">
        <f>Q128*H128</f>
        <v>4.8575800000000002E-2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86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960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961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86</v>
      </c>
    </row>
    <row r="130" spans="1:65" s="2" customFormat="1" ht="10">
      <c r="A130" s="35"/>
      <c r="B130" s="36"/>
      <c r="C130" s="37"/>
      <c r="D130" s="197" t="s">
        <v>250</v>
      </c>
      <c r="E130" s="37"/>
      <c r="F130" s="198" t="s">
        <v>962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250</v>
      </c>
      <c r="AU130" s="18" t="s">
        <v>86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963</v>
      </c>
      <c r="G131" s="200"/>
      <c r="H131" s="203">
        <v>186.83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86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186.83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86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964</v>
      </c>
      <c r="F133" s="181" t="s">
        <v>965</v>
      </c>
      <c r="G133" s="182" t="s">
        <v>411</v>
      </c>
      <c r="H133" s="183">
        <v>96.26</v>
      </c>
      <c r="I133" s="184"/>
      <c r="J133" s="185">
        <f>ROUND(I133*H133,2)</f>
        <v>0</v>
      </c>
      <c r="K133" s="181" t="s">
        <v>246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1.7399999999999999E-2</v>
      </c>
      <c r="R133" s="188">
        <f>Q133*H133</f>
        <v>1.6749240000000001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86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966</v>
      </c>
    </row>
    <row r="134" spans="1:65" s="2" customFormat="1" ht="18">
      <c r="A134" s="35"/>
      <c r="B134" s="36"/>
      <c r="C134" s="37"/>
      <c r="D134" s="192" t="s">
        <v>249</v>
      </c>
      <c r="E134" s="37"/>
      <c r="F134" s="193" t="s">
        <v>967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86</v>
      </c>
    </row>
    <row r="135" spans="1:65" s="2" customFormat="1" ht="10">
      <c r="A135" s="35"/>
      <c r="B135" s="36"/>
      <c r="C135" s="37"/>
      <c r="D135" s="197" t="s">
        <v>250</v>
      </c>
      <c r="E135" s="37"/>
      <c r="F135" s="198" t="s">
        <v>968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250</v>
      </c>
      <c r="AU135" s="18" t="s">
        <v>86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969</v>
      </c>
      <c r="G136" s="200"/>
      <c r="H136" s="203">
        <v>33.130000000000003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86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3" customFormat="1" ht="10">
      <c r="B137" s="199"/>
      <c r="C137" s="200"/>
      <c r="D137" s="192" t="s">
        <v>252</v>
      </c>
      <c r="E137" s="201" t="s">
        <v>19</v>
      </c>
      <c r="F137" s="202" t="s">
        <v>970</v>
      </c>
      <c r="G137" s="200"/>
      <c r="H137" s="203">
        <v>12.55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252</v>
      </c>
      <c r="AU137" s="209" t="s">
        <v>86</v>
      </c>
      <c r="AV137" s="13" t="s">
        <v>86</v>
      </c>
      <c r="AW137" s="13" t="s">
        <v>37</v>
      </c>
      <c r="AX137" s="13" t="s">
        <v>76</v>
      </c>
      <c r="AY137" s="209" t="s">
        <v>237</v>
      </c>
    </row>
    <row r="138" spans="1:65" s="13" customFormat="1" ht="10">
      <c r="B138" s="199"/>
      <c r="C138" s="200"/>
      <c r="D138" s="192" t="s">
        <v>252</v>
      </c>
      <c r="E138" s="201" t="s">
        <v>19</v>
      </c>
      <c r="F138" s="202" t="s">
        <v>971</v>
      </c>
      <c r="G138" s="200"/>
      <c r="H138" s="203">
        <v>7.36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252</v>
      </c>
      <c r="AU138" s="209" t="s">
        <v>86</v>
      </c>
      <c r="AV138" s="13" t="s">
        <v>86</v>
      </c>
      <c r="AW138" s="13" t="s">
        <v>37</v>
      </c>
      <c r="AX138" s="13" t="s">
        <v>76</v>
      </c>
      <c r="AY138" s="209" t="s">
        <v>237</v>
      </c>
    </row>
    <row r="139" spans="1:65" s="13" customFormat="1" ht="10">
      <c r="B139" s="199"/>
      <c r="C139" s="200"/>
      <c r="D139" s="192" t="s">
        <v>252</v>
      </c>
      <c r="E139" s="201" t="s">
        <v>19</v>
      </c>
      <c r="F139" s="202" t="s">
        <v>972</v>
      </c>
      <c r="G139" s="200"/>
      <c r="H139" s="203">
        <v>5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252</v>
      </c>
      <c r="AU139" s="209" t="s">
        <v>86</v>
      </c>
      <c r="AV139" s="13" t="s">
        <v>86</v>
      </c>
      <c r="AW139" s="13" t="s">
        <v>37</v>
      </c>
      <c r="AX139" s="13" t="s">
        <v>76</v>
      </c>
      <c r="AY139" s="209" t="s">
        <v>237</v>
      </c>
    </row>
    <row r="140" spans="1:65" s="13" customFormat="1" ht="10">
      <c r="B140" s="199"/>
      <c r="C140" s="200"/>
      <c r="D140" s="192" t="s">
        <v>252</v>
      </c>
      <c r="E140" s="201" t="s">
        <v>19</v>
      </c>
      <c r="F140" s="202" t="s">
        <v>973</v>
      </c>
      <c r="G140" s="200"/>
      <c r="H140" s="203">
        <v>2.42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252</v>
      </c>
      <c r="AU140" s="209" t="s">
        <v>86</v>
      </c>
      <c r="AV140" s="13" t="s">
        <v>86</v>
      </c>
      <c r="AW140" s="13" t="s">
        <v>37</v>
      </c>
      <c r="AX140" s="13" t="s">
        <v>76</v>
      </c>
      <c r="AY140" s="209" t="s">
        <v>237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974</v>
      </c>
      <c r="G141" s="200"/>
      <c r="H141" s="203">
        <v>6.95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86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3" customFormat="1" ht="10">
      <c r="B142" s="199"/>
      <c r="C142" s="200"/>
      <c r="D142" s="192" t="s">
        <v>252</v>
      </c>
      <c r="E142" s="201" t="s">
        <v>19</v>
      </c>
      <c r="F142" s="202" t="s">
        <v>975</v>
      </c>
      <c r="G142" s="200"/>
      <c r="H142" s="203">
        <v>3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252</v>
      </c>
      <c r="AU142" s="209" t="s">
        <v>86</v>
      </c>
      <c r="AV142" s="13" t="s">
        <v>86</v>
      </c>
      <c r="AW142" s="13" t="s">
        <v>37</v>
      </c>
      <c r="AX142" s="13" t="s">
        <v>76</v>
      </c>
      <c r="AY142" s="209" t="s">
        <v>237</v>
      </c>
    </row>
    <row r="143" spans="1:65" s="13" customFormat="1" ht="10">
      <c r="B143" s="199"/>
      <c r="C143" s="200"/>
      <c r="D143" s="192" t="s">
        <v>252</v>
      </c>
      <c r="E143" s="201" t="s">
        <v>19</v>
      </c>
      <c r="F143" s="202" t="s">
        <v>976</v>
      </c>
      <c r="G143" s="200"/>
      <c r="H143" s="203">
        <v>11.3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252</v>
      </c>
      <c r="AU143" s="209" t="s">
        <v>86</v>
      </c>
      <c r="AV143" s="13" t="s">
        <v>86</v>
      </c>
      <c r="AW143" s="13" t="s">
        <v>37</v>
      </c>
      <c r="AX143" s="13" t="s">
        <v>76</v>
      </c>
      <c r="AY143" s="209" t="s">
        <v>237</v>
      </c>
    </row>
    <row r="144" spans="1:65" s="13" customFormat="1" ht="10">
      <c r="B144" s="199"/>
      <c r="C144" s="200"/>
      <c r="D144" s="192" t="s">
        <v>252</v>
      </c>
      <c r="E144" s="201" t="s">
        <v>19</v>
      </c>
      <c r="F144" s="202" t="s">
        <v>977</v>
      </c>
      <c r="G144" s="200"/>
      <c r="H144" s="203">
        <v>14.55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252</v>
      </c>
      <c r="AU144" s="209" t="s">
        <v>86</v>
      </c>
      <c r="AV144" s="13" t="s">
        <v>86</v>
      </c>
      <c r="AW144" s="13" t="s">
        <v>37</v>
      </c>
      <c r="AX144" s="13" t="s">
        <v>76</v>
      </c>
      <c r="AY144" s="209" t="s">
        <v>237</v>
      </c>
    </row>
    <row r="145" spans="1:65" s="14" customFormat="1" ht="10">
      <c r="B145" s="210"/>
      <c r="C145" s="211"/>
      <c r="D145" s="192" t="s">
        <v>252</v>
      </c>
      <c r="E145" s="212" t="s">
        <v>19</v>
      </c>
      <c r="F145" s="213" t="s">
        <v>253</v>
      </c>
      <c r="G145" s="211"/>
      <c r="H145" s="214">
        <v>96.26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252</v>
      </c>
      <c r="AU145" s="220" t="s">
        <v>86</v>
      </c>
      <c r="AV145" s="14" t="s">
        <v>254</v>
      </c>
      <c r="AW145" s="14" t="s">
        <v>37</v>
      </c>
      <c r="AX145" s="14" t="s">
        <v>84</v>
      </c>
      <c r="AY145" s="220" t="s">
        <v>237</v>
      </c>
    </row>
    <row r="146" spans="1:65" s="2" customFormat="1" ht="14.4" customHeight="1">
      <c r="A146" s="35"/>
      <c r="B146" s="36"/>
      <c r="C146" s="179" t="s">
        <v>304</v>
      </c>
      <c r="D146" s="179" t="s">
        <v>242</v>
      </c>
      <c r="E146" s="180" t="s">
        <v>978</v>
      </c>
      <c r="F146" s="181" t="s">
        <v>979</v>
      </c>
      <c r="G146" s="182" t="s">
        <v>411</v>
      </c>
      <c r="H146" s="183">
        <v>69.599999999999994</v>
      </c>
      <c r="I146" s="184"/>
      <c r="J146" s="185">
        <f>ROUND(I146*H146,2)</f>
        <v>0</v>
      </c>
      <c r="K146" s="181" t="s">
        <v>246</v>
      </c>
      <c r="L146" s="40"/>
      <c r="M146" s="186" t="s">
        <v>19</v>
      </c>
      <c r="N146" s="187" t="s">
        <v>47</v>
      </c>
      <c r="O146" s="65"/>
      <c r="P146" s="188">
        <f>O146*H146</f>
        <v>0</v>
      </c>
      <c r="Q146" s="188">
        <v>2.9100000000000001E-2</v>
      </c>
      <c r="R146" s="188">
        <f>Q146*H146</f>
        <v>2.02536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254</v>
      </c>
      <c r="AT146" s="190" t="s">
        <v>242</v>
      </c>
      <c r="AU146" s="190" t="s">
        <v>86</v>
      </c>
      <c r="AY146" s="18" t="s">
        <v>237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84</v>
      </c>
      <c r="BK146" s="191">
        <f>ROUND(I146*H146,2)</f>
        <v>0</v>
      </c>
      <c r="BL146" s="18" t="s">
        <v>254</v>
      </c>
      <c r="BM146" s="190" t="s">
        <v>980</v>
      </c>
    </row>
    <row r="147" spans="1:65" s="2" customFormat="1" ht="18">
      <c r="A147" s="35"/>
      <c r="B147" s="36"/>
      <c r="C147" s="37"/>
      <c r="D147" s="192" t="s">
        <v>249</v>
      </c>
      <c r="E147" s="37"/>
      <c r="F147" s="193" t="s">
        <v>981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86</v>
      </c>
    </row>
    <row r="148" spans="1:65" s="2" customFormat="1" ht="10">
      <c r="A148" s="35"/>
      <c r="B148" s="36"/>
      <c r="C148" s="37"/>
      <c r="D148" s="197" t="s">
        <v>250</v>
      </c>
      <c r="E148" s="37"/>
      <c r="F148" s="198" t="s">
        <v>982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250</v>
      </c>
      <c r="AU148" s="18" t="s">
        <v>86</v>
      </c>
    </row>
    <row r="149" spans="1:65" s="13" customFormat="1" ht="10">
      <c r="B149" s="199"/>
      <c r="C149" s="200"/>
      <c r="D149" s="192" t="s">
        <v>252</v>
      </c>
      <c r="E149" s="201" t="s">
        <v>19</v>
      </c>
      <c r="F149" s="202" t="s">
        <v>983</v>
      </c>
      <c r="G149" s="200"/>
      <c r="H149" s="203">
        <v>35.6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252</v>
      </c>
      <c r="AU149" s="209" t="s">
        <v>86</v>
      </c>
      <c r="AV149" s="13" t="s">
        <v>86</v>
      </c>
      <c r="AW149" s="13" t="s">
        <v>37</v>
      </c>
      <c r="AX149" s="13" t="s">
        <v>76</v>
      </c>
      <c r="AY149" s="209" t="s">
        <v>237</v>
      </c>
    </row>
    <row r="150" spans="1:65" s="13" customFormat="1" ht="10">
      <c r="B150" s="199"/>
      <c r="C150" s="200"/>
      <c r="D150" s="192" t="s">
        <v>252</v>
      </c>
      <c r="E150" s="201" t="s">
        <v>19</v>
      </c>
      <c r="F150" s="202" t="s">
        <v>984</v>
      </c>
      <c r="G150" s="200"/>
      <c r="H150" s="203">
        <v>34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252</v>
      </c>
      <c r="AU150" s="209" t="s">
        <v>86</v>
      </c>
      <c r="AV150" s="13" t="s">
        <v>86</v>
      </c>
      <c r="AW150" s="13" t="s">
        <v>37</v>
      </c>
      <c r="AX150" s="13" t="s">
        <v>76</v>
      </c>
      <c r="AY150" s="209" t="s">
        <v>237</v>
      </c>
    </row>
    <row r="151" spans="1:65" s="14" customFormat="1" ht="10">
      <c r="B151" s="210"/>
      <c r="C151" s="211"/>
      <c r="D151" s="192" t="s">
        <v>252</v>
      </c>
      <c r="E151" s="212" t="s">
        <v>19</v>
      </c>
      <c r="F151" s="213" t="s">
        <v>253</v>
      </c>
      <c r="G151" s="211"/>
      <c r="H151" s="214">
        <v>69.599999999999994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252</v>
      </c>
      <c r="AU151" s="220" t="s">
        <v>86</v>
      </c>
      <c r="AV151" s="14" t="s">
        <v>254</v>
      </c>
      <c r="AW151" s="14" t="s">
        <v>37</v>
      </c>
      <c r="AX151" s="14" t="s">
        <v>84</v>
      </c>
      <c r="AY151" s="220" t="s">
        <v>237</v>
      </c>
    </row>
    <row r="152" spans="1:65" s="2" customFormat="1" ht="14.4" customHeight="1">
      <c r="A152" s="35"/>
      <c r="B152" s="36"/>
      <c r="C152" s="179" t="s">
        <v>309</v>
      </c>
      <c r="D152" s="179" t="s">
        <v>242</v>
      </c>
      <c r="E152" s="180" t="s">
        <v>985</v>
      </c>
      <c r="F152" s="181" t="s">
        <v>986</v>
      </c>
      <c r="G152" s="182" t="s">
        <v>411</v>
      </c>
      <c r="H152" s="183">
        <v>20.95</v>
      </c>
      <c r="I152" s="184"/>
      <c r="J152" s="185">
        <f>ROUND(I152*H152,2)</f>
        <v>0</v>
      </c>
      <c r="K152" s="181" t="s">
        <v>246</v>
      </c>
      <c r="L152" s="40"/>
      <c r="M152" s="186" t="s">
        <v>19</v>
      </c>
      <c r="N152" s="187" t="s">
        <v>47</v>
      </c>
      <c r="O152" s="65"/>
      <c r="P152" s="188">
        <f>O152*H152</f>
        <v>0</v>
      </c>
      <c r="Q152" s="188">
        <v>1.8380000000000001E-2</v>
      </c>
      <c r="R152" s="188">
        <f>Q152*H152</f>
        <v>0.38506099999999999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254</v>
      </c>
      <c r="AT152" s="190" t="s">
        <v>242</v>
      </c>
      <c r="AU152" s="190" t="s">
        <v>86</v>
      </c>
      <c r="AY152" s="18" t="s">
        <v>237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84</v>
      </c>
      <c r="BK152" s="191">
        <f>ROUND(I152*H152,2)</f>
        <v>0</v>
      </c>
      <c r="BL152" s="18" t="s">
        <v>254</v>
      </c>
      <c r="BM152" s="190" t="s">
        <v>987</v>
      </c>
    </row>
    <row r="153" spans="1:65" s="2" customFormat="1" ht="18">
      <c r="A153" s="35"/>
      <c r="B153" s="36"/>
      <c r="C153" s="37"/>
      <c r="D153" s="192" t="s">
        <v>249</v>
      </c>
      <c r="E153" s="37"/>
      <c r="F153" s="193" t="s">
        <v>988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86</v>
      </c>
    </row>
    <row r="154" spans="1:65" s="2" customFormat="1" ht="10">
      <c r="A154" s="35"/>
      <c r="B154" s="36"/>
      <c r="C154" s="37"/>
      <c r="D154" s="197" t="s">
        <v>250</v>
      </c>
      <c r="E154" s="37"/>
      <c r="F154" s="198" t="s">
        <v>989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250</v>
      </c>
      <c r="AU154" s="18" t="s">
        <v>86</v>
      </c>
    </row>
    <row r="155" spans="1:65" s="13" customFormat="1" ht="10">
      <c r="B155" s="199"/>
      <c r="C155" s="200"/>
      <c r="D155" s="192" t="s">
        <v>252</v>
      </c>
      <c r="E155" s="201" t="s">
        <v>19</v>
      </c>
      <c r="F155" s="202" t="s">
        <v>990</v>
      </c>
      <c r="G155" s="200"/>
      <c r="H155" s="203">
        <v>20.95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252</v>
      </c>
      <c r="AU155" s="209" t="s">
        <v>86</v>
      </c>
      <c r="AV155" s="13" t="s">
        <v>86</v>
      </c>
      <c r="AW155" s="13" t="s">
        <v>37</v>
      </c>
      <c r="AX155" s="13" t="s">
        <v>76</v>
      </c>
      <c r="AY155" s="209" t="s">
        <v>237</v>
      </c>
    </row>
    <row r="156" spans="1:65" s="14" customFormat="1" ht="10">
      <c r="B156" s="210"/>
      <c r="C156" s="211"/>
      <c r="D156" s="192" t="s">
        <v>252</v>
      </c>
      <c r="E156" s="212" t="s">
        <v>19</v>
      </c>
      <c r="F156" s="213" t="s">
        <v>253</v>
      </c>
      <c r="G156" s="211"/>
      <c r="H156" s="214">
        <v>20.95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252</v>
      </c>
      <c r="AU156" s="220" t="s">
        <v>86</v>
      </c>
      <c r="AV156" s="14" t="s">
        <v>254</v>
      </c>
      <c r="AW156" s="14" t="s">
        <v>37</v>
      </c>
      <c r="AX156" s="14" t="s">
        <v>84</v>
      </c>
      <c r="AY156" s="220" t="s">
        <v>237</v>
      </c>
    </row>
    <row r="157" spans="1:65" s="2" customFormat="1" ht="14.4" customHeight="1">
      <c r="A157" s="35"/>
      <c r="B157" s="36"/>
      <c r="C157" s="179" t="s">
        <v>315</v>
      </c>
      <c r="D157" s="179" t="s">
        <v>242</v>
      </c>
      <c r="E157" s="180" t="s">
        <v>991</v>
      </c>
      <c r="F157" s="181" t="s">
        <v>992</v>
      </c>
      <c r="G157" s="182" t="s">
        <v>411</v>
      </c>
      <c r="H157" s="183">
        <v>264.44799999999998</v>
      </c>
      <c r="I157" s="184"/>
      <c r="J157" s="185">
        <f>ROUND(I157*H157,2)</f>
        <v>0</v>
      </c>
      <c r="K157" s="181" t="s">
        <v>246</v>
      </c>
      <c r="L157" s="40"/>
      <c r="M157" s="186" t="s">
        <v>19</v>
      </c>
      <c r="N157" s="187" t="s">
        <v>47</v>
      </c>
      <c r="O157" s="65"/>
      <c r="P157" s="188">
        <f>O157*H157</f>
        <v>0</v>
      </c>
      <c r="Q157" s="188">
        <v>2.5999999999999998E-4</v>
      </c>
      <c r="R157" s="188">
        <f>Q157*H157</f>
        <v>6.8756479999999995E-2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254</v>
      </c>
      <c r="AT157" s="190" t="s">
        <v>242</v>
      </c>
      <c r="AU157" s="190" t="s">
        <v>86</v>
      </c>
      <c r="AY157" s="18" t="s">
        <v>237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84</v>
      </c>
      <c r="BK157" s="191">
        <f>ROUND(I157*H157,2)</f>
        <v>0</v>
      </c>
      <c r="BL157" s="18" t="s">
        <v>254</v>
      </c>
      <c r="BM157" s="190" t="s">
        <v>993</v>
      </c>
    </row>
    <row r="158" spans="1:65" s="2" customFormat="1" ht="10">
      <c r="A158" s="35"/>
      <c r="B158" s="36"/>
      <c r="C158" s="37"/>
      <c r="D158" s="192" t="s">
        <v>249</v>
      </c>
      <c r="E158" s="37"/>
      <c r="F158" s="193" t="s">
        <v>994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86</v>
      </c>
    </row>
    <row r="159" spans="1:65" s="2" customFormat="1" ht="10">
      <c r="A159" s="35"/>
      <c r="B159" s="36"/>
      <c r="C159" s="37"/>
      <c r="D159" s="197" t="s">
        <v>250</v>
      </c>
      <c r="E159" s="37"/>
      <c r="F159" s="198" t="s">
        <v>995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250</v>
      </c>
      <c r="AU159" s="18" t="s">
        <v>86</v>
      </c>
    </row>
    <row r="160" spans="1:65" s="13" customFormat="1" ht="10">
      <c r="B160" s="199"/>
      <c r="C160" s="200"/>
      <c r="D160" s="192" t="s">
        <v>252</v>
      </c>
      <c r="E160" s="201" t="s">
        <v>19</v>
      </c>
      <c r="F160" s="202" t="s">
        <v>996</v>
      </c>
      <c r="G160" s="200"/>
      <c r="H160" s="203">
        <v>196.44800000000001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252</v>
      </c>
      <c r="AU160" s="209" t="s">
        <v>86</v>
      </c>
      <c r="AV160" s="13" t="s">
        <v>86</v>
      </c>
      <c r="AW160" s="13" t="s">
        <v>37</v>
      </c>
      <c r="AX160" s="13" t="s">
        <v>76</v>
      </c>
      <c r="AY160" s="209" t="s">
        <v>237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997</v>
      </c>
      <c r="G161" s="200"/>
      <c r="H161" s="203">
        <v>68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86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264.44799999999998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86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322</v>
      </c>
      <c r="D163" s="179" t="s">
        <v>242</v>
      </c>
      <c r="E163" s="180" t="s">
        <v>998</v>
      </c>
      <c r="F163" s="181" t="s">
        <v>999</v>
      </c>
      <c r="G163" s="182" t="s">
        <v>411</v>
      </c>
      <c r="H163" s="183">
        <v>91.03</v>
      </c>
      <c r="I163" s="184"/>
      <c r="J163" s="185">
        <f>ROUND(I163*H163,2)</f>
        <v>0</v>
      </c>
      <c r="K163" s="181" t="s">
        <v>246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1.54E-2</v>
      </c>
      <c r="R163" s="188">
        <f>Q163*H163</f>
        <v>1.4018620000000002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86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1000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1001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86</v>
      </c>
    </row>
    <row r="165" spans="1:65" s="2" customFormat="1" ht="10">
      <c r="A165" s="35"/>
      <c r="B165" s="36"/>
      <c r="C165" s="37"/>
      <c r="D165" s="197" t="s">
        <v>250</v>
      </c>
      <c r="E165" s="37"/>
      <c r="F165" s="198" t="s">
        <v>1002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250</v>
      </c>
      <c r="AU165" s="18" t="s">
        <v>86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794</v>
      </c>
      <c r="G166" s="200"/>
      <c r="H166" s="203">
        <v>37.33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86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3" customFormat="1" ht="10">
      <c r="B167" s="199"/>
      <c r="C167" s="200"/>
      <c r="D167" s="192" t="s">
        <v>252</v>
      </c>
      <c r="E167" s="201" t="s">
        <v>19</v>
      </c>
      <c r="F167" s="202" t="s">
        <v>795</v>
      </c>
      <c r="G167" s="200"/>
      <c r="H167" s="203">
        <v>14.3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252</v>
      </c>
      <c r="AU167" s="209" t="s">
        <v>86</v>
      </c>
      <c r="AV167" s="13" t="s">
        <v>86</v>
      </c>
      <c r="AW167" s="13" t="s">
        <v>37</v>
      </c>
      <c r="AX167" s="13" t="s">
        <v>76</v>
      </c>
      <c r="AY167" s="209" t="s">
        <v>237</v>
      </c>
    </row>
    <row r="168" spans="1:65" s="13" customFormat="1" ht="10">
      <c r="B168" s="199"/>
      <c r="C168" s="200"/>
      <c r="D168" s="192" t="s">
        <v>252</v>
      </c>
      <c r="E168" s="201" t="s">
        <v>19</v>
      </c>
      <c r="F168" s="202" t="s">
        <v>796</v>
      </c>
      <c r="G168" s="200"/>
      <c r="H168" s="203">
        <v>15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252</v>
      </c>
      <c r="AU168" s="209" t="s">
        <v>86</v>
      </c>
      <c r="AV168" s="13" t="s">
        <v>86</v>
      </c>
      <c r="AW168" s="13" t="s">
        <v>37</v>
      </c>
      <c r="AX168" s="13" t="s">
        <v>76</v>
      </c>
      <c r="AY168" s="209" t="s">
        <v>237</v>
      </c>
    </row>
    <row r="169" spans="1:65" s="13" customFormat="1" ht="10">
      <c r="B169" s="199"/>
      <c r="C169" s="200"/>
      <c r="D169" s="192" t="s">
        <v>252</v>
      </c>
      <c r="E169" s="201" t="s">
        <v>19</v>
      </c>
      <c r="F169" s="202" t="s">
        <v>797</v>
      </c>
      <c r="G169" s="200"/>
      <c r="H169" s="203">
        <v>9.8000000000000007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252</v>
      </c>
      <c r="AU169" s="209" t="s">
        <v>86</v>
      </c>
      <c r="AV169" s="13" t="s">
        <v>86</v>
      </c>
      <c r="AW169" s="13" t="s">
        <v>37</v>
      </c>
      <c r="AX169" s="13" t="s">
        <v>76</v>
      </c>
      <c r="AY169" s="209" t="s">
        <v>237</v>
      </c>
    </row>
    <row r="170" spans="1:65" s="13" customFormat="1" ht="10">
      <c r="B170" s="199"/>
      <c r="C170" s="200"/>
      <c r="D170" s="192" t="s">
        <v>252</v>
      </c>
      <c r="E170" s="201" t="s">
        <v>19</v>
      </c>
      <c r="F170" s="202" t="s">
        <v>1003</v>
      </c>
      <c r="G170" s="200"/>
      <c r="H170" s="203">
        <v>14.6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252</v>
      </c>
      <c r="AU170" s="209" t="s">
        <v>86</v>
      </c>
      <c r="AV170" s="13" t="s">
        <v>86</v>
      </c>
      <c r="AW170" s="13" t="s">
        <v>37</v>
      </c>
      <c r="AX170" s="13" t="s">
        <v>76</v>
      </c>
      <c r="AY170" s="209" t="s">
        <v>237</v>
      </c>
    </row>
    <row r="171" spans="1:65" s="14" customFormat="1" ht="10">
      <c r="B171" s="210"/>
      <c r="C171" s="211"/>
      <c r="D171" s="192" t="s">
        <v>252</v>
      </c>
      <c r="E171" s="212" t="s">
        <v>19</v>
      </c>
      <c r="F171" s="213" t="s">
        <v>253</v>
      </c>
      <c r="G171" s="211"/>
      <c r="H171" s="214">
        <v>91.029999999999987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252</v>
      </c>
      <c r="AU171" s="220" t="s">
        <v>86</v>
      </c>
      <c r="AV171" s="14" t="s">
        <v>254</v>
      </c>
      <c r="AW171" s="14" t="s">
        <v>37</v>
      </c>
      <c r="AX171" s="14" t="s">
        <v>84</v>
      </c>
      <c r="AY171" s="220" t="s">
        <v>237</v>
      </c>
    </row>
    <row r="172" spans="1:65" s="2" customFormat="1" ht="14.4" customHeight="1">
      <c r="A172" s="35"/>
      <c r="B172" s="36"/>
      <c r="C172" s="179" t="s">
        <v>8</v>
      </c>
      <c r="D172" s="179" t="s">
        <v>242</v>
      </c>
      <c r="E172" s="180" t="s">
        <v>1004</v>
      </c>
      <c r="F172" s="181" t="s">
        <v>1005</v>
      </c>
      <c r="G172" s="182" t="s">
        <v>411</v>
      </c>
      <c r="H172" s="183">
        <v>46.84</v>
      </c>
      <c r="I172" s="184"/>
      <c r="J172" s="185">
        <f>ROUND(I172*H172,2)</f>
        <v>0</v>
      </c>
      <c r="K172" s="181" t="s">
        <v>246</v>
      </c>
      <c r="L172" s="40"/>
      <c r="M172" s="186" t="s">
        <v>19</v>
      </c>
      <c r="N172" s="187" t="s">
        <v>47</v>
      </c>
      <c r="O172" s="65"/>
      <c r="P172" s="188">
        <f>O172*H172</f>
        <v>0</v>
      </c>
      <c r="Q172" s="188">
        <v>1.0200000000000001E-2</v>
      </c>
      <c r="R172" s="188">
        <f>Q172*H172</f>
        <v>0.47776800000000008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254</v>
      </c>
      <c r="AT172" s="190" t="s">
        <v>242</v>
      </c>
      <c r="AU172" s="190" t="s">
        <v>86</v>
      </c>
      <c r="AY172" s="18" t="s">
        <v>237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84</v>
      </c>
      <c r="BK172" s="191">
        <f>ROUND(I172*H172,2)</f>
        <v>0</v>
      </c>
      <c r="BL172" s="18" t="s">
        <v>254</v>
      </c>
      <c r="BM172" s="190" t="s">
        <v>1006</v>
      </c>
    </row>
    <row r="173" spans="1:65" s="2" customFormat="1" ht="10">
      <c r="A173" s="35"/>
      <c r="B173" s="36"/>
      <c r="C173" s="37"/>
      <c r="D173" s="192" t="s">
        <v>249</v>
      </c>
      <c r="E173" s="37"/>
      <c r="F173" s="193" t="s">
        <v>1007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249</v>
      </c>
      <c r="AU173" s="18" t="s">
        <v>86</v>
      </c>
    </row>
    <row r="174" spans="1:65" s="2" customFormat="1" ht="10">
      <c r="A174" s="35"/>
      <c r="B174" s="36"/>
      <c r="C174" s="37"/>
      <c r="D174" s="197" t="s">
        <v>250</v>
      </c>
      <c r="E174" s="37"/>
      <c r="F174" s="198" t="s">
        <v>1008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250</v>
      </c>
      <c r="AU174" s="18" t="s">
        <v>86</v>
      </c>
    </row>
    <row r="175" spans="1:65" s="13" customFormat="1" ht="10">
      <c r="B175" s="199"/>
      <c r="C175" s="200"/>
      <c r="D175" s="192" t="s">
        <v>252</v>
      </c>
      <c r="E175" s="201" t="s">
        <v>19</v>
      </c>
      <c r="F175" s="202" t="s">
        <v>1009</v>
      </c>
      <c r="G175" s="200"/>
      <c r="H175" s="203">
        <v>20.100000000000001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252</v>
      </c>
      <c r="AU175" s="209" t="s">
        <v>86</v>
      </c>
      <c r="AV175" s="13" t="s">
        <v>86</v>
      </c>
      <c r="AW175" s="13" t="s">
        <v>37</v>
      </c>
      <c r="AX175" s="13" t="s">
        <v>76</v>
      </c>
      <c r="AY175" s="209" t="s">
        <v>237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1010</v>
      </c>
      <c r="G176" s="200"/>
      <c r="H176" s="203">
        <v>7.95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86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3" customFormat="1" ht="10">
      <c r="B177" s="199"/>
      <c r="C177" s="200"/>
      <c r="D177" s="192" t="s">
        <v>252</v>
      </c>
      <c r="E177" s="201" t="s">
        <v>19</v>
      </c>
      <c r="F177" s="202" t="s">
        <v>1011</v>
      </c>
      <c r="G177" s="200"/>
      <c r="H177" s="203">
        <v>12.69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252</v>
      </c>
      <c r="AU177" s="209" t="s">
        <v>86</v>
      </c>
      <c r="AV177" s="13" t="s">
        <v>86</v>
      </c>
      <c r="AW177" s="13" t="s">
        <v>37</v>
      </c>
      <c r="AX177" s="13" t="s">
        <v>76</v>
      </c>
      <c r="AY177" s="209" t="s">
        <v>237</v>
      </c>
    </row>
    <row r="178" spans="1:65" s="13" customFormat="1" ht="10">
      <c r="B178" s="199"/>
      <c r="C178" s="200"/>
      <c r="D178" s="192" t="s">
        <v>252</v>
      </c>
      <c r="E178" s="201" t="s">
        <v>19</v>
      </c>
      <c r="F178" s="202" t="s">
        <v>770</v>
      </c>
      <c r="G178" s="200"/>
      <c r="H178" s="203">
        <v>6.1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252</v>
      </c>
      <c r="AU178" s="209" t="s">
        <v>86</v>
      </c>
      <c r="AV178" s="13" t="s">
        <v>86</v>
      </c>
      <c r="AW178" s="13" t="s">
        <v>37</v>
      </c>
      <c r="AX178" s="13" t="s">
        <v>76</v>
      </c>
      <c r="AY178" s="209" t="s">
        <v>237</v>
      </c>
    </row>
    <row r="179" spans="1:65" s="14" customFormat="1" ht="10">
      <c r="B179" s="210"/>
      <c r="C179" s="211"/>
      <c r="D179" s="192" t="s">
        <v>252</v>
      </c>
      <c r="E179" s="212" t="s">
        <v>19</v>
      </c>
      <c r="F179" s="213" t="s">
        <v>253</v>
      </c>
      <c r="G179" s="211"/>
      <c r="H179" s="214">
        <v>46.84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252</v>
      </c>
      <c r="AU179" s="220" t="s">
        <v>86</v>
      </c>
      <c r="AV179" s="14" t="s">
        <v>254</v>
      </c>
      <c r="AW179" s="14" t="s">
        <v>37</v>
      </c>
      <c r="AX179" s="14" t="s">
        <v>84</v>
      </c>
      <c r="AY179" s="220" t="s">
        <v>237</v>
      </c>
    </row>
    <row r="180" spans="1:65" s="2" customFormat="1" ht="14.4" customHeight="1">
      <c r="A180" s="35"/>
      <c r="B180" s="36"/>
      <c r="C180" s="179" t="s">
        <v>331</v>
      </c>
      <c r="D180" s="179" t="s">
        <v>242</v>
      </c>
      <c r="E180" s="180" t="s">
        <v>1012</v>
      </c>
      <c r="F180" s="181" t="s">
        <v>1013</v>
      </c>
      <c r="G180" s="182" t="s">
        <v>411</v>
      </c>
      <c r="H180" s="183">
        <v>158.63</v>
      </c>
      <c r="I180" s="184"/>
      <c r="J180" s="185">
        <f>ROUND(I180*H180,2)</f>
        <v>0</v>
      </c>
      <c r="K180" s="181" t="s">
        <v>246</v>
      </c>
      <c r="L180" s="40"/>
      <c r="M180" s="186" t="s">
        <v>19</v>
      </c>
      <c r="N180" s="187" t="s">
        <v>47</v>
      </c>
      <c r="O180" s="65"/>
      <c r="P180" s="188">
        <f>O180*H180</f>
        <v>0</v>
      </c>
      <c r="Q180" s="188">
        <v>3.0599999999999999E-2</v>
      </c>
      <c r="R180" s="188">
        <f>Q180*H180</f>
        <v>4.8540779999999994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331</v>
      </c>
      <c r="AT180" s="190" t="s">
        <v>242</v>
      </c>
      <c r="AU180" s="190" t="s">
        <v>86</v>
      </c>
      <c r="AY180" s="18" t="s">
        <v>237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84</v>
      </c>
      <c r="BK180" s="191">
        <f>ROUND(I180*H180,2)</f>
        <v>0</v>
      </c>
      <c r="BL180" s="18" t="s">
        <v>331</v>
      </c>
      <c r="BM180" s="190" t="s">
        <v>1014</v>
      </c>
    </row>
    <row r="181" spans="1:65" s="2" customFormat="1" ht="10">
      <c r="A181" s="35"/>
      <c r="B181" s="36"/>
      <c r="C181" s="37"/>
      <c r="D181" s="192" t="s">
        <v>249</v>
      </c>
      <c r="E181" s="37"/>
      <c r="F181" s="193" t="s">
        <v>1015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249</v>
      </c>
      <c r="AU181" s="18" t="s">
        <v>86</v>
      </c>
    </row>
    <row r="182" spans="1:65" s="2" customFormat="1" ht="10">
      <c r="A182" s="35"/>
      <c r="B182" s="36"/>
      <c r="C182" s="37"/>
      <c r="D182" s="197" t="s">
        <v>250</v>
      </c>
      <c r="E182" s="37"/>
      <c r="F182" s="198" t="s">
        <v>1016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250</v>
      </c>
      <c r="AU182" s="18" t="s">
        <v>86</v>
      </c>
    </row>
    <row r="183" spans="1:65" s="13" customFormat="1" ht="10">
      <c r="B183" s="199"/>
      <c r="C183" s="200"/>
      <c r="D183" s="192" t="s">
        <v>252</v>
      </c>
      <c r="E183" s="201" t="s">
        <v>19</v>
      </c>
      <c r="F183" s="202" t="s">
        <v>983</v>
      </c>
      <c r="G183" s="200"/>
      <c r="H183" s="203">
        <v>35.6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252</v>
      </c>
      <c r="AU183" s="209" t="s">
        <v>86</v>
      </c>
      <c r="AV183" s="13" t="s">
        <v>86</v>
      </c>
      <c r="AW183" s="13" t="s">
        <v>37</v>
      </c>
      <c r="AX183" s="13" t="s">
        <v>76</v>
      </c>
      <c r="AY183" s="209" t="s">
        <v>237</v>
      </c>
    </row>
    <row r="184" spans="1:65" s="13" customFormat="1" ht="10">
      <c r="B184" s="199"/>
      <c r="C184" s="200"/>
      <c r="D184" s="192" t="s">
        <v>252</v>
      </c>
      <c r="E184" s="201" t="s">
        <v>19</v>
      </c>
      <c r="F184" s="202" t="s">
        <v>984</v>
      </c>
      <c r="G184" s="200"/>
      <c r="H184" s="203">
        <v>34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252</v>
      </c>
      <c r="AU184" s="209" t="s">
        <v>86</v>
      </c>
      <c r="AV184" s="13" t="s">
        <v>86</v>
      </c>
      <c r="AW184" s="13" t="s">
        <v>37</v>
      </c>
      <c r="AX184" s="13" t="s">
        <v>76</v>
      </c>
      <c r="AY184" s="209" t="s">
        <v>237</v>
      </c>
    </row>
    <row r="185" spans="1:65" s="13" customFormat="1" ht="10">
      <c r="B185" s="199"/>
      <c r="C185" s="200"/>
      <c r="D185" s="192" t="s">
        <v>252</v>
      </c>
      <c r="E185" s="201" t="s">
        <v>19</v>
      </c>
      <c r="F185" s="202" t="s">
        <v>1017</v>
      </c>
      <c r="G185" s="200"/>
      <c r="H185" s="203">
        <v>3.7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252</v>
      </c>
      <c r="AU185" s="209" t="s">
        <v>86</v>
      </c>
      <c r="AV185" s="13" t="s">
        <v>86</v>
      </c>
      <c r="AW185" s="13" t="s">
        <v>37</v>
      </c>
      <c r="AX185" s="13" t="s">
        <v>76</v>
      </c>
      <c r="AY185" s="209" t="s">
        <v>237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969</v>
      </c>
      <c r="G186" s="200"/>
      <c r="H186" s="203">
        <v>33.130000000000003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86</v>
      </c>
      <c r="AV186" s="13" t="s">
        <v>86</v>
      </c>
      <c r="AW186" s="13" t="s">
        <v>37</v>
      </c>
      <c r="AX186" s="13" t="s">
        <v>76</v>
      </c>
      <c r="AY186" s="209" t="s">
        <v>237</v>
      </c>
    </row>
    <row r="187" spans="1:65" s="13" customFormat="1" ht="10">
      <c r="B187" s="199"/>
      <c r="C187" s="200"/>
      <c r="D187" s="192" t="s">
        <v>252</v>
      </c>
      <c r="E187" s="201" t="s">
        <v>19</v>
      </c>
      <c r="F187" s="202" t="s">
        <v>970</v>
      </c>
      <c r="G187" s="200"/>
      <c r="H187" s="203">
        <v>12.55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252</v>
      </c>
      <c r="AU187" s="209" t="s">
        <v>86</v>
      </c>
      <c r="AV187" s="13" t="s">
        <v>86</v>
      </c>
      <c r="AW187" s="13" t="s">
        <v>37</v>
      </c>
      <c r="AX187" s="13" t="s">
        <v>76</v>
      </c>
      <c r="AY187" s="209" t="s">
        <v>237</v>
      </c>
    </row>
    <row r="188" spans="1:65" s="13" customFormat="1" ht="10">
      <c r="B188" s="199"/>
      <c r="C188" s="200"/>
      <c r="D188" s="192" t="s">
        <v>252</v>
      </c>
      <c r="E188" s="201" t="s">
        <v>19</v>
      </c>
      <c r="F188" s="202" t="s">
        <v>1018</v>
      </c>
      <c r="G188" s="200"/>
      <c r="H188" s="203">
        <v>7.38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252</v>
      </c>
      <c r="AU188" s="209" t="s">
        <v>86</v>
      </c>
      <c r="AV188" s="13" t="s">
        <v>86</v>
      </c>
      <c r="AW188" s="13" t="s">
        <v>37</v>
      </c>
      <c r="AX188" s="13" t="s">
        <v>76</v>
      </c>
      <c r="AY188" s="209" t="s">
        <v>237</v>
      </c>
    </row>
    <row r="189" spans="1:65" s="13" customFormat="1" ht="10">
      <c r="B189" s="199"/>
      <c r="C189" s="200"/>
      <c r="D189" s="192" t="s">
        <v>252</v>
      </c>
      <c r="E189" s="201" t="s">
        <v>19</v>
      </c>
      <c r="F189" s="202" t="s">
        <v>972</v>
      </c>
      <c r="G189" s="200"/>
      <c r="H189" s="203">
        <v>5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252</v>
      </c>
      <c r="AU189" s="209" t="s">
        <v>86</v>
      </c>
      <c r="AV189" s="13" t="s">
        <v>86</v>
      </c>
      <c r="AW189" s="13" t="s">
        <v>37</v>
      </c>
      <c r="AX189" s="13" t="s">
        <v>76</v>
      </c>
      <c r="AY189" s="209" t="s">
        <v>237</v>
      </c>
    </row>
    <row r="190" spans="1:65" s="13" customFormat="1" ht="10">
      <c r="B190" s="199"/>
      <c r="C190" s="200"/>
      <c r="D190" s="192" t="s">
        <v>252</v>
      </c>
      <c r="E190" s="201" t="s">
        <v>19</v>
      </c>
      <c r="F190" s="202" t="s">
        <v>1019</v>
      </c>
      <c r="G190" s="200"/>
      <c r="H190" s="203">
        <v>3.3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252</v>
      </c>
      <c r="AU190" s="209" t="s">
        <v>86</v>
      </c>
      <c r="AV190" s="13" t="s">
        <v>86</v>
      </c>
      <c r="AW190" s="13" t="s">
        <v>37</v>
      </c>
      <c r="AX190" s="13" t="s">
        <v>76</v>
      </c>
      <c r="AY190" s="209" t="s">
        <v>237</v>
      </c>
    </row>
    <row r="191" spans="1:65" s="13" customFormat="1" ht="10">
      <c r="B191" s="199"/>
      <c r="C191" s="200"/>
      <c r="D191" s="192" t="s">
        <v>252</v>
      </c>
      <c r="E191" s="201" t="s">
        <v>19</v>
      </c>
      <c r="F191" s="202" t="s">
        <v>973</v>
      </c>
      <c r="G191" s="200"/>
      <c r="H191" s="203">
        <v>2.42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252</v>
      </c>
      <c r="AU191" s="209" t="s">
        <v>86</v>
      </c>
      <c r="AV191" s="13" t="s">
        <v>86</v>
      </c>
      <c r="AW191" s="13" t="s">
        <v>37</v>
      </c>
      <c r="AX191" s="13" t="s">
        <v>76</v>
      </c>
      <c r="AY191" s="209" t="s">
        <v>237</v>
      </c>
    </row>
    <row r="192" spans="1:65" s="13" customFormat="1" ht="10">
      <c r="B192" s="199"/>
      <c r="C192" s="200"/>
      <c r="D192" s="192" t="s">
        <v>252</v>
      </c>
      <c r="E192" s="201" t="s">
        <v>19</v>
      </c>
      <c r="F192" s="202" t="s">
        <v>1020</v>
      </c>
      <c r="G192" s="200"/>
      <c r="H192" s="203">
        <v>21.55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252</v>
      </c>
      <c r="AU192" s="209" t="s">
        <v>86</v>
      </c>
      <c r="AV192" s="13" t="s">
        <v>86</v>
      </c>
      <c r="AW192" s="13" t="s">
        <v>37</v>
      </c>
      <c r="AX192" s="13" t="s">
        <v>76</v>
      </c>
      <c r="AY192" s="209" t="s">
        <v>237</v>
      </c>
    </row>
    <row r="193" spans="1:65" s="14" customFormat="1" ht="10">
      <c r="B193" s="210"/>
      <c r="C193" s="211"/>
      <c r="D193" s="192" t="s">
        <v>252</v>
      </c>
      <c r="E193" s="212" t="s">
        <v>19</v>
      </c>
      <c r="F193" s="213" t="s">
        <v>253</v>
      </c>
      <c r="G193" s="211"/>
      <c r="H193" s="214">
        <v>158.63000000000002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252</v>
      </c>
      <c r="AU193" s="220" t="s">
        <v>86</v>
      </c>
      <c r="AV193" s="14" t="s">
        <v>254</v>
      </c>
      <c r="AW193" s="14" t="s">
        <v>37</v>
      </c>
      <c r="AX193" s="14" t="s">
        <v>84</v>
      </c>
      <c r="AY193" s="220" t="s">
        <v>237</v>
      </c>
    </row>
    <row r="194" spans="1:65" s="12" customFormat="1" ht="22.75" customHeight="1">
      <c r="B194" s="163"/>
      <c r="C194" s="164"/>
      <c r="D194" s="165" t="s">
        <v>75</v>
      </c>
      <c r="E194" s="177" t="s">
        <v>294</v>
      </c>
      <c r="F194" s="177" t="s">
        <v>408</v>
      </c>
      <c r="G194" s="164"/>
      <c r="H194" s="164"/>
      <c r="I194" s="167"/>
      <c r="J194" s="178">
        <f>BK194</f>
        <v>0</v>
      </c>
      <c r="K194" s="164"/>
      <c r="L194" s="169"/>
      <c r="M194" s="170"/>
      <c r="N194" s="171"/>
      <c r="O194" s="171"/>
      <c r="P194" s="172">
        <f>SUM(P195:P205)</f>
        <v>0</v>
      </c>
      <c r="Q194" s="171"/>
      <c r="R194" s="172">
        <f>SUM(R195:R205)</f>
        <v>4.2900000000000001E-2</v>
      </c>
      <c r="S194" s="171"/>
      <c r="T194" s="173">
        <f>SUM(T195:T205)</f>
        <v>0</v>
      </c>
      <c r="AR194" s="174" t="s">
        <v>84</v>
      </c>
      <c r="AT194" s="175" t="s">
        <v>75</v>
      </c>
      <c r="AU194" s="175" t="s">
        <v>84</v>
      </c>
      <c r="AY194" s="174" t="s">
        <v>237</v>
      </c>
      <c r="BK194" s="176">
        <f>SUM(BK195:BK205)</f>
        <v>0</v>
      </c>
    </row>
    <row r="195" spans="1:65" s="2" customFormat="1" ht="14.4" customHeight="1">
      <c r="A195" s="35"/>
      <c r="B195" s="36"/>
      <c r="C195" s="179" t="s">
        <v>335</v>
      </c>
      <c r="D195" s="179" t="s">
        <v>242</v>
      </c>
      <c r="E195" s="180" t="s">
        <v>1021</v>
      </c>
      <c r="F195" s="181" t="s">
        <v>1022</v>
      </c>
      <c r="G195" s="182" t="s">
        <v>370</v>
      </c>
      <c r="H195" s="183">
        <v>5</v>
      </c>
      <c r="I195" s="184"/>
      <c r="J195" s="185">
        <f>ROUND(I195*H195,2)</f>
        <v>0</v>
      </c>
      <c r="K195" s="181" t="s">
        <v>19</v>
      </c>
      <c r="L195" s="40"/>
      <c r="M195" s="186" t="s">
        <v>19</v>
      </c>
      <c r="N195" s="187" t="s">
        <v>47</v>
      </c>
      <c r="O195" s="65"/>
      <c r="P195" s="188">
        <f>O195*H195</f>
        <v>0</v>
      </c>
      <c r="Q195" s="188">
        <v>1.8000000000000001E-4</v>
      </c>
      <c r="R195" s="188">
        <f>Q195*H195</f>
        <v>9.0000000000000008E-4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254</v>
      </c>
      <c r="AT195" s="190" t="s">
        <v>242</v>
      </c>
      <c r="AU195" s="190" t="s">
        <v>86</v>
      </c>
      <c r="AY195" s="18" t="s">
        <v>237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84</v>
      </c>
      <c r="BK195" s="191">
        <f>ROUND(I195*H195,2)</f>
        <v>0</v>
      </c>
      <c r="BL195" s="18" t="s">
        <v>254</v>
      </c>
      <c r="BM195" s="190" t="s">
        <v>1023</v>
      </c>
    </row>
    <row r="196" spans="1:65" s="2" customFormat="1" ht="10">
      <c r="A196" s="35"/>
      <c r="B196" s="36"/>
      <c r="C196" s="37"/>
      <c r="D196" s="192" t="s">
        <v>249</v>
      </c>
      <c r="E196" s="37"/>
      <c r="F196" s="193" t="s">
        <v>1022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86</v>
      </c>
    </row>
    <row r="197" spans="1:65" s="13" customFormat="1" ht="10">
      <c r="B197" s="199"/>
      <c r="C197" s="200"/>
      <c r="D197" s="192" t="s">
        <v>252</v>
      </c>
      <c r="E197" s="201" t="s">
        <v>19</v>
      </c>
      <c r="F197" s="202" t="s">
        <v>1024</v>
      </c>
      <c r="G197" s="200"/>
      <c r="H197" s="203">
        <v>5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252</v>
      </c>
      <c r="AU197" s="209" t="s">
        <v>86</v>
      </c>
      <c r="AV197" s="13" t="s">
        <v>86</v>
      </c>
      <c r="AW197" s="13" t="s">
        <v>37</v>
      </c>
      <c r="AX197" s="13" t="s">
        <v>76</v>
      </c>
      <c r="AY197" s="209" t="s">
        <v>237</v>
      </c>
    </row>
    <row r="198" spans="1:65" s="14" customFormat="1" ht="10">
      <c r="B198" s="210"/>
      <c r="C198" s="211"/>
      <c r="D198" s="192" t="s">
        <v>252</v>
      </c>
      <c r="E198" s="212" t="s">
        <v>19</v>
      </c>
      <c r="F198" s="213" t="s">
        <v>253</v>
      </c>
      <c r="G198" s="211"/>
      <c r="H198" s="214">
        <v>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252</v>
      </c>
      <c r="AU198" s="220" t="s">
        <v>86</v>
      </c>
      <c r="AV198" s="14" t="s">
        <v>254</v>
      </c>
      <c r="AW198" s="14" t="s">
        <v>37</v>
      </c>
      <c r="AX198" s="14" t="s">
        <v>84</v>
      </c>
      <c r="AY198" s="220" t="s">
        <v>237</v>
      </c>
    </row>
    <row r="199" spans="1:65" s="2" customFormat="1" ht="14.4" customHeight="1">
      <c r="A199" s="35"/>
      <c r="B199" s="36"/>
      <c r="C199" s="225" t="s">
        <v>340</v>
      </c>
      <c r="D199" s="225" t="s">
        <v>680</v>
      </c>
      <c r="E199" s="226" t="s">
        <v>1025</v>
      </c>
      <c r="F199" s="227" t="s">
        <v>1026</v>
      </c>
      <c r="G199" s="228" t="s">
        <v>370</v>
      </c>
      <c r="H199" s="229">
        <v>2</v>
      </c>
      <c r="I199" s="230"/>
      <c r="J199" s="231">
        <f>ROUND(I199*H199,2)</f>
        <v>0</v>
      </c>
      <c r="K199" s="227" t="s">
        <v>19</v>
      </c>
      <c r="L199" s="232"/>
      <c r="M199" s="233" t="s">
        <v>19</v>
      </c>
      <c r="N199" s="234" t="s">
        <v>47</v>
      </c>
      <c r="O199" s="65"/>
      <c r="P199" s="188">
        <f>O199*H199</f>
        <v>0</v>
      </c>
      <c r="Q199" s="188">
        <v>8.9999999999999993E-3</v>
      </c>
      <c r="R199" s="188">
        <f>Q199*H199</f>
        <v>1.7999999999999999E-2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288</v>
      </c>
      <c r="AT199" s="190" t="s">
        <v>680</v>
      </c>
      <c r="AU199" s="190" t="s">
        <v>86</v>
      </c>
      <c r="AY199" s="18" t="s">
        <v>237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84</v>
      </c>
      <c r="BK199" s="191">
        <f>ROUND(I199*H199,2)</f>
        <v>0</v>
      </c>
      <c r="BL199" s="18" t="s">
        <v>254</v>
      </c>
      <c r="BM199" s="190" t="s">
        <v>1027</v>
      </c>
    </row>
    <row r="200" spans="1:65" s="2" customFormat="1" ht="10">
      <c r="A200" s="35"/>
      <c r="B200" s="36"/>
      <c r="C200" s="37"/>
      <c r="D200" s="192" t="s">
        <v>249</v>
      </c>
      <c r="E200" s="37"/>
      <c r="F200" s="193" t="s">
        <v>1026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249</v>
      </c>
      <c r="AU200" s="18" t="s">
        <v>86</v>
      </c>
    </row>
    <row r="201" spans="1:65" s="13" customFormat="1" ht="10">
      <c r="B201" s="199"/>
      <c r="C201" s="200"/>
      <c r="D201" s="192" t="s">
        <v>252</v>
      </c>
      <c r="E201" s="201" t="s">
        <v>19</v>
      </c>
      <c r="F201" s="202" t="s">
        <v>86</v>
      </c>
      <c r="G201" s="200"/>
      <c r="H201" s="203">
        <v>2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252</v>
      </c>
      <c r="AU201" s="209" t="s">
        <v>86</v>
      </c>
      <c r="AV201" s="13" t="s">
        <v>86</v>
      </c>
      <c r="AW201" s="13" t="s">
        <v>37</v>
      </c>
      <c r="AX201" s="13" t="s">
        <v>76</v>
      </c>
      <c r="AY201" s="209" t="s">
        <v>237</v>
      </c>
    </row>
    <row r="202" spans="1:65" s="14" customFormat="1" ht="10">
      <c r="B202" s="210"/>
      <c r="C202" s="211"/>
      <c r="D202" s="192" t="s">
        <v>252</v>
      </c>
      <c r="E202" s="212" t="s">
        <v>19</v>
      </c>
      <c r="F202" s="213" t="s">
        <v>253</v>
      </c>
      <c r="G202" s="211"/>
      <c r="H202" s="214">
        <v>2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252</v>
      </c>
      <c r="AU202" s="220" t="s">
        <v>86</v>
      </c>
      <c r="AV202" s="14" t="s">
        <v>254</v>
      </c>
      <c r="AW202" s="14" t="s">
        <v>37</v>
      </c>
      <c r="AX202" s="14" t="s">
        <v>84</v>
      </c>
      <c r="AY202" s="220" t="s">
        <v>237</v>
      </c>
    </row>
    <row r="203" spans="1:65" s="2" customFormat="1" ht="14.4" customHeight="1">
      <c r="A203" s="35"/>
      <c r="B203" s="36"/>
      <c r="C203" s="225" t="s">
        <v>348</v>
      </c>
      <c r="D203" s="225" t="s">
        <v>680</v>
      </c>
      <c r="E203" s="226" t="s">
        <v>1028</v>
      </c>
      <c r="F203" s="227" t="s">
        <v>1029</v>
      </c>
      <c r="G203" s="228" t="s">
        <v>370</v>
      </c>
      <c r="H203" s="229">
        <v>3</v>
      </c>
      <c r="I203" s="230"/>
      <c r="J203" s="231">
        <f>ROUND(I203*H203,2)</f>
        <v>0</v>
      </c>
      <c r="K203" s="227" t="s">
        <v>19</v>
      </c>
      <c r="L203" s="232"/>
      <c r="M203" s="233" t="s">
        <v>19</v>
      </c>
      <c r="N203" s="234" t="s">
        <v>47</v>
      </c>
      <c r="O203" s="65"/>
      <c r="P203" s="188">
        <f>O203*H203</f>
        <v>0</v>
      </c>
      <c r="Q203" s="188">
        <v>8.0000000000000002E-3</v>
      </c>
      <c r="R203" s="188">
        <f>Q203*H203</f>
        <v>2.4E-2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288</v>
      </c>
      <c r="AT203" s="190" t="s">
        <v>680</v>
      </c>
      <c r="AU203" s="190" t="s">
        <v>86</v>
      </c>
      <c r="AY203" s="18" t="s">
        <v>237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84</v>
      </c>
      <c r="BK203" s="191">
        <f>ROUND(I203*H203,2)</f>
        <v>0</v>
      </c>
      <c r="BL203" s="18" t="s">
        <v>254</v>
      </c>
      <c r="BM203" s="190" t="s">
        <v>1030</v>
      </c>
    </row>
    <row r="204" spans="1:65" s="2" customFormat="1" ht="10">
      <c r="A204" s="35"/>
      <c r="B204" s="36"/>
      <c r="C204" s="37"/>
      <c r="D204" s="192" t="s">
        <v>249</v>
      </c>
      <c r="E204" s="37"/>
      <c r="F204" s="193" t="s">
        <v>1029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86</v>
      </c>
    </row>
    <row r="205" spans="1:65" s="13" customFormat="1" ht="10">
      <c r="B205" s="199"/>
      <c r="C205" s="200"/>
      <c r="D205" s="192" t="s">
        <v>252</v>
      </c>
      <c r="E205" s="201" t="s">
        <v>19</v>
      </c>
      <c r="F205" s="202" t="s">
        <v>260</v>
      </c>
      <c r="G205" s="200"/>
      <c r="H205" s="203">
        <v>3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252</v>
      </c>
      <c r="AU205" s="209" t="s">
        <v>86</v>
      </c>
      <c r="AV205" s="13" t="s">
        <v>86</v>
      </c>
      <c r="AW205" s="13" t="s">
        <v>37</v>
      </c>
      <c r="AX205" s="13" t="s">
        <v>84</v>
      </c>
      <c r="AY205" s="209" t="s">
        <v>237</v>
      </c>
    </row>
    <row r="206" spans="1:65" s="12" customFormat="1" ht="25.9" customHeight="1">
      <c r="B206" s="163"/>
      <c r="C206" s="164"/>
      <c r="D206" s="165" t="s">
        <v>75</v>
      </c>
      <c r="E206" s="166" t="s">
        <v>619</v>
      </c>
      <c r="F206" s="166" t="s">
        <v>620</v>
      </c>
      <c r="G206" s="164"/>
      <c r="H206" s="164"/>
      <c r="I206" s="167"/>
      <c r="J206" s="168">
        <f>BK206</f>
        <v>0</v>
      </c>
      <c r="K206" s="164"/>
      <c r="L206" s="169"/>
      <c r="M206" s="170"/>
      <c r="N206" s="171"/>
      <c r="O206" s="171"/>
      <c r="P206" s="172">
        <f>P207+P216+P248+P299+P387+P452</f>
        <v>0</v>
      </c>
      <c r="Q206" s="171"/>
      <c r="R206" s="172">
        <f>R207+R216+R248+R299+R387+R452</f>
        <v>20.376490459999996</v>
      </c>
      <c r="S206" s="171"/>
      <c r="T206" s="173">
        <f>T207+T216+T248+T299+T387+T452</f>
        <v>0</v>
      </c>
      <c r="AR206" s="174" t="s">
        <v>86</v>
      </c>
      <c r="AT206" s="175" t="s">
        <v>75</v>
      </c>
      <c r="AU206" s="175" t="s">
        <v>76</v>
      </c>
      <c r="AY206" s="174" t="s">
        <v>237</v>
      </c>
      <c r="BK206" s="176">
        <f>BK207+BK216+BK248+BK299+BK387+BK452</f>
        <v>0</v>
      </c>
    </row>
    <row r="207" spans="1:65" s="12" customFormat="1" ht="22.75" customHeight="1">
      <c r="B207" s="163"/>
      <c r="C207" s="164"/>
      <c r="D207" s="165" t="s">
        <v>75</v>
      </c>
      <c r="E207" s="177" t="s">
        <v>657</v>
      </c>
      <c r="F207" s="177" t="s">
        <v>658</v>
      </c>
      <c r="G207" s="164"/>
      <c r="H207" s="164"/>
      <c r="I207" s="167"/>
      <c r="J207" s="178">
        <f>BK207</f>
        <v>0</v>
      </c>
      <c r="K207" s="164"/>
      <c r="L207" s="169"/>
      <c r="M207" s="170"/>
      <c r="N207" s="171"/>
      <c r="O207" s="171"/>
      <c r="P207" s="172">
        <f>SUM(P208:P215)</f>
        <v>0</v>
      </c>
      <c r="Q207" s="171"/>
      <c r="R207" s="172">
        <f>SUM(R208:R215)</f>
        <v>0.56442000000000003</v>
      </c>
      <c r="S207" s="171"/>
      <c r="T207" s="173">
        <f>SUM(T208:T215)</f>
        <v>0</v>
      </c>
      <c r="AR207" s="174" t="s">
        <v>86</v>
      </c>
      <c r="AT207" s="175" t="s">
        <v>75</v>
      </c>
      <c r="AU207" s="175" t="s">
        <v>84</v>
      </c>
      <c r="AY207" s="174" t="s">
        <v>237</v>
      </c>
      <c r="BK207" s="176">
        <f>SUM(BK208:BK215)</f>
        <v>0</v>
      </c>
    </row>
    <row r="208" spans="1:65" s="2" customFormat="1" ht="14.4" customHeight="1">
      <c r="A208" s="35"/>
      <c r="B208" s="36"/>
      <c r="C208" s="179" t="s">
        <v>355</v>
      </c>
      <c r="D208" s="179" t="s">
        <v>242</v>
      </c>
      <c r="E208" s="180" t="s">
        <v>1031</v>
      </c>
      <c r="F208" s="181" t="s">
        <v>1032</v>
      </c>
      <c r="G208" s="182" t="s">
        <v>370</v>
      </c>
      <c r="H208" s="183">
        <v>60</v>
      </c>
      <c r="I208" s="184"/>
      <c r="J208" s="185">
        <f>ROUND(I208*H208,2)</f>
        <v>0</v>
      </c>
      <c r="K208" s="181" t="s">
        <v>19</v>
      </c>
      <c r="L208" s="40"/>
      <c r="M208" s="186" t="s">
        <v>19</v>
      </c>
      <c r="N208" s="187" t="s">
        <v>47</v>
      </c>
      <c r="O208" s="65"/>
      <c r="P208" s="188">
        <f>O208*H208</f>
        <v>0</v>
      </c>
      <c r="Q208" s="188">
        <v>9.4000000000000004E-3</v>
      </c>
      <c r="R208" s="188">
        <f>Q208*H208</f>
        <v>0.56400000000000006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331</v>
      </c>
      <c r="AT208" s="190" t="s">
        <v>242</v>
      </c>
      <c r="AU208" s="190" t="s">
        <v>86</v>
      </c>
      <c r="AY208" s="18" t="s">
        <v>237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84</v>
      </c>
      <c r="BK208" s="191">
        <f>ROUND(I208*H208,2)</f>
        <v>0</v>
      </c>
      <c r="BL208" s="18" t="s">
        <v>331</v>
      </c>
      <c r="BM208" s="190" t="s">
        <v>1033</v>
      </c>
    </row>
    <row r="209" spans="1:65" s="2" customFormat="1" ht="10">
      <c r="A209" s="35"/>
      <c r="B209" s="36"/>
      <c r="C209" s="37"/>
      <c r="D209" s="192" t="s">
        <v>249</v>
      </c>
      <c r="E209" s="37"/>
      <c r="F209" s="193" t="s">
        <v>1032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249</v>
      </c>
      <c r="AU209" s="18" t="s">
        <v>86</v>
      </c>
    </row>
    <row r="210" spans="1:65" s="2" customFormat="1" ht="18">
      <c r="A210" s="35"/>
      <c r="B210" s="36"/>
      <c r="C210" s="37"/>
      <c r="D210" s="192" t="s">
        <v>345</v>
      </c>
      <c r="E210" s="37"/>
      <c r="F210" s="221" t="s">
        <v>1034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345</v>
      </c>
      <c r="AU210" s="18" t="s">
        <v>86</v>
      </c>
    </row>
    <row r="211" spans="1:65" s="13" customFormat="1" ht="10">
      <c r="B211" s="199"/>
      <c r="C211" s="200"/>
      <c r="D211" s="192" t="s">
        <v>252</v>
      </c>
      <c r="E211" s="201" t="s">
        <v>19</v>
      </c>
      <c r="F211" s="202" t="s">
        <v>865</v>
      </c>
      <c r="G211" s="200"/>
      <c r="H211" s="203">
        <v>60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252</v>
      </c>
      <c r="AU211" s="209" t="s">
        <v>86</v>
      </c>
      <c r="AV211" s="13" t="s">
        <v>86</v>
      </c>
      <c r="AW211" s="13" t="s">
        <v>37</v>
      </c>
      <c r="AX211" s="13" t="s">
        <v>76</v>
      </c>
      <c r="AY211" s="209" t="s">
        <v>237</v>
      </c>
    </row>
    <row r="212" spans="1:65" s="14" customFormat="1" ht="10">
      <c r="B212" s="210"/>
      <c r="C212" s="211"/>
      <c r="D212" s="192" t="s">
        <v>252</v>
      </c>
      <c r="E212" s="212" t="s">
        <v>19</v>
      </c>
      <c r="F212" s="213" t="s">
        <v>253</v>
      </c>
      <c r="G212" s="211"/>
      <c r="H212" s="214">
        <v>60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252</v>
      </c>
      <c r="AU212" s="220" t="s">
        <v>86</v>
      </c>
      <c r="AV212" s="14" t="s">
        <v>254</v>
      </c>
      <c r="AW212" s="14" t="s">
        <v>37</v>
      </c>
      <c r="AX212" s="14" t="s">
        <v>84</v>
      </c>
      <c r="AY212" s="220" t="s">
        <v>237</v>
      </c>
    </row>
    <row r="213" spans="1:65" s="2" customFormat="1" ht="19.75" customHeight="1">
      <c r="A213" s="35"/>
      <c r="B213" s="36"/>
      <c r="C213" s="179" t="s">
        <v>7</v>
      </c>
      <c r="D213" s="179" t="s">
        <v>242</v>
      </c>
      <c r="E213" s="180" t="s">
        <v>1035</v>
      </c>
      <c r="F213" s="181" t="s">
        <v>1036</v>
      </c>
      <c r="G213" s="182" t="s">
        <v>370</v>
      </c>
      <c r="H213" s="183">
        <v>2</v>
      </c>
      <c r="I213" s="184"/>
      <c r="J213" s="185">
        <f>ROUND(I213*H213,2)</f>
        <v>0</v>
      </c>
      <c r="K213" s="181" t="s">
        <v>246</v>
      </c>
      <c r="L213" s="40"/>
      <c r="M213" s="186" t="s">
        <v>19</v>
      </c>
      <c r="N213" s="187" t="s">
        <v>47</v>
      </c>
      <c r="O213" s="65"/>
      <c r="P213" s="188">
        <f>O213*H213</f>
        <v>0</v>
      </c>
      <c r="Q213" s="188">
        <v>2.1000000000000001E-4</v>
      </c>
      <c r="R213" s="188">
        <f>Q213*H213</f>
        <v>4.2000000000000002E-4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331</v>
      </c>
      <c r="AT213" s="190" t="s">
        <v>242</v>
      </c>
      <c r="AU213" s="190" t="s">
        <v>86</v>
      </c>
      <c r="AY213" s="18" t="s">
        <v>237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84</v>
      </c>
      <c r="BK213" s="191">
        <f>ROUND(I213*H213,2)</f>
        <v>0</v>
      </c>
      <c r="BL213" s="18" t="s">
        <v>331</v>
      </c>
      <c r="BM213" s="190" t="s">
        <v>1037</v>
      </c>
    </row>
    <row r="214" spans="1:65" s="2" customFormat="1" ht="10">
      <c r="A214" s="35"/>
      <c r="B214" s="36"/>
      <c r="C214" s="37"/>
      <c r="D214" s="192" t="s">
        <v>249</v>
      </c>
      <c r="E214" s="37"/>
      <c r="F214" s="193" t="s">
        <v>1038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86</v>
      </c>
    </row>
    <row r="215" spans="1:65" s="2" customFormat="1" ht="10">
      <c r="A215" s="35"/>
      <c r="B215" s="36"/>
      <c r="C215" s="37"/>
      <c r="D215" s="197" t="s">
        <v>250</v>
      </c>
      <c r="E215" s="37"/>
      <c r="F215" s="198" t="s">
        <v>1039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250</v>
      </c>
      <c r="AU215" s="18" t="s">
        <v>86</v>
      </c>
    </row>
    <row r="216" spans="1:65" s="12" customFormat="1" ht="22.75" customHeight="1">
      <c r="B216" s="163"/>
      <c r="C216" s="164"/>
      <c r="D216" s="165" t="s">
        <v>75</v>
      </c>
      <c r="E216" s="177" t="s">
        <v>669</v>
      </c>
      <c r="F216" s="177" t="s">
        <v>670</v>
      </c>
      <c r="G216" s="164"/>
      <c r="H216" s="164"/>
      <c r="I216" s="167"/>
      <c r="J216" s="178">
        <f>BK216</f>
        <v>0</v>
      </c>
      <c r="K216" s="164"/>
      <c r="L216" s="169"/>
      <c r="M216" s="170"/>
      <c r="N216" s="171"/>
      <c r="O216" s="171"/>
      <c r="P216" s="172">
        <f>SUM(P217:P247)</f>
        <v>0</v>
      </c>
      <c r="Q216" s="171"/>
      <c r="R216" s="172">
        <f>SUM(R217:R247)</f>
        <v>0.35614049999999997</v>
      </c>
      <c r="S216" s="171"/>
      <c r="T216" s="173">
        <f>SUM(T217:T247)</f>
        <v>0</v>
      </c>
      <c r="AR216" s="174" t="s">
        <v>86</v>
      </c>
      <c r="AT216" s="175" t="s">
        <v>75</v>
      </c>
      <c r="AU216" s="175" t="s">
        <v>84</v>
      </c>
      <c r="AY216" s="174" t="s">
        <v>237</v>
      </c>
      <c r="BK216" s="176">
        <f>SUM(BK217:BK247)</f>
        <v>0</v>
      </c>
    </row>
    <row r="217" spans="1:65" s="2" customFormat="1" ht="14.4" customHeight="1">
      <c r="A217" s="35"/>
      <c r="B217" s="36"/>
      <c r="C217" s="179" t="s">
        <v>367</v>
      </c>
      <c r="D217" s="179" t="s">
        <v>242</v>
      </c>
      <c r="E217" s="180" t="s">
        <v>1040</v>
      </c>
      <c r="F217" s="181" t="s">
        <v>1041</v>
      </c>
      <c r="G217" s="182" t="s">
        <v>411</v>
      </c>
      <c r="H217" s="183">
        <v>88.17</v>
      </c>
      <c r="I217" s="184"/>
      <c r="J217" s="185">
        <f>ROUND(I217*H217,2)</f>
        <v>0</v>
      </c>
      <c r="K217" s="181" t="s">
        <v>246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1.17E-3</v>
      </c>
      <c r="R217" s="188">
        <f>Q217*H217</f>
        <v>0.10315890000000001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331</v>
      </c>
      <c r="AT217" s="190" t="s">
        <v>242</v>
      </c>
      <c r="AU217" s="190" t="s">
        <v>86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331</v>
      </c>
      <c r="BM217" s="190" t="s">
        <v>1042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1043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86</v>
      </c>
    </row>
    <row r="219" spans="1:65" s="2" customFormat="1" ht="10">
      <c r="A219" s="35"/>
      <c r="B219" s="36"/>
      <c r="C219" s="37"/>
      <c r="D219" s="197" t="s">
        <v>250</v>
      </c>
      <c r="E219" s="37"/>
      <c r="F219" s="198" t="s">
        <v>1044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250</v>
      </c>
      <c r="AU219" s="18" t="s">
        <v>86</v>
      </c>
    </row>
    <row r="220" spans="1:65" s="15" customFormat="1" ht="10">
      <c r="B220" s="235"/>
      <c r="C220" s="236"/>
      <c r="D220" s="192" t="s">
        <v>252</v>
      </c>
      <c r="E220" s="237" t="s">
        <v>19</v>
      </c>
      <c r="F220" s="238" t="s">
        <v>699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252</v>
      </c>
      <c r="AU220" s="244" t="s">
        <v>86</v>
      </c>
      <c r="AV220" s="15" t="s">
        <v>84</v>
      </c>
      <c r="AW220" s="15" t="s">
        <v>37</v>
      </c>
      <c r="AX220" s="15" t="s">
        <v>76</v>
      </c>
      <c r="AY220" s="244" t="s">
        <v>237</v>
      </c>
    </row>
    <row r="221" spans="1:65" s="13" customFormat="1" ht="10">
      <c r="B221" s="199"/>
      <c r="C221" s="200"/>
      <c r="D221" s="192" t="s">
        <v>252</v>
      </c>
      <c r="E221" s="201" t="s">
        <v>19</v>
      </c>
      <c r="F221" s="202" t="s">
        <v>700</v>
      </c>
      <c r="G221" s="200"/>
      <c r="H221" s="203">
        <v>8.2799999999999994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252</v>
      </c>
      <c r="AU221" s="209" t="s">
        <v>86</v>
      </c>
      <c r="AV221" s="13" t="s">
        <v>86</v>
      </c>
      <c r="AW221" s="13" t="s">
        <v>37</v>
      </c>
      <c r="AX221" s="13" t="s">
        <v>76</v>
      </c>
      <c r="AY221" s="209" t="s">
        <v>237</v>
      </c>
    </row>
    <row r="222" spans="1:65" s="15" customFormat="1" ht="10">
      <c r="B222" s="235"/>
      <c r="C222" s="236"/>
      <c r="D222" s="192" t="s">
        <v>252</v>
      </c>
      <c r="E222" s="237" t="s">
        <v>19</v>
      </c>
      <c r="F222" s="238" t="s">
        <v>701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252</v>
      </c>
      <c r="AU222" s="244" t="s">
        <v>86</v>
      </c>
      <c r="AV222" s="15" t="s">
        <v>84</v>
      </c>
      <c r="AW222" s="15" t="s">
        <v>37</v>
      </c>
      <c r="AX222" s="15" t="s">
        <v>76</v>
      </c>
      <c r="AY222" s="244" t="s">
        <v>237</v>
      </c>
    </row>
    <row r="223" spans="1:65" s="13" customFormat="1" ht="10">
      <c r="B223" s="199"/>
      <c r="C223" s="200"/>
      <c r="D223" s="192" t="s">
        <v>252</v>
      </c>
      <c r="E223" s="201" t="s">
        <v>19</v>
      </c>
      <c r="F223" s="202" t="s">
        <v>1045</v>
      </c>
      <c r="G223" s="200"/>
      <c r="H223" s="203">
        <v>5.28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252</v>
      </c>
      <c r="AU223" s="209" t="s">
        <v>86</v>
      </c>
      <c r="AV223" s="13" t="s">
        <v>86</v>
      </c>
      <c r="AW223" s="13" t="s">
        <v>37</v>
      </c>
      <c r="AX223" s="13" t="s">
        <v>76</v>
      </c>
      <c r="AY223" s="209" t="s">
        <v>237</v>
      </c>
    </row>
    <row r="224" spans="1:65" s="13" customFormat="1" ht="10">
      <c r="B224" s="199"/>
      <c r="C224" s="200"/>
      <c r="D224" s="192" t="s">
        <v>252</v>
      </c>
      <c r="E224" s="201" t="s">
        <v>19</v>
      </c>
      <c r="F224" s="202" t="s">
        <v>1046</v>
      </c>
      <c r="G224" s="200"/>
      <c r="H224" s="203">
        <v>20.100000000000001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252</v>
      </c>
      <c r="AU224" s="209" t="s">
        <v>86</v>
      </c>
      <c r="AV224" s="13" t="s">
        <v>86</v>
      </c>
      <c r="AW224" s="13" t="s">
        <v>37</v>
      </c>
      <c r="AX224" s="13" t="s">
        <v>76</v>
      </c>
      <c r="AY224" s="209" t="s">
        <v>237</v>
      </c>
    </row>
    <row r="225" spans="1:65" s="13" customFormat="1" ht="10">
      <c r="B225" s="199"/>
      <c r="C225" s="200"/>
      <c r="D225" s="192" t="s">
        <v>252</v>
      </c>
      <c r="E225" s="201" t="s">
        <v>19</v>
      </c>
      <c r="F225" s="202" t="s">
        <v>1047</v>
      </c>
      <c r="G225" s="200"/>
      <c r="H225" s="203">
        <v>7.95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252</v>
      </c>
      <c r="AU225" s="209" t="s">
        <v>86</v>
      </c>
      <c r="AV225" s="13" t="s">
        <v>86</v>
      </c>
      <c r="AW225" s="13" t="s">
        <v>37</v>
      </c>
      <c r="AX225" s="13" t="s">
        <v>76</v>
      </c>
      <c r="AY225" s="209" t="s">
        <v>237</v>
      </c>
    </row>
    <row r="226" spans="1:65" s="13" customFormat="1" ht="10">
      <c r="B226" s="199"/>
      <c r="C226" s="200"/>
      <c r="D226" s="192" t="s">
        <v>252</v>
      </c>
      <c r="E226" s="201" t="s">
        <v>19</v>
      </c>
      <c r="F226" s="202" t="s">
        <v>1048</v>
      </c>
      <c r="G226" s="200"/>
      <c r="H226" s="203">
        <v>3.7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252</v>
      </c>
      <c r="AU226" s="209" t="s">
        <v>86</v>
      </c>
      <c r="AV226" s="13" t="s">
        <v>86</v>
      </c>
      <c r="AW226" s="13" t="s">
        <v>37</v>
      </c>
      <c r="AX226" s="13" t="s">
        <v>76</v>
      </c>
      <c r="AY226" s="209" t="s">
        <v>237</v>
      </c>
    </row>
    <row r="227" spans="1:65" s="13" customFormat="1" ht="10">
      <c r="B227" s="199"/>
      <c r="C227" s="200"/>
      <c r="D227" s="192" t="s">
        <v>252</v>
      </c>
      <c r="E227" s="201" t="s">
        <v>19</v>
      </c>
      <c r="F227" s="202" t="s">
        <v>1049</v>
      </c>
      <c r="G227" s="200"/>
      <c r="H227" s="203">
        <v>3.31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252</v>
      </c>
      <c r="AU227" s="209" t="s">
        <v>86</v>
      </c>
      <c r="AV227" s="13" t="s">
        <v>86</v>
      </c>
      <c r="AW227" s="13" t="s">
        <v>37</v>
      </c>
      <c r="AX227" s="13" t="s">
        <v>76</v>
      </c>
      <c r="AY227" s="209" t="s">
        <v>237</v>
      </c>
    </row>
    <row r="228" spans="1:65" s="13" customFormat="1" ht="10">
      <c r="B228" s="199"/>
      <c r="C228" s="200"/>
      <c r="D228" s="192" t="s">
        <v>252</v>
      </c>
      <c r="E228" s="201" t="s">
        <v>19</v>
      </c>
      <c r="F228" s="202" t="s">
        <v>1050</v>
      </c>
      <c r="G228" s="200"/>
      <c r="H228" s="203">
        <v>12.89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252</v>
      </c>
      <c r="AU228" s="209" t="s">
        <v>86</v>
      </c>
      <c r="AV228" s="13" t="s">
        <v>86</v>
      </c>
      <c r="AW228" s="13" t="s">
        <v>37</v>
      </c>
      <c r="AX228" s="13" t="s">
        <v>76</v>
      </c>
      <c r="AY228" s="209" t="s">
        <v>237</v>
      </c>
    </row>
    <row r="229" spans="1:65" s="13" customFormat="1" ht="10">
      <c r="B229" s="199"/>
      <c r="C229" s="200"/>
      <c r="D229" s="192" t="s">
        <v>252</v>
      </c>
      <c r="E229" s="201" t="s">
        <v>19</v>
      </c>
      <c r="F229" s="202" t="s">
        <v>1051</v>
      </c>
      <c r="G229" s="200"/>
      <c r="H229" s="203">
        <v>11.76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252</v>
      </c>
      <c r="AU229" s="209" t="s">
        <v>86</v>
      </c>
      <c r="AV229" s="13" t="s">
        <v>86</v>
      </c>
      <c r="AW229" s="13" t="s">
        <v>37</v>
      </c>
      <c r="AX229" s="13" t="s">
        <v>76</v>
      </c>
      <c r="AY229" s="209" t="s">
        <v>237</v>
      </c>
    </row>
    <row r="230" spans="1:65" s="13" customFormat="1" ht="10">
      <c r="B230" s="199"/>
      <c r="C230" s="200"/>
      <c r="D230" s="192" t="s">
        <v>252</v>
      </c>
      <c r="E230" s="201" t="s">
        <v>19</v>
      </c>
      <c r="F230" s="202" t="s">
        <v>1052</v>
      </c>
      <c r="G230" s="200"/>
      <c r="H230" s="203">
        <v>5.6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252</v>
      </c>
      <c r="AU230" s="209" t="s">
        <v>86</v>
      </c>
      <c r="AV230" s="13" t="s">
        <v>86</v>
      </c>
      <c r="AW230" s="13" t="s">
        <v>37</v>
      </c>
      <c r="AX230" s="13" t="s">
        <v>76</v>
      </c>
      <c r="AY230" s="209" t="s">
        <v>237</v>
      </c>
    </row>
    <row r="231" spans="1:65" s="13" customFormat="1" ht="10">
      <c r="B231" s="199"/>
      <c r="C231" s="200"/>
      <c r="D231" s="192" t="s">
        <v>252</v>
      </c>
      <c r="E231" s="201" t="s">
        <v>19</v>
      </c>
      <c r="F231" s="202" t="s">
        <v>711</v>
      </c>
      <c r="G231" s="200"/>
      <c r="H231" s="203">
        <v>3.2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252</v>
      </c>
      <c r="AU231" s="209" t="s">
        <v>86</v>
      </c>
      <c r="AV231" s="13" t="s">
        <v>86</v>
      </c>
      <c r="AW231" s="13" t="s">
        <v>37</v>
      </c>
      <c r="AX231" s="13" t="s">
        <v>76</v>
      </c>
      <c r="AY231" s="209" t="s">
        <v>237</v>
      </c>
    </row>
    <row r="232" spans="1:65" s="13" customFormat="1" ht="10">
      <c r="B232" s="199"/>
      <c r="C232" s="200"/>
      <c r="D232" s="192" t="s">
        <v>252</v>
      </c>
      <c r="E232" s="201" t="s">
        <v>19</v>
      </c>
      <c r="F232" s="202" t="s">
        <v>1053</v>
      </c>
      <c r="G232" s="200"/>
      <c r="H232" s="203">
        <v>6.1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252</v>
      </c>
      <c r="AU232" s="209" t="s">
        <v>86</v>
      </c>
      <c r="AV232" s="13" t="s">
        <v>86</v>
      </c>
      <c r="AW232" s="13" t="s">
        <v>37</v>
      </c>
      <c r="AX232" s="13" t="s">
        <v>76</v>
      </c>
      <c r="AY232" s="209" t="s">
        <v>237</v>
      </c>
    </row>
    <row r="233" spans="1:65" s="14" customFormat="1" ht="10">
      <c r="B233" s="210"/>
      <c r="C233" s="211"/>
      <c r="D233" s="192" t="s">
        <v>252</v>
      </c>
      <c r="E233" s="212" t="s">
        <v>19</v>
      </c>
      <c r="F233" s="213" t="s">
        <v>253</v>
      </c>
      <c r="G233" s="211"/>
      <c r="H233" s="214">
        <v>88.17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252</v>
      </c>
      <c r="AU233" s="220" t="s">
        <v>86</v>
      </c>
      <c r="AV233" s="14" t="s">
        <v>254</v>
      </c>
      <c r="AW233" s="14" t="s">
        <v>37</v>
      </c>
      <c r="AX233" s="14" t="s">
        <v>84</v>
      </c>
      <c r="AY233" s="220" t="s">
        <v>237</v>
      </c>
    </row>
    <row r="234" spans="1:65" s="2" customFormat="1" ht="22.25" customHeight="1">
      <c r="A234" s="35"/>
      <c r="B234" s="36"/>
      <c r="C234" s="225" t="s">
        <v>374</v>
      </c>
      <c r="D234" s="225" t="s">
        <v>680</v>
      </c>
      <c r="E234" s="226" t="s">
        <v>1054</v>
      </c>
      <c r="F234" s="227" t="s">
        <v>1055</v>
      </c>
      <c r="G234" s="228" t="s">
        <v>411</v>
      </c>
      <c r="H234" s="229">
        <v>98.75</v>
      </c>
      <c r="I234" s="230"/>
      <c r="J234" s="231">
        <f>ROUND(I234*H234,2)</f>
        <v>0</v>
      </c>
      <c r="K234" s="227" t="s">
        <v>246</v>
      </c>
      <c r="L234" s="232"/>
      <c r="M234" s="233" t="s">
        <v>19</v>
      </c>
      <c r="N234" s="234" t="s">
        <v>47</v>
      </c>
      <c r="O234" s="65"/>
      <c r="P234" s="188">
        <f>O234*H234</f>
        <v>0</v>
      </c>
      <c r="Q234" s="188">
        <v>2.0999999999999999E-3</v>
      </c>
      <c r="R234" s="188">
        <f>Q234*H234</f>
        <v>0.20737499999999998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602</v>
      </c>
      <c r="AT234" s="190" t="s">
        <v>680</v>
      </c>
      <c r="AU234" s="190" t="s">
        <v>86</v>
      </c>
      <c r="AY234" s="18" t="s">
        <v>237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84</v>
      </c>
      <c r="BK234" s="191">
        <f>ROUND(I234*H234,2)</f>
        <v>0</v>
      </c>
      <c r="BL234" s="18" t="s">
        <v>331</v>
      </c>
      <c r="BM234" s="190" t="s">
        <v>1056</v>
      </c>
    </row>
    <row r="235" spans="1:65" s="2" customFormat="1" ht="10">
      <c r="A235" s="35"/>
      <c r="B235" s="36"/>
      <c r="C235" s="37"/>
      <c r="D235" s="192" t="s">
        <v>249</v>
      </c>
      <c r="E235" s="37"/>
      <c r="F235" s="193" t="s">
        <v>1055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249</v>
      </c>
      <c r="AU235" s="18" t="s">
        <v>86</v>
      </c>
    </row>
    <row r="236" spans="1:65" s="13" customFormat="1" ht="10">
      <c r="B236" s="199"/>
      <c r="C236" s="200"/>
      <c r="D236" s="192" t="s">
        <v>252</v>
      </c>
      <c r="E236" s="200"/>
      <c r="F236" s="202" t="s">
        <v>1057</v>
      </c>
      <c r="G236" s="200"/>
      <c r="H236" s="203">
        <v>98.75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252</v>
      </c>
      <c r="AU236" s="209" t="s">
        <v>86</v>
      </c>
      <c r="AV236" s="13" t="s">
        <v>86</v>
      </c>
      <c r="AW236" s="13" t="s">
        <v>4</v>
      </c>
      <c r="AX236" s="13" t="s">
        <v>84</v>
      </c>
      <c r="AY236" s="209" t="s">
        <v>237</v>
      </c>
    </row>
    <row r="237" spans="1:65" s="2" customFormat="1" ht="19.75" customHeight="1">
      <c r="A237" s="35"/>
      <c r="B237" s="36"/>
      <c r="C237" s="179" t="s">
        <v>541</v>
      </c>
      <c r="D237" s="179" t="s">
        <v>242</v>
      </c>
      <c r="E237" s="180" t="s">
        <v>1058</v>
      </c>
      <c r="F237" s="181" t="s">
        <v>1059</v>
      </c>
      <c r="G237" s="182" t="s">
        <v>411</v>
      </c>
      <c r="H237" s="183">
        <v>38.979999999999997</v>
      </c>
      <c r="I237" s="184"/>
      <c r="J237" s="185">
        <f>ROUND(I237*H237,2)</f>
        <v>0</v>
      </c>
      <c r="K237" s="181" t="s">
        <v>19</v>
      </c>
      <c r="L237" s="40"/>
      <c r="M237" s="186" t="s">
        <v>19</v>
      </c>
      <c r="N237" s="187" t="s">
        <v>47</v>
      </c>
      <c r="O237" s="65"/>
      <c r="P237" s="188">
        <f>O237*H237</f>
        <v>0</v>
      </c>
      <c r="Q237" s="188">
        <v>1.17E-3</v>
      </c>
      <c r="R237" s="188">
        <f>Q237*H237</f>
        <v>4.5606599999999997E-2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331</v>
      </c>
      <c r="AT237" s="190" t="s">
        <v>242</v>
      </c>
      <c r="AU237" s="190" t="s">
        <v>86</v>
      </c>
      <c r="AY237" s="18" t="s">
        <v>237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84</v>
      </c>
      <c r="BK237" s="191">
        <f>ROUND(I237*H237,2)</f>
        <v>0</v>
      </c>
      <c r="BL237" s="18" t="s">
        <v>331</v>
      </c>
      <c r="BM237" s="190" t="s">
        <v>1060</v>
      </c>
    </row>
    <row r="238" spans="1:65" s="2" customFormat="1" ht="10">
      <c r="A238" s="35"/>
      <c r="B238" s="36"/>
      <c r="C238" s="37"/>
      <c r="D238" s="192" t="s">
        <v>249</v>
      </c>
      <c r="E238" s="37"/>
      <c r="F238" s="193" t="s">
        <v>1059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249</v>
      </c>
      <c r="AU238" s="18" t="s">
        <v>86</v>
      </c>
    </row>
    <row r="239" spans="1:65" s="15" customFormat="1" ht="10">
      <c r="B239" s="235"/>
      <c r="C239" s="236"/>
      <c r="D239" s="192" t="s">
        <v>252</v>
      </c>
      <c r="E239" s="237" t="s">
        <v>19</v>
      </c>
      <c r="F239" s="238" t="s">
        <v>699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252</v>
      </c>
      <c r="AU239" s="244" t="s">
        <v>86</v>
      </c>
      <c r="AV239" s="15" t="s">
        <v>84</v>
      </c>
      <c r="AW239" s="15" t="s">
        <v>37</v>
      </c>
      <c r="AX239" s="15" t="s">
        <v>76</v>
      </c>
      <c r="AY239" s="244" t="s">
        <v>237</v>
      </c>
    </row>
    <row r="240" spans="1:65" s="13" customFormat="1" ht="10">
      <c r="B240" s="199"/>
      <c r="C240" s="200"/>
      <c r="D240" s="192" t="s">
        <v>252</v>
      </c>
      <c r="E240" s="201" t="s">
        <v>19</v>
      </c>
      <c r="F240" s="202" t="s">
        <v>700</v>
      </c>
      <c r="G240" s="200"/>
      <c r="H240" s="203">
        <v>8.2799999999999994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252</v>
      </c>
      <c r="AU240" s="209" t="s">
        <v>86</v>
      </c>
      <c r="AV240" s="13" t="s">
        <v>86</v>
      </c>
      <c r="AW240" s="13" t="s">
        <v>37</v>
      </c>
      <c r="AX240" s="13" t="s">
        <v>76</v>
      </c>
      <c r="AY240" s="209" t="s">
        <v>237</v>
      </c>
    </row>
    <row r="241" spans="1:65" s="15" customFormat="1" ht="10">
      <c r="B241" s="235"/>
      <c r="C241" s="236"/>
      <c r="D241" s="192" t="s">
        <v>252</v>
      </c>
      <c r="E241" s="237" t="s">
        <v>19</v>
      </c>
      <c r="F241" s="238" t="s">
        <v>701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252</v>
      </c>
      <c r="AU241" s="244" t="s">
        <v>86</v>
      </c>
      <c r="AV241" s="15" t="s">
        <v>84</v>
      </c>
      <c r="AW241" s="15" t="s">
        <v>37</v>
      </c>
      <c r="AX241" s="15" t="s">
        <v>76</v>
      </c>
      <c r="AY241" s="244" t="s">
        <v>237</v>
      </c>
    </row>
    <row r="242" spans="1:65" s="13" customFormat="1" ht="10">
      <c r="B242" s="199"/>
      <c r="C242" s="200"/>
      <c r="D242" s="192" t="s">
        <v>252</v>
      </c>
      <c r="E242" s="201" t="s">
        <v>19</v>
      </c>
      <c r="F242" s="202" t="s">
        <v>702</v>
      </c>
      <c r="G242" s="200"/>
      <c r="H242" s="203">
        <v>1.4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252</v>
      </c>
      <c r="AU242" s="209" t="s">
        <v>86</v>
      </c>
      <c r="AV242" s="13" t="s">
        <v>86</v>
      </c>
      <c r="AW242" s="13" t="s">
        <v>37</v>
      </c>
      <c r="AX242" s="13" t="s">
        <v>76</v>
      </c>
      <c r="AY242" s="209" t="s">
        <v>237</v>
      </c>
    </row>
    <row r="243" spans="1:65" s="13" customFormat="1" ht="10">
      <c r="B243" s="199"/>
      <c r="C243" s="200"/>
      <c r="D243" s="192" t="s">
        <v>252</v>
      </c>
      <c r="E243" s="201" t="s">
        <v>19</v>
      </c>
      <c r="F243" s="202" t="s">
        <v>703</v>
      </c>
      <c r="G243" s="200"/>
      <c r="H243" s="203">
        <v>4.95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252</v>
      </c>
      <c r="AU243" s="209" t="s">
        <v>86</v>
      </c>
      <c r="AV243" s="13" t="s">
        <v>86</v>
      </c>
      <c r="AW243" s="13" t="s">
        <v>37</v>
      </c>
      <c r="AX243" s="13" t="s">
        <v>76</v>
      </c>
      <c r="AY243" s="209" t="s">
        <v>237</v>
      </c>
    </row>
    <row r="244" spans="1:65" s="13" customFormat="1" ht="10">
      <c r="B244" s="199"/>
      <c r="C244" s="200"/>
      <c r="D244" s="192" t="s">
        <v>252</v>
      </c>
      <c r="E244" s="201" t="s">
        <v>19</v>
      </c>
      <c r="F244" s="202" t="s">
        <v>704</v>
      </c>
      <c r="G244" s="200"/>
      <c r="H244" s="203">
        <v>20.95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252</v>
      </c>
      <c r="AU244" s="209" t="s">
        <v>86</v>
      </c>
      <c r="AV244" s="13" t="s">
        <v>86</v>
      </c>
      <c r="AW244" s="13" t="s">
        <v>37</v>
      </c>
      <c r="AX244" s="13" t="s">
        <v>76</v>
      </c>
      <c r="AY244" s="209" t="s">
        <v>237</v>
      </c>
    </row>
    <row r="245" spans="1:65" s="13" customFormat="1" ht="10">
      <c r="B245" s="199"/>
      <c r="C245" s="200"/>
      <c r="D245" s="192" t="s">
        <v>252</v>
      </c>
      <c r="E245" s="201" t="s">
        <v>19</v>
      </c>
      <c r="F245" s="202" t="s">
        <v>705</v>
      </c>
      <c r="G245" s="200"/>
      <c r="H245" s="203">
        <v>1.7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252</v>
      </c>
      <c r="AU245" s="209" t="s">
        <v>86</v>
      </c>
      <c r="AV245" s="13" t="s">
        <v>86</v>
      </c>
      <c r="AW245" s="13" t="s">
        <v>37</v>
      </c>
      <c r="AX245" s="13" t="s">
        <v>76</v>
      </c>
      <c r="AY245" s="209" t="s">
        <v>237</v>
      </c>
    </row>
    <row r="246" spans="1:65" s="13" customFormat="1" ht="10">
      <c r="B246" s="199"/>
      <c r="C246" s="200"/>
      <c r="D246" s="192" t="s">
        <v>252</v>
      </c>
      <c r="E246" s="201" t="s">
        <v>19</v>
      </c>
      <c r="F246" s="202" t="s">
        <v>706</v>
      </c>
      <c r="G246" s="200"/>
      <c r="H246" s="203">
        <v>1.7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252</v>
      </c>
      <c r="AU246" s="209" t="s">
        <v>86</v>
      </c>
      <c r="AV246" s="13" t="s">
        <v>86</v>
      </c>
      <c r="AW246" s="13" t="s">
        <v>37</v>
      </c>
      <c r="AX246" s="13" t="s">
        <v>76</v>
      </c>
      <c r="AY246" s="209" t="s">
        <v>237</v>
      </c>
    </row>
    <row r="247" spans="1:65" s="14" customFormat="1" ht="10">
      <c r="B247" s="210"/>
      <c r="C247" s="211"/>
      <c r="D247" s="192" t="s">
        <v>252</v>
      </c>
      <c r="E247" s="212" t="s">
        <v>19</v>
      </c>
      <c r="F247" s="213" t="s">
        <v>253</v>
      </c>
      <c r="G247" s="211"/>
      <c r="H247" s="214">
        <v>38.980000000000004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252</v>
      </c>
      <c r="AU247" s="220" t="s">
        <v>86</v>
      </c>
      <c r="AV247" s="14" t="s">
        <v>254</v>
      </c>
      <c r="AW247" s="14" t="s">
        <v>37</v>
      </c>
      <c r="AX247" s="14" t="s">
        <v>84</v>
      </c>
      <c r="AY247" s="220" t="s">
        <v>237</v>
      </c>
    </row>
    <row r="248" spans="1:65" s="12" customFormat="1" ht="22.75" customHeight="1">
      <c r="B248" s="163"/>
      <c r="C248" s="164"/>
      <c r="D248" s="165" t="s">
        <v>75</v>
      </c>
      <c r="E248" s="177" t="s">
        <v>717</v>
      </c>
      <c r="F248" s="177" t="s">
        <v>718</v>
      </c>
      <c r="G248" s="164"/>
      <c r="H248" s="164"/>
      <c r="I248" s="167"/>
      <c r="J248" s="178">
        <f>BK248</f>
        <v>0</v>
      </c>
      <c r="K248" s="164"/>
      <c r="L248" s="169"/>
      <c r="M248" s="170"/>
      <c r="N248" s="171"/>
      <c r="O248" s="171"/>
      <c r="P248" s="172">
        <f>SUM(P249:P298)</f>
        <v>0</v>
      </c>
      <c r="Q248" s="171"/>
      <c r="R248" s="172">
        <f>SUM(R249:R298)</f>
        <v>0.42065254000000007</v>
      </c>
      <c r="S248" s="171"/>
      <c r="T248" s="173">
        <f>SUM(T249:T298)</f>
        <v>0</v>
      </c>
      <c r="AR248" s="174" t="s">
        <v>86</v>
      </c>
      <c r="AT248" s="175" t="s">
        <v>75</v>
      </c>
      <c r="AU248" s="175" t="s">
        <v>84</v>
      </c>
      <c r="AY248" s="174" t="s">
        <v>237</v>
      </c>
      <c r="BK248" s="176">
        <f>SUM(BK249:BK298)</f>
        <v>0</v>
      </c>
    </row>
    <row r="249" spans="1:65" s="2" customFormat="1" ht="14.4" customHeight="1">
      <c r="A249" s="35"/>
      <c r="B249" s="36"/>
      <c r="C249" s="179" t="s">
        <v>347</v>
      </c>
      <c r="D249" s="179" t="s">
        <v>242</v>
      </c>
      <c r="E249" s="180" t="s">
        <v>1061</v>
      </c>
      <c r="F249" s="181" t="s">
        <v>1062</v>
      </c>
      <c r="G249" s="182" t="s">
        <v>411</v>
      </c>
      <c r="H249" s="183">
        <v>4.1820000000000004</v>
      </c>
      <c r="I249" s="184"/>
      <c r="J249" s="185">
        <f>ROUND(I249*H249,2)</f>
        <v>0</v>
      </c>
      <c r="K249" s="181" t="s">
        <v>246</v>
      </c>
      <c r="L249" s="40"/>
      <c r="M249" s="186" t="s">
        <v>19</v>
      </c>
      <c r="N249" s="187" t="s">
        <v>47</v>
      </c>
      <c r="O249" s="65"/>
      <c r="P249" s="188">
        <f>O249*H249</f>
        <v>0</v>
      </c>
      <c r="Q249" s="188">
        <v>2.7E-4</v>
      </c>
      <c r="R249" s="188">
        <f>Q249*H249</f>
        <v>1.12914E-3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331</v>
      </c>
      <c r="AT249" s="190" t="s">
        <v>242</v>
      </c>
      <c r="AU249" s="190" t="s">
        <v>86</v>
      </c>
      <c r="AY249" s="18" t="s">
        <v>237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84</v>
      </c>
      <c r="BK249" s="191">
        <f>ROUND(I249*H249,2)</f>
        <v>0</v>
      </c>
      <c r="BL249" s="18" t="s">
        <v>331</v>
      </c>
      <c r="BM249" s="190" t="s">
        <v>1063</v>
      </c>
    </row>
    <row r="250" spans="1:65" s="2" customFormat="1" ht="10">
      <c r="A250" s="35"/>
      <c r="B250" s="36"/>
      <c r="C250" s="37"/>
      <c r="D250" s="192" t="s">
        <v>249</v>
      </c>
      <c r="E250" s="37"/>
      <c r="F250" s="193" t="s">
        <v>1064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249</v>
      </c>
      <c r="AU250" s="18" t="s">
        <v>86</v>
      </c>
    </row>
    <row r="251" spans="1:65" s="2" customFormat="1" ht="10">
      <c r="A251" s="35"/>
      <c r="B251" s="36"/>
      <c r="C251" s="37"/>
      <c r="D251" s="197" t="s">
        <v>250</v>
      </c>
      <c r="E251" s="37"/>
      <c r="F251" s="198" t="s">
        <v>1065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250</v>
      </c>
      <c r="AU251" s="18" t="s">
        <v>86</v>
      </c>
    </row>
    <row r="252" spans="1:65" s="13" customFormat="1" ht="10">
      <c r="B252" s="199"/>
      <c r="C252" s="200"/>
      <c r="D252" s="192" t="s">
        <v>252</v>
      </c>
      <c r="E252" s="201" t="s">
        <v>19</v>
      </c>
      <c r="F252" s="202" t="s">
        <v>442</v>
      </c>
      <c r="G252" s="200"/>
      <c r="H252" s="203">
        <v>4.1820000000000004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252</v>
      </c>
      <c r="AU252" s="209" t="s">
        <v>86</v>
      </c>
      <c r="AV252" s="13" t="s">
        <v>86</v>
      </c>
      <c r="AW252" s="13" t="s">
        <v>37</v>
      </c>
      <c r="AX252" s="13" t="s">
        <v>84</v>
      </c>
      <c r="AY252" s="209" t="s">
        <v>237</v>
      </c>
    </row>
    <row r="253" spans="1:65" s="2" customFormat="1" ht="14.4" customHeight="1">
      <c r="A253" s="35"/>
      <c r="B253" s="36"/>
      <c r="C253" s="225" t="s">
        <v>564</v>
      </c>
      <c r="D253" s="225" t="s">
        <v>680</v>
      </c>
      <c r="E253" s="226" t="s">
        <v>1066</v>
      </c>
      <c r="F253" s="227" t="s">
        <v>1067</v>
      </c>
      <c r="G253" s="228" t="s">
        <v>411</v>
      </c>
      <c r="H253" s="229">
        <v>4.1820000000000004</v>
      </c>
      <c r="I253" s="230"/>
      <c r="J253" s="231">
        <f>ROUND(I253*H253,2)</f>
        <v>0</v>
      </c>
      <c r="K253" s="227" t="s">
        <v>19</v>
      </c>
      <c r="L253" s="232"/>
      <c r="M253" s="233" t="s">
        <v>19</v>
      </c>
      <c r="N253" s="234" t="s">
        <v>47</v>
      </c>
      <c r="O253" s="65"/>
      <c r="P253" s="188">
        <f>O253*H253</f>
        <v>0</v>
      </c>
      <c r="Q253" s="188">
        <v>2.87E-2</v>
      </c>
      <c r="R253" s="188">
        <f>Q253*H253</f>
        <v>0.12002340000000002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602</v>
      </c>
      <c r="AT253" s="190" t="s">
        <v>680</v>
      </c>
      <c r="AU253" s="190" t="s">
        <v>86</v>
      </c>
      <c r="AY253" s="18" t="s">
        <v>237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84</v>
      </c>
      <c r="BK253" s="191">
        <f>ROUND(I253*H253,2)</f>
        <v>0</v>
      </c>
      <c r="BL253" s="18" t="s">
        <v>331</v>
      </c>
      <c r="BM253" s="190" t="s">
        <v>1068</v>
      </c>
    </row>
    <row r="254" spans="1:65" s="2" customFormat="1" ht="10">
      <c r="A254" s="35"/>
      <c r="B254" s="36"/>
      <c r="C254" s="37"/>
      <c r="D254" s="192" t="s">
        <v>249</v>
      </c>
      <c r="E254" s="37"/>
      <c r="F254" s="193" t="s">
        <v>1067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249</v>
      </c>
      <c r="AU254" s="18" t="s">
        <v>86</v>
      </c>
    </row>
    <row r="255" spans="1:65" s="2" customFormat="1" ht="27">
      <c r="A255" s="35"/>
      <c r="B255" s="36"/>
      <c r="C255" s="37"/>
      <c r="D255" s="192" t="s">
        <v>345</v>
      </c>
      <c r="E255" s="37"/>
      <c r="F255" s="221" t="s">
        <v>1069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345</v>
      </c>
      <c r="AU255" s="18" t="s">
        <v>86</v>
      </c>
    </row>
    <row r="256" spans="1:65" s="13" customFormat="1" ht="10">
      <c r="B256" s="199"/>
      <c r="C256" s="200"/>
      <c r="D256" s="192" t="s">
        <v>252</v>
      </c>
      <c r="E256" s="201" t="s">
        <v>19</v>
      </c>
      <c r="F256" s="202" t="s">
        <v>442</v>
      </c>
      <c r="G256" s="200"/>
      <c r="H256" s="203">
        <v>4.1820000000000004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252</v>
      </c>
      <c r="AU256" s="209" t="s">
        <v>86</v>
      </c>
      <c r="AV256" s="13" t="s">
        <v>86</v>
      </c>
      <c r="AW256" s="13" t="s">
        <v>37</v>
      </c>
      <c r="AX256" s="13" t="s">
        <v>76</v>
      </c>
      <c r="AY256" s="209" t="s">
        <v>237</v>
      </c>
    </row>
    <row r="257" spans="1:65" s="14" customFormat="1" ht="10">
      <c r="B257" s="210"/>
      <c r="C257" s="211"/>
      <c r="D257" s="192" t="s">
        <v>252</v>
      </c>
      <c r="E257" s="212" t="s">
        <v>19</v>
      </c>
      <c r="F257" s="213" t="s">
        <v>253</v>
      </c>
      <c r="G257" s="211"/>
      <c r="H257" s="214">
        <v>4.1820000000000004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252</v>
      </c>
      <c r="AU257" s="220" t="s">
        <v>86</v>
      </c>
      <c r="AV257" s="14" t="s">
        <v>254</v>
      </c>
      <c r="AW257" s="14" t="s">
        <v>37</v>
      </c>
      <c r="AX257" s="14" t="s">
        <v>84</v>
      </c>
      <c r="AY257" s="220" t="s">
        <v>237</v>
      </c>
    </row>
    <row r="258" spans="1:65" s="2" customFormat="1" ht="14.4" customHeight="1">
      <c r="A258" s="35"/>
      <c r="B258" s="36"/>
      <c r="C258" s="179" t="s">
        <v>571</v>
      </c>
      <c r="D258" s="179" t="s">
        <v>242</v>
      </c>
      <c r="E258" s="180" t="s">
        <v>1070</v>
      </c>
      <c r="F258" s="181" t="s">
        <v>1071</v>
      </c>
      <c r="G258" s="182" t="s">
        <v>370</v>
      </c>
      <c r="H258" s="183">
        <v>1</v>
      </c>
      <c r="I258" s="184"/>
      <c r="J258" s="185">
        <f>ROUND(I258*H258,2)</f>
        <v>0</v>
      </c>
      <c r="K258" s="181" t="s">
        <v>19</v>
      </c>
      <c r="L258" s="40"/>
      <c r="M258" s="186" t="s">
        <v>19</v>
      </c>
      <c r="N258" s="187" t="s">
        <v>47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331</v>
      </c>
      <c r="AT258" s="190" t="s">
        <v>242</v>
      </c>
      <c r="AU258" s="190" t="s">
        <v>86</v>
      </c>
      <c r="AY258" s="18" t="s">
        <v>237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84</v>
      </c>
      <c r="BK258" s="191">
        <f>ROUND(I258*H258,2)</f>
        <v>0</v>
      </c>
      <c r="BL258" s="18" t="s">
        <v>331</v>
      </c>
      <c r="BM258" s="190" t="s">
        <v>1072</v>
      </c>
    </row>
    <row r="259" spans="1:65" s="2" customFormat="1" ht="10">
      <c r="A259" s="35"/>
      <c r="B259" s="36"/>
      <c r="C259" s="37"/>
      <c r="D259" s="192" t="s">
        <v>249</v>
      </c>
      <c r="E259" s="37"/>
      <c r="F259" s="193" t="s">
        <v>1073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249</v>
      </c>
      <c r="AU259" s="18" t="s">
        <v>86</v>
      </c>
    </row>
    <row r="260" spans="1:65" s="2" customFormat="1" ht="14.4" customHeight="1">
      <c r="A260" s="35"/>
      <c r="B260" s="36"/>
      <c r="C260" s="225" t="s">
        <v>577</v>
      </c>
      <c r="D260" s="225" t="s">
        <v>680</v>
      </c>
      <c r="E260" s="226" t="s">
        <v>1074</v>
      </c>
      <c r="F260" s="227" t="s">
        <v>1075</v>
      </c>
      <c r="G260" s="228" t="s">
        <v>370</v>
      </c>
      <c r="H260" s="229">
        <v>1</v>
      </c>
      <c r="I260" s="230"/>
      <c r="J260" s="231">
        <f>ROUND(I260*H260,2)</f>
        <v>0</v>
      </c>
      <c r="K260" s="227" t="s">
        <v>19</v>
      </c>
      <c r="L260" s="232"/>
      <c r="M260" s="233" t="s">
        <v>19</v>
      </c>
      <c r="N260" s="234" t="s">
        <v>47</v>
      </c>
      <c r="O260" s="65"/>
      <c r="P260" s="188">
        <f>O260*H260</f>
        <v>0</v>
      </c>
      <c r="Q260" s="188">
        <v>1.4500000000000001E-2</v>
      </c>
      <c r="R260" s="188">
        <f>Q260*H260</f>
        <v>1.4500000000000001E-2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602</v>
      </c>
      <c r="AT260" s="190" t="s">
        <v>680</v>
      </c>
      <c r="AU260" s="190" t="s">
        <v>86</v>
      </c>
      <c r="AY260" s="18" t="s">
        <v>237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84</v>
      </c>
      <c r="BK260" s="191">
        <f>ROUND(I260*H260,2)</f>
        <v>0</v>
      </c>
      <c r="BL260" s="18" t="s">
        <v>331</v>
      </c>
      <c r="BM260" s="190" t="s">
        <v>1076</v>
      </c>
    </row>
    <row r="261" spans="1:65" s="2" customFormat="1" ht="10">
      <c r="A261" s="35"/>
      <c r="B261" s="36"/>
      <c r="C261" s="37"/>
      <c r="D261" s="192" t="s">
        <v>249</v>
      </c>
      <c r="E261" s="37"/>
      <c r="F261" s="193" t="s">
        <v>1075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249</v>
      </c>
      <c r="AU261" s="18" t="s">
        <v>86</v>
      </c>
    </row>
    <row r="262" spans="1:65" s="2" customFormat="1" ht="18">
      <c r="A262" s="35"/>
      <c r="B262" s="36"/>
      <c r="C262" s="37"/>
      <c r="D262" s="192" t="s">
        <v>345</v>
      </c>
      <c r="E262" s="37"/>
      <c r="F262" s="221" t="s">
        <v>1077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345</v>
      </c>
      <c r="AU262" s="18" t="s">
        <v>86</v>
      </c>
    </row>
    <row r="263" spans="1:65" s="2" customFormat="1" ht="14.4" customHeight="1">
      <c r="A263" s="35"/>
      <c r="B263" s="36"/>
      <c r="C263" s="179" t="s">
        <v>584</v>
      </c>
      <c r="D263" s="179" t="s">
        <v>242</v>
      </c>
      <c r="E263" s="180" t="s">
        <v>1078</v>
      </c>
      <c r="F263" s="181" t="s">
        <v>1079</v>
      </c>
      <c r="G263" s="182" t="s">
        <v>370</v>
      </c>
      <c r="H263" s="183">
        <v>13</v>
      </c>
      <c r="I263" s="184"/>
      <c r="J263" s="185">
        <f>ROUND(I263*H263,2)</f>
        <v>0</v>
      </c>
      <c r="K263" s="181" t="s">
        <v>246</v>
      </c>
      <c r="L263" s="40"/>
      <c r="M263" s="186" t="s">
        <v>19</v>
      </c>
      <c r="N263" s="187" t="s">
        <v>47</v>
      </c>
      <c r="O263" s="65"/>
      <c r="P263" s="188">
        <f>O263*H263</f>
        <v>0</v>
      </c>
      <c r="Q263" s="188">
        <v>0</v>
      </c>
      <c r="R263" s="188">
        <f>Q263*H263</f>
        <v>0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331</v>
      </c>
      <c r="AT263" s="190" t="s">
        <v>242</v>
      </c>
      <c r="AU263" s="190" t="s">
        <v>86</v>
      </c>
      <c r="AY263" s="18" t="s">
        <v>237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84</v>
      </c>
      <c r="BK263" s="191">
        <f>ROUND(I263*H263,2)</f>
        <v>0</v>
      </c>
      <c r="BL263" s="18" t="s">
        <v>331</v>
      </c>
      <c r="BM263" s="190" t="s">
        <v>1080</v>
      </c>
    </row>
    <row r="264" spans="1:65" s="2" customFormat="1" ht="10">
      <c r="A264" s="35"/>
      <c r="B264" s="36"/>
      <c r="C264" s="37"/>
      <c r="D264" s="192" t="s">
        <v>249</v>
      </c>
      <c r="E264" s="37"/>
      <c r="F264" s="193" t="s">
        <v>1081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249</v>
      </c>
      <c r="AU264" s="18" t="s">
        <v>86</v>
      </c>
    </row>
    <row r="265" spans="1:65" s="2" customFormat="1" ht="10">
      <c r="A265" s="35"/>
      <c r="B265" s="36"/>
      <c r="C265" s="37"/>
      <c r="D265" s="197" t="s">
        <v>250</v>
      </c>
      <c r="E265" s="37"/>
      <c r="F265" s="198" t="s">
        <v>1082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250</v>
      </c>
      <c r="AU265" s="18" t="s">
        <v>86</v>
      </c>
    </row>
    <row r="266" spans="1:65" s="2" customFormat="1" ht="14.4" customHeight="1">
      <c r="A266" s="35"/>
      <c r="B266" s="36"/>
      <c r="C266" s="225" t="s">
        <v>590</v>
      </c>
      <c r="D266" s="225" t="s">
        <v>680</v>
      </c>
      <c r="E266" s="226" t="s">
        <v>1083</v>
      </c>
      <c r="F266" s="227" t="s">
        <v>1084</v>
      </c>
      <c r="G266" s="228" t="s">
        <v>370</v>
      </c>
      <c r="H266" s="229">
        <v>4</v>
      </c>
      <c r="I266" s="230"/>
      <c r="J266" s="231">
        <f>ROUND(I266*H266,2)</f>
        <v>0</v>
      </c>
      <c r="K266" s="227" t="s">
        <v>19</v>
      </c>
      <c r="L266" s="232"/>
      <c r="M266" s="233" t="s">
        <v>19</v>
      </c>
      <c r="N266" s="234" t="s">
        <v>47</v>
      </c>
      <c r="O266" s="65"/>
      <c r="P266" s="188">
        <f>O266*H266</f>
        <v>0</v>
      </c>
      <c r="Q266" s="188">
        <v>1.6E-2</v>
      </c>
      <c r="R266" s="188">
        <f>Q266*H266</f>
        <v>6.4000000000000001E-2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602</v>
      </c>
      <c r="AT266" s="190" t="s">
        <v>680</v>
      </c>
      <c r="AU266" s="190" t="s">
        <v>86</v>
      </c>
      <c r="AY266" s="18" t="s">
        <v>237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84</v>
      </c>
      <c r="BK266" s="191">
        <f>ROUND(I266*H266,2)</f>
        <v>0</v>
      </c>
      <c r="BL266" s="18" t="s">
        <v>331</v>
      </c>
      <c r="BM266" s="190" t="s">
        <v>1085</v>
      </c>
    </row>
    <row r="267" spans="1:65" s="2" customFormat="1" ht="10">
      <c r="A267" s="35"/>
      <c r="B267" s="36"/>
      <c r="C267" s="37"/>
      <c r="D267" s="192" t="s">
        <v>249</v>
      </c>
      <c r="E267" s="37"/>
      <c r="F267" s="193" t="s">
        <v>1084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249</v>
      </c>
      <c r="AU267" s="18" t="s">
        <v>86</v>
      </c>
    </row>
    <row r="268" spans="1:65" s="2" customFormat="1" ht="18">
      <c r="A268" s="35"/>
      <c r="B268" s="36"/>
      <c r="C268" s="37"/>
      <c r="D268" s="192" t="s">
        <v>345</v>
      </c>
      <c r="E268" s="37"/>
      <c r="F268" s="221" t="s">
        <v>1086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345</v>
      </c>
      <c r="AU268" s="18" t="s">
        <v>86</v>
      </c>
    </row>
    <row r="269" spans="1:65" s="13" customFormat="1" ht="10">
      <c r="B269" s="199"/>
      <c r="C269" s="200"/>
      <c r="D269" s="192" t="s">
        <v>252</v>
      </c>
      <c r="E269" s="201" t="s">
        <v>19</v>
      </c>
      <c r="F269" s="202" t="s">
        <v>254</v>
      </c>
      <c r="G269" s="200"/>
      <c r="H269" s="203">
        <v>4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252</v>
      </c>
      <c r="AU269" s="209" t="s">
        <v>86</v>
      </c>
      <c r="AV269" s="13" t="s">
        <v>86</v>
      </c>
      <c r="AW269" s="13" t="s">
        <v>37</v>
      </c>
      <c r="AX269" s="13" t="s">
        <v>76</v>
      </c>
      <c r="AY269" s="209" t="s">
        <v>237</v>
      </c>
    </row>
    <row r="270" spans="1:65" s="14" customFormat="1" ht="10">
      <c r="B270" s="210"/>
      <c r="C270" s="211"/>
      <c r="D270" s="192" t="s">
        <v>252</v>
      </c>
      <c r="E270" s="212" t="s">
        <v>19</v>
      </c>
      <c r="F270" s="213" t="s">
        <v>253</v>
      </c>
      <c r="G270" s="211"/>
      <c r="H270" s="214">
        <v>4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252</v>
      </c>
      <c r="AU270" s="220" t="s">
        <v>86</v>
      </c>
      <c r="AV270" s="14" t="s">
        <v>254</v>
      </c>
      <c r="AW270" s="14" t="s">
        <v>37</v>
      </c>
      <c r="AX270" s="14" t="s">
        <v>84</v>
      </c>
      <c r="AY270" s="220" t="s">
        <v>237</v>
      </c>
    </row>
    <row r="271" spans="1:65" s="2" customFormat="1" ht="14.4" customHeight="1">
      <c r="A271" s="35"/>
      <c r="B271" s="36"/>
      <c r="C271" s="225" t="s">
        <v>596</v>
      </c>
      <c r="D271" s="225" t="s">
        <v>680</v>
      </c>
      <c r="E271" s="226" t="s">
        <v>1087</v>
      </c>
      <c r="F271" s="227" t="s">
        <v>1088</v>
      </c>
      <c r="G271" s="228" t="s">
        <v>370</v>
      </c>
      <c r="H271" s="229">
        <v>6</v>
      </c>
      <c r="I271" s="230"/>
      <c r="J271" s="231">
        <f>ROUND(I271*H271,2)</f>
        <v>0</v>
      </c>
      <c r="K271" s="227" t="s">
        <v>19</v>
      </c>
      <c r="L271" s="232"/>
      <c r="M271" s="233" t="s">
        <v>19</v>
      </c>
      <c r="N271" s="234" t="s">
        <v>47</v>
      </c>
      <c r="O271" s="65"/>
      <c r="P271" s="188">
        <f>O271*H271</f>
        <v>0</v>
      </c>
      <c r="Q271" s="188">
        <v>1.7000000000000001E-2</v>
      </c>
      <c r="R271" s="188">
        <f>Q271*H271</f>
        <v>0.10200000000000001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602</v>
      </c>
      <c r="AT271" s="190" t="s">
        <v>680</v>
      </c>
      <c r="AU271" s="190" t="s">
        <v>86</v>
      </c>
      <c r="AY271" s="18" t="s">
        <v>237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84</v>
      </c>
      <c r="BK271" s="191">
        <f>ROUND(I271*H271,2)</f>
        <v>0</v>
      </c>
      <c r="BL271" s="18" t="s">
        <v>331</v>
      </c>
      <c r="BM271" s="190" t="s">
        <v>1089</v>
      </c>
    </row>
    <row r="272" spans="1:65" s="2" customFormat="1" ht="10">
      <c r="A272" s="35"/>
      <c r="B272" s="36"/>
      <c r="C272" s="37"/>
      <c r="D272" s="192" t="s">
        <v>249</v>
      </c>
      <c r="E272" s="37"/>
      <c r="F272" s="193" t="s">
        <v>1088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249</v>
      </c>
      <c r="AU272" s="18" t="s">
        <v>86</v>
      </c>
    </row>
    <row r="273" spans="1:65" s="2" customFormat="1" ht="18">
      <c r="A273" s="35"/>
      <c r="B273" s="36"/>
      <c r="C273" s="37"/>
      <c r="D273" s="192" t="s">
        <v>345</v>
      </c>
      <c r="E273" s="37"/>
      <c r="F273" s="221" t="s">
        <v>1090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345</v>
      </c>
      <c r="AU273" s="18" t="s">
        <v>86</v>
      </c>
    </row>
    <row r="274" spans="1:65" s="13" customFormat="1" ht="10">
      <c r="B274" s="199"/>
      <c r="C274" s="200"/>
      <c r="D274" s="192" t="s">
        <v>252</v>
      </c>
      <c r="E274" s="201" t="s">
        <v>19</v>
      </c>
      <c r="F274" s="202" t="s">
        <v>276</v>
      </c>
      <c r="G274" s="200"/>
      <c r="H274" s="203">
        <v>6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252</v>
      </c>
      <c r="AU274" s="209" t="s">
        <v>86</v>
      </c>
      <c r="AV274" s="13" t="s">
        <v>86</v>
      </c>
      <c r="AW274" s="13" t="s">
        <v>37</v>
      </c>
      <c r="AX274" s="13" t="s">
        <v>76</v>
      </c>
      <c r="AY274" s="209" t="s">
        <v>237</v>
      </c>
    </row>
    <row r="275" spans="1:65" s="14" customFormat="1" ht="10">
      <c r="B275" s="210"/>
      <c r="C275" s="211"/>
      <c r="D275" s="192" t="s">
        <v>252</v>
      </c>
      <c r="E275" s="212" t="s">
        <v>19</v>
      </c>
      <c r="F275" s="213" t="s">
        <v>253</v>
      </c>
      <c r="G275" s="211"/>
      <c r="H275" s="214">
        <v>6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252</v>
      </c>
      <c r="AU275" s="220" t="s">
        <v>86</v>
      </c>
      <c r="AV275" s="14" t="s">
        <v>254</v>
      </c>
      <c r="AW275" s="14" t="s">
        <v>37</v>
      </c>
      <c r="AX275" s="14" t="s">
        <v>84</v>
      </c>
      <c r="AY275" s="220" t="s">
        <v>237</v>
      </c>
    </row>
    <row r="276" spans="1:65" s="2" customFormat="1" ht="14.4" customHeight="1">
      <c r="A276" s="35"/>
      <c r="B276" s="36"/>
      <c r="C276" s="225" t="s">
        <v>602</v>
      </c>
      <c r="D276" s="225" t="s">
        <v>680</v>
      </c>
      <c r="E276" s="226" t="s">
        <v>1091</v>
      </c>
      <c r="F276" s="227" t="s">
        <v>1092</v>
      </c>
      <c r="G276" s="228" t="s">
        <v>370</v>
      </c>
      <c r="H276" s="229">
        <v>2</v>
      </c>
      <c r="I276" s="230"/>
      <c r="J276" s="231">
        <f>ROUND(I276*H276,2)</f>
        <v>0</v>
      </c>
      <c r="K276" s="227" t="s">
        <v>19</v>
      </c>
      <c r="L276" s="232"/>
      <c r="M276" s="233" t="s">
        <v>19</v>
      </c>
      <c r="N276" s="234" t="s">
        <v>47</v>
      </c>
      <c r="O276" s="65"/>
      <c r="P276" s="188">
        <f>O276*H276</f>
        <v>0</v>
      </c>
      <c r="Q276" s="188">
        <v>1.6E-2</v>
      </c>
      <c r="R276" s="188">
        <f>Q276*H276</f>
        <v>3.2000000000000001E-2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602</v>
      </c>
      <c r="AT276" s="190" t="s">
        <v>680</v>
      </c>
      <c r="AU276" s="190" t="s">
        <v>86</v>
      </c>
      <c r="AY276" s="18" t="s">
        <v>237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84</v>
      </c>
      <c r="BK276" s="191">
        <f>ROUND(I276*H276,2)</f>
        <v>0</v>
      </c>
      <c r="BL276" s="18" t="s">
        <v>331</v>
      </c>
      <c r="BM276" s="190" t="s">
        <v>1093</v>
      </c>
    </row>
    <row r="277" spans="1:65" s="2" customFormat="1" ht="10">
      <c r="A277" s="35"/>
      <c r="B277" s="36"/>
      <c r="C277" s="37"/>
      <c r="D277" s="192" t="s">
        <v>249</v>
      </c>
      <c r="E277" s="37"/>
      <c r="F277" s="193" t="s">
        <v>1094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249</v>
      </c>
      <c r="AU277" s="18" t="s">
        <v>86</v>
      </c>
    </row>
    <row r="278" spans="1:65" s="2" customFormat="1" ht="18">
      <c r="A278" s="35"/>
      <c r="B278" s="36"/>
      <c r="C278" s="37"/>
      <c r="D278" s="192" t="s">
        <v>345</v>
      </c>
      <c r="E278" s="37"/>
      <c r="F278" s="221" t="s">
        <v>1095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345</v>
      </c>
      <c r="AU278" s="18" t="s">
        <v>86</v>
      </c>
    </row>
    <row r="279" spans="1:65" s="13" customFormat="1" ht="10">
      <c r="B279" s="199"/>
      <c r="C279" s="200"/>
      <c r="D279" s="192" t="s">
        <v>252</v>
      </c>
      <c r="E279" s="201" t="s">
        <v>19</v>
      </c>
      <c r="F279" s="202" t="s">
        <v>86</v>
      </c>
      <c r="G279" s="200"/>
      <c r="H279" s="203">
        <v>2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252</v>
      </c>
      <c r="AU279" s="209" t="s">
        <v>86</v>
      </c>
      <c r="AV279" s="13" t="s">
        <v>86</v>
      </c>
      <c r="AW279" s="13" t="s">
        <v>37</v>
      </c>
      <c r="AX279" s="13" t="s">
        <v>76</v>
      </c>
      <c r="AY279" s="209" t="s">
        <v>237</v>
      </c>
    </row>
    <row r="280" spans="1:65" s="14" customFormat="1" ht="10">
      <c r="B280" s="210"/>
      <c r="C280" s="211"/>
      <c r="D280" s="192" t="s">
        <v>252</v>
      </c>
      <c r="E280" s="212" t="s">
        <v>19</v>
      </c>
      <c r="F280" s="213" t="s">
        <v>253</v>
      </c>
      <c r="G280" s="211"/>
      <c r="H280" s="214">
        <v>2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252</v>
      </c>
      <c r="AU280" s="220" t="s">
        <v>86</v>
      </c>
      <c r="AV280" s="14" t="s">
        <v>254</v>
      </c>
      <c r="AW280" s="14" t="s">
        <v>37</v>
      </c>
      <c r="AX280" s="14" t="s">
        <v>84</v>
      </c>
      <c r="AY280" s="220" t="s">
        <v>237</v>
      </c>
    </row>
    <row r="281" spans="1:65" s="2" customFormat="1" ht="14.4" customHeight="1">
      <c r="A281" s="35"/>
      <c r="B281" s="36"/>
      <c r="C281" s="225" t="s">
        <v>608</v>
      </c>
      <c r="D281" s="225" t="s">
        <v>680</v>
      </c>
      <c r="E281" s="226" t="s">
        <v>1096</v>
      </c>
      <c r="F281" s="227" t="s">
        <v>1088</v>
      </c>
      <c r="G281" s="228" t="s">
        <v>370</v>
      </c>
      <c r="H281" s="229">
        <v>1</v>
      </c>
      <c r="I281" s="230"/>
      <c r="J281" s="231">
        <f>ROUND(I281*H281,2)</f>
        <v>0</v>
      </c>
      <c r="K281" s="227" t="s">
        <v>19</v>
      </c>
      <c r="L281" s="232"/>
      <c r="M281" s="233" t="s">
        <v>19</v>
      </c>
      <c r="N281" s="234" t="s">
        <v>47</v>
      </c>
      <c r="O281" s="65"/>
      <c r="P281" s="188">
        <f>O281*H281</f>
        <v>0</v>
      </c>
      <c r="Q281" s="188">
        <v>1.7000000000000001E-2</v>
      </c>
      <c r="R281" s="188">
        <f>Q281*H281</f>
        <v>1.7000000000000001E-2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602</v>
      </c>
      <c r="AT281" s="190" t="s">
        <v>680</v>
      </c>
      <c r="AU281" s="190" t="s">
        <v>86</v>
      </c>
      <c r="AY281" s="18" t="s">
        <v>237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84</v>
      </c>
      <c r="BK281" s="191">
        <f>ROUND(I281*H281,2)</f>
        <v>0</v>
      </c>
      <c r="BL281" s="18" t="s">
        <v>331</v>
      </c>
      <c r="BM281" s="190" t="s">
        <v>1097</v>
      </c>
    </row>
    <row r="282" spans="1:65" s="2" customFormat="1" ht="10">
      <c r="A282" s="35"/>
      <c r="B282" s="36"/>
      <c r="C282" s="37"/>
      <c r="D282" s="192" t="s">
        <v>249</v>
      </c>
      <c r="E282" s="37"/>
      <c r="F282" s="193" t="s">
        <v>1088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249</v>
      </c>
      <c r="AU282" s="18" t="s">
        <v>86</v>
      </c>
    </row>
    <row r="283" spans="1:65" s="2" customFormat="1" ht="18">
      <c r="A283" s="35"/>
      <c r="B283" s="36"/>
      <c r="C283" s="37"/>
      <c r="D283" s="192" t="s">
        <v>345</v>
      </c>
      <c r="E283" s="37"/>
      <c r="F283" s="221" t="s">
        <v>1098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345</v>
      </c>
      <c r="AU283" s="18" t="s">
        <v>86</v>
      </c>
    </row>
    <row r="284" spans="1:65" s="13" customFormat="1" ht="10">
      <c r="B284" s="199"/>
      <c r="C284" s="200"/>
      <c r="D284" s="192" t="s">
        <v>252</v>
      </c>
      <c r="E284" s="201" t="s">
        <v>19</v>
      </c>
      <c r="F284" s="202" t="s">
        <v>84</v>
      </c>
      <c r="G284" s="200"/>
      <c r="H284" s="203">
        <v>1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252</v>
      </c>
      <c r="AU284" s="209" t="s">
        <v>86</v>
      </c>
      <c r="AV284" s="13" t="s">
        <v>86</v>
      </c>
      <c r="AW284" s="13" t="s">
        <v>37</v>
      </c>
      <c r="AX284" s="13" t="s">
        <v>76</v>
      </c>
      <c r="AY284" s="209" t="s">
        <v>237</v>
      </c>
    </row>
    <row r="285" spans="1:65" s="14" customFormat="1" ht="10">
      <c r="B285" s="210"/>
      <c r="C285" s="211"/>
      <c r="D285" s="192" t="s">
        <v>252</v>
      </c>
      <c r="E285" s="212" t="s">
        <v>19</v>
      </c>
      <c r="F285" s="213" t="s">
        <v>253</v>
      </c>
      <c r="G285" s="211"/>
      <c r="H285" s="214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252</v>
      </c>
      <c r="AU285" s="220" t="s">
        <v>86</v>
      </c>
      <c r="AV285" s="14" t="s">
        <v>254</v>
      </c>
      <c r="AW285" s="14" t="s">
        <v>37</v>
      </c>
      <c r="AX285" s="14" t="s">
        <v>84</v>
      </c>
      <c r="AY285" s="220" t="s">
        <v>237</v>
      </c>
    </row>
    <row r="286" spans="1:65" s="2" customFormat="1" ht="14.4" customHeight="1">
      <c r="A286" s="35"/>
      <c r="B286" s="36"/>
      <c r="C286" s="179" t="s">
        <v>614</v>
      </c>
      <c r="D286" s="179" t="s">
        <v>242</v>
      </c>
      <c r="E286" s="180" t="s">
        <v>1099</v>
      </c>
      <c r="F286" s="181" t="s">
        <v>1100</v>
      </c>
      <c r="G286" s="182" t="s">
        <v>370</v>
      </c>
      <c r="H286" s="183">
        <v>2</v>
      </c>
      <c r="I286" s="184"/>
      <c r="J286" s="185">
        <f>ROUND(I286*H286,2)</f>
        <v>0</v>
      </c>
      <c r="K286" s="181" t="s">
        <v>246</v>
      </c>
      <c r="L286" s="40"/>
      <c r="M286" s="186" t="s">
        <v>19</v>
      </c>
      <c r="N286" s="187" t="s">
        <v>47</v>
      </c>
      <c r="O286" s="65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331</v>
      </c>
      <c r="AT286" s="190" t="s">
        <v>242</v>
      </c>
      <c r="AU286" s="190" t="s">
        <v>86</v>
      </c>
      <c r="AY286" s="18" t="s">
        <v>237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84</v>
      </c>
      <c r="BK286" s="191">
        <f>ROUND(I286*H286,2)</f>
        <v>0</v>
      </c>
      <c r="BL286" s="18" t="s">
        <v>331</v>
      </c>
      <c r="BM286" s="190" t="s">
        <v>1101</v>
      </c>
    </row>
    <row r="287" spans="1:65" s="2" customFormat="1" ht="10">
      <c r="A287" s="35"/>
      <c r="B287" s="36"/>
      <c r="C287" s="37"/>
      <c r="D287" s="192" t="s">
        <v>249</v>
      </c>
      <c r="E287" s="37"/>
      <c r="F287" s="193" t="s">
        <v>1102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249</v>
      </c>
      <c r="AU287" s="18" t="s">
        <v>86</v>
      </c>
    </row>
    <row r="288" spans="1:65" s="2" customFormat="1" ht="10">
      <c r="A288" s="35"/>
      <c r="B288" s="36"/>
      <c r="C288" s="37"/>
      <c r="D288" s="197" t="s">
        <v>250</v>
      </c>
      <c r="E288" s="37"/>
      <c r="F288" s="198" t="s">
        <v>1103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250</v>
      </c>
      <c r="AU288" s="18" t="s">
        <v>86</v>
      </c>
    </row>
    <row r="289" spans="1:65" s="2" customFormat="1" ht="14.4" customHeight="1">
      <c r="A289" s="35"/>
      <c r="B289" s="36"/>
      <c r="C289" s="225" t="s">
        <v>623</v>
      </c>
      <c r="D289" s="225" t="s">
        <v>680</v>
      </c>
      <c r="E289" s="226" t="s">
        <v>1104</v>
      </c>
      <c r="F289" s="227" t="s">
        <v>1105</v>
      </c>
      <c r="G289" s="228" t="s">
        <v>370</v>
      </c>
      <c r="H289" s="229">
        <v>1</v>
      </c>
      <c r="I289" s="230"/>
      <c r="J289" s="231">
        <f>ROUND(I289*H289,2)</f>
        <v>0</v>
      </c>
      <c r="K289" s="227" t="s">
        <v>19</v>
      </c>
      <c r="L289" s="232"/>
      <c r="M289" s="233" t="s">
        <v>19</v>
      </c>
      <c r="N289" s="234" t="s">
        <v>47</v>
      </c>
      <c r="O289" s="65"/>
      <c r="P289" s="188">
        <f>O289*H289</f>
        <v>0</v>
      </c>
      <c r="Q289" s="188">
        <v>3.5000000000000003E-2</v>
      </c>
      <c r="R289" s="188">
        <f>Q289*H289</f>
        <v>3.5000000000000003E-2</v>
      </c>
      <c r="S289" s="188">
        <v>0</v>
      </c>
      <c r="T289" s="18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602</v>
      </c>
      <c r="AT289" s="190" t="s">
        <v>680</v>
      </c>
      <c r="AU289" s="190" t="s">
        <v>86</v>
      </c>
      <c r="AY289" s="18" t="s">
        <v>237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" t="s">
        <v>84</v>
      </c>
      <c r="BK289" s="191">
        <f>ROUND(I289*H289,2)</f>
        <v>0</v>
      </c>
      <c r="BL289" s="18" t="s">
        <v>331</v>
      </c>
      <c r="BM289" s="190" t="s">
        <v>1106</v>
      </c>
    </row>
    <row r="290" spans="1:65" s="2" customFormat="1" ht="10">
      <c r="A290" s="35"/>
      <c r="B290" s="36"/>
      <c r="C290" s="37"/>
      <c r="D290" s="192" t="s">
        <v>249</v>
      </c>
      <c r="E290" s="37"/>
      <c r="F290" s="193" t="s">
        <v>1105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249</v>
      </c>
      <c r="AU290" s="18" t="s">
        <v>86</v>
      </c>
    </row>
    <row r="291" spans="1:65" s="2" customFormat="1" ht="18">
      <c r="A291" s="35"/>
      <c r="B291" s="36"/>
      <c r="C291" s="37"/>
      <c r="D291" s="192" t="s">
        <v>345</v>
      </c>
      <c r="E291" s="37"/>
      <c r="F291" s="221" t="s">
        <v>1107</v>
      </c>
      <c r="G291" s="37"/>
      <c r="H291" s="37"/>
      <c r="I291" s="194"/>
      <c r="J291" s="37"/>
      <c r="K291" s="37"/>
      <c r="L291" s="40"/>
      <c r="M291" s="195"/>
      <c r="N291" s="196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345</v>
      </c>
      <c r="AU291" s="18" t="s">
        <v>86</v>
      </c>
    </row>
    <row r="292" spans="1:65" s="13" customFormat="1" ht="10">
      <c r="B292" s="199"/>
      <c r="C292" s="200"/>
      <c r="D292" s="192" t="s">
        <v>252</v>
      </c>
      <c r="E292" s="201" t="s">
        <v>19</v>
      </c>
      <c r="F292" s="202" t="s">
        <v>84</v>
      </c>
      <c r="G292" s="200"/>
      <c r="H292" s="203">
        <v>1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252</v>
      </c>
      <c r="AU292" s="209" t="s">
        <v>86</v>
      </c>
      <c r="AV292" s="13" t="s">
        <v>86</v>
      </c>
      <c r="AW292" s="13" t="s">
        <v>37</v>
      </c>
      <c r="AX292" s="13" t="s">
        <v>76</v>
      </c>
      <c r="AY292" s="209" t="s">
        <v>237</v>
      </c>
    </row>
    <row r="293" spans="1:65" s="14" customFormat="1" ht="10">
      <c r="B293" s="210"/>
      <c r="C293" s="211"/>
      <c r="D293" s="192" t="s">
        <v>252</v>
      </c>
      <c r="E293" s="212" t="s">
        <v>19</v>
      </c>
      <c r="F293" s="213" t="s">
        <v>253</v>
      </c>
      <c r="G293" s="211"/>
      <c r="H293" s="214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252</v>
      </c>
      <c r="AU293" s="220" t="s">
        <v>86</v>
      </c>
      <c r="AV293" s="14" t="s">
        <v>254</v>
      </c>
      <c r="AW293" s="14" t="s">
        <v>37</v>
      </c>
      <c r="AX293" s="14" t="s">
        <v>84</v>
      </c>
      <c r="AY293" s="220" t="s">
        <v>237</v>
      </c>
    </row>
    <row r="294" spans="1:65" s="2" customFormat="1" ht="14.4" customHeight="1">
      <c r="A294" s="35"/>
      <c r="B294" s="36"/>
      <c r="C294" s="225" t="s">
        <v>631</v>
      </c>
      <c r="D294" s="225" t="s">
        <v>680</v>
      </c>
      <c r="E294" s="226" t="s">
        <v>1108</v>
      </c>
      <c r="F294" s="227" t="s">
        <v>1105</v>
      </c>
      <c r="G294" s="228" t="s">
        <v>370</v>
      </c>
      <c r="H294" s="229">
        <v>1</v>
      </c>
      <c r="I294" s="230"/>
      <c r="J294" s="231">
        <f>ROUND(I294*H294,2)</f>
        <v>0</v>
      </c>
      <c r="K294" s="227" t="s">
        <v>19</v>
      </c>
      <c r="L294" s="232"/>
      <c r="M294" s="233" t="s">
        <v>19</v>
      </c>
      <c r="N294" s="234" t="s">
        <v>47</v>
      </c>
      <c r="O294" s="65"/>
      <c r="P294" s="188">
        <f>O294*H294</f>
        <v>0</v>
      </c>
      <c r="Q294" s="188">
        <v>3.5000000000000003E-2</v>
      </c>
      <c r="R294" s="188">
        <f>Q294*H294</f>
        <v>3.5000000000000003E-2</v>
      </c>
      <c r="S294" s="188">
        <v>0</v>
      </c>
      <c r="T294" s="18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602</v>
      </c>
      <c r="AT294" s="190" t="s">
        <v>680</v>
      </c>
      <c r="AU294" s="190" t="s">
        <v>86</v>
      </c>
      <c r="AY294" s="18" t="s">
        <v>237</v>
      </c>
      <c r="BE294" s="191">
        <f>IF(N294="základní",J294,0)</f>
        <v>0</v>
      </c>
      <c r="BF294" s="191">
        <f>IF(N294="snížená",J294,0)</f>
        <v>0</v>
      </c>
      <c r="BG294" s="191">
        <f>IF(N294="zákl. přenesená",J294,0)</f>
        <v>0</v>
      </c>
      <c r="BH294" s="191">
        <f>IF(N294="sníž. přenesená",J294,0)</f>
        <v>0</v>
      </c>
      <c r="BI294" s="191">
        <f>IF(N294="nulová",J294,0)</f>
        <v>0</v>
      </c>
      <c r="BJ294" s="18" t="s">
        <v>84</v>
      </c>
      <c r="BK294" s="191">
        <f>ROUND(I294*H294,2)</f>
        <v>0</v>
      </c>
      <c r="BL294" s="18" t="s">
        <v>331</v>
      </c>
      <c r="BM294" s="190" t="s">
        <v>1109</v>
      </c>
    </row>
    <row r="295" spans="1:65" s="2" customFormat="1" ht="10">
      <c r="A295" s="35"/>
      <c r="B295" s="36"/>
      <c r="C295" s="37"/>
      <c r="D295" s="192" t="s">
        <v>249</v>
      </c>
      <c r="E295" s="37"/>
      <c r="F295" s="193" t="s">
        <v>1105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249</v>
      </c>
      <c r="AU295" s="18" t="s">
        <v>86</v>
      </c>
    </row>
    <row r="296" spans="1:65" s="2" customFormat="1" ht="18">
      <c r="A296" s="35"/>
      <c r="B296" s="36"/>
      <c r="C296" s="37"/>
      <c r="D296" s="192" t="s">
        <v>345</v>
      </c>
      <c r="E296" s="37"/>
      <c r="F296" s="221" t="s">
        <v>1110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345</v>
      </c>
      <c r="AU296" s="18" t="s">
        <v>86</v>
      </c>
    </row>
    <row r="297" spans="1:65" s="13" customFormat="1" ht="10">
      <c r="B297" s="199"/>
      <c r="C297" s="200"/>
      <c r="D297" s="192" t="s">
        <v>252</v>
      </c>
      <c r="E297" s="201" t="s">
        <v>19</v>
      </c>
      <c r="F297" s="202" t="s">
        <v>84</v>
      </c>
      <c r="G297" s="200"/>
      <c r="H297" s="203">
        <v>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252</v>
      </c>
      <c r="AU297" s="209" t="s">
        <v>86</v>
      </c>
      <c r="AV297" s="13" t="s">
        <v>86</v>
      </c>
      <c r="AW297" s="13" t="s">
        <v>37</v>
      </c>
      <c r="AX297" s="13" t="s">
        <v>76</v>
      </c>
      <c r="AY297" s="209" t="s">
        <v>237</v>
      </c>
    </row>
    <row r="298" spans="1:65" s="14" customFormat="1" ht="10">
      <c r="B298" s="210"/>
      <c r="C298" s="211"/>
      <c r="D298" s="192" t="s">
        <v>252</v>
      </c>
      <c r="E298" s="212" t="s">
        <v>19</v>
      </c>
      <c r="F298" s="213" t="s">
        <v>253</v>
      </c>
      <c r="G298" s="211"/>
      <c r="H298" s="214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252</v>
      </c>
      <c r="AU298" s="220" t="s">
        <v>86</v>
      </c>
      <c r="AV298" s="14" t="s">
        <v>254</v>
      </c>
      <c r="AW298" s="14" t="s">
        <v>37</v>
      </c>
      <c r="AX298" s="14" t="s">
        <v>84</v>
      </c>
      <c r="AY298" s="220" t="s">
        <v>237</v>
      </c>
    </row>
    <row r="299" spans="1:65" s="12" customFormat="1" ht="22.75" customHeight="1">
      <c r="B299" s="163"/>
      <c r="C299" s="164"/>
      <c r="D299" s="165" t="s">
        <v>75</v>
      </c>
      <c r="E299" s="177" t="s">
        <v>737</v>
      </c>
      <c r="F299" s="177" t="s">
        <v>738</v>
      </c>
      <c r="G299" s="164"/>
      <c r="H299" s="164"/>
      <c r="I299" s="167"/>
      <c r="J299" s="178">
        <f>BK299</f>
        <v>0</v>
      </c>
      <c r="K299" s="164"/>
      <c r="L299" s="169"/>
      <c r="M299" s="170"/>
      <c r="N299" s="171"/>
      <c r="O299" s="171"/>
      <c r="P299" s="172">
        <f>SUM(P300:P386)</f>
        <v>0</v>
      </c>
      <c r="Q299" s="171"/>
      <c r="R299" s="172">
        <f>SUM(R300:R386)</f>
        <v>4.9107709999999987</v>
      </c>
      <c r="S299" s="171"/>
      <c r="T299" s="173">
        <f>SUM(T300:T386)</f>
        <v>0</v>
      </c>
      <c r="AR299" s="174" t="s">
        <v>86</v>
      </c>
      <c r="AT299" s="175" t="s">
        <v>75</v>
      </c>
      <c r="AU299" s="175" t="s">
        <v>84</v>
      </c>
      <c r="AY299" s="174" t="s">
        <v>237</v>
      </c>
      <c r="BK299" s="176">
        <f>SUM(BK300:BK386)</f>
        <v>0</v>
      </c>
    </row>
    <row r="300" spans="1:65" s="2" customFormat="1" ht="14.4" customHeight="1">
      <c r="A300" s="35"/>
      <c r="B300" s="36"/>
      <c r="C300" s="179" t="s">
        <v>638</v>
      </c>
      <c r="D300" s="179" t="s">
        <v>242</v>
      </c>
      <c r="E300" s="180" t="s">
        <v>1111</v>
      </c>
      <c r="F300" s="181" t="s">
        <v>1112</v>
      </c>
      <c r="G300" s="182" t="s">
        <v>411</v>
      </c>
      <c r="H300" s="183">
        <v>158.63</v>
      </c>
      <c r="I300" s="184"/>
      <c r="J300" s="185">
        <f>ROUND(I300*H300,2)</f>
        <v>0</v>
      </c>
      <c r="K300" s="181" t="s">
        <v>246</v>
      </c>
      <c r="L300" s="40"/>
      <c r="M300" s="186" t="s">
        <v>19</v>
      </c>
      <c r="N300" s="187" t="s">
        <v>47</v>
      </c>
      <c r="O300" s="65"/>
      <c r="P300" s="188">
        <f>O300*H300</f>
        <v>0</v>
      </c>
      <c r="Q300" s="188">
        <v>0</v>
      </c>
      <c r="R300" s="188">
        <f>Q300*H300</f>
        <v>0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331</v>
      </c>
      <c r="AT300" s="190" t="s">
        <v>242</v>
      </c>
      <c r="AU300" s="190" t="s">
        <v>86</v>
      </c>
      <c r="AY300" s="18" t="s">
        <v>237</v>
      </c>
      <c r="BE300" s="191">
        <f>IF(N300="základní",J300,0)</f>
        <v>0</v>
      </c>
      <c r="BF300" s="191">
        <f>IF(N300="snížená",J300,0)</f>
        <v>0</v>
      </c>
      <c r="BG300" s="191">
        <f>IF(N300="zákl. přenesená",J300,0)</f>
        <v>0</v>
      </c>
      <c r="BH300" s="191">
        <f>IF(N300="sníž. přenesená",J300,0)</f>
        <v>0</v>
      </c>
      <c r="BI300" s="191">
        <f>IF(N300="nulová",J300,0)</f>
        <v>0</v>
      </c>
      <c r="BJ300" s="18" t="s">
        <v>84</v>
      </c>
      <c r="BK300" s="191">
        <f>ROUND(I300*H300,2)</f>
        <v>0</v>
      </c>
      <c r="BL300" s="18" t="s">
        <v>331</v>
      </c>
      <c r="BM300" s="190" t="s">
        <v>1113</v>
      </c>
    </row>
    <row r="301" spans="1:65" s="2" customFormat="1" ht="10">
      <c r="A301" s="35"/>
      <c r="B301" s="36"/>
      <c r="C301" s="37"/>
      <c r="D301" s="192" t="s">
        <v>249</v>
      </c>
      <c r="E301" s="37"/>
      <c r="F301" s="193" t="s">
        <v>1114</v>
      </c>
      <c r="G301" s="37"/>
      <c r="H301" s="37"/>
      <c r="I301" s="194"/>
      <c r="J301" s="37"/>
      <c r="K301" s="37"/>
      <c r="L301" s="40"/>
      <c r="M301" s="195"/>
      <c r="N301" s="19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249</v>
      </c>
      <c r="AU301" s="18" t="s">
        <v>86</v>
      </c>
    </row>
    <row r="302" spans="1:65" s="2" customFormat="1" ht="10">
      <c r="A302" s="35"/>
      <c r="B302" s="36"/>
      <c r="C302" s="37"/>
      <c r="D302" s="197" t="s">
        <v>250</v>
      </c>
      <c r="E302" s="37"/>
      <c r="F302" s="198" t="s">
        <v>1115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250</v>
      </c>
      <c r="AU302" s="18" t="s">
        <v>86</v>
      </c>
    </row>
    <row r="303" spans="1:65" s="13" customFormat="1" ht="10">
      <c r="B303" s="199"/>
      <c r="C303" s="200"/>
      <c r="D303" s="192" t="s">
        <v>252</v>
      </c>
      <c r="E303" s="201" t="s">
        <v>19</v>
      </c>
      <c r="F303" s="202" t="s">
        <v>983</v>
      </c>
      <c r="G303" s="200"/>
      <c r="H303" s="203">
        <v>35.6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252</v>
      </c>
      <c r="AU303" s="209" t="s">
        <v>86</v>
      </c>
      <c r="AV303" s="13" t="s">
        <v>86</v>
      </c>
      <c r="AW303" s="13" t="s">
        <v>37</v>
      </c>
      <c r="AX303" s="13" t="s">
        <v>76</v>
      </c>
      <c r="AY303" s="209" t="s">
        <v>237</v>
      </c>
    </row>
    <row r="304" spans="1:65" s="13" customFormat="1" ht="10">
      <c r="B304" s="199"/>
      <c r="C304" s="200"/>
      <c r="D304" s="192" t="s">
        <v>252</v>
      </c>
      <c r="E304" s="201" t="s">
        <v>19</v>
      </c>
      <c r="F304" s="202" t="s">
        <v>984</v>
      </c>
      <c r="G304" s="200"/>
      <c r="H304" s="203">
        <v>34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252</v>
      </c>
      <c r="AU304" s="209" t="s">
        <v>86</v>
      </c>
      <c r="AV304" s="13" t="s">
        <v>86</v>
      </c>
      <c r="AW304" s="13" t="s">
        <v>37</v>
      </c>
      <c r="AX304" s="13" t="s">
        <v>76</v>
      </c>
      <c r="AY304" s="209" t="s">
        <v>237</v>
      </c>
    </row>
    <row r="305" spans="1:65" s="13" customFormat="1" ht="10">
      <c r="B305" s="199"/>
      <c r="C305" s="200"/>
      <c r="D305" s="192" t="s">
        <v>252</v>
      </c>
      <c r="E305" s="201" t="s">
        <v>19</v>
      </c>
      <c r="F305" s="202" t="s">
        <v>1017</v>
      </c>
      <c r="G305" s="200"/>
      <c r="H305" s="203">
        <v>3.7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252</v>
      </c>
      <c r="AU305" s="209" t="s">
        <v>86</v>
      </c>
      <c r="AV305" s="13" t="s">
        <v>86</v>
      </c>
      <c r="AW305" s="13" t="s">
        <v>37</v>
      </c>
      <c r="AX305" s="13" t="s">
        <v>76</v>
      </c>
      <c r="AY305" s="209" t="s">
        <v>237</v>
      </c>
    </row>
    <row r="306" spans="1:65" s="13" customFormat="1" ht="10">
      <c r="B306" s="199"/>
      <c r="C306" s="200"/>
      <c r="D306" s="192" t="s">
        <v>252</v>
      </c>
      <c r="E306" s="201" t="s">
        <v>19</v>
      </c>
      <c r="F306" s="202" t="s">
        <v>969</v>
      </c>
      <c r="G306" s="200"/>
      <c r="H306" s="203">
        <v>33.130000000000003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252</v>
      </c>
      <c r="AU306" s="209" t="s">
        <v>86</v>
      </c>
      <c r="AV306" s="13" t="s">
        <v>86</v>
      </c>
      <c r="AW306" s="13" t="s">
        <v>37</v>
      </c>
      <c r="AX306" s="13" t="s">
        <v>76</v>
      </c>
      <c r="AY306" s="209" t="s">
        <v>237</v>
      </c>
    </row>
    <row r="307" spans="1:65" s="13" customFormat="1" ht="10">
      <c r="B307" s="199"/>
      <c r="C307" s="200"/>
      <c r="D307" s="192" t="s">
        <v>252</v>
      </c>
      <c r="E307" s="201" t="s">
        <v>19</v>
      </c>
      <c r="F307" s="202" t="s">
        <v>970</v>
      </c>
      <c r="G307" s="200"/>
      <c r="H307" s="203">
        <v>12.55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252</v>
      </c>
      <c r="AU307" s="209" t="s">
        <v>86</v>
      </c>
      <c r="AV307" s="13" t="s">
        <v>86</v>
      </c>
      <c r="AW307" s="13" t="s">
        <v>37</v>
      </c>
      <c r="AX307" s="13" t="s">
        <v>76</v>
      </c>
      <c r="AY307" s="209" t="s">
        <v>237</v>
      </c>
    </row>
    <row r="308" spans="1:65" s="13" customFormat="1" ht="10">
      <c r="B308" s="199"/>
      <c r="C308" s="200"/>
      <c r="D308" s="192" t="s">
        <v>252</v>
      </c>
      <c r="E308" s="201" t="s">
        <v>19</v>
      </c>
      <c r="F308" s="202" t="s">
        <v>1018</v>
      </c>
      <c r="G308" s="200"/>
      <c r="H308" s="203">
        <v>7.38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252</v>
      </c>
      <c r="AU308" s="209" t="s">
        <v>86</v>
      </c>
      <c r="AV308" s="13" t="s">
        <v>86</v>
      </c>
      <c r="AW308" s="13" t="s">
        <v>37</v>
      </c>
      <c r="AX308" s="13" t="s">
        <v>76</v>
      </c>
      <c r="AY308" s="209" t="s">
        <v>237</v>
      </c>
    </row>
    <row r="309" spans="1:65" s="13" customFormat="1" ht="10">
      <c r="B309" s="199"/>
      <c r="C309" s="200"/>
      <c r="D309" s="192" t="s">
        <v>252</v>
      </c>
      <c r="E309" s="201" t="s">
        <v>19</v>
      </c>
      <c r="F309" s="202" t="s">
        <v>972</v>
      </c>
      <c r="G309" s="200"/>
      <c r="H309" s="203">
        <v>5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252</v>
      </c>
      <c r="AU309" s="209" t="s">
        <v>86</v>
      </c>
      <c r="AV309" s="13" t="s">
        <v>86</v>
      </c>
      <c r="AW309" s="13" t="s">
        <v>37</v>
      </c>
      <c r="AX309" s="13" t="s">
        <v>76</v>
      </c>
      <c r="AY309" s="209" t="s">
        <v>237</v>
      </c>
    </row>
    <row r="310" spans="1:65" s="13" customFormat="1" ht="10">
      <c r="B310" s="199"/>
      <c r="C310" s="200"/>
      <c r="D310" s="192" t="s">
        <v>252</v>
      </c>
      <c r="E310" s="201" t="s">
        <v>19</v>
      </c>
      <c r="F310" s="202" t="s">
        <v>1019</v>
      </c>
      <c r="G310" s="200"/>
      <c r="H310" s="203">
        <v>3.3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252</v>
      </c>
      <c r="AU310" s="209" t="s">
        <v>86</v>
      </c>
      <c r="AV310" s="13" t="s">
        <v>86</v>
      </c>
      <c r="AW310" s="13" t="s">
        <v>37</v>
      </c>
      <c r="AX310" s="13" t="s">
        <v>76</v>
      </c>
      <c r="AY310" s="209" t="s">
        <v>237</v>
      </c>
    </row>
    <row r="311" spans="1:65" s="13" customFormat="1" ht="10">
      <c r="B311" s="199"/>
      <c r="C311" s="200"/>
      <c r="D311" s="192" t="s">
        <v>252</v>
      </c>
      <c r="E311" s="201" t="s">
        <v>19</v>
      </c>
      <c r="F311" s="202" t="s">
        <v>973</v>
      </c>
      <c r="G311" s="200"/>
      <c r="H311" s="203">
        <v>2.42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252</v>
      </c>
      <c r="AU311" s="209" t="s">
        <v>86</v>
      </c>
      <c r="AV311" s="13" t="s">
        <v>86</v>
      </c>
      <c r="AW311" s="13" t="s">
        <v>37</v>
      </c>
      <c r="AX311" s="13" t="s">
        <v>76</v>
      </c>
      <c r="AY311" s="209" t="s">
        <v>237</v>
      </c>
    </row>
    <row r="312" spans="1:65" s="13" customFormat="1" ht="10">
      <c r="B312" s="199"/>
      <c r="C312" s="200"/>
      <c r="D312" s="192" t="s">
        <v>252</v>
      </c>
      <c r="E312" s="201" t="s">
        <v>19</v>
      </c>
      <c r="F312" s="202" t="s">
        <v>1020</v>
      </c>
      <c r="G312" s="200"/>
      <c r="H312" s="203">
        <v>21.55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252</v>
      </c>
      <c r="AU312" s="209" t="s">
        <v>86</v>
      </c>
      <c r="AV312" s="13" t="s">
        <v>86</v>
      </c>
      <c r="AW312" s="13" t="s">
        <v>37</v>
      </c>
      <c r="AX312" s="13" t="s">
        <v>76</v>
      </c>
      <c r="AY312" s="209" t="s">
        <v>237</v>
      </c>
    </row>
    <row r="313" spans="1:65" s="14" customFormat="1" ht="10">
      <c r="B313" s="210"/>
      <c r="C313" s="211"/>
      <c r="D313" s="192" t="s">
        <v>252</v>
      </c>
      <c r="E313" s="212" t="s">
        <v>19</v>
      </c>
      <c r="F313" s="213" t="s">
        <v>253</v>
      </c>
      <c r="G313" s="211"/>
      <c r="H313" s="214">
        <v>158.63000000000002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252</v>
      </c>
      <c r="AU313" s="220" t="s">
        <v>86</v>
      </c>
      <c r="AV313" s="14" t="s">
        <v>254</v>
      </c>
      <c r="AW313" s="14" t="s">
        <v>37</v>
      </c>
      <c r="AX313" s="14" t="s">
        <v>84</v>
      </c>
      <c r="AY313" s="220" t="s">
        <v>237</v>
      </c>
    </row>
    <row r="314" spans="1:65" s="2" customFormat="1" ht="14.4" customHeight="1">
      <c r="A314" s="35"/>
      <c r="B314" s="36"/>
      <c r="C314" s="179" t="s">
        <v>644</v>
      </c>
      <c r="D314" s="179" t="s">
        <v>242</v>
      </c>
      <c r="E314" s="180" t="s">
        <v>1116</v>
      </c>
      <c r="F314" s="181" t="s">
        <v>1117</v>
      </c>
      <c r="G314" s="182" t="s">
        <v>411</v>
      </c>
      <c r="H314" s="183">
        <v>158.63</v>
      </c>
      <c r="I314" s="184"/>
      <c r="J314" s="185">
        <f>ROUND(I314*H314,2)</f>
        <v>0</v>
      </c>
      <c r="K314" s="181" t="s">
        <v>246</v>
      </c>
      <c r="L314" s="40"/>
      <c r="M314" s="186" t="s">
        <v>19</v>
      </c>
      <c r="N314" s="187" t="s">
        <v>47</v>
      </c>
      <c r="O314" s="65"/>
      <c r="P314" s="188">
        <f>O314*H314</f>
        <v>0</v>
      </c>
      <c r="Q314" s="188">
        <v>2.9999999999999997E-4</v>
      </c>
      <c r="R314" s="188">
        <f>Q314*H314</f>
        <v>4.7588999999999992E-2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331</v>
      </c>
      <c r="AT314" s="190" t="s">
        <v>242</v>
      </c>
      <c r="AU314" s="190" t="s">
        <v>86</v>
      </c>
      <c r="AY314" s="18" t="s">
        <v>237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84</v>
      </c>
      <c r="BK314" s="191">
        <f>ROUND(I314*H314,2)</f>
        <v>0</v>
      </c>
      <c r="BL314" s="18" t="s">
        <v>331</v>
      </c>
      <c r="BM314" s="190" t="s">
        <v>1118</v>
      </c>
    </row>
    <row r="315" spans="1:65" s="2" customFormat="1" ht="10">
      <c r="A315" s="35"/>
      <c r="B315" s="36"/>
      <c r="C315" s="37"/>
      <c r="D315" s="192" t="s">
        <v>249</v>
      </c>
      <c r="E315" s="37"/>
      <c r="F315" s="193" t="s">
        <v>1119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249</v>
      </c>
      <c r="AU315" s="18" t="s">
        <v>86</v>
      </c>
    </row>
    <row r="316" spans="1:65" s="2" customFormat="1" ht="10">
      <c r="A316" s="35"/>
      <c r="B316" s="36"/>
      <c r="C316" s="37"/>
      <c r="D316" s="197" t="s">
        <v>250</v>
      </c>
      <c r="E316" s="37"/>
      <c r="F316" s="198" t="s">
        <v>1120</v>
      </c>
      <c r="G316" s="37"/>
      <c r="H316" s="37"/>
      <c r="I316" s="194"/>
      <c r="J316" s="37"/>
      <c r="K316" s="37"/>
      <c r="L316" s="40"/>
      <c r="M316" s="195"/>
      <c r="N316" s="196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250</v>
      </c>
      <c r="AU316" s="18" t="s">
        <v>86</v>
      </c>
    </row>
    <row r="317" spans="1:65" s="13" customFormat="1" ht="10">
      <c r="B317" s="199"/>
      <c r="C317" s="200"/>
      <c r="D317" s="192" t="s">
        <v>252</v>
      </c>
      <c r="E317" s="201" t="s">
        <v>19</v>
      </c>
      <c r="F317" s="202" t="s">
        <v>983</v>
      </c>
      <c r="G317" s="200"/>
      <c r="H317" s="203">
        <v>35.6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252</v>
      </c>
      <c r="AU317" s="209" t="s">
        <v>86</v>
      </c>
      <c r="AV317" s="13" t="s">
        <v>86</v>
      </c>
      <c r="AW317" s="13" t="s">
        <v>37</v>
      </c>
      <c r="AX317" s="13" t="s">
        <v>76</v>
      </c>
      <c r="AY317" s="209" t="s">
        <v>237</v>
      </c>
    </row>
    <row r="318" spans="1:65" s="13" customFormat="1" ht="10">
      <c r="B318" s="199"/>
      <c r="C318" s="200"/>
      <c r="D318" s="192" t="s">
        <v>252</v>
      </c>
      <c r="E318" s="201" t="s">
        <v>19</v>
      </c>
      <c r="F318" s="202" t="s">
        <v>984</v>
      </c>
      <c r="G318" s="200"/>
      <c r="H318" s="203">
        <v>34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252</v>
      </c>
      <c r="AU318" s="209" t="s">
        <v>86</v>
      </c>
      <c r="AV318" s="13" t="s">
        <v>86</v>
      </c>
      <c r="AW318" s="13" t="s">
        <v>37</v>
      </c>
      <c r="AX318" s="13" t="s">
        <v>76</v>
      </c>
      <c r="AY318" s="209" t="s">
        <v>237</v>
      </c>
    </row>
    <row r="319" spans="1:65" s="13" customFormat="1" ht="10">
      <c r="B319" s="199"/>
      <c r="C319" s="200"/>
      <c r="D319" s="192" t="s">
        <v>252</v>
      </c>
      <c r="E319" s="201" t="s">
        <v>19</v>
      </c>
      <c r="F319" s="202" t="s">
        <v>1017</v>
      </c>
      <c r="G319" s="200"/>
      <c r="H319" s="203">
        <v>3.7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252</v>
      </c>
      <c r="AU319" s="209" t="s">
        <v>86</v>
      </c>
      <c r="AV319" s="13" t="s">
        <v>86</v>
      </c>
      <c r="AW319" s="13" t="s">
        <v>37</v>
      </c>
      <c r="AX319" s="13" t="s">
        <v>76</v>
      </c>
      <c r="AY319" s="209" t="s">
        <v>237</v>
      </c>
    </row>
    <row r="320" spans="1:65" s="13" customFormat="1" ht="10">
      <c r="B320" s="199"/>
      <c r="C320" s="200"/>
      <c r="D320" s="192" t="s">
        <v>252</v>
      </c>
      <c r="E320" s="201" t="s">
        <v>19</v>
      </c>
      <c r="F320" s="202" t="s">
        <v>969</v>
      </c>
      <c r="G320" s="200"/>
      <c r="H320" s="203">
        <v>33.130000000000003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252</v>
      </c>
      <c r="AU320" s="209" t="s">
        <v>86</v>
      </c>
      <c r="AV320" s="13" t="s">
        <v>86</v>
      </c>
      <c r="AW320" s="13" t="s">
        <v>37</v>
      </c>
      <c r="AX320" s="13" t="s">
        <v>76</v>
      </c>
      <c r="AY320" s="209" t="s">
        <v>237</v>
      </c>
    </row>
    <row r="321" spans="1:65" s="13" customFormat="1" ht="10">
      <c r="B321" s="199"/>
      <c r="C321" s="200"/>
      <c r="D321" s="192" t="s">
        <v>252</v>
      </c>
      <c r="E321" s="201" t="s">
        <v>19</v>
      </c>
      <c r="F321" s="202" t="s">
        <v>970</v>
      </c>
      <c r="G321" s="200"/>
      <c r="H321" s="203">
        <v>12.55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252</v>
      </c>
      <c r="AU321" s="209" t="s">
        <v>86</v>
      </c>
      <c r="AV321" s="13" t="s">
        <v>86</v>
      </c>
      <c r="AW321" s="13" t="s">
        <v>37</v>
      </c>
      <c r="AX321" s="13" t="s">
        <v>76</v>
      </c>
      <c r="AY321" s="209" t="s">
        <v>237</v>
      </c>
    </row>
    <row r="322" spans="1:65" s="13" customFormat="1" ht="10">
      <c r="B322" s="199"/>
      <c r="C322" s="200"/>
      <c r="D322" s="192" t="s">
        <v>252</v>
      </c>
      <c r="E322" s="201" t="s">
        <v>19</v>
      </c>
      <c r="F322" s="202" t="s">
        <v>1018</v>
      </c>
      <c r="G322" s="200"/>
      <c r="H322" s="203">
        <v>7.38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252</v>
      </c>
      <c r="AU322" s="209" t="s">
        <v>86</v>
      </c>
      <c r="AV322" s="13" t="s">
        <v>86</v>
      </c>
      <c r="AW322" s="13" t="s">
        <v>37</v>
      </c>
      <c r="AX322" s="13" t="s">
        <v>76</v>
      </c>
      <c r="AY322" s="209" t="s">
        <v>237</v>
      </c>
    </row>
    <row r="323" spans="1:65" s="13" customFormat="1" ht="10">
      <c r="B323" s="199"/>
      <c r="C323" s="200"/>
      <c r="D323" s="192" t="s">
        <v>252</v>
      </c>
      <c r="E323" s="201" t="s">
        <v>19</v>
      </c>
      <c r="F323" s="202" t="s">
        <v>972</v>
      </c>
      <c r="G323" s="200"/>
      <c r="H323" s="203">
        <v>5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252</v>
      </c>
      <c r="AU323" s="209" t="s">
        <v>86</v>
      </c>
      <c r="AV323" s="13" t="s">
        <v>86</v>
      </c>
      <c r="AW323" s="13" t="s">
        <v>37</v>
      </c>
      <c r="AX323" s="13" t="s">
        <v>76</v>
      </c>
      <c r="AY323" s="209" t="s">
        <v>237</v>
      </c>
    </row>
    <row r="324" spans="1:65" s="13" customFormat="1" ht="10">
      <c r="B324" s="199"/>
      <c r="C324" s="200"/>
      <c r="D324" s="192" t="s">
        <v>252</v>
      </c>
      <c r="E324" s="201" t="s">
        <v>19</v>
      </c>
      <c r="F324" s="202" t="s">
        <v>1019</v>
      </c>
      <c r="G324" s="200"/>
      <c r="H324" s="203">
        <v>3.3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252</v>
      </c>
      <c r="AU324" s="209" t="s">
        <v>86</v>
      </c>
      <c r="AV324" s="13" t="s">
        <v>86</v>
      </c>
      <c r="AW324" s="13" t="s">
        <v>37</v>
      </c>
      <c r="AX324" s="13" t="s">
        <v>76</v>
      </c>
      <c r="AY324" s="209" t="s">
        <v>237</v>
      </c>
    </row>
    <row r="325" spans="1:65" s="13" customFormat="1" ht="10">
      <c r="B325" s="199"/>
      <c r="C325" s="200"/>
      <c r="D325" s="192" t="s">
        <v>252</v>
      </c>
      <c r="E325" s="201" t="s">
        <v>19</v>
      </c>
      <c r="F325" s="202" t="s">
        <v>973</v>
      </c>
      <c r="G325" s="200"/>
      <c r="H325" s="203">
        <v>2.42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252</v>
      </c>
      <c r="AU325" s="209" t="s">
        <v>86</v>
      </c>
      <c r="AV325" s="13" t="s">
        <v>86</v>
      </c>
      <c r="AW325" s="13" t="s">
        <v>37</v>
      </c>
      <c r="AX325" s="13" t="s">
        <v>76</v>
      </c>
      <c r="AY325" s="209" t="s">
        <v>237</v>
      </c>
    </row>
    <row r="326" spans="1:65" s="13" customFormat="1" ht="10">
      <c r="B326" s="199"/>
      <c r="C326" s="200"/>
      <c r="D326" s="192" t="s">
        <v>252</v>
      </c>
      <c r="E326" s="201" t="s">
        <v>19</v>
      </c>
      <c r="F326" s="202" t="s">
        <v>1020</v>
      </c>
      <c r="G326" s="200"/>
      <c r="H326" s="203">
        <v>21.55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252</v>
      </c>
      <c r="AU326" s="209" t="s">
        <v>86</v>
      </c>
      <c r="AV326" s="13" t="s">
        <v>86</v>
      </c>
      <c r="AW326" s="13" t="s">
        <v>37</v>
      </c>
      <c r="AX326" s="13" t="s">
        <v>76</v>
      </c>
      <c r="AY326" s="209" t="s">
        <v>237</v>
      </c>
    </row>
    <row r="327" spans="1:65" s="14" customFormat="1" ht="10">
      <c r="B327" s="210"/>
      <c r="C327" s="211"/>
      <c r="D327" s="192" t="s">
        <v>252</v>
      </c>
      <c r="E327" s="212" t="s">
        <v>19</v>
      </c>
      <c r="F327" s="213" t="s">
        <v>253</v>
      </c>
      <c r="G327" s="211"/>
      <c r="H327" s="214">
        <v>158.63000000000002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252</v>
      </c>
      <c r="AU327" s="220" t="s">
        <v>86</v>
      </c>
      <c r="AV327" s="14" t="s">
        <v>254</v>
      </c>
      <c r="AW327" s="14" t="s">
        <v>37</v>
      </c>
      <c r="AX327" s="14" t="s">
        <v>84</v>
      </c>
      <c r="AY327" s="220" t="s">
        <v>237</v>
      </c>
    </row>
    <row r="328" spans="1:65" s="2" customFormat="1" ht="14.4" customHeight="1">
      <c r="A328" s="35"/>
      <c r="B328" s="36"/>
      <c r="C328" s="179" t="s">
        <v>650</v>
      </c>
      <c r="D328" s="179" t="s">
        <v>242</v>
      </c>
      <c r="E328" s="180" t="s">
        <v>1121</v>
      </c>
      <c r="F328" s="181" t="s">
        <v>1122</v>
      </c>
      <c r="G328" s="182" t="s">
        <v>411</v>
      </c>
      <c r="H328" s="183">
        <v>158.63</v>
      </c>
      <c r="I328" s="184"/>
      <c r="J328" s="185">
        <f>ROUND(I328*H328,2)</f>
        <v>0</v>
      </c>
      <c r="K328" s="181" t="s">
        <v>246</v>
      </c>
      <c r="L328" s="40"/>
      <c r="M328" s="186" t="s">
        <v>19</v>
      </c>
      <c r="N328" s="187" t="s">
        <v>47</v>
      </c>
      <c r="O328" s="65"/>
      <c r="P328" s="188">
        <f>O328*H328</f>
        <v>0</v>
      </c>
      <c r="Q328" s="188">
        <v>7.5799999999999999E-3</v>
      </c>
      <c r="R328" s="188">
        <f>Q328*H328</f>
        <v>1.2024154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331</v>
      </c>
      <c r="AT328" s="190" t="s">
        <v>242</v>
      </c>
      <c r="AU328" s="190" t="s">
        <v>86</v>
      </c>
      <c r="AY328" s="18" t="s">
        <v>237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84</v>
      </c>
      <c r="BK328" s="191">
        <f>ROUND(I328*H328,2)</f>
        <v>0</v>
      </c>
      <c r="BL328" s="18" t="s">
        <v>331</v>
      </c>
      <c r="BM328" s="190" t="s">
        <v>1123</v>
      </c>
    </row>
    <row r="329" spans="1:65" s="2" customFormat="1" ht="10">
      <c r="A329" s="35"/>
      <c r="B329" s="36"/>
      <c r="C329" s="37"/>
      <c r="D329" s="192" t="s">
        <v>249</v>
      </c>
      <c r="E329" s="37"/>
      <c r="F329" s="193" t="s">
        <v>1124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249</v>
      </c>
      <c r="AU329" s="18" t="s">
        <v>86</v>
      </c>
    </row>
    <row r="330" spans="1:65" s="2" customFormat="1" ht="10">
      <c r="A330" s="35"/>
      <c r="B330" s="36"/>
      <c r="C330" s="37"/>
      <c r="D330" s="197" t="s">
        <v>250</v>
      </c>
      <c r="E330" s="37"/>
      <c r="F330" s="198" t="s">
        <v>1125</v>
      </c>
      <c r="G330" s="37"/>
      <c r="H330" s="37"/>
      <c r="I330" s="194"/>
      <c r="J330" s="37"/>
      <c r="K330" s="37"/>
      <c r="L330" s="40"/>
      <c r="M330" s="195"/>
      <c r="N330" s="196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250</v>
      </c>
      <c r="AU330" s="18" t="s">
        <v>86</v>
      </c>
    </row>
    <row r="331" spans="1:65" s="13" customFormat="1" ht="10">
      <c r="B331" s="199"/>
      <c r="C331" s="200"/>
      <c r="D331" s="192" t="s">
        <v>252</v>
      </c>
      <c r="E331" s="201" t="s">
        <v>19</v>
      </c>
      <c r="F331" s="202" t="s">
        <v>983</v>
      </c>
      <c r="G331" s="200"/>
      <c r="H331" s="203">
        <v>35.6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252</v>
      </c>
      <c r="AU331" s="209" t="s">
        <v>86</v>
      </c>
      <c r="AV331" s="13" t="s">
        <v>86</v>
      </c>
      <c r="AW331" s="13" t="s">
        <v>37</v>
      </c>
      <c r="AX331" s="13" t="s">
        <v>76</v>
      </c>
      <c r="AY331" s="209" t="s">
        <v>237</v>
      </c>
    </row>
    <row r="332" spans="1:65" s="13" customFormat="1" ht="10">
      <c r="B332" s="199"/>
      <c r="C332" s="200"/>
      <c r="D332" s="192" t="s">
        <v>252</v>
      </c>
      <c r="E332" s="201" t="s">
        <v>19</v>
      </c>
      <c r="F332" s="202" t="s">
        <v>984</v>
      </c>
      <c r="G332" s="200"/>
      <c r="H332" s="203">
        <v>34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252</v>
      </c>
      <c r="AU332" s="209" t="s">
        <v>86</v>
      </c>
      <c r="AV332" s="13" t="s">
        <v>86</v>
      </c>
      <c r="AW332" s="13" t="s">
        <v>37</v>
      </c>
      <c r="AX332" s="13" t="s">
        <v>76</v>
      </c>
      <c r="AY332" s="209" t="s">
        <v>237</v>
      </c>
    </row>
    <row r="333" spans="1:65" s="13" customFormat="1" ht="10">
      <c r="B333" s="199"/>
      <c r="C333" s="200"/>
      <c r="D333" s="192" t="s">
        <v>252</v>
      </c>
      <c r="E333" s="201" t="s">
        <v>19</v>
      </c>
      <c r="F333" s="202" t="s">
        <v>1017</v>
      </c>
      <c r="G333" s="200"/>
      <c r="H333" s="203">
        <v>3.7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252</v>
      </c>
      <c r="AU333" s="209" t="s">
        <v>86</v>
      </c>
      <c r="AV333" s="13" t="s">
        <v>86</v>
      </c>
      <c r="AW333" s="13" t="s">
        <v>37</v>
      </c>
      <c r="AX333" s="13" t="s">
        <v>76</v>
      </c>
      <c r="AY333" s="209" t="s">
        <v>237</v>
      </c>
    </row>
    <row r="334" spans="1:65" s="13" customFormat="1" ht="10">
      <c r="B334" s="199"/>
      <c r="C334" s="200"/>
      <c r="D334" s="192" t="s">
        <v>252</v>
      </c>
      <c r="E334" s="201" t="s">
        <v>19</v>
      </c>
      <c r="F334" s="202" t="s">
        <v>969</v>
      </c>
      <c r="G334" s="200"/>
      <c r="H334" s="203">
        <v>33.130000000000003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252</v>
      </c>
      <c r="AU334" s="209" t="s">
        <v>86</v>
      </c>
      <c r="AV334" s="13" t="s">
        <v>86</v>
      </c>
      <c r="AW334" s="13" t="s">
        <v>37</v>
      </c>
      <c r="AX334" s="13" t="s">
        <v>76</v>
      </c>
      <c r="AY334" s="209" t="s">
        <v>237</v>
      </c>
    </row>
    <row r="335" spans="1:65" s="13" customFormat="1" ht="10">
      <c r="B335" s="199"/>
      <c r="C335" s="200"/>
      <c r="D335" s="192" t="s">
        <v>252</v>
      </c>
      <c r="E335" s="201" t="s">
        <v>19</v>
      </c>
      <c r="F335" s="202" t="s">
        <v>970</v>
      </c>
      <c r="G335" s="200"/>
      <c r="H335" s="203">
        <v>12.55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252</v>
      </c>
      <c r="AU335" s="209" t="s">
        <v>86</v>
      </c>
      <c r="AV335" s="13" t="s">
        <v>86</v>
      </c>
      <c r="AW335" s="13" t="s">
        <v>37</v>
      </c>
      <c r="AX335" s="13" t="s">
        <v>76</v>
      </c>
      <c r="AY335" s="209" t="s">
        <v>237</v>
      </c>
    </row>
    <row r="336" spans="1:65" s="13" customFormat="1" ht="10">
      <c r="B336" s="199"/>
      <c r="C336" s="200"/>
      <c r="D336" s="192" t="s">
        <v>252</v>
      </c>
      <c r="E336" s="201" t="s">
        <v>19</v>
      </c>
      <c r="F336" s="202" t="s">
        <v>1018</v>
      </c>
      <c r="G336" s="200"/>
      <c r="H336" s="203">
        <v>7.38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252</v>
      </c>
      <c r="AU336" s="209" t="s">
        <v>86</v>
      </c>
      <c r="AV336" s="13" t="s">
        <v>86</v>
      </c>
      <c r="AW336" s="13" t="s">
        <v>37</v>
      </c>
      <c r="AX336" s="13" t="s">
        <v>76</v>
      </c>
      <c r="AY336" s="209" t="s">
        <v>237</v>
      </c>
    </row>
    <row r="337" spans="1:65" s="13" customFormat="1" ht="10">
      <c r="B337" s="199"/>
      <c r="C337" s="200"/>
      <c r="D337" s="192" t="s">
        <v>252</v>
      </c>
      <c r="E337" s="201" t="s">
        <v>19</v>
      </c>
      <c r="F337" s="202" t="s">
        <v>972</v>
      </c>
      <c r="G337" s="200"/>
      <c r="H337" s="203">
        <v>5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252</v>
      </c>
      <c r="AU337" s="209" t="s">
        <v>86</v>
      </c>
      <c r="AV337" s="13" t="s">
        <v>86</v>
      </c>
      <c r="AW337" s="13" t="s">
        <v>37</v>
      </c>
      <c r="AX337" s="13" t="s">
        <v>76</v>
      </c>
      <c r="AY337" s="209" t="s">
        <v>237</v>
      </c>
    </row>
    <row r="338" spans="1:65" s="13" customFormat="1" ht="10">
      <c r="B338" s="199"/>
      <c r="C338" s="200"/>
      <c r="D338" s="192" t="s">
        <v>252</v>
      </c>
      <c r="E338" s="201" t="s">
        <v>19</v>
      </c>
      <c r="F338" s="202" t="s">
        <v>1019</v>
      </c>
      <c r="G338" s="200"/>
      <c r="H338" s="203">
        <v>3.3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252</v>
      </c>
      <c r="AU338" s="209" t="s">
        <v>86</v>
      </c>
      <c r="AV338" s="13" t="s">
        <v>86</v>
      </c>
      <c r="AW338" s="13" t="s">
        <v>37</v>
      </c>
      <c r="AX338" s="13" t="s">
        <v>76</v>
      </c>
      <c r="AY338" s="209" t="s">
        <v>237</v>
      </c>
    </row>
    <row r="339" spans="1:65" s="13" customFormat="1" ht="10">
      <c r="B339" s="199"/>
      <c r="C339" s="200"/>
      <c r="D339" s="192" t="s">
        <v>252</v>
      </c>
      <c r="E339" s="201" t="s">
        <v>19</v>
      </c>
      <c r="F339" s="202" t="s">
        <v>973</v>
      </c>
      <c r="G339" s="200"/>
      <c r="H339" s="203">
        <v>2.42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252</v>
      </c>
      <c r="AU339" s="209" t="s">
        <v>86</v>
      </c>
      <c r="AV339" s="13" t="s">
        <v>86</v>
      </c>
      <c r="AW339" s="13" t="s">
        <v>37</v>
      </c>
      <c r="AX339" s="13" t="s">
        <v>76</v>
      </c>
      <c r="AY339" s="209" t="s">
        <v>237</v>
      </c>
    </row>
    <row r="340" spans="1:65" s="13" customFormat="1" ht="10">
      <c r="B340" s="199"/>
      <c r="C340" s="200"/>
      <c r="D340" s="192" t="s">
        <v>252</v>
      </c>
      <c r="E340" s="201" t="s">
        <v>19</v>
      </c>
      <c r="F340" s="202" t="s">
        <v>1020</v>
      </c>
      <c r="G340" s="200"/>
      <c r="H340" s="203">
        <v>21.55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252</v>
      </c>
      <c r="AU340" s="209" t="s">
        <v>86</v>
      </c>
      <c r="AV340" s="13" t="s">
        <v>86</v>
      </c>
      <c r="AW340" s="13" t="s">
        <v>37</v>
      </c>
      <c r="AX340" s="13" t="s">
        <v>76</v>
      </c>
      <c r="AY340" s="209" t="s">
        <v>237</v>
      </c>
    </row>
    <row r="341" spans="1:65" s="14" customFormat="1" ht="10">
      <c r="B341" s="210"/>
      <c r="C341" s="211"/>
      <c r="D341" s="192" t="s">
        <v>252</v>
      </c>
      <c r="E341" s="212" t="s">
        <v>19</v>
      </c>
      <c r="F341" s="213" t="s">
        <v>253</v>
      </c>
      <c r="G341" s="211"/>
      <c r="H341" s="214">
        <v>158.63000000000002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252</v>
      </c>
      <c r="AU341" s="220" t="s">
        <v>86</v>
      </c>
      <c r="AV341" s="14" t="s">
        <v>254</v>
      </c>
      <c r="AW341" s="14" t="s">
        <v>37</v>
      </c>
      <c r="AX341" s="14" t="s">
        <v>84</v>
      </c>
      <c r="AY341" s="220" t="s">
        <v>237</v>
      </c>
    </row>
    <row r="342" spans="1:65" s="2" customFormat="1" ht="14.4" customHeight="1">
      <c r="A342" s="35"/>
      <c r="B342" s="36"/>
      <c r="C342" s="179" t="s">
        <v>659</v>
      </c>
      <c r="D342" s="179" t="s">
        <v>242</v>
      </c>
      <c r="E342" s="180" t="s">
        <v>1126</v>
      </c>
      <c r="F342" s="181" t="s">
        <v>1127</v>
      </c>
      <c r="G342" s="182" t="s">
        <v>424</v>
      </c>
      <c r="H342" s="183">
        <v>83.81</v>
      </c>
      <c r="I342" s="184"/>
      <c r="J342" s="185">
        <f>ROUND(I342*H342,2)</f>
        <v>0</v>
      </c>
      <c r="K342" s="181" t="s">
        <v>246</v>
      </c>
      <c r="L342" s="40"/>
      <c r="M342" s="186" t="s">
        <v>19</v>
      </c>
      <c r="N342" s="187" t="s">
        <v>47</v>
      </c>
      <c r="O342" s="65"/>
      <c r="P342" s="188">
        <f>O342*H342</f>
        <v>0</v>
      </c>
      <c r="Q342" s="188">
        <v>4.2999999999999999E-4</v>
      </c>
      <c r="R342" s="188">
        <f>Q342*H342</f>
        <v>3.6038300000000002E-2</v>
      </c>
      <c r="S342" s="188">
        <v>0</v>
      </c>
      <c r="T342" s="18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0" t="s">
        <v>331</v>
      </c>
      <c r="AT342" s="190" t="s">
        <v>242</v>
      </c>
      <c r="AU342" s="190" t="s">
        <v>86</v>
      </c>
      <c r="AY342" s="18" t="s">
        <v>237</v>
      </c>
      <c r="BE342" s="191">
        <f>IF(N342="základní",J342,0)</f>
        <v>0</v>
      </c>
      <c r="BF342" s="191">
        <f>IF(N342="snížená",J342,0)</f>
        <v>0</v>
      </c>
      <c r="BG342" s="191">
        <f>IF(N342="zákl. přenesená",J342,0)</f>
        <v>0</v>
      </c>
      <c r="BH342" s="191">
        <f>IF(N342="sníž. přenesená",J342,0)</f>
        <v>0</v>
      </c>
      <c r="BI342" s="191">
        <f>IF(N342="nulová",J342,0)</f>
        <v>0</v>
      </c>
      <c r="BJ342" s="18" t="s">
        <v>84</v>
      </c>
      <c r="BK342" s="191">
        <f>ROUND(I342*H342,2)</f>
        <v>0</v>
      </c>
      <c r="BL342" s="18" t="s">
        <v>331</v>
      </c>
      <c r="BM342" s="190" t="s">
        <v>1128</v>
      </c>
    </row>
    <row r="343" spans="1:65" s="2" customFormat="1" ht="10">
      <c r="A343" s="35"/>
      <c r="B343" s="36"/>
      <c r="C343" s="37"/>
      <c r="D343" s="192" t="s">
        <v>249</v>
      </c>
      <c r="E343" s="37"/>
      <c r="F343" s="193" t="s">
        <v>1129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249</v>
      </c>
      <c r="AU343" s="18" t="s">
        <v>86</v>
      </c>
    </row>
    <row r="344" spans="1:65" s="2" customFormat="1" ht="10">
      <c r="A344" s="35"/>
      <c r="B344" s="36"/>
      <c r="C344" s="37"/>
      <c r="D344" s="197" t="s">
        <v>250</v>
      </c>
      <c r="E344" s="37"/>
      <c r="F344" s="198" t="s">
        <v>1130</v>
      </c>
      <c r="G344" s="37"/>
      <c r="H344" s="37"/>
      <c r="I344" s="194"/>
      <c r="J344" s="37"/>
      <c r="K344" s="37"/>
      <c r="L344" s="40"/>
      <c r="M344" s="195"/>
      <c r="N344" s="196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250</v>
      </c>
      <c r="AU344" s="18" t="s">
        <v>86</v>
      </c>
    </row>
    <row r="345" spans="1:65" s="13" customFormat="1" ht="10">
      <c r="B345" s="199"/>
      <c r="C345" s="200"/>
      <c r="D345" s="192" t="s">
        <v>252</v>
      </c>
      <c r="E345" s="201" t="s">
        <v>19</v>
      </c>
      <c r="F345" s="202" t="s">
        <v>1131</v>
      </c>
      <c r="G345" s="200"/>
      <c r="H345" s="203">
        <v>83.81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252</v>
      </c>
      <c r="AU345" s="209" t="s">
        <v>86</v>
      </c>
      <c r="AV345" s="13" t="s">
        <v>86</v>
      </c>
      <c r="AW345" s="13" t="s">
        <v>37</v>
      </c>
      <c r="AX345" s="13" t="s">
        <v>76</v>
      </c>
      <c r="AY345" s="209" t="s">
        <v>237</v>
      </c>
    </row>
    <row r="346" spans="1:65" s="14" customFormat="1" ht="10">
      <c r="B346" s="210"/>
      <c r="C346" s="211"/>
      <c r="D346" s="192" t="s">
        <v>252</v>
      </c>
      <c r="E346" s="212" t="s">
        <v>19</v>
      </c>
      <c r="F346" s="213" t="s">
        <v>253</v>
      </c>
      <c r="G346" s="211"/>
      <c r="H346" s="214">
        <v>83.81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252</v>
      </c>
      <c r="AU346" s="220" t="s">
        <v>86</v>
      </c>
      <c r="AV346" s="14" t="s">
        <v>254</v>
      </c>
      <c r="AW346" s="14" t="s">
        <v>37</v>
      </c>
      <c r="AX346" s="14" t="s">
        <v>84</v>
      </c>
      <c r="AY346" s="220" t="s">
        <v>237</v>
      </c>
    </row>
    <row r="347" spans="1:65" s="2" customFormat="1" ht="14.4" customHeight="1">
      <c r="A347" s="35"/>
      <c r="B347" s="36"/>
      <c r="C347" s="225" t="s">
        <v>664</v>
      </c>
      <c r="D347" s="225" t="s">
        <v>680</v>
      </c>
      <c r="E347" s="226" t="s">
        <v>1132</v>
      </c>
      <c r="F347" s="227" t="s">
        <v>1133</v>
      </c>
      <c r="G347" s="228" t="s">
        <v>370</v>
      </c>
      <c r="H347" s="229">
        <v>207.43</v>
      </c>
      <c r="I347" s="230"/>
      <c r="J347" s="231">
        <f>ROUND(I347*H347,2)</f>
        <v>0</v>
      </c>
      <c r="K347" s="227" t="s">
        <v>246</v>
      </c>
      <c r="L347" s="232"/>
      <c r="M347" s="233" t="s">
        <v>19</v>
      </c>
      <c r="N347" s="234" t="s">
        <v>47</v>
      </c>
      <c r="O347" s="65"/>
      <c r="P347" s="188">
        <f>O347*H347</f>
        <v>0</v>
      </c>
      <c r="Q347" s="188">
        <v>8.9999999999999998E-4</v>
      </c>
      <c r="R347" s="188">
        <f>Q347*H347</f>
        <v>0.18668699999999999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602</v>
      </c>
      <c r="AT347" s="190" t="s">
        <v>680</v>
      </c>
      <c r="AU347" s="190" t="s">
        <v>86</v>
      </c>
      <c r="AY347" s="18" t="s">
        <v>237</v>
      </c>
      <c r="BE347" s="191">
        <f>IF(N347="základní",J347,0)</f>
        <v>0</v>
      </c>
      <c r="BF347" s="191">
        <f>IF(N347="snížená",J347,0)</f>
        <v>0</v>
      </c>
      <c r="BG347" s="191">
        <f>IF(N347="zákl. přenesená",J347,0)</f>
        <v>0</v>
      </c>
      <c r="BH347" s="191">
        <f>IF(N347="sníž. přenesená",J347,0)</f>
        <v>0</v>
      </c>
      <c r="BI347" s="191">
        <f>IF(N347="nulová",J347,0)</f>
        <v>0</v>
      </c>
      <c r="BJ347" s="18" t="s">
        <v>84</v>
      </c>
      <c r="BK347" s="191">
        <f>ROUND(I347*H347,2)</f>
        <v>0</v>
      </c>
      <c r="BL347" s="18" t="s">
        <v>331</v>
      </c>
      <c r="BM347" s="190" t="s">
        <v>1134</v>
      </c>
    </row>
    <row r="348" spans="1:65" s="2" customFormat="1" ht="10">
      <c r="A348" s="35"/>
      <c r="B348" s="36"/>
      <c r="C348" s="37"/>
      <c r="D348" s="192" t="s">
        <v>249</v>
      </c>
      <c r="E348" s="37"/>
      <c r="F348" s="193" t="s">
        <v>1133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249</v>
      </c>
      <c r="AU348" s="18" t="s">
        <v>86</v>
      </c>
    </row>
    <row r="349" spans="1:65" s="13" customFormat="1" ht="10">
      <c r="B349" s="199"/>
      <c r="C349" s="200"/>
      <c r="D349" s="192" t="s">
        <v>252</v>
      </c>
      <c r="E349" s="200"/>
      <c r="F349" s="202" t="s">
        <v>1135</v>
      </c>
      <c r="G349" s="200"/>
      <c r="H349" s="203">
        <v>207.43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252</v>
      </c>
      <c r="AU349" s="209" t="s">
        <v>86</v>
      </c>
      <c r="AV349" s="13" t="s">
        <v>86</v>
      </c>
      <c r="AW349" s="13" t="s">
        <v>4</v>
      </c>
      <c r="AX349" s="13" t="s">
        <v>84</v>
      </c>
      <c r="AY349" s="209" t="s">
        <v>237</v>
      </c>
    </row>
    <row r="350" spans="1:65" s="2" customFormat="1" ht="14.4" customHeight="1">
      <c r="A350" s="35"/>
      <c r="B350" s="36"/>
      <c r="C350" s="179" t="s">
        <v>671</v>
      </c>
      <c r="D350" s="179" t="s">
        <v>242</v>
      </c>
      <c r="E350" s="180" t="s">
        <v>1136</v>
      </c>
      <c r="F350" s="181" t="s">
        <v>1137</v>
      </c>
      <c r="G350" s="182" t="s">
        <v>411</v>
      </c>
      <c r="H350" s="183">
        <v>150.995</v>
      </c>
      <c r="I350" s="184"/>
      <c r="J350" s="185">
        <f>ROUND(I350*H350,2)</f>
        <v>0</v>
      </c>
      <c r="K350" s="181" t="s">
        <v>246</v>
      </c>
      <c r="L350" s="40"/>
      <c r="M350" s="186" t="s">
        <v>19</v>
      </c>
      <c r="N350" s="187" t="s">
        <v>47</v>
      </c>
      <c r="O350" s="65"/>
      <c r="P350" s="188">
        <f>O350*H350</f>
        <v>0</v>
      </c>
      <c r="Q350" s="188">
        <v>2.8999999999999998E-3</v>
      </c>
      <c r="R350" s="188">
        <f>Q350*H350</f>
        <v>0.43788549999999998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331</v>
      </c>
      <c r="AT350" s="190" t="s">
        <v>242</v>
      </c>
      <c r="AU350" s="190" t="s">
        <v>86</v>
      </c>
      <c r="AY350" s="18" t="s">
        <v>237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84</v>
      </c>
      <c r="BK350" s="191">
        <f>ROUND(I350*H350,2)</f>
        <v>0</v>
      </c>
      <c r="BL350" s="18" t="s">
        <v>331</v>
      </c>
      <c r="BM350" s="190" t="s">
        <v>1138</v>
      </c>
    </row>
    <row r="351" spans="1:65" s="2" customFormat="1" ht="10">
      <c r="A351" s="35"/>
      <c r="B351" s="36"/>
      <c r="C351" s="37"/>
      <c r="D351" s="192" t="s">
        <v>249</v>
      </c>
      <c r="E351" s="37"/>
      <c r="F351" s="193" t="s">
        <v>1139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249</v>
      </c>
      <c r="AU351" s="18" t="s">
        <v>86</v>
      </c>
    </row>
    <row r="352" spans="1:65" s="2" customFormat="1" ht="10">
      <c r="A352" s="35"/>
      <c r="B352" s="36"/>
      <c r="C352" s="37"/>
      <c r="D352" s="197" t="s">
        <v>250</v>
      </c>
      <c r="E352" s="37"/>
      <c r="F352" s="198" t="s">
        <v>1140</v>
      </c>
      <c r="G352" s="37"/>
      <c r="H352" s="37"/>
      <c r="I352" s="194"/>
      <c r="J352" s="37"/>
      <c r="K352" s="37"/>
      <c r="L352" s="40"/>
      <c r="M352" s="195"/>
      <c r="N352" s="196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250</v>
      </c>
      <c r="AU352" s="18" t="s">
        <v>86</v>
      </c>
    </row>
    <row r="353" spans="1:65" s="13" customFormat="1" ht="10">
      <c r="B353" s="199"/>
      <c r="C353" s="200"/>
      <c r="D353" s="192" t="s">
        <v>252</v>
      </c>
      <c r="E353" s="201" t="s">
        <v>19</v>
      </c>
      <c r="F353" s="202" t="s">
        <v>983</v>
      </c>
      <c r="G353" s="200"/>
      <c r="H353" s="203">
        <v>35.6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252</v>
      </c>
      <c r="AU353" s="209" t="s">
        <v>86</v>
      </c>
      <c r="AV353" s="13" t="s">
        <v>86</v>
      </c>
      <c r="AW353" s="13" t="s">
        <v>37</v>
      </c>
      <c r="AX353" s="13" t="s">
        <v>76</v>
      </c>
      <c r="AY353" s="209" t="s">
        <v>237</v>
      </c>
    </row>
    <row r="354" spans="1:65" s="13" customFormat="1" ht="10">
      <c r="B354" s="199"/>
      <c r="C354" s="200"/>
      <c r="D354" s="192" t="s">
        <v>252</v>
      </c>
      <c r="E354" s="201" t="s">
        <v>19</v>
      </c>
      <c r="F354" s="202" t="s">
        <v>984</v>
      </c>
      <c r="G354" s="200"/>
      <c r="H354" s="203">
        <v>34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252</v>
      </c>
      <c r="AU354" s="209" t="s">
        <v>86</v>
      </c>
      <c r="AV354" s="13" t="s">
        <v>86</v>
      </c>
      <c r="AW354" s="13" t="s">
        <v>37</v>
      </c>
      <c r="AX354" s="13" t="s">
        <v>76</v>
      </c>
      <c r="AY354" s="209" t="s">
        <v>237</v>
      </c>
    </row>
    <row r="355" spans="1:65" s="13" customFormat="1" ht="10">
      <c r="B355" s="199"/>
      <c r="C355" s="200"/>
      <c r="D355" s="192" t="s">
        <v>252</v>
      </c>
      <c r="E355" s="201" t="s">
        <v>19</v>
      </c>
      <c r="F355" s="202" t="s">
        <v>1017</v>
      </c>
      <c r="G355" s="200"/>
      <c r="H355" s="203">
        <v>3.7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252</v>
      </c>
      <c r="AU355" s="209" t="s">
        <v>86</v>
      </c>
      <c r="AV355" s="13" t="s">
        <v>86</v>
      </c>
      <c r="AW355" s="13" t="s">
        <v>37</v>
      </c>
      <c r="AX355" s="13" t="s">
        <v>76</v>
      </c>
      <c r="AY355" s="209" t="s">
        <v>237</v>
      </c>
    </row>
    <row r="356" spans="1:65" s="13" customFormat="1" ht="10">
      <c r="B356" s="199"/>
      <c r="C356" s="200"/>
      <c r="D356" s="192" t="s">
        <v>252</v>
      </c>
      <c r="E356" s="201" t="s">
        <v>19</v>
      </c>
      <c r="F356" s="202" t="s">
        <v>969</v>
      </c>
      <c r="G356" s="200"/>
      <c r="H356" s="203">
        <v>33.130000000000003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252</v>
      </c>
      <c r="AU356" s="209" t="s">
        <v>86</v>
      </c>
      <c r="AV356" s="13" t="s">
        <v>86</v>
      </c>
      <c r="AW356" s="13" t="s">
        <v>37</v>
      </c>
      <c r="AX356" s="13" t="s">
        <v>76</v>
      </c>
      <c r="AY356" s="209" t="s">
        <v>237</v>
      </c>
    </row>
    <row r="357" spans="1:65" s="13" customFormat="1" ht="10">
      <c r="B357" s="199"/>
      <c r="C357" s="200"/>
      <c r="D357" s="192" t="s">
        <v>252</v>
      </c>
      <c r="E357" s="201" t="s">
        <v>19</v>
      </c>
      <c r="F357" s="202" t="s">
        <v>970</v>
      </c>
      <c r="G357" s="200"/>
      <c r="H357" s="203">
        <v>12.55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252</v>
      </c>
      <c r="AU357" s="209" t="s">
        <v>86</v>
      </c>
      <c r="AV357" s="13" t="s">
        <v>86</v>
      </c>
      <c r="AW357" s="13" t="s">
        <v>37</v>
      </c>
      <c r="AX357" s="13" t="s">
        <v>76</v>
      </c>
      <c r="AY357" s="209" t="s">
        <v>237</v>
      </c>
    </row>
    <row r="358" spans="1:65" s="13" customFormat="1" ht="10">
      <c r="B358" s="199"/>
      <c r="C358" s="200"/>
      <c r="D358" s="192" t="s">
        <v>252</v>
      </c>
      <c r="E358" s="201" t="s">
        <v>19</v>
      </c>
      <c r="F358" s="202" t="s">
        <v>1018</v>
      </c>
      <c r="G358" s="200"/>
      <c r="H358" s="203">
        <v>7.38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252</v>
      </c>
      <c r="AU358" s="209" t="s">
        <v>86</v>
      </c>
      <c r="AV358" s="13" t="s">
        <v>86</v>
      </c>
      <c r="AW358" s="13" t="s">
        <v>37</v>
      </c>
      <c r="AX358" s="13" t="s">
        <v>76</v>
      </c>
      <c r="AY358" s="209" t="s">
        <v>237</v>
      </c>
    </row>
    <row r="359" spans="1:65" s="13" customFormat="1" ht="10">
      <c r="B359" s="199"/>
      <c r="C359" s="200"/>
      <c r="D359" s="192" t="s">
        <v>252</v>
      </c>
      <c r="E359" s="201" t="s">
        <v>19</v>
      </c>
      <c r="F359" s="202" t="s">
        <v>972</v>
      </c>
      <c r="G359" s="200"/>
      <c r="H359" s="203">
        <v>5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252</v>
      </c>
      <c r="AU359" s="209" t="s">
        <v>86</v>
      </c>
      <c r="AV359" s="13" t="s">
        <v>86</v>
      </c>
      <c r="AW359" s="13" t="s">
        <v>37</v>
      </c>
      <c r="AX359" s="13" t="s">
        <v>76</v>
      </c>
      <c r="AY359" s="209" t="s">
        <v>237</v>
      </c>
    </row>
    <row r="360" spans="1:65" s="13" customFormat="1" ht="10">
      <c r="B360" s="199"/>
      <c r="C360" s="200"/>
      <c r="D360" s="192" t="s">
        <v>252</v>
      </c>
      <c r="E360" s="201" t="s">
        <v>19</v>
      </c>
      <c r="F360" s="202" t="s">
        <v>1019</v>
      </c>
      <c r="G360" s="200"/>
      <c r="H360" s="203">
        <v>3.3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252</v>
      </c>
      <c r="AU360" s="209" t="s">
        <v>86</v>
      </c>
      <c r="AV360" s="13" t="s">
        <v>86</v>
      </c>
      <c r="AW360" s="13" t="s">
        <v>37</v>
      </c>
      <c r="AX360" s="13" t="s">
        <v>76</v>
      </c>
      <c r="AY360" s="209" t="s">
        <v>237</v>
      </c>
    </row>
    <row r="361" spans="1:65" s="13" customFormat="1" ht="10">
      <c r="B361" s="199"/>
      <c r="C361" s="200"/>
      <c r="D361" s="192" t="s">
        <v>252</v>
      </c>
      <c r="E361" s="201" t="s">
        <v>19</v>
      </c>
      <c r="F361" s="202" t="s">
        <v>973</v>
      </c>
      <c r="G361" s="200"/>
      <c r="H361" s="203">
        <v>2.42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252</v>
      </c>
      <c r="AU361" s="209" t="s">
        <v>86</v>
      </c>
      <c r="AV361" s="13" t="s">
        <v>86</v>
      </c>
      <c r="AW361" s="13" t="s">
        <v>37</v>
      </c>
      <c r="AX361" s="13" t="s">
        <v>76</v>
      </c>
      <c r="AY361" s="209" t="s">
        <v>237</v>
      </c>
    </row>
    <row r="362" spans="1:65" s="13" customFormat="1" ht="10">
      <c r="B362" s="199"/>
      <c r="C362" s="200"/>
      <c r="D362" s="192" t="s">
        <v>252</v>
      </c>
      <c r="E362" s="201" t="s">
        <v>19</v>
      </c>
      <c r="F362" s="202" t="s">
        <v>1141</v>
      </c>
      <c r="G362" s="200"/>
      <c r="H362" s="203">
        <v>2.1549999999999998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252</v>
      </c>
      <c r="AU362" s="209" t="s">
        <v>86</v>
      </c>
      <c r="AV362" s="13" t="s">
        <v>86</v>
      </c>
      <c r="AW362" s="13" t="s">
        <v>37</v>
      </c>
      <c r="AX362" s="13" t="s">
        <v>76</v>
      </c>
      <c r="AY362" s="209" t="s">
        <v>237</v>
      </c>
    </row>
    <row r="363" spans="1:65" s="13" customFormat="1" ht="10">
      <c r="B363" s="199"/>
      <c r="C363" s="200"/>
      <c r="D363" s="192" t="s">
        <v>252</v>
      </c>
      <c r="E363" s="201" t="s">
        <v>19</v>
      </c>
      <c r="F363" s="202" t="s">
        <v>1142</v>
      </c>
      <c r="G363" s="200"/>
      <c r="H363" s="203">
        <v>11.76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252</v>
      </c>
      <c r="AU363" s="209" t="s">
        <v>86</v>
      </c>
      <c r="AV363" s="13" t="s">
        <v>86</v>
      </c>
      <c r="AW363" s="13" t="s">
        <v>37</v>
      </c>
      <c r="AX363" s="13" t="s">
        <v>76</v>
      </c>
      <c r="AY363" s="209" t="s">
        <v>237</v>
      </c>
    </row>
    <row r="364" spans="1:65" s="14" customFormat="1" ht="10">
      <c r="B364" s="210"/>
      <c r="C364" s="211"/>
      <c r="D364" s="192" t="s">
        <v>252</v>
      </c>
      <c r="E364" s="212" t="s">
        <v>19</v>
      </c>
      <c r="F364" s="213" t="s">
        <v>253</v>
      </c>
      <c r="G364" s="211"/>
      <c r="H364" s="214">
        <v>150.995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252</v>
      </c>
      <c r="AU364" s="220" t="s">
        <v>86</v>
      </c>
      <c r="AV364" s="14" t="s">
        <v>254</v>
      </c>
      <c r="AW364" s="14" t="s">
        <v>37</v>
      </c>
      <c r="AX364" s="14" t="s">
        <v>84</v>
      </c>
      <c r="AY364" s="220" t="s">
        <v>237</v>
      </c>
    </row>
    <row r="365" spans="1:65" s="2" customFormat="1" ht="14.4" customHeight="1">
      <c r="A365" s="35"/>
      <c r="B365" s="36"/>
      <c r="C365" s="225" t="s">
        <v>679</v>
      </c>
      <c r="D365" s="225" t="s">
        <v>680</v>
      </c>
      <c r="E365" s="226" t="s">
        <v>1143</v>
      </c>
      <c r="F365" s="227" t="s">
        <v>1144</v>
      </c>
      <c r="G365" s="228" t="s">
        <v>411</v>
      </c>
      <c r="H365" s="229">
        <v>166.095</v>
      </c>
      <c r="I365" s="230"/>
      <c r="J365" s="231">
        <f>ROUND(I365*H365,2)</f>
        <v>0</v>
      </c>
      <c r="K365" s="227" t="s">
        <v>246</v>
      </c>
      <c r="L365" s="232"/>
      <c r="M365" s="233" t="s">
        <v>19</v>
      </c>
      <c r="N365" s="234" t="s">
        <v>47</v>
      </c>
      <c r="O365" s="65"/>
      <c r="P365" s="188">
        <f>O365*H365</f>
        <v>0</v>
      </c>
      <c r="Q365" s="188">
        <v>1.7999999999999999E-2</v>
      </c>
      <c r="R365" s="188">
        <f>Q365*H365</f>
        <v>2.9897099999999996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602</v>
      </c>
      <c r="AT365" s="190" t="s">
        <v>680</v>
      </c>
      <c r="AU365" s="190" t="s">
        <v>86</v>
      </c>
      <c r="AY365" s="18" t="s">
        <v>237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84</v>
      </c>
      <c r="BK365" s="191">
        <f>ROUND(I365*H365,2)</f>
        <v>0</v>
      </c>
      <c r="BL365" s="18" t="s">
        <v>331</v>
      </c>
      <c r="BM365" s="190" t="s">
        <v>1145</v>
      </c>
    </row>
    <row r="366" spans="1:65" s="2" customFormat="1" ht="10">
      <c r="A366" s="35"/>
      <c r="B366" s="36"/>
      <c r="C366" s="37"/>
      <c r="D366" s="192" t="s">
        <v>249</v>
      </c>
      <c r="E366" s="37"/>
      <c r="F366" s="193" t="s">
        <v>1144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249</v>
      </c>
      <c r="AU366" s="18" t="s">
        <v>86</v>
      </c>
    </row>
    <row r="367" spans="1:65" s="13" customFormat="1" ht="10">
      <c r="B367" s="199"/>
      <c r="C367" s="200"/>
      <c r="D367" s="192" t="s">
        <v>252</v>
      </c>
      <c r="E367" s="200"/>
      <c r="F367" s="202" t="s">
        <v>1146</v>
      </c>
      <c r="G367" s="200"/>
      <c r="H367" s="203">
        <v>166.095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252</v>
      </c>
      <c r="AU367" s="209" t="s">
        <v>86</v>
      </c>
      <c r="AV367" s="13" t="s">
        <v>86</v>
      </c>
      <c r="AW367" s="13" t="s">
        <v>4</v>
      </c>
      <c r="AX367" s="13" t="s">
        <v>84</v>
      </c>
      <c r="AY367" s="209" t="s">
        <v>237</v>
      </c>
    </row>
    <row r="368" spans="1:65" s="2" customFormat="1" ht="14.4" customHeight="1">
      <c r="A368" s="35"/>
      <c r="B368" s="36"/>
      <c r="C368" s="179" t="s">
        <v>685</v>
      </c>
      <c r="D368" s="179" t="s">
        <v>242</v>
      </c>
      <c r="E368" s="180" t="s">
        <v>1147</v>
      </c>
      <c r="F368" s="181" t="s">
        <v>1148</v>
      </c>
      <c r="G368" s="182" t="s">
        <v>424</v>
      </c>
      <c r="H368" s="183">
        <v>83.81</v>
      </c>
      <c r="I368" s="184"/>
      <c r="J368" s="185">
        <f>ROUND(I368*H368,2)</f>
        <v>0</v>
      </c>
      <c r="K368" s="181" t="s">
        <v>246</v>
      </c>
      <c r="L368" s="40"/>
      <c r="M368" s="186" t="s">
        <v>19</v>
      </c>
      <c r="N368" s="187" t="s">
        <v>47</v>
      </c>
      <c r="O368" s="65"/>
      <c r="P368" s="188">
        <f>O368*H368</f>
        <v>0</v>
      </c>
      <c r="Q368" s="188">
        <v>3.0000000000000001E-5</v>
      </c>
      <c r="R368" s="188">
        <f>Q368*H368</f>
        <v>2.5143000000000001E-3</v>
      </c>
      <c r="S368" s="188">
        <v>0</v>
      </c>
      <c r="T368" s="18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0" t="s">
        <v>331</v>
      </c>
      <c r="AT368" s="190" t="s">
        <v>242</v>
      </c>
      <c r="AU368" s="190" t="s">
        <v>86</v>
      </c>
      <c r="AY368" s="18" t="s">
        <v>237</v>
      </c>
      <c r="BE368" s="191">
        <f>IF(N368="základní",J368,0)</f>
        <v>0</v>
      </c>
      <c r="BF368" s="191">
        <f>IF(N368="snížená",J368,0)</f>
        <v>0</v>
      </c>
      <c r="BG368" s="191">
        <f>IF(N368="zákl. přenesená",J368,0)</f>
        <v>0</v>
      </c>
      <c r="BH368" s="191">
        <f>IF(N368="sníž. přenesená",J368,0)</f>
        <v>0</v>
      </c>
      <c r="BI368" s="191">
        <f>IF(N368="nulová",J368,0)</f>
        <v>0</v>
      </c>
      <c r="BJ368" s="18" t="s">
        <v>84</v>
      </c>
      <c r="BK368" s="191">
        <f>ROUND(I368*H368,2)</f>
        <v>0</v>
      </c>
      <c r="BL368" s="18" t="s">
        <v>331</v>
      </c>
      <c r="BM368" s="190" t="s">
        <v>1149</v>
      </c>
    </row>
    <row r="369" spans="1:65" s="2" customFormat="1" ht="10">
      <c r="A369" s="35"/>
      <c r="B369" s="36"/>
      <c r="C369" s="37"/>
      <c r="D369" s="192" t="s">
        <v>249</v>
      </c>
      <c r="E369" s="37"/>
      <c r="F369" s="193" t="s">
        <v>1150</v>
      </c>
      <c r="G369" s="37"/>
      <c r="H369" s="37"/>
      <c r="I369" s="194"/>
      <c r="J369" s="37"/>
      <c r="K369" s="37"/>
      <c r="L369" s="40"/>
      <c r="M369" s="195"/>
      <c r="N369" s="196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249</v>
      </c>
      <c r="AU369" s="18" t="s">
        <v>86</v>
      </c>
    </row>
    <row r="370" spans="1:65" s="2" customFormat="1" ht="10">
      <c r="A370" s="35"/>
      <c r="B370" s="36"/>
      <c r="C370" s="37"/>
      <c r="D370" s="197" t="s">
        <v>250</v>
      </c>
      <c r="E370" s="37"/>
      <c r="F370" s="198" t="s">
        <v>1151</v>
      </c>
      <c r="G370" s="37"/>
      <c r="H370" s="37"/>
      <c r="I370" s="194"/>
      <c r="J370" s="37"/>
      <c r="K370" s="37"/>
      <c r="L370" s="40"/>
      <c r="M370" s="195"/>
      <c r="N370" s="19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250</v>
      </c>
      <c r="AU370" s="18" t="s">
        <v>86</v>
      </c>
    </row>
    <row r="371" spans="1:65" s="13" customFormat="1" ht="10">
      <c r="B371" s="199"/>
      <c r="C371" s="200"/>
      <c r="D371" s="192" t="s">
        <v>252</v>
      </c>
      <c r="E371" s="201" t="s">
        <v>19</v>
      </c>
      <c r="F371" s="202" t="s">
        <v>1152</v>
      </c>
      <c r="G371" s="200"/>
      <c r="H371" s="203">
        <v>83.81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252</v>
      </c>
      <c r="AU371" s="209" t="s">
        <v>86</v>
      </c>
      <c r="AV371" s="13" t="s">
        <v>86</v>
      </c>
      <c r="AW371" s="13" t="s">
        <v>37</v>
      </c>
      <c r="AX371" s="13" t="s">
        <v>76</v>
      </c>
      <c r="AY371" s="209" t="s">
        <v>237</v>
      </c>
    </row>
    <row r="372" spans="1:65" s="14" customFormat="1" ht="10">
      <c r="B372" s="210"/>
      <c r="C372" s="211"/>
      <c r="D372" s="192" t="s">
        <v>252</v>
      </c>
      <c r="E372" s="212" t="s">
        <v>19</v>
      </c>
      <c r="F372" s="213" t="s">
        <v>253</v>
      </c>
      <c r="G372" s="211"/>
      <c r="H372" s="214">
        <v>83.81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252</v>
      </c>
      <c r="AU372" s="220" t="s">
        <v>86</v>
      </c>
      <c r="AV372" s="14" t="s">
        <v>254</v>
      </c>
      <c r="AW372" s="14" t="s">
        <v>37</v>
      </c>
      <c r="AX372" s="14" t="s">
        <v>84</v>
      </c>
      <c r="AY372" s="220" t="s">
        <v>237</v>
      </c>
    </row>
    <row r="373" spans="1:65" s="2" customFormat="1" ht="14.4" customHeight="1">
      <c r="A373" s="35"/>
      <c r="B373" s="36"/>
      <c r="C373" s="179" t="s">
        <v>692</v>
      </c>
      <c r="D373" s="179" t="s">
        <v>242</v>
      </c>
      <c r="E373" s="180" t="s">
        <v>1153</v>
      </c>
      <c r="F373" s="181" t="s">
        <v>1154</v>
      </c>
      <c r="G373" s="182" t="s">
        <v>411</v>
      </c>
      <c r="H373" s="183">
        <v>158.63</v>
      </c>
      <c r="I373" s="184"/>
      <c r="J373" s="185">
        <f>ROUND(I373*H373,2)</f>
        <v>0</v>
      </c>
      <c r="K373" s="181" t="s">
        <v>246</v>
      </c>
      <c r="L373" s="40"/>
      <c r="M373" s="186" t="s">
        <v>19</v>
      </c>
      <c r="N373" s="187" t="s">
        <v>47</v>
      </c>
      <c r="O373" s="65"/>
      <c r="P373" s="188">
        <f>O373*H373</f>
        <v>0</v>
      </c>
      <c r="Q373" s="188">
        <v>5.0000000000000002E-5</v>
      </c>
      <c r="R373" s="188">
        <f>Q373*H373</f>
        <v>7.9314999999999993E-3</v>
      </c>
      <c r="S373" s="188">
        <v>0</v>
      </c>
      <c r="T373" s="18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0" t="s">
        <v>331</v>
      </c>
      <c r="AT373" s="190" t="s">
        <v>242</v>
      </c>
      <c r="AU373" s="190" t="s">
        <v>86</v>
      </c>
      <c r="AY373" s="18" t="s">
        <v>237</v>
      </c>
      <c r="BE373" s="191">
        <f>IF(N373="základní",J373,0)</f>
        <v>0</v>
      </c>
      <c r="BF373" s="191">
        <f>IF(N373="snížená",J373,0)</f>
        <v>0</v>
      </c>
      <c r="BG373" s="191">
        <f>IF(N373="zákl. přenesená",J373,0)</f>
        <v>0</v>
      </c>
      <c r="BH373" s="191">
        <f>IF(N373="sníž. přenesená",J373,0)</f>
        <v>0</v>
      </c>
      <c r="BI373" s="191">
        <f>IF(N373="nulová",J373,0)</f>
        <v>0</v>
      </c>
      <c r="BJ373" s="18" t="s">
        <v>84</v>
      </c>
      <c r="BK373" s="191">
        <f>ROUND(I373*H373,2)</f>
        <v>0</v>
      </c>
      <c r="BL373" s="18" t="s">
        <v>331</v>
      </c>
      <c r="BM373" s="190" t="s">
        <v>1155</v>
      </c>
    </row>
    <row r="374" spans="1:65" s="2" customFormat="1" ht="10">
      <c r="A374" s="35"/>
      <c r="B374" s="36"/>
      <c r="C374" s="37"/>
      <c r="D374" s="192" t="s">
        <v>249</v>
      </c>
      <c r="E374" s="37"/>
      <c r="F374" s="193" t="s">
        <v>1156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249</v>
      </c>
      <c r="AU374" s="18" t="s">
        <v>86</v>
      </c>
    </row>
    <row r="375" spans="1:65" s="2" customFormat="1" ht="10">
      <c r="A375" s="35"/>
      <c r="B375" s="36"/>
      <c r="C375" s="37"/>
      <c r="D375" s="197" t="s">
        <v>250</v>
      </c>
      <c r="E375" s="37"/>
      <c r="F375" s="198" t="s">
        <v>1157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250</v>
      </c>
      <c r="AU375" s="18" t="s">
        <v>86</v>
      </c>
    </row>
    <row r="376" spans="1:65" s="13" customFormat="1" ht="10">
      <c r="B376" s="199"/>
      <c r="C376" s="200"/>
      <c r="D376" s="192" t="s">
        <v>252</v>
      </c>
      <c r="E376" s="201" t="s">
        <v>19</v>
      </c>
      <c r="F376" s="202" t="s">
        <v>983</v>
      </c>
      <c r="G376" s="200"/>
      <c r="H376" s="203">
        <v>35.6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252</v>
      </c>
      <c r="AU376" s="209" t="s">
        <v>86</v>
      </c>
      <c r="AV376" s="13" t="s">
        <v>86</v>
      </c>
      <c r="AW376" s="13" t="s">
        <v>37</v>
      </c>
      <c r="AX376" s="13" t="s">
        <v>76</v>
      </c>
      <c r="AY376" s="209" t="s">
        <v>237</v>
      </c>
    </row>
    <row r="377" spans="1:65" s="13" customFormat="1" ht="10">
      <c r="B377" s="199"/>
      <c r="C377" s="200"/>
      <c r="D377" s="192" t="s">
        <v>252</v>
      </c>
      <c r="E377" s="201" t="s">
        <v>19</v>
      </c>
      <c r="F377" s="202" t="s">
        <v>984</v>
      </c>
      <c r="G377" s="200"/>
      <c r="H377" s="203">
        <v>34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252</v>
      </c>
      <c r="AU377" s="209" t="s">
        <v>86</v>
      </c>
      <c r="AV377" s="13" t="s">
        <v>86</v>
      </c>
      <c r="AW377" s="13" t="s">
        <v>37</v>
      </c>
      <c r="AX377" s="13" t="s">
        <v>76</v>
      </c>
      <c r="AY377" s="209" t="s">
        <v>237</v>
      </c>
    </row>
    <row r="378" spans="1:65" s="13" customFormat="1" ht="10">
      <c r="B378" s="199"/>
      <c r="C378" s="200"/>
      <c r="D378" s="192" t="s">
        <v>252</v>
      </c>
      <c r="E378" s="201" t="s">
        <v>19</v>
      </c>
      <c r="F378" s="202" t="s">
        <v>1017</v>
      </c>
      <c r="G378" s="200"/>
      <c r="H378" s="203">
        <v>3.7</v>
      </c>
      <c r="I378" s="204"/>
      <c r="J378" s="200"/>
      <c r="K378" s="200"/>
      <c r="L378" s="205"/>
      <c r="M378" s="206"/>
      <c r="N378" s="207"/>
      <c r="O378" s="207"/>
      <c r="P378" s="207"/>
      <c r="Q378" s="207"/>
      <c r="R378" s="207"/>
      <c r="S378" s="207"/>
      <c r="T378" s="208"/>
      <c r="AT378" s="209" t="s">
        <v>252</v>
      </c>
      <c r="AU378" s="209" t="s">
        <v>86</v>
      </c>
      <c r="AV378" s="13" t="s">
        <v>86</v>
      </c>
      <c r="AW378" s="13" t="s">
        <v>37</v>
      </c>
      <c r="AX378" s="13" t="s">
        <v>76</v>
      </c>
      <c r="AY378" s="209" t="s">
        <v>237</v>
      </c>
    </row>
    <row r="379" spans="1:65" s="13" customFormat="1" ht="10">
      <c r="B379" s="199"/>
      <c r="C379" s="200"/>
      <c r="D379" s="192" t="s">
        <v>252</v>
      </c>
      <c r="E379" s="201" t="s">
        <v>19</v>
      </c>
      <c r="F379" s="202" t="s">
        <v>969</v>
      </c>
      <c r="G379" s="200"/>
      <c r="H379" s="203">
        <v>33.130000000000003</v>
      </c>
      <c r="I379" s="204"/>
      <c r="J379" s="200"/>
      <c r="K379" s="200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252</v>
      </c>
      <c r="AU379" s="209" t="s">
        <v>86</v>
      </c>
      <c r="AV379" s="13" t="s">
        <v>86</v>
      </c>
      <c r="AW379" s="13" t="s">
        <v>37</v>
      </c>
      <c r="AX379" s="13" t="s">
        <v>76</v>
      </c>
      <c r="AY379" s="209" t="s">
        <v>237</v>
      </c>
    </row>
    <row r="380" spans="1:65" s="13" customFormat="1" ht="10">
      <c r="B380" s="199"/>
      <c r="C380" s="200"/>
      <c r="D380" s="192" t="s">
        <v>252</v>
      </c>
      <c r="E380" s="201" t="s">
        <v>19</v>
      </c>
      <c r="F380" s="202" t="s">
        <v>970</v>
      </c>
      <c r="G380" s="200"/>
      <c r="H380" s="203">
        <v>12.55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252</v>
      </c>
      <c r="AU380" s="209" t="s">
        <v>86</v>
      </c>
      <c r="AV380" s="13" t="s">
        <v>86</v>
      </c>
      <c r="AW380" s="13" t="s">
        <v>37</v>
      </c>
      <c r="AX380" s="13" t="s">
        <v>76</v>
      </c>
      <c r="AY380" s="209" t="s">
        <v>237</v>
      </c>
    </row>
    <row r="381" spans="1:65" s="13" customFormat="1" ht="10">
      <c r="B381" s="199"/>
      <c r="C381" s="200"/>
      <c r="D381" s="192" t="s">
        <v>252</v>
      </c>
      <c r="E381" s="201" t="s">
        <v>19</v>
      </c>
      <c r="F381" s="202" t="s">
        <v>1018</v>
      </c>
      <c r="G381" s="200"/>
      <c r="H381" s="203">
        <v>7.38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252</v>
      </c>
      <c r="AU381" s="209" t="s">
        <v>86</v>
      </c>
      <c r="AV381" s="13" t="s">
        <v>86</v>
      </c>
      <c r="AW381" s="13" t="s">
        <v>37</v>
      </c>
      <c r="AX381" s="13" t="s">
        <v>76</v>
      </c>
      <c r="AY381" s="209" t="s">
        <v>237</v>
      </c>
    </row>
    <row r="382" spans="1:65" s="13" customFormat="1" ht="10">
      <c r="B382" s="199"/>
      <c r="C382" s="200"/>
      <c r="D382" s="192" t="s">
        <v>252</v>
      </c>
      <c r="E382" s="201" t="s">
        <v>19</v>
      </c>
      <c r="F382" s="202" t="s">
        <v>972</v>
      </c>
      <c r="G382" s="200"/>
      <c r="H382" s="203">
        <v>5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252</v>
      </c>
      <c r="AU382" s="209" t="s">
        <v>86</v>
      </c>
      <c r="AV382" s="13" t="s">
        <v>86</v>
      </c>
      <c r="AW382" s="13" t="s">
        <v>37</v>
      </c>
      <c r="AX382" s="13" t="s">
        <v>76</v>
      </c>
      <c r="AY382" s="209" t="s">
        <v>237</v>
      </c>
    </row>
    <row r="383" spans="1:65" s="13" customFormat="1" ht="10">
      <c r="B383" s="199"/>
      <c r="C383" s="200"/>
      <c r="D383" s="192" t="s">
        <v>252</v>
      </c>
      <c r="E383" s="201" t="s">
        <v>19</v>
      </c>
      <c r="F383" s="202" t="s">
        <v>1019</v>
      </c>
      <c r="G383" s="200"/>
      <c r="H383" s="203">
        <v>3.3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252</v>
      </c>
      <c r="AU383" s="209" t="s">
        <v>86</v>
      </c>
      <c r="AV383" s="13" t="s">
        <v>86</v>
      </c>
      <c r="AW383" s="13" t="s">
        <v>37</v>
      </c>
      <c r="AX383" s="13" t="s">
        <v>76</v>
      </c>
      <c r="AY383" s="209" t="s">
        <v>237</v>
      </c>
    </row>
    <row r="384" spans="1:65" s="13" customFormat="1" ht="10">
      <c r="B384" s="199"/>
      <c r="C384" s="200"/>
      <c r="D384" s="192" t="s">
        <v>252</v>
      </c>
      <c r="E384" s="201" t="s">
        <v>19</v>
      </c>
      <c r="F384" s="202" t="s">
        <v>973</v>
      </c>
      <c r="G384" s="200"/>
      <c r="H384" s="203">
        <v>2.42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252</v>
      </c>
      <c r="AU384" s="209" t="s">
        <v>86</v>
      </c>
      <c r="AV384" s="13" t="s">
        <v>86</v>
      </c>
      <c r="AW384" s="13" t="s">
        <v>37</v>
      </c>
      <c r="AX384" s="13" t="s">
        <v>76</v>
      </c>
      <c r="AY384" s="209" t="s">
        <v>237</v>
      </c>
    </row>
    <row r="385" spans="1:65" s="13" customFormat="1" ht="10">
      <c r="B385" s="199"/>
      <c r="C385" s="200"/>
      <c r="D385" s="192" t="s">
        <v>252</v>
      </c>
      <c r="E385" s="201" t="s">
        <v>19</v>
      </c>
      <c r="F385" s="202" t="s">
        <v>1020</v>
      </c>
      <c r="G385" s="200"/>
      <c r="H385" s="203">
        <v>21.55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252</v>
      </c>
      <c r="AU385" s="209" t="s">
        <v>86</v>
      </c>
      <c r="AV385" s="13" t="s">
        <v>86</v>
      </c>
      <c r="AW385" s="13" t="s">
        <v>37</v>
      </c>
      <c r="AX385" s="13" t="s">
        <v>76</v>
      </c>
      <c r="AY385" s="209" t="s">
        <v>237</v>
      </c>
    </row>
    <row r="386" spans="1:65" s="14" customFormat="1" ht="10">
      <c r="B386" s="210"/>
      <c r="C386" s="211"/>
      <c r="D386" s="192" t="s">
        <v>252</v>
      </c>
      <c r="E386" s="212" t="s">
        <v>19</v>
      </c>
      <c r="F386" s="213" t="s">
        <v>253</v>
      </c>
      <c r="G386" s="211"/>
      <c r="H386" s="214">
        <v>158.63000000000002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252</v>
      </c>
      <c r="AU386" s="220" t="s">
        <v>86</v>
      </c>
      <c r="AV386" s="14" t="s">
        <v>254</v>
      </c>
      <c r="AW386" s="14" t="s">
        <v>37</v>
      </c>
      <c r="AX386" s="14" t="s">
        <v>84</v>
      </c>
      <c r="AY386" s="220" t="s">
        <v>237</v>
      </c>
    </row>
    <row r="387" spans="1:65" s="12" customFormat="1" ht="22.75" customHeight="1">
      <c r="B387" s="163"/>
      <c r="C387" s="164"/>
      <c r="D387" s="165" t="s">
        <v>75</v>
      </c>
      <c r="E387" s="177" t="s">
        <v>785</v>
      </c>
      <c r="F387" s="177" t="s">
        <v>786</v>
      </c>
      <c r="G387" s="164"/>
      <c r="H387" s="164"/>
      <c r="I387" s="167"/>
      <c r="J387" s="178">
        <f>BK387</f>
        <v>0</v>
      </c>
      <c r="K387" s="164"/>
      <c r="L387" s="169"/>
      <c r="M387" s="170"/>
      <c r="N387" s="171"/>
      <c r="O387" s="171"/>
      <c r="P387" s="172">
        <f>SUM(P388:P451)</f>
        <v>0</v>
      </c>
      <c r="Q387" s="171"/>
      <c r="R387" s="172">
        <f>SUM(R388:R451)</f>
        <v>4.5263291999999993</v>
      </c>
      <c r="S387" s="171"/>
      <c r="T387" s="173">
        <f>SUM(T388:T451)</f>
        <v>0</v>
      </c>
      <c r="AR387" s="174" t="s">
        <v>86</v>
      </c>
      <c r="AT387" s="175" t="s">
        <v>75</v>
      </c>
      <c r="AU387" s="175" t="s">
        <v>84</v>
      </c>
      <c r="AY387" s="174" t="s">
        <v>237</v>
      </c>
      <c r="BK387" s="176">
        <f>SUM(BK388:BK451)</f>
        <v>0</v>
      </c>
    </row>
    <row r="388" spans="1:65" s="2" customFormat="1" ht="14.4" customHeight="1">
      <c r="A388" s="35"/>
      <c r="B388" s="36"/>
      <c r="C388" s="179" t="s">
        <v>352</v>
      </c>
      <c r="D388" s="179" t="s">
        <v>242</v>
      </c>
      <c r="E388" s="180" t="s">
        <v>1158</v>
      </c>
      <c r="F388" s="181" t="s">
        <v>1159</v>
      </c>
      <c r="G388" s="182" t="s">
        <v>411</v>
      </c>
      <c r="H388" s="183">
        <v>217.16</v>
      </c>
      <c r="I388" s="184"/>
      <c r="J388" s="185">
        <f>ROUND(I388*H388,2)</f>
        <v>0</v>
      </c>
      <c r="K388" s="181" t="s">
        <v>246</v>
      </c>
      <c r="L388" s="40"/>
      <c r="M388" s="186" t="s">
        <v>19</v>
      </c>
      <c r="N388" s="187" t="s">
        <v>47</v>
      </c>
      <c r="O388" s="65"/>
      <c r="P388" s="188">
        <f>O388*H388</f>
        <v>0</v>
      </c>
      <c r="Q388" s="188">
        <v>0</v>
      </c>
      <c r="R388" s="188">
        <f>Q388*H388</f>
        <v>0</v>
      </c>
      <c r="S388" s="188">
        <v>0</v>
      </c>
      <c r="T388" s="18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331</v>
      </c>
      <c r="AT388" s="190" t="s">
        <v>242</v>
      </c>
      <c r="AU388" s="190" t="s">
        <v>86</v>
      </c>
      <c r="AY388" s="18" t="s">
        <v>237</v>
      </c>
      <c r="BE388" s="191">
        <f>IF(N388="základní",J388,0)</f>
        <v>0</v>
      </c>
      <c r="BF388" s="191">
        <f>IF(N388="snížená",J388,0)</f>
        <v>0</v>
      </c>
      <c r="BG388" s="191">
        <f>IF(N388="zákl. přenesená",J388,0)</f>
        <v>0</v>
      </c>
      <c r="BH388" s="191">
        <f>IF(N388="sníž. přenesená",J388,0)</f>
        <v>0</v>
      </c>
      <c r="BI388" s="191">
        <f>IF(N388="nulová",J388,0)</f>
        <v>0</v>
      </c>
      <c r="BJ388" s="18" t="s">
        <v>84</v>
      </c>
      <c r="BK388" s="191">
        <f>ROUND(I388*H388,2)</f>
        <v>0</v>
      </c>
      <c r="BL388" s="18" t="s">
        <v>331</v>
      </c>
      <c r="BM388" s="190" t="s">
        <v>1160</v>
      </c>
    </row>
    <row r="389" spans="1:65" s="2" customFormat="1" ht="10">
      <c r="A389" s="35"/>
      <c r="B389" s="36"/>
      <c r="C389" s="37"/>
      <c r="D389" s="192" t="s">
        <v>249</v>
      </c>
      <c r="E389" s="37"/>
      <c r="F389" s="193" t="s">
        <v>1161</v>
      </c>
      <c r="G389" s="37"/>
      <c r="H389" s="37"/>
      <c r="I389" s="194"/>
      <c r="J389" s="37"/>
      <c r="K389" s="37"/>
      <c r="L389" s="40"/>
      <c r="M389" s="195"/>
      <c r="N389" s="196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249</v>
      </c>
      <c r="AU389" s="18" t="s">
        <v>86</v>
      </c>
    </row>
    <row r="390" spans="1:65" s="2" customFormat="1" ht="10">
      <c r="A390" s="35"/>
      <c r="B390" s="36"/>
      <c r="C390" s="37"/>
      <c r="D390" s="197" t="s">
        <v>250</v>
      </c>
      <c r="E390" s="37"/>
      <c r="F390" s="198" t="s">
        <v>1162</v>
      </c>
      <c r="G390" s="37"/>
      <c r="H390" s="37"/>
      <c r="I390" s="194"/>
      <c r="J390" s="37"/>
      <c r="K390" s="37"/>
      <c r="L390" s="40"/>
      <c r="M390" s="195"/>
      <c r="N390" s="196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250</v>
      </c>
      <c r="AU390" s="18" t="s">
        <v>86</v>
      </c>
    </row>
    <row r="391" spans="1:65" s="13" customFormat="1" ht="10">
      <c r="B391" s="199"/>
      <c r="C391" s="200"/>
      <c r="D391" s="192" t="s">
        <v>252</v>
      </c>
      <c r="E391" s="201" t="s">
        <v>19</v>
      </c>
      <c r="F391" s="202" t="s">
        <v>1163</v>
      </c>
      <c r="G391" s="200"/>
      <c r="H391" s="203">
        <v>36.4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252</v>
      </c>
      <c r="AU391" s="209" t="s">
        <v>86</v>
      </c>
      <c r="AV391" s="13" t="s">
        <v>86</v>
      </c>
      <c r="AW391" s="13" t="s">
        <v>37</v>
      </c>
      <c r="AX391" s="13" t="s">
        <v>76</v>
      </c>
      <c r="AY391" s="209" t="s">
        <v>237</v>
      </c>
    </row>
    <row r="392" spans="1:65" s="13" customFormat="1" ht="10">
      <c r="B392" s="199"/>
      <c r="C392" s="200"/>
      <c r="D392" s="192" t="s">
        <v>252</v>
      </c>
      <c r="E392" s="201" t="s">
        <v>19</v>
      </c>
      <c r="F392" s="202" t="s">
        <v>1164</v>
      </c>
      <c r="G392" s="200"/>
      <c r="H392" s="203">
        <v>32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252</v>
      </c>
      <c r="AU392" s="209" t="s">
        <v>86</v>
      </c>
      <c r="AV392" s="13" t="s">
        <v>86</v>
      </c>
      <c r="AW392" s="13" t="s">
        <v>37</v>
      </c>
      <c r="AX392" s="13" t="s">
        <v>76</v>
      </c>
      <c r="AY392" s="209" t="s">
        <v>237</v>
      </c>
    </row>
    <row r="393" spans="1:65" s="13" customFormat="1" ht="10">
      <c r="B393" s="199"/>
      <c r="C393" s="200"/>
      <c r="D393" s="192" t="s">
        <v>252</v>
      </c>
      <c r="E393" s="201" t="s">
        <v>19</v>
      </c>
      <c r="F393" s="202" t="s">
        <v>1165</v>
      </c>
      <c r="G393" s="200"/>
      <c r="H393" s="203">
        <v>56.6</v>
      </c>
      <c r="I393" s="204"/>
      <c r="J393" s="200"/>
      <c r="K393" s="200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252</v>
      </c>
      <c r="AU393" s="209" t="s">
        <v>86</v>
      </c>
      <c r="AV393" s="13" t="s">
        <v>86</v>
      </c>
      <c r="AW393" s="13" t="s">
        <v>37</v>
      </c>
      <c r="AX393" s="13" t="s">
        <v>76</v>
      </c>
      <c r="AY393" s="209" t="s">
        <v>237</v>
      </c>
    </row>
    <row r="394" spans="1:65" s="13" customFormat="1" ht="10">
      <c r="B394" s="199"/>
      <c r="C394" s="200"/>
      <c r="D394" s="192" t="s">
        <v>252</v>
      </c>
      <c r="E394" s="201" t="s">
        <v>19</v>
      </c>
      <c r="F394" s="202" t="s">
        <v>1166</v>
      </c>
      <c r="G394" s="200"/>
      <c r="H394" s="203">
        <v>33.799999999999997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252</v>
      </c>
      <c r="AU394" s="209" t="s">
        <v>86</v>
      </c>
      <c r="AV394" s="13" t="s">
        <v>86</v>
      </c>
      <c r="AW394" s="13" t="s">
        <v>37</v>
      </c>
      <c r="AX394" s="13" t="s">
        <v>76</v>
      </c>
      <c r="AY394" s="209" t="s">
        <v>237</v>
      </c>
    </row>
    <row r="395" spans="1:65" s="13" customFormat="1" ht="10">
      <c r="B395" s="199"/>
      <c r="C395" s="200"/>
      <c r="D395" s="192" t="s">
        <v>252</v>
      </c>
      <c r="E395" s="201" t="s">
        <v>19</v>
      </c>
      <c r="F395" s="202" t="s">
        <v>1167</v>
      </c>
      <c r="G395" s="200"/>
      <c r="H395" s="203">
        <v>15.2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252</v>
      </c>
      <c r="AU395" s="209" t="s">
        <v>86</v>
      </c>
      <c r="AV395" s="13" t="s">
        <v>86</v>
      </c>
      <c r="AW395" s="13" t="s">
        <v>37</v>
      </c>
      <c r="AX395" s="13" t="s">
        <v>76</v>
      </c>
      <c r="AY395" s="209" t="s">
        <v>237</v>
      </c>
    </row>
    <row r="396" spans="1:65" s="13" customFormat="1" ht="10">
      <c r="B396" s="199"/>
      <c r="C396" s="200"/>
      <c r="D396" s="192" t="s">
        <v>252</v>
      </c>
      <c r="E396" s="201" t="s">
        <v>19</v>
      </c>
      <c r="F396" s="202" t="s">
        <v>1168</v>
      </c>
      <c r="G396" s="200"/>
      <c r="H396" s="203">
        <v>15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252</v>
      </c>
      <c r="AU396" s="209" t="s">
        <v>86</v>
      </c>
      <c r="AV396" s="13" t="s">
        <v>86</v>
      </c>
      <c r="AW396" s="13" t="s">
        <v>37</v>
      </c>
      <c r="AX396" s="13" t="s">
        <v>76</v>
      </c>
      <c r="AY396" s="209" t="s">
        <v>237</v>
      </c>
    </row>
    <row r="397" spans="1:65" s="13" customFormat="1" ht="10">
      <c r="B397" s="199"/>
      <c r="C397" s="200"/>
      <c r="D397" s="192" t="s">
        <v>252</v>
      </c>
      <c r="E397" s="201" t="s">
        <v>19</v>
      </c>
      <c r="F397" s="202" t="s">
        <v>1169</v>
      </c>
      <c r="G397" s="200"/>
      <c r="H397" s="203">
        <v>11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252</v>
      </c>
      <c r="AU397" s="209" t="s">
        <v>86</v>
      </c>
      <c r="AV397" s="13" t="s">
        <v>86</v>
      </c>
      <c r="AW397" s="13" t="s">
        <v>37</v>
      </c>
      <c r="AX397" s="13" t="s">
        <v>76</v>
      </c>
      <c r="AY397" s="209" t="s">
        <v>237</v>
      </c>
    </row>
    <row r="398" spans="1:65" s="13" customFormat="1" ht="10">
      <c r="B398" s="199"/>
      <c r="C398" s="200"/>
      <c r="D398" s="192" t="s">
        <v>252</v>
      </c>
      <c r="E398" s="201" t="s">
        <v>19</v>
      </c>
      <c r="F398" s="202" t="s">
        <v>1170</v>
      </c>
      <c r="G398" s="200"/>
      <c r="H398" s="203">
        <v>17.16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252</v>
      </c>
      <c r="AU398" s="209" t="s">
        <v>86</v>
      </c>
      <c r="AV398" s="13" t="s">
        <v>86</v>
      </c>
      <c r="AW398" s="13" t="s">
        <v>37</v>
      </c>
      <c r="AX398" s="13" t="s">
        <v>76</v>
      </c>
      <c r="AY398" s="209" t="s">
        <v>237</v>
      </c>
    </row>
    <row r="399" spans="1:65" s="14" customFormat="1" ht="10">
      <c r="B399" s="210"/>
      <c r="C399" s="211"/>
      <c r="D399" s="192" t="s">
        <v>252</v>
      </c>
      <c r="E399" s="212" t="s">
        <v>19</v>
      </c>
      <c r="F399" s="213" t="s">
        <v>253</v>
      </c>
      <c r="G399" s="211"/>
      <c r="H399" s="214">
        <v>217.16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252</v>
      </c>
      <c r="AU399" s="220" t="s">
        <v>86</v>
      </c>
      <c r="AV399" s="14" t="s">
        <v>254</v>
      </c>
      <c r="AW399" s="14" t="s">
        <v>37</v>
      </c>
      <c r="AX399" s="14" t="s">
        <v>84</v>
      </c>
      <c r="AY399" s="220" t="s">
        <v>237</v>
      </c>
    </row>
    <row r="400" spans="1:65" s="2" customFormat="1" ht="14.4" customHeight="1">
      <c r="A400" s="35"/>
      <c r="B400" s="36"/>
      <c r="C400" s="179" t="s">
        <v>719</v>
      </c>
      <c r="D400" s="179" t="s">
        <v>242</v>
      </c>
      <c r="E400" s="180" t="s">
        <v>1171</v>
      </c>
      <c r="F400" s="181" t="s">
        <v>1172</v>
      </c>
      <c r="G400" s="182" t="s">
        <v>411</v>
      </c>
      <c r="H400" s="183">
        <v>217.16</v>
      </c>
      <c r="I400" s="184"/>
      <c r="J400" s="185">
        <f>ROUND(I400*H400,2)</f>
        <v>0</v>
      </c>
      <c r="K400" s="181" t="s">
        <v>246</v>
      </c>
      <c r="L400" s="40"/>
      <c r="M400" s="186" t="s">
        <v>19</v>
      </c>
      <c r="N400" s="187" t="s">
        <v>47</v>
      </c>
      <c r="O400" s="65"/>
      <c r="P400" s="188">
        <f>O400*H400</f>
        <v>0</v>
      </c>
      <c r="Q400" s="188">
        <v>2.9999999999999997E-4</v>
      </c>
      <c r="R400" s="188">
        <f>Q400*H400</f>
        <v>6.5147999999999998E-2</v>
      </c>
      <c r="S400" s="188">
        <v>0</v>
      </c>
      <c r="T400" s="18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0" t="s">
        <v>331</v>
      </c>
      <c r="AT400" s="190" t="s">
        <v>242</v>
      </c>
      <c r="AU400" s="190" t="s">
        <v>86</v>
      </c>
      <c r="AY400" s="18" t="s">
        <v>237</v>
      </c>
      <c r="BE400" s="191">
        <f>IF(N400="základní",J400,0)</f>
        <v>0</v>
      </c>
      <c r="BF400" s="191">
        <f>IF(N400="snížená",J400,0)</f>
        <v>0</v>
      </c>
      <c r="BG400" s="191">
        <f>IF(N400="zákl. přenesená",J400,0)</f>
        <v>0</v>
      </c>
      <c r="BH400" s="191">
        <f>IF(N400="sníž. přenesená",J400,0)</f>
        <v>0</v>
      </c>
      <c r="BI400" s="191">
        <f>IF(N400="nulová",J400,0)</f>
        <v>0</v>
      </c>
      <c r="BJ400" s="18" t="s">
        <v>84</v>
      </c>
      <c r="BK400" s="191">
        <f>ROUND(I400*H400,2)</f>
        <v>0</v>
      </c>
      <c r="BL400" s="18" t="s">
        <v>331</v>
      </c>
      <c r="BM400" s="190" t="s">
        <v>1173</v>
      </c>
    </row>
    <row r="401" spans="1:65" s="2" customFormat="1" ht="10">
      <c r="A401" s="35"/>
      <c r="B401" s="36"/>
      <c r="C401" s="37"/>
      <c r="D401" s="192" t="s">
        <v>249</v>
      </c>
      <c r="E401" s="37"/>
      <c r="F401" s="193" t="s">
        <v>1174</v>
      </c>
      <c r="G401" s="37"/>
      <c r="H401" s="37"/>
      <c r="I401" s="194"/>
      <c r="J401" s="37"/>
      <c r="K401" s="37"/>
      <c r="L401" s="40"/>
      <c r="M401" s="195"/>
      <c r="N401" s="196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249</v>
      </c>
      <c r="AU401" s="18" t="s">
        <v>86</v>
      </c>
    </row>
    <row r="402" spans="1:65" s="2" customFormat="1" ht="10">
      <c r="A402" s="35"/>
      <c r="B402" s="36"/>
      <c r="C402" s="37"/>
      <c r="D402" s="197" t="s">
        <v>250</v>
      </c>
      <c r="E402" s="37"/>
      <c r="F402" s="198" t="s">
        <v>1175</v>
      </c>
      <c r="G402" s="37"/>
      <c r="H402" s="37"/>
      <c r="I402" s="194"/>
      <c r="J402" s="37"/>
      <c r="K402" s="37"/>
      <c r="L402" s="40"/>
      <c r="M402" s="195"/>
      <c r="N402" s="196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250</v>
      </c>
      <c r="AU402" s="18" t="s">
        <v>86</v>
      </c>
    </row>
    <row r="403" spans="1:65" s="13" customFormat="1" ht="10">
      <c r="B403" s="199"/>
      <c r="C403" s="200"/>
      <c r="D403" s="192" t="s">
        <v>252</v>
      </c>
      <c r="E403" s="201" t="s">
        <v>19</v>
      </c>
      <c r="F403" s="202" t="s">
        <v>1163</v>
      </c>
      <c r="G403" s="200"/>
      <c r="H403" s="203">
        <v>36.4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252</v>
      </c>
      <c r="AU403" s="209" t="s">
        <v>86</v>
      </c>
      <c r="AV403" s="13" t="s">
        <v>86</v>
      </c>
      <c r="AW403" s="13" t="s">
        <v>37</v>
      </c>
      <c r="AX403" s="13" t="s">
        <v>76</v>
      </c>
      <c r="AY403" s="209" t="s">
        <v>237</v>
      </c>
    </row>
    <row r="404" spans="1:65" s="13" customFormat="1" ht="10">
      <c r="B404" s="199"/>
      <c r="C404" s="200"/>
      <c r="D404" s="192" t="s">
        <v>252</v>
      </c>
      <c r="E404" s="201" t="s">
        <v>19</v>
      </c>
      <c r="F404" s="202" t="s">
        <v>1164</v>
      </c>
      <c r="G404" s="200"/>
      <c r="H404" s="203">
        <v>32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252</v>
      </c>
      <c r="AU404" s="209" t="s">
        <v>86</v>
      </c>
      <c r="AV404" s="13" t="s">
        <v>86</v>
      </c>
      <c r="AW404" s="13" t="s">
        <v>37</v>
      </c>
      <c r="AX404" s="13" t="s">
        <v>76</v>
      </c>
      <c r="AY404" s="209" t="s">
        <v>237</v>
      </c>
    </row>
    <row r="405" spans="1:65" s="13" customFormat="1" ht="10">
      <c r="B405" s="199"/>
      <c r="C405" s="200"/>
      <c r="D405" s="192" t="s">
        <v>252</v>
      </c>
      <c r="E405" s="201" t="s">
        <v>19</v>
      </c>
      <c r="F405" s="202" t="s">
        <v>1165</v>
      </c>
      <c r="G405" s="200"/>
      <c r="H405" s="203">
        <v>56.6</v>
      </c>
      <c r="I405" s="204"/>
      <c r="J405" s="200"/>
      <c r="K405" s="200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252</v>
      </c>
      <c r="AU405" s="209" t="s">
        <v>86</v>
      </c>
      <c r="AV405" s="13" t="s">
        <v>86</v>
      </c>
      <c r="AW405" s="13" t="s">
        <v>37</v>
      </c>
      <c r="AX405" s="13" t="s">
        <v>76</v>
      </c>
      <c r="AY405" s="209" t="s">
        <v>237</v>
      </c>
    </row>
    <row r="406" spans="1:65" s="13" customFormat="1" ht="10">
      <c r="B406" s="199"/>
      <c r="C406" s="200"/>
      <c r="D406" s="192" t="s">
        <v>252</v>
      </c>
      <c r="E406" s="201" t="s">
        <v>19</v>
      </c>
      <c r="F406" s="202" t="s">
        <v>1166</v>
      </c>
      <c r="G406" s="200"/>
      <c r="H406" s="203">
        <v>33.799999999999997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252</v>
      </c>
      <c r="AU406" s="209" t="s">
        <v>86</v>
      </c>
      <c r="AV406" s="13" t="s">
        <v>86</v>
      </c>
      <c r="AW406" s="13" t="s">
        <v>37</v>
      </c>
      <c r="AX406" s="13" t="s">
        <v>76</v>
      </c>
      <c r="AY406" s="209" t="s">
        <v>237</v>
      </c>
    </row>
    <row r="407" spans="1:65" s="13" customFormat="1" ht="10">
      <c r="B407" s="199"/>
      <c r="C407" s="200"/>
      <c r="D407" s="192" t="s">
        <v>252</v>
      </c>
      <c r="E407" s="201" t="s">
        <v>19</v>
      </c>
      <c r="F407" s="202" t="s">
        <v>1167</v>
      </c>
      <c r="G407" s="200"/>
      <c r="H407" s="203">
        <v>15.2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252</v>
      </c>
      <c r="AU407" s="209" t="s">
        <v>86</v>
      </c>
      <c r="AV407" s="13" t="s">
        <v>86</v>
      </c>
      <c r="AW407" s="13" t="s">
        <v>37</v>
      </c>
      <c r="AX407" s="13" t="s">
        <v>76</v>
      </c>
      <c r="AY407" s="209" t="s">
        <v>237</v>
      </c>
    </row>
    <row r="408" spans="1:65" s="13" customFormat="1" ht="10">
      <c r="B408" s="199"/>
      <c r="C408" s="200"/>
      <c r="D408" s="192" t="s">
        <v>252</v>
      </c>
      <c r="E408" s="201" t="s">
        <v>19</v>
      </c>
      <c r="F408" s="202" t="s">
        <v>1168</v>
      </c>
      <c r="G408" s="200"/>
      <c r="H408" s="203">
        <v>15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252</v>
      </c>
      <c r="AU408" s="209" t="s">
        <v>86</v>
      </c>
      <c r="AV408" s="13" t="s">
        <v>86</v>
      </c>
      <c r="AW408" s="13" t="s">
        <v>37</v>
      </c>
      <c r="AX408" s="13" t="s">
        <v>76</v>
      </c>
      <c r="AY408" s="209" t="s">
        <v>237</v>
      </c>
    </row>
    <row r="409" spans="1:65" s="13" customFormat="1" ht="10">
      <c r="B409" s="199"/>
      <c r="C409" s="200"/>
      <c r="D409" s="192" t="s">
        <v>252</v>
      </c>
      <c r="E409" s="201" t="s">
        <v>19</v>
      </c>
      <c r="F409" s="202" t="s">
        <v>1169</v>
      </c>
      <c r="G409" s="200"/>
      <c r="H409" s="203">
        <v>11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252</v>
      </c>
      <c r="AU409" s="209" t="s">
        <v>86</v>
      </c>
      <c r="AV409" s="13" t="s">
        <v>86</v>
      </c>
      <c r="AW409" s="13" t="s">
        <v>37</v>
      </c>
      <c r="AX409" s="13" t="s">
        <v>76</v>
      </c>
      <c r="AY409" s="209" t="s">
        <v>237</v>
      </c>
    </row>
    <row r="410" spans="1:65" s="13" customFormat="1" ht="10">
      <c r="B410" s="199"/>
      <c r="C410" s="200"/>
      <c r="D410" s="192" t="s">
        <v>252</v>
      </c>
      <c r="E410" s="201" t="s">
        <v>19</v>
      </c>
      <c r="F410" s="202" t="s">
        <v>1170</v>
      </c>
      <c r="G410" s="200"/>
      <c r="H410" s="203">
        <v>17.16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252</v>
      </c>
      <c r="AU410" s="209" t="s">
        <v>86</v>
      </c>
      <c r="AV410" s="13" t="s">
        <v>86</v>
      </c>
      <c r="AW410" s="13" t="s">
        <v>37</v>
      </c>
      <c r="AX410" s="13" t="s">
        <v>76</v>
      </c>
      <c r="AY410" s="209" t="s">
        <v>237</v>
      </c>
    </row>
    <row r="411" spans="1:65" s="14" customFormat="1" ht="10">
      <c r="B411" s="210"/>
      <c r="C411" s="211"/>
      <c r="D411" s="192" t="s">
        <v>252</v>
      </c>
      <c r="E411" s="212" t="s">
        <v>19</v>
      </c>
      <c r="F411" s="213" t="s">
        <v>253</v>
      </c>
      <c r="G411" s="211"/>
      <c r="H411" s="214">
        <v>217.16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252</v>
      </c>
      <c r="AU411" s="220" t="s">
        <v>86</v>
      </c>
      <c r="AV411" s="14" t="s">
        <v>254</v>
      </c>
      <c r="AW411" s="14" t="s">
        <v>37</v>
      </c>
      <c r="AX411" s="14" t="s">
        <v>84</v>
      </c>
      <c r="AY411" s="220" t="s">
        <v>237</v>
      </c>
    </row>
    <row r="412" spans="1:65" s="2" customFormat="1" ht="14.4" customHeight="1">
      <c r="A412" s="35"/>
      <c r="B412" s="36"/>
      <c r="C412" s="179" t="s">
        <v>725</v>
      </c>
      <c r="D412" s="179" t="s">
        <v>242</v>
      </c>
      <c r="E412" s="180" t="s">
        <v>1176</v>
      </c>
      <c r="F412" s="181" t="s">
        <v>1177</v>
      </c>
      <c r="G412" s="182" t="s">
        <v>424</v>
      </c>
      <c r="H412" s="183">
        <v>127.1</v>
      </c>
      <c r="I412" s="184"/>
      <c r="J412" s="185">
        <f>ROUND(I412*H412,2)</f>
        <v>0</v>
      </c>
      <c r="K412" s="181" t="s">
        <v>246</v>
      </c>
      <c r="L412" s="40"/>
      <c r="M412" s="186" t="s">
        <v>19</v>
      </c>
      <c r="N412" s="187" t="s">
        <v>47</v>
      </c>
      <c r="O412" s="65"/>
      <c r="P412" s="188">
        <f>O412*H412</f>
        <v>0</v>
      </c>
      <c r="Q412" s="188">
        <v>2.0000000000000001E-4</v>
      </c>
      <c r="R412" s="188">
        <f>Q412*H412</f>
        <v>2.5420000000000002E-2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331</v>
      </c>
      <c r="AT412" s="190" t="s">
        <v>242</v>
      </c>
      <c r="AU412" s="190" t="s">
        <v>86</v>
      </c>
      <c r="AY412" s="18" t="s">
        <v>237</v>
      </c>
      <c r="BE412" s="191">
        <f>IF(N412="základní",J412,0)</f>
        <v>0</v>
      </c>
      <c r="BF412" s="191">
        <f>IF(N412="snížená",J412,0)</f>
        <v>0</v>
      </c>
      <c r="BG412" s="191">
        <f>IF(N412="zákl. přenesená",J412,0)</f>
        <v>0</v>
      </c>
      <c r="BH412" s="191">
        <f>IF(N412="sníž. přenesená",J412,0)</f>
        <v>0</v>
      </c>
      <c r="BI412" s="191">
        <f>IF(N412="nulová",J412,0)</f>
        <v>0</v>
      </c>
      <c r="BJ412" s="18" t="s">
        <v>84</v>
      </c>
      <c r="BK412" s="191">
        <f>ROUND(I412*H412,2)</f>
        <v>0</v>
      </c>
      <c r="BL412" s="18" t="s">
        <v>331</v>
      </c>
      <c r="BM412" s="190" t="s">
        <v>1178</v>
      </c>
    </row>
    <row r="413" spans="1:65" s="2" customFormat="1" ht="10">
      <c r="A413" s="35"/>
      <c r="B413" s="36"/>
      <c r="C413" s="37"/>
      <c r="D413" s="192" t="s">
        <v>249</v>
      </c>
      <c r="E413" s="37"/>
      <c r="F413" s="193" t="s">
        <v>1179</v>
      </c>
      <c r="G413" s="37"/>
      <c r="H413" s="37"/>
      <c r="I413" s="194"/>
      <c r="J413" s="37"/>
      <c r="K413" s="37"/>
      <c r="L413" s="40"/>
      <c r="M413" s="195"/>
      <c r="N413" s="19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249</v>
      </c>
      <c r="AU413" s="18" t="s">
        <v>86</v>
      </c>
    </row>
    <row r="414" spans="1:65" s="2" customFormat="1" ht="10">
      <c r="A414" s="35"/>
      <c r="B414" s="36"/>
      <c r="C414" s="37"/>
      <c r="D414" s="197" t="s">
        <v>250</v>
      </c>
      <c r="E414" s="37"/>
      <c r="F414" s="198" t="s">
        <v>1180</v>
      </c>
      <c r="G414" s="37"/>
      <c r="H414" s="37"/>
      <c r="I414" s="194"/>
      <c r="J414" s="37"/>
      <c r="K414" s="37"/>
      <c r="L414" s="40"/>
      <c r="M414" s="195"/>
      <c r="N414" s="196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250</v>
      </c>
      <c r="AU414" s="18" t="s">
        <v>86</v>
      </c>
    </row>
    <row r="415" spans="1:65" s="13" customFormat="1" ht="10">
      <c r="B415" s="199"/>
      <c r="C415" s="200"/>
      <c r="D415" s="192" t="s">
        <v>252</v>
      </c>
      <c r="E415" s="201" t="s">
        <v>19</v>
      </c>
      <c r="F415" s="202" t="s">
        <v>1181</v>
      </c>
      <c r="G415" s="200"/>
      <c r="H415" s="203">
        <v>127.1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252</v>
      </c>
      <c r="AU415" s="209" t="s">
        <v>86</v>
      </c>
      <c r="AV415" s="13" t="s">
        <v>86</v>
      </c>
      <c r="AW415" s="13" t="s">
        <v>37</v>
      </c>
      <c r="AX415" s="13" t="s">
        <v>76</v>
      </c>
      <c r="AY415" s="209" t="s">
        <v>237</v>
      </c>
    </row>
    <row r="416" spans="1:65" s="14" customFormat="1" ht="10">
      <c r="B416" s="210"/>
      <c r="C416" s="211"/>
      <c r="D416" s="192" t="s">
        <v>252</v>
      </c>
      <c r="E416" s="212" t="s">
        <v>19</v>
      </c>
      <c r="F416" s="213" t="s">
        <v>253</v>
      </c>
      <c r="G416" s="211"/>
      <c r="H416" s="214">
        <v>127.1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252</v>
      </c>
      <c r="AU416" s="220" t="s">
        <v>86</v>
      </c>
      <c r="AV416" s="14" t="s">
        <v>254</v>
      </c>
      <c r="AW416" s="14" t="s">
        <v>37</v>
      </c>
      <c r="AX416" s="14" t="s">
        <v>84</v>
      </c>
      <c r="AY416" s="220" t="s">
        <v>237</v>
      </c>
    </row>
    <row r="417" spans="1:65" s="2" customFormat="1" ht="14.4" customHeight="1">
      <c r="A417" s="35"/>
      <c r="B417" s="36"/>
      <c r="C417" s="225" t="s">
        <v>731</v>
      </c>
      <c r="D417" s="225" t="s">
        <v>680</v>
      </c>
      <c r="E417" s="226" t="s">
        <v>1182</v>
      </c>
      <c r="F417" s="227" t="s">
        <v>1183</v>
      </c>
      <c r="G417" s="228" t="s">
        <v>424</v>
      </c>
      <c r="H417" s="229">
        <v>247.61</v>
      </c>
      <c r="I417" s="230"/>
      <c r="J417" s="231">
        <f>ROUND(I417*H417,2)</f>
        <v>0</v>
      </c>
      <c r="K417" s="227" t="s">
        <v>246</v>
      </c>
      <c r="L417" s="232"/>
      <c r="M417" s="233" t="s">
        <v>19</v>
      </c>
      <c r="N417" s="234" t="s">
        <v>47</v>
      </c>
      <c r="O417" s="65"/>
      <c r="P417" s="188">
        <f>O417*H417</f>
        <v>0</v>
      </c>
      <c r="Q417" s="188">
        <v>8.0000000000000007E-5</v>
      </c>
      <c r="R417" s="188">
        <f>Q417*H417</f>
        <v>1.9808800000000001E-2</v>
      </c>
      <c r="S417" s="188">
        <v>0</v>
      </c>
      <c r="T417" s="18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0" t="s">
        <v>602</v>
      </c>
      <c r="AT417" s="190" t="s">
        <v>680</v>
      </c>
      <c r="AU417" s="190" t="s">
        <v>86</v>
      </c>
      <c r="AY417" s="18" t="s">
        <v>237</v>
      </c>
      <c r="BE417" s="191">
        <f>IF(N417="základní",J417,0)</f>
        <v>0</v>
      </c>
      <c r="BF417" s="191">
        <f>IF(N417="snížená",J417,0)</f>
        <v>0</v>
      </c>
      <c r="BG417" s="191">
        <f>IF(N417="zákl. přenesená",J417,0)</f>
        <v>0</v>
      </c>
      <c r="BH417" s="191">
        <f>IF(N417="sníž. přenesená",J417,0)</f>
        <v>0</v>
      </c>
      <c r="BI417" s="191">
        <f>IF(N417="nulová",J417,0)</f>
        <v>0</v>
      </c>
      <c r="BJ417" s="18" t="s">
        <v>84</v>
      </c>
      <c r="BK417" s="191">
        <f>ROUND(I417*H417,2)</f>
        <v>0</v>
      </c>
      <c r="BL417" s="18" t="s">
        <v>331</v>
      </c>
      <c r="BM417" s="190" t="s">
        <v>1184</v>
      </c>
    </row>
    <row r="418" spans="1:65" s="2" customFormat="1" ht="10">
      <c r="A418" s="35"/>
      <c r="B418" s="36"/>
      <c r="C418" s="37"/>
      <c r="D418" s="192" t="s">
        <v>249</v>
      </c>
      <c r="E418" s="37"/>
      <c r="F418" s="193" t="s">
        <v>1183</v>
      </c>
      <c r="G418" s="37"/>
      <c r="H418" s="37"/>
      <c r="I418" s="194"/>
      <c r="J418" s="37"/>
      <c r="K418" s="37"/>
      <c r="L418" s="40"/>
      <c r="M418" s="195"/>
      <c r="N418" s="196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249</v>
      </c>
      <c r="AU418" s="18" t="s">
        <v>86</v>
      </c>
    </row>
    <row r="419" spans="1:65" s="13" customFormat="1" ht="10">
      <c r="B419" s="199"/>
      <c r="C419" s="200"/>
      <c r="D419" s="192" t="s">
        <v>252</v>
      </c>
      <c r="E419" s="201" t="s">
        <v>19</v>
      </c>
      <c r="F419" s="202" t="s">
        <v>1185</v>
      </c>
      <c r="G419" s="200"/>
      <c r="H419" s="203">
        <v>225.1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252</v>
      </c>
      <c r="AU419" s="209" t="s">
        <v>86</v>
      </c>
      <c r="AV419" s="13" t="s">
        <v>86</v>
      </c>
      <c r="AW419" s="13" t="s">
        <v>37</v>
      </c>
      <c r="AX419" s="13" t="s">
        <v>76</v>
      </c>
      <c r="AY419" s="209" t="s">
        <v>237</v>
      </c>
    </row>
    <row r="420" spans="1:65" s="14" customFormat="1" ht="10">
      <c r="B420" s="210"/>
      <c r="C420" s="211"/>
      <c r="D420" s="192" t="s">
        <v>252</v>
      </c>
      <c r="E420" s="212" t="s">
        <v>19</v>
      </c>
      <c r="F420" s="213" t="s">
        <v>253</v>
      </c>
      <c r="G420" s="211"/>
      <c r="H420" s="214">
        <v>225.1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252</v>
      </c>
      <c r="AU420" s="220" t="s">
        <v>86</v>
      </c>
      <c r="AV420" s="14" t="s">
        <v>254</v>
      </c>
      <c r="AW420" s="14" t="s">
        <v>37</v>
      </c>
      <c r="AX420" s="14" t="s">
        <v>84</v>
      </c>
      <c r="AY420" s="220" t="s">
        <v>237</v>
      </c>
    </row>
    <row r="421" spans="1:65" s="13" customFormat="1" ht="10">
      <c r="B421" s="199"/>
      <c r="C421" s="200"/>
      <c r="D421" s="192" t="s">
        <v>252</v>
      </c>
      <c r="E421" s="200"/>
      <c r="F421" s="202" t="s">
        <v>1186</v>
      </c>
      <c r="G421" s="200"/>
      <c r="H421" s="203">
        <v>247.61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252</v>
      </c>
      <c r="AU421" s="209" t="s">
        <v>86</v>
      </c>
      <c r="AV421" s="13" t="s">
        <v>86</v>
      </c>
      <c r="AW421" s="13" t="s">
        <v>4</v>
      </c>
      <c r="AX421" s="13" t="s">
        <v>84</v>
      </c>
      <c r="AY421" s="209" t="s">
        <v>237</v>
      </c>
    </row>
    <row r="422" spans="1:65" s="2" customFormat="1" ht="14.4" customHeight="1">
      <c r="A422" s="35"/>
      <c r="B422" s="36"/>
      <c r="C422" s="179" t="s">
        <v>739</v>
      </c>
      <c r="D422" s="179" t="s">
        <v>242</v>
      </c>
      <c r="E422" s="180" t="s">
        <v>1187</v>
      </c>
      <c r="F422" s="181" t="s">
        <v>1188</v>
      </c>
      <c r="G422" s="182" t="s">
        <v>411</v>
      </c>
      <c r="H422" s="183">
        <v>217.16</v>
      </c>
      <c r="I422" s="184"/>
      <c r="J422" s="185">
        <f>ROUND(I422*H422,2)</f>
        <v>0</v>
      </c>
      <c r="K422" s="181" t="s">
        <v>246</v>
      </c>
      <c r="L422" s="40"/>
      <c r="M422" s="186" t="s">
        <v>19</v>
      </c>
      <c r="N422" s="187" t="s">
        <v>47</v>
      </c>
      <c r="O422" s="65"/>
      <c r="P422" s="188">
        <f>O422*H422</f>
        <v>0</v>
      </c>
      <c r="Q422" s="188">
        <v>7.3000000000000001E-3</v>
      </c>
      <c r="R422" s="188">
        <f>Q422*H422</f>
        <v>1.5852679999999999</v>
      </c>
      <c r="S422" s="188">
        <v>0</v>
      </c>
      <c r="T422" s="18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0" t="s">
        <v>331</v>
      </c>
      <c r="AT422" s="190" t="s">
        <v>242</v>
      </c>
      <c r="AU422" s="190" t="s">
        <v>86</v>
      </c>
      <c r="AY422" s="18" t="s">
        <v>237</v>
      </c>
      <c r="BE422" s="191">
        <f>IF(N422="základní",J422,0)</f>
        <v>0</v>
      </c>
      <c r="BF422" s="191">
        <f>IF(N422="snížená",J422,0)</f>
        <v>0</v>
      </c>
      <c r="BG422" s="191">
        <f>IF(N422="zákl. přenesená",J422,0)</f>
        <v>0</v>
      </c>
      <c r="BH422" s="191">
        <f>IF(N422="sníž. přenesená",J422,0)</f>
        <v>0</v>
      </c>
      <c r="BI422" s="191">
        <f>IF(N422="nulová",J422,0)</f>
        <v>0</v>
      </c>
      <c r="BJ422" s="18" t="s">
        <v>84</v>
      </c>
      <c r="BK422" s="191">
        <f>ROUND(I422*H422,2)</f>
        <v>0</v>
      </c>
      <c r="BL422" s="18" t="s">
        <v>331</v>
      </c>
      <c r="BM422" s="190" t="s">
        <v>1189</v>
      </c>
    </row>
    <row r="423" spans="1:65" s="2" customFormat="1" ht="10">
      <c r="A423" s="35"/>
      <c r="B423" s="36"/>
      <c r="C423" s="37"/>
      <c r="D423" s="192" t="s">
        <v>249</v>
      </c>
      <c r="E423" s="37"/>
      <c r="F423" s="193" t="s">
        <v>1190</v>
      </c>
      <c r="G423" s="37"/>
      <c r="H423" s="37"/>
      <c r="I423" s="194"/>
      <c r="J423" s="37"/>
      <c r="K423" s="37"/>
      <c r="L423" s="40"/>
      <c r="M423" s="195"/>
      <c r="N423" s="196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249</v>
      </c>
      <c r="AU423" s="18" t="s">
        <v>86</v>
      </c>
    </row>
    <row r="424" spans="1:65" s="2" customFormat="1" ht="10">
      <c r="A424" s="35"/>
      <c r="B424" s="36"/>
      <c r="C424" s="37"/>
      <c r="D424" s="197" t="s">
        <v>250</v>
      </c>
      <c r="E424" s="37"/>
      <c r="F424" s="198" t="s">
        <v>1191</v>
      </c>
      <c r="G424" s="37"/>
      <c r="H424" s="37"/>
      <c r="I424" s="194"/>
      <c r="J424" s="37"/>
      <c r="K424" s="37"/>
      <c r="L424" s="40"/>
      <c r="M424" s="195"/>
      <c r="N424" s="196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250</v>
      </c>
      <c r="AU424" s="18" t="s">
        <v>86</v>
      </c>
    </row>
    <row r="425" spans="1:65" s="13" customFormat="1" ht="10">
      <c r="B425" s="199"/>
      <c r="C425" s="200"/>
      <c r="D425" s="192" t="s">
        <v>252</v>
      </c>
      <c r="E425" s="201" t="s">
        <v>19</v>
      </c>
      <c r="F425" s="202" t="s">
        <v>1163</v>
      </c>
      <c r="G425" s="200"/>
      <c r="H425" s="203">
        <v>36.4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252</v>
      </c>
      <c r="AU425" s="209" t="s">
        <v>86</v>
      </c>
      <c r="AV425" s="13" t="s">
        <v>86</v>
      </c>
      <c r="AW425" s="13" t="s">
        <v>37</v>
      </c>
      <c r="AX425" s="13" t="s">
        <v>76</v>
      </c>
      <c r="AY425" s="209" t="s">
        <v>237</v>
      </c>
    </row>
    <row r="426" spans="1:65" s="13" customFormat="1" ht="10">
      <c r="B426" s="199"/>
      <c r="C426" s="200"/>
      <c r="D426" s="192" t="s">
        <v>252</v>
      </c>
      <c r="E426" s="201" t="s">
        <v>19</v>
      </c>
      <c r="F426" s="202" t="s">
        <v>1164</v>
      </c>
      <c r="G426" s="200"/>
      <c r="H426" s="203">
        <v>32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252</v>
      </c>
      <c r="AU426" s="209" t="s">
        <v>86</v>
      </c>
      <c r="AV426" s="13" t="s">
        <v>86</v>
      </c>
      <c r="AW426" s="13" t="s">
        <v>37</v>
      </c>
      <c r="AX426" s="13" t="s">
        <v>76</v>
      </c>
      <c r="AY426" s="209" t="s">
        <v>237</v>
      </c>
    </row>
    <row r="427" spans="1:65" s="13" customFormat="1" ht="10">
      <c r="B427" s="199"/>
      <c r="C427" s="200"/>
      <c r="D427" s="192" t="s">
        <v>252</v>
      </c>
      <c r="E427" s="201" t="s">
        <v>19</v>
      </c>
      <c r="F427" s="202" t="s">
        <v>1165</v>
      </c>
      <c r="G427" s="200"/>
      <c r="H427" s="203">
        <v>56.6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252</v>
      </c>
      <c r="AU427" s="209" t="s">
        <v>86</v>
      </c>
      <c r="AV427" s="13" t="s">
        <v>86</v>
      </c>
      <c r="AW427" s="13" t="s">
        <v>37</v>
      </c>
      <c r="AX427" s="13" t="s">
        <v>76</v>
      </c>
      <c r="AY427" s="209" t="s">
        <v>237</v>
      </c>
    </row>
    <row r="428" spans="1:65" s="13" customFormat="1" ht="10">
      <c r="B428" s="199"/>
      <c r="C428" s="200"/>
      <c r="D428" s="192" t="s">
        <v>252</v>
      </c>
      <c r="E428" s="201" t="s">
        <v>19</v>
      </c>
      <c r="F428" s="202" t="s">
        <v>1166</v>
      </c>
      <c r="G428" s="200"/>
      <c r="H428" s="203">
        <v>33.799999999999997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252</v>
      </c>
      <c r="AU428" s="209" t="s">
        <v>86</v>
      </c>
      <c r="AV428" s="13" t="s">
        <v>86</v>
      </c>
      <c r="AW428" s="13" t="s">
        <v>37</v>
      </c>
      <c r="AX428" s="13" t="s">
        <v>76</v>
      </c>
      <c r="AY428" s="209" t="s">
        <v>237</v>
      </c>
    </row>
    <row r="429" spans="1:65" s="13" customFormat="1" ht="10">
      <c r="B429" s="199"/>
      <c r="C429" s="200"/>
      <c r="D429" s="192" t="s">
        <v>252</v>
      </c>
      <c r="E429" s="201" t="s">
        <v>19</v>
      </c>
      <c r="F429" s="202" t="s">
        <v>1167</v>
      </c>
      <c r="G429" s="200"/>
      <c r="H429" s="203">
        <v>15.2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252</v>
      </c>
      <c r="AU429" s="209" t="s">
        <v>86</v>
      </c>
      <c r="AV429" s="13" t="s">
        <v>86</v>
      </c>
      <c r="AW429" s="13" t="s">
        <v>37</v>
      </c>
      <c r="AX429" s="13" t="s">
        <v>76</v>
      </c>
      <c r="AY429" s="209" t="s">
        <v>237</v>
      </c>
    </row>
    <row r="430" spans="1:65" s="13" customFormat="1" ht="10">
      <c r="B430" s="199"/>
      <c r="C430" s="200"/>
      <c r="D430" s="192" t="s">
        <v>252</v>
      </c>
      <c r="E430" s="201" t="s">
        <v>19</v>
      </c>
      <c r="F430" s="202" t="s">
        <v>1168</v>
      </c>
      <c r="G430" s="200"/>
      <c r="H430" s="203">
        <v>15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252</v>
      </c>
      <c r="AU430" s="209" t="s">
        <v>86</v>
      </c>
      <c r="AV430" s="13" t="s">
        <v>86</v>
      </c>
      <c r="AW430" s="13" t="s">
        <v>37</v>
      </c>
      <c r="AX430" s="13" t="s">
        <v>76</v>
      </c>
      <c r="AY430" s="209" t="s">
        <v>237</v>
      </c>
    </row>
    <row r="431" spans="1:65" s="13" customFormat="1" ht="10">
      <c r="B431" s="199"/>
      <c r="C431" s="200"/>
      <c r="D431" s="192" t="s">
        <v>252</v>
      </c>
      <c r="E431" s="201" t="s">
        <v>19</v>
      </c>
      <c r="F431" s="202" t="s">
        <v>1169</v>
      </c>
      <c r="G431" s="200"/>
      <c r="H431" s="203">
        <v>11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252</v>
      </c>
      <c r="AU431" s="209" t="s">
        <v>86</v>
      </c>
      <c r="AV431" s="13" t="s">
        <v>86</v>
      </c>
      <c r="AW431" s="13" t="s">
        <v>37</v>
      </c>
      <c r="AX431" s="13" t="s">
        <v>76</v>
      </c>
      <c r="AY431" s="209" t="s">
        <v>237</v>
      </c>
    </row>
    <row r="432" spans="1:65" s="13" customFormat="1" ht="10">
      <c r="B432" s="199"/>
      <c r="C432" s="200"/>
      <c r="D432" s="192" t="s">
        <v>252</v>
      </c>
      <c r="E432" s="201" t="s">
        <v>19</v>
      </c>
      <c r="F432" s="202" t="s">
        <v>1170</v>
      </c>
      <c r="G432" s="200"/>
      <c r="H432" s="203">
        <v>17.16</v>
      </c>
      <c r="I432" s="204"/>
      <c r="J432" s="200"/>
      <c r="K432" s="200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252</v>
      </c>
      <c r="AU432" s="209" t="s">
        <v>86</v>
      </c>
      <c r="AV432" s="13" t="s">
        <v>86</v>
      </c>
      <c r="AW432" s="13" t="s">
        <v>37</v>
      </c>
      <c r="AX432" s="13" t="s">
        <v>76</v>
      </c>
      <c r="AY432" s="209" t="s">
        <v>237</v>
      </c>
    </row>
    <row r="433" spans="1:65" s="14" customFormat="1" ht="10">
      <c r="B433" s="210"/>
      <c r="C433" s="211"/>
      <c r="D433" s="192" t="s">
        <v>252</v>
      </c>
      <c r="E433" s="212" t="s">
        <v>19</v>
      </c>
      <c r="F433" s="213" t="s">
        <v>253</v>
      </c>
      <c r="G433" s="211"/>
      <c r="H433" s="214">
        <v>217.16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252</v>
      </c>
      <c r="AU433" s="220" t="s">
        <v>86</v>
      </c>
      <c r="AV433" s="14" t="s">
        <v>254</v>
      </c>
      <c r="AW433" s="14" t="s">
        <v>37</v>
      </c>
      <c r="AX433" s="14" t="s">
        <v>84</v>
      </c>
      <c r="AY433" s="220" t="s">
        <v>237</v>
      </c>
    </row>
    <row r="434" spans="1:65" s="2" customFormat="1" ht="14.4" customHeight="1">
      <c r="A434" s="35"/>
      <c r="B434" s="36"/>
      <c r="C434" s="225" t="s">
        <v>748</v>
      </c>
      <c r="D434" s="225" t="s">
        <v>680</v>
      </c>
      <c r="E434" s="226" t="s">
        <v>1192</v>
      </c>
      <c r="F434" s="227" t="s">
        <v>1193</v>
      </c>
      <c r="G434" s="228" t="s">
        <v>411</v>
      </c>
      <c r="H434" s="229">
        <v>234.53299999999999</v>
      </c>
      <c r="I434" s="230"/>
      <c r="J434" s="231">
        <f>ROUND(I434*H434,2)</f>
        <v>0</v>
      </c>
      <c r="K434" s="227" t="s">
        <v>246</v>
      </c>
      <c r="L434" s="232"/>
      <c r="M434" s="233" t="s">
        <v>19</v>
      </c>
      <c r="N434" s="234" t="s">
        <v>47</v>
      </c>
      <c r="O434" s="65"/>
      <c r="P434" s="188">
        <f>O434*H434</f>
        <v>0</v>
      </c>
      <c r="Q434" s="188">
        <v>1.18E-2</v>
      </c>
      <c r="R434" s="188">
        <f>Q434*H434</f>
        <v>2.7674893999999997</v>
      </c>
      <c r="S434" s="188">
        <v>0</v>
      </c>
      <c r="T434" s="18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0" t="s">
        <v>602</v>
      </c>
      <c r="AT434" s="190" t="s">
        <v>680</v>
      </c>
      <c r="AU434" s="190" t="s">
        <v>86</v>
      </c>
      <c r="AY434" s="18" t="s">
        <v>237</v>
      </c>
      <c r="BE434" s="191">
        <f>IF(N434="základní",J434,0)</f>
        <v>0</v>
      </c>
      <c r="BF434" s="191">
        <f>IF(N434="snížená",J434,0)</f>
        <v>0</v>
      </c>
      <c r="BG434" s="191">
        <f>IF(N434="zákl. přenesená",J434,0)</f>
        <v>0</v>
      </c>
      <c r="BH434" s="191">
        <f>IF(N434="sníž. přenesená",J434,0)</f>
        <v>0</v>
      </c>
      <c r="BI434" s="191">
        <f>IF(N434="nulová",J434,0)</f>
        <v>0</v>
      </c>
      <c r="BJ434" s="18" t="s">
        <v>84</v>
      </c>
      <c r="BK434" s="191">
        <f>ROUND(I434*H434,2)</f>
        <v>0</v>
      </c>
      <c r="BL434" s="18" t="s">
        <v>331</v>
      </c>
      <c r="BM434" s="190" t="s">
        <v>1194</v>
      </c>
    </row>
    <row r="435" spans="1:65" s="2" customFormat="1" ht="10">
      <c r="A435" s="35"/>
      <c r="B435" s="36"/>
      <c r="C435" s="37"/>
      <c r="D435" s="192" t="s">
        <v>249</v>
      </c>
      <c r="E435" s="37"/>
      <c r="F435" s="193" t="s">
        <v>1193</v>
      </c>
      <c r="G435" s="37"/>
      <c r="H435" s="37"/>
      <c r="I435" s="194"/>
      <c r="J435" s="37"/>
      <c r="K435" s="37"/>
      <c r="L435" s="40"/>
      <c r="M435" s="195"/>
      <c r="N435" s="196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249</v>
      </c>
      <c r="AU435" s="18" t="s">
        <v>86</v>
      </c>
    </row>
    <row r="436" spans="1:65" s="13" customFormat="1" ht="10">
      <c r="B436" s="199"/>
      <c r="C436" s="200"/>
      <c r="D436" s="192" t="s">
        <v>252</v>
      </c>
      <c r="E436" s="200"/>
      <c r="F436" s="202" t="s">
        <v>1195</v>
      </c>
      <c r="G436" s="200"/>
      <c r="H436" s="203">
        <v>234.53299999999999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252</v>
      </c>
      <c r="AU436" s="209" t="s">
        <v>86</v>
      </c>
      <c r="AV436" s="13" t="s">
        <v>86</v>
      </c>
      <c r="AW436" s="13" t="s">
        <v>4</v>
      </c>
      <c r="AX436" s="13" t="s">
        <v>84</v>
      </c>
      <c r="AY436" s="209" t="s">
        <v>237</v>
      </c>
    </row>
    <row r="437" spans="1:65" s="2" customFormat="1" ht="14.4" customHeight="1">
      <c r="A437" s="35"/>
      <c r="B437" s="36"/>
      <c r="C437" s="179" t="s">
        <v>764</v>
      </c>
      <c r="D437" s="179" t="s">
        <v>242</v>
      </c>
      <c r="E437" s="180" t="s">
        <v>1196</v>
      </c>
      <c r="F437" s="181" t="s">
        <v>1197</v>
      </c>
      <c r="G437" s="182" t="s">
        <v>424</v>
      </c>
      <c r="H437" s="183">
        <v>98</v>
      </c>
      <c r="I437" s="184"/>
      <c r="J437" s="185">
        <f>ROUND(I437*H437,2)</f>
        <v>0</v>
      </c>
      <c r="K437" s="181" t="s">
        <v>246</v>
      </c>
      <c r="L437" s="40"/>
      <c r="M437" s="186" t="s">
        <v>19</v>
      </c>
      <c r="N437" s="187" t="s">
        <v>47</v>
      </c>
      <c r="O437" s="65"/>
      <c r="P437" s="188">
        <f>O437*H437</f>
        <v>0</v>
      </c>
      <c r="Q437" s="188">
        <v>5.5000000000000003E-4</v>
      </c>
      <c r="R437" s="188">
        <f>Q437*H437</f>
        <v>5.3900000000000003E-2</v>
      </c>
      <c r="S437" s="188">
        <v>0</v>
      </c>
      <c r="T437" s="189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0" t="s">
        <v>331</v>
      </c>
      <c r="AT437" s="190" t="s">
        <v>242</v>
      </c>
      <c r="AU437" s="190" t="s">
        <v>86</v>
      </c>
      <c r="AY437" s="18" t="s">
        <v>237</v>
      </c>
      <c r="BE437" s="191">
        <f>IF(N437="základní",J437,0)</f>
        <v>0</v>
      </c>
      <c r="BF437" s="191">
        <f>IF(N437="snížená",J437,0)</f>
        <v>0</v>
      </c>
      <c r="BG437" s="191">
        <f>IF(N437="zákl. přenesená",J437,0)</f>
        <v>0</v>
      </c>
      <c r="BH437" s="191">
        <f>IF(N437="sníž. přenesená",J437,0)</f>
        <v>0</v>
      </c>
      <c r="BI437" s="191">
        <f>IF(N437="nulová",J437,0)</f>
        <v>0</v>
      </c>
      <c r="BJ437" s="18" t="s">
        <v>84</v>
      </c>
      <c r="BK437" s="191">
        <f>ROUND(I437*H437,2)</f>
        <v>0</v>
      </c>
      <c r="BL437" s="18" t="s">
        <v>331</v>
      </c>
      <c r="BM437" s="190" t="s">
        <v>1198</v>
      </c>
    </row>
    <row r="438" spans="1:65" s="2" customFormat="1" ht="10">
      <c r="A438" s="35"/>
      <c r="B438" s="36"/>
      <c r="C438" s="37"/>
      <c r="D438" s="192" t="s">
        <v>249</v>
      </c>
      <c r="E438" s="37"/>
      <c r="F438" s="193" t="s">
        <v>1199</v>
      </c>
      <c r="G438" s="37"/>
      <c r="H438" s="37"/>
      <c r="I438" s="194"/>
      <c r="J438" s="37"/>
      <c r="K438" s="37"/>
      <c r="L438" s="40"/>
      <c r="M438" s="195"/>
      <c r="N438" s="196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249</v>
      </c>
      <c r="AU438" s="18" t="s">
        <v>86</v>
      </c>
    </row>
    <row r="439" spans="1:65" s="2" customFormat="1" ht="10">
      <c r="A439" s="35"/>
      <c r="B439" s="36"/>
      <c r="C439" s="37"/>
      <c r="D439" s="197" t="s">
        <v>250</v>
      </c>
      <c r="E439" s="37"/>
      <c r="F439" s="198" t="s">
        <v>1200</v>
      </c>
      <c r="G439" s="37"/>
      <c r="H439" s="37"/>
      <c r="I439" s="194"/>
      <c r="J439" s="37"/>
      <c r="K439" s="37"/>
      <c r="L439" s="40"/>
      <c r="M439" s="195"/>
      <c r="N439" s="196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250</v>
      </c>
      <c r="AU439" s="18" t="s">
        <v>86</v>
      </c>
    </row>
    <row r="440" spans="1:65" s="13" customFormat="1" ht="10">
      <c r="B440" s="199"/>
      <c r="C440" s="200"/>
      <c r="D440" s="192" t="s">
        <v>252</v>
      </c>
      <c r="E440" s="201" t="s">
        <v>19</v>
      </c>
      <c r="F440" s="202" t="s">
        <v>1201</v>
      </c>
      <c r="G440" s="200"/>
      <c r="H440" s="203">
        <v>98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252</v>
      </c>
      <c r="AU440" s="209" t="s">
        <v>86</v>
      </c>
      <c r="AV440" s="13" t="s">
        <v>86</v>
      </c>
      <c r="AW440" s="13" t="s">
        <v>37</v>
      </c>
      <c r="AX440" s="13" t="s">
        <v>76</v>
      </c>
      <c r="AY440" s="209" t="s">
        <v>237</v>
      </c>
    </row>
    <row r="441" spans="1:65" s="14" customFormat="1" ht="10">
      <c r="B441" s="210"/>
      <c r="C441" s="211"/>
      <c r="D441" s="192" t="s">
        <v>252</v>
      </c>
      <c r="E441" s="212" t="s">
        <v>19</v>
      </c>
      <c r="F441" s="213" t="s">
        <v>253</v>
      </c>
      <c r="G441" s="211"/>
      <c r="H441" s="214">
        <v>98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252</v>
      </c>
      <c r="AU441" s="220" t="s">
        <v>86</v>
      </c>
      <c r="AV441" s="14" t="s">
        <v>254</v>
      </c>
      <c r="AW441" s="14" t="s">
        <v>37</v>
      </c>
      <c r="AX441" s="14" t="s">
        <v>84</v>
      </c>
      <c r="AY441" s="220" t="s">
        <v>237</v>
      </c>
    </row>
    <row r="442" spans="1:65" s="2" customFormat="1" ht="14.4" customHeight="1">
      <c r="A442" s="35"/>
      <c r="B442" s="36"/>
      <c r="C442" s="179" t="s">
        <v>771</v>
      </c>
      <c r="D442" s="179" t="s">
        <v>242</v>
      </c>
      <c r="E442" s="180" t="s">
        <v>1202</v>
      </c>
      <c r="F442" s="181" t="s">
        <v>1203</v>
      </c>
      <c r="G442" s="182" t="s">
        <v>424</v>
      </c>
      <c r="H442" s="183">
        <v>98</v>
      </c>
      <c r="I442" s="184"/>
      <c r="J442" s="185">
        <f>ROUND(I442*H442,2)</f>
        <v>0</v>
      </c>
      <c r="K442" s="181" t="s">
        <v>246</v>
      </c>
      <c r="L442" s="40"/>
      <c r="M442" s="186" t="s">
        <v>19</v>
      </c>
      <c r="N442" s="187" t="s">
        <v>47</v>
      </c>
      <c r="O442" s="65"/>
      <c r="P442" s="188">
        <f>O442*H442</f>
        <v>0</v>
      </c>
      <c r="Q442" s="188">
        <v>3.0000000000000001E-5</v>
      </c>
      <c r="R442" s="188">
        <f>Q442*H442</f>
        <v>2.9399999999999999E-3</v>
      </c>
      <c r="S442" s="188">
        <v>0</v>
      </c>
      <c r="T442" s="18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0" t="s">
        <v>331</v>
      </c>
      <c r="AT442" s="190" t="s">
        <v>242</v>
      </c>
      <c r="AU442" s="190" t="s">
        <v>86</v>
      </c>
      <c r="AY442" s="18" t="s">
        <v>237</v>
      </c>
      <c r="BE442" s="191">
        <f>IF(N442="základní",J442,0)</f>
        <v>0</v>
      </c>
      <c r="BF442" s="191">
        <f>IF(N442="snížená",J442,0)</f>
        <v>0</v>
      </c>
      <c r="BG442" s="191">
        <f>IF(N442="zákl. přenesená",J442,0)</f>
        <v>0</v>
      </c>
      <c r="BH442" s="191">
        <f>IF(N442="sníž. přenesená",J442,0)</f>
        <v>0</v>
      </c>
      <c r="BI442" s="191">
        <f>IF(N442="nulová",J442,0)</f>
        <v>0</v>
      </c>
      <c r="BJ442" s="18" t="s">
        <v>84</v>
      </c>
      <c r="BK442" s="191">
        <f>ROUND(I442*H442,2)</f>
        <v>0</v>
      </c>
      <c r="BL442" s="18" t="s">
        <v>331</v>
      </c>
      <c r="BM442" s="190" t="s">
        <v>1204</v>
      </c>
    </row>
    <row r="443" spans="1:65" s="2" customFormat="1" ht="10">
      <c r="A443" s="35"/>
      <c r="B443" s="36"/>
      <c r="C443" s="37"/>
      <c r="D443" s="192" t="s">
        <v>249</v>
      </c>
      <c r="E443" s="37"/>
      <c r="F443" s="193" t="s">
        <v>1205</v>
      </c>
      <c r="G443" s="37"/>
      <c r="H443" s="37"/>
      <c r="I443" s="194"/>
      <c r="J443" s="37"/>
      <c r="K443" s="37"/>
      <c r="L443" s="40"/>
      <c r="M443" s="195"/>
      <c r="N443" s="196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249</v>
      </c>
      <c r="AU443" s="18" t="s">
        <v>86</v>
      </c>
    </row>
    <row r="444" spans="1:65" s="2" customFormat="1" ht="10">
      <c r="A444" s="35"/>
      <c r="B444" s="36"/>
      <c r="C444" s="37"/>
      <c r="D444" s="197" t="s">
        <v>250</v>
      </c>
      <c r="E444" s="37"/>
      <c r="F444" s="198" t="s">
        <v>1206</v>
      </c>
      <c r="G444" s="37"/>
      <c r="H444" s="37"/>
      <c r="I444" s="194"/>
      <c r="J444" s="37"/>
      <c r="K444" s="37"/>
      <c r="L444" s="40"/>
      <c r="M444" s="195"/>
      <c r="N444" s="196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250</v>
      </c>
      <c r="AU444" s="18" t="s">
        <v>86</v>
      </c>
    </row>
    <row r="445" spans="1:65" s="13" customFormat="1" ht="10">
      <c r="B445" s="199"/>
      <c r="C445" s="200"/>
      <c r="D445" s="192" t="s">
        <v>252</v>
      </c>
      <c r="E445" s="201" t="s">
        <v>19</v>
      </c>
      <c r="F445" s="202" t="s">
        <v>1207</v>
      </c>
      <c r="G445" s="200"/>
      <c r="H445" s="203">
        <v>98</v>
      </c>
      <c r="I445" s="204"/>
      <c r="J445" s="200"/>
      <c r="K445" s="200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252</v>
      </c>
      <c r="AU445" s="209" t="s">
        <v>86</v>
      </c>
      <c r="AV445" s="13" t="s">
        <v>86</v>
      </c>
      <c r="AW445" s="13" t="s">
        <v>37</v>
      </c>
      <c r="AX445" s="13" t="s">
        <v>76</v>
      </c>
      <c r="AY445" s="209" t="s">
        <v>237</v>
      </c>
    </row>
    <row r="446" spans="1:65" s="14" customFormat="1" ht="10">
      <c r="B446" s="210"/>
      <c r="C446" s="211"/>
      <c r="D446" s="192" t="s">
        <v>252</v>
      </c>
      <c r="E446" s="212" t="s">
        <v>19</v>
      </c>
      <c r="F446" s="213" t="s">
        <v>253</v>
      </c>
      <c r="G446" s="211"/>
      <c r="H446" s="214">
        <v>98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252</v>
      </c>
      <c r="AU446" s="220" t="s">
        <v>86</v>
      </c>
      <c r="AV446" s="14" t="s">
        <v>254</v>
      </c>
      <c r="AW446" s="14" t="s">
        <v>37</v>
      </c>
      <c r="AX446" s="14" t="s">
        <v>84</v>
      </c>
      <c r="AY446" s="220" t="s">
        <v>237</v>
      </c>
    </row>
    <row r="447" spans="1:65" s="2" customFormat="1" ht="14.4" customHeight="1">
      <c r="A447" s="35"/>
      <c r="B447" s="36"/>
      <c r="C447" s="179" t="s">
        <v>778</v>
      </c>
      <c r="D447" s="179" t="s">
        <v>242</v>
      </c>
      <c r="E447" s="180" t="s">
        <v>1208</v>
      </c>
      <c r="F447" s="181" t="s">
        <v>1209</v>
      </c>
      <c r="G447" s="182" t="s">
        <v>411</v>
      </c>
      <c r="H447" s="183">
        <v>127.1</v>
      </c>
      <c r="I447" s="184"/>
      <c r="J447" s="185">
        <f>ROUND(I447*H447,2)</f>
        <v>0</v>
      </c>
      <c r="K447" s="181" t="s">
        <v>246</v>
      </c>
      <c r="L447" s="40"/>
      <c r="M447" s="186" t="s">
        <v>19</v>
      </c>
      <c r="N447" s="187" t="s">
        <v>47</v>
      </c>
      <c r="O447" s="65"/>
      <c r="P447" s="188">
        <f>O447*H447</f>
        <v>0</v>
      </c>
      <c r="Q447" s="188">
        <v>5.0000000000000002E-5</v>
      </c>
      <c r="R447" s="188">
        <f>Q447*H447</f>
        <v>6.3550000000000004E-3</v>
      </c>
      <c r="S447" s="188">
        <v>0</v>
      </c>
      <c r="T447" s="18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0" t="s">
        <v>331</v>
      </c>
      <c r="AT447" s="190" t="s">
        <v>242</v>
      </c>
      <c r="AU447" s="190" t="s">
        <v>86</v>
      </c>
      <c r="AY447" s="18" t="s">
        <v>237</v>
      </c>
      <c r="BE447" s="191">
        <f>IF(N447="základní",J447,0)</f>
        <v>0</v>
      </c>
      <c r="BF447" s="191">
        <f>IF(N447="snížená",J447,0)</f>
        <v>0</v>
      </c>
      <c r="BG447" s="191">
        <f>IF(N447="zákl. přenesená",J447,0)</f>
        <v>0</v>
      </c>
      <c r="BH447" s="191">
        <f>IF(N447="sníž. přenesená",J447,0)</f>
        <v>0</v>
      </c>
      <c r="BI447" s="191">
        <f>IF(N447="nulová",J447,0)</f>
        <v>0</v>
      </c>
      <c r="BJ447" s="18" t="s">
        <v>84</v>
      </c>
      <c r="BK447" s="191">
        <f>ROUND(I447*H447,2)</f>
        <v>0</v>
      </c>
      <c r="BL447" s="18" t="s">
        <v>331</v>
      </c>
      <c r="BM447" s="190" t="s">
        <v>1210</v>
      </c>
    </row>
    <row r="448" spans="1:65" s="2" customFormat="1" ht="10">
      <c r="A448" s="35"/>
      <c r="B448" s="36"/>
      <c r="C448" s="37"/>
      <c r="D448" s="192" t="s">
        <v>249</v>
      </c>
      <c r="E448" s="37"/>
      <c r="F448" s="193" t="s">
        <v>1211</v>
      </c>
      <c r="G448" s="37"/>
      <c r="H448" s="37"/>
      <c r="I448" s="194"/>
      <c r="J448" s="37"/>
      <c r="K448" s="37"/>
      <c r="L448" s="40"/>
      <c r="M448" s="195"/>
      <c r="N448" s="196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249</v>
      </c>
      <c r="AU448" s="18" t="s">
        <v>86</v>
      </c>
    </row>
    <row r="449" spans="1:65" s="2" customFormat="1" ht="10">
      <c r="A449" s="35"/>
      <c r="B449" s="36"/>
      <c r="C449" s="37"/>
      <c r="D449" s="197" t="s">
        <v>250</v>
      </c>
      <c r="E449" s="37"/>
      <c r="F449" s="198" t="s">
        <v>1212</v>
      </c>
      <c r="G449" s="37"/>
      <c r="H449" s="37"/>
      <c r="I449" s="194"/>
      <c r="J449" s="37"/>
      <c r="K449" s="37"/>
      <c r="L449" s="40"/>
      <c r="M449" s="195"/>
      <c r="N449" s="196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250</v>
      </c>
      <c r="AU449" s="18" t="s">
        <v>86</v>
      </c>
    </row>
    <row r="450" spans="1:65" s="13" customFormat="1" ht="10">
      <c r="B450" s="199"/>
      <c r="C450" s="200"/>
      <c r="D450" s="192" t="s">
        <v>252</v>
      </c>
      <c r="E450" s="201" t="s">
        <v>19</v>
      </c>
      <c r="F450" s="202" t="s">
        <v>1181</v>
      </c>
      <c r="G450" s="200"/>
      <c r="H450" s="203">
        <v>127.1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252</v>
      </c>
      <c r="AU450" s="209" t="s">
        <v>86</v>
      </c>
      <c r="AV450" s="13" t="s">
        <v>86</v>
      </c>
      <c r="AW450" s="13" t="s">
        <v>37</v>
      </c>
      <c r="AX450" s="13" t="s">
        <v>76</v>
      </c>
      <c r="AY450" s="209" t="s">
        <v>237</v>
      </c>
    </row>
    <row r="451" spans="1:65" s="14" customFormat="1" ht="10">
      <c r="B451" s="210"/>
      <c r="C451" s="211"/>
      <c r="D451" s="192" t="s">
        <v>252</v>
      </c>
      <c r="E451" s="212" t="s">
        <v>19</v>
      </c>
      <c r="F451" s="213" t="s">
        <v>253</v>
      </c>
      <c r="G451" s="211"/>
      <c r="H451" s="214">
        <v>127.1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252</v>
      </c>
      <c r="AU451" s="220" t="s">
        <v>86</v>
      </c>
      <c r="AV451" s="14" t="s">
        <v>254</v>
      </c>
      <c r="AW451" s="14" t="s">
        <v>37</v>
      </c>
      <c r="AX451" s="14" t="s">
        <v>84</v>
      </c>
      <c r="AY451" s="220" t="s">
        <v>237</v>
      </c>
    </row>
    <row r="452" spans="1:65" s="12" customFormat="1" ht="22.75" customHeight="1">
      <c r="B452" s="163"/>
      <c r="C452" s="164"/>
      <c r="D452" s="165" t="s">
        <v>75</v>
      </c>
      <c r="E452" s="177" t="s">
        <v>818</v>
      </c>
      <c r="F452" s="177" t="s">
        <v>819</v>
      </c>
      <c r="G452" s="164"/>
      <c r="H452" s="164"/>
      <c r="I452" s="167"/>
      <c r="J452" s="178">
        <f>BK452</f>
        <v>0</v>
      </c>
      <c r="K452" s="164"/>
      <c r="L452" s="169"/>
      <c r="M452" s="170"/>
      <c r="N452" s="171"/>
      <c r="O452" s="171"/>
      <c r="P452" s="172">
        <f>SUM(P453:P669)</f>
        <v>0</v>
      </c>
      <c r="Q452" s="171"/>
      <c r="R452" s="172">
        <f>SUM(R453:R669)</f>
        <v>9.5981772199999984</v>
      </c>
      <c r="S452" s="171"/>
      <c r="T452" s="173">
        <f>SUM(T453:T669)</f>
        <v>0</v>
      </c>
      <c r="AR452" s="174" t="s">
        <v>86</v>
      </c>
      <c r="AT452" s="175" t="s">
        <v>75</v>
      </c>
      <c r="AU452" s="175" t="s">
        <v>84</v>
      </c>
      <c r="AY452" s="174" t="s">
        <v>237</v>
      </c>
      <c r="BK452" s="176">
        <f>SUM(BK453:BK669)</f>
        <v>0</v>
      </c>
    </row>
    <row r="453" spans="1:65" s="2" customFormat="1" ht="14.4" customHeight="1">
      <c r="A453" s="35"/>
      <c r="B453" s="36"/>
      <c r="C453" s="179" t="s">
        <v>787</v>
      </c>
      <c r="D453" s="179" t="s">
        <v>242</v>
      </c>
      <c r="E453" s="180" t="s">
        <v>1213</v>
      </c>
      <c r="F453" s="181" t="s">
        <v>1214</v>
      </c>
      <c r="G453" s="182" t="s">
        <v>411</v>
      </c>
      <c r="H453" s="183">
        <v>949.05399999999997</v>
      </c>
      <c r="I453" s="184"/>
      <c r="J453" s="185">
        <f>ROUND(I453*H453,2)</f>
        <v>0</v>
      </c>
      <c r="K453" s="181" t="s">
        <v>246</v>
      </c>
      <c r="L453" s="40"/>
      <c r="M453" s="186" t="s">
        <v>19</v>
      </c>
      <c r="N453" s="187" t="s">
        <v>47</v>
      </c>
      <c r="O453" s="65"/>
      <c r="P453" s="188">
        <f>O453*H453</f>
        <v>0</v>
      </c>
      <c r="Q453" s="188">
        <v>0</v>
      </c>
      <c r="R453" s="188">
        <f>Q453*H453</f>
        <v>0</v>
      </c>
      <c r="S453" s="188">
        <v>0</v>
      </c>
      <c r="T453" s="18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0" t="s">
        <v>331</v>
      </c>
      <c r="AT453" s="190" t="s">
        <v>242</v>
      </c>
      <c r="AU453" s="190" t="s">
        <v>86</v>
      </c>
      <c r="AY453" s="18" t="s">
        <v>237</v>
      </c>
      <c r="BE453" s="191">
        <f>IF(N453="základní",J453,0)</f>
        <v>0</v>
      </c>
      <c r="BF453" s="191">
        <f>IF(N453="snížená",J453,0)</f>
        <v>0</v>
      </c>
      <c r="BG453" s="191">
        <f>IF(N453="zákl. přenesená",J453,0)</f>
        <v>0</v>
      </c>
      <c r="BH453" s="191">
        <f>IF(N453="sníž. přenesená",J453,0)</f>
        <v>0</v>
      </c>
      <c r="BI453" s="191">
        <f>IF(N453="nulová",J453,0)</f>
        <v>0</v>
      </c>
      <c r="BJ453" s="18" t="s">
        <v>84</v>
      </c>
      <c r="BK453" s="191">
        <f>ROUND(I453*H453,2)</f>
        <v>0</v>
      </c>
      <c r="BL453" s="18" t="s">
        <v>331</v>
      </c>
      <c r="BM453" s="190" t="s">
        <v>1215</v>
      </c>
    </row>
    <row r="454" spans="1:65" s="2" customFormat="1" ht="10">
      <c r="A454" s="35"/>
      <c r="B454" s="36"/>
      <c r="C454" s="37"/>
      <c r="D454" s="192" t="s">
        <v>249</v>
      </c>
      <c r="E454" s="37"/>
      <c r="F454" s="193" t="s">
        <v>1216</v>
      </c>
      <c r="G454" s="37"/>
      <c r="H454" s="37"/>
      <c r="I454" s="194"/>
      <c r="J454" s="37"/>
      <c r="K454" s="37"/>
      <c r="L454" s="40"/>
      <c r="M454" s="195"/>
      <c r="N454" s="196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249</v>
      </c>
      <c r="AU454" s="18" t="s">
        <v>86</v>
      </c>
    </row>
    <row r="455" spans="1:65" s="2" customFormat="1" ht="10">
      <c r="A455" s="35"/>
      <c r="B455" s="36"/>
      <c r="C455" s="37"/>
      <c r="D455" s="197" t="s">
        <v>250</v>
      </c>
      <c r="E455" s="37"/>
      <c r="F455" s="198" t="s">
        <v>1217</v>
      </c>
      <c r="G455" s="37"/>
      <c r="H455" s="37"/>
      <c r="I455" s="194"/>
      <c r="J455" s="37"/>
      <c r="K455" s="37"/>
      <c r="L455" s="40"/>
      <c r="M455" s="195"/>
      <c r="N455" s="196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250</v>
      </c>
      <c r="AU455" s="18" t="s">
        <v>86</v>
      </c>
    </row>
    <row r="456" spans="1:65" s="13" customFormat="1" ht="10">
      <c r="B456" s="199"/>
      <c r="C456" s="200"/>
      <c r="D456" s="192" t="s">
        <v>252</v>
      </c>
      <c r="E456" s="201" t="s">
        <v>19</v>
      </c>
      <c r="F456" s="202" t="s">
        <v>826</v>
      </c>
      <c r="G456" s="200"/>
      <c r="H456" s="203">
        <v>193.23500000000001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252</v>
      </c>
      <c r="AU456" s="209" t="s">
        <v>86</v>
      </c>
      <c r="AV456" s="13" t="s">
        <v>86</v>
      </c>
      <c r="AW456" s="13" t="s">
        <v>37</v>
      </c>
      <c r="AX456" s="13" t="s">
        <v>76</v>
      </c>
      <c r="AY456" s="209" t="s">
        <v>237</v>
      </c>
    </row>
    <row r="457" spans="1:65" s="13" customFormat="1" ht="10">
      <c r="B457" s="199"/>
      <c r="C457" s="200"/>
      <c r="D457" s="192" t="s">
        <v>252</v>
      </c>
      <c r="E457" s="201" t="s">
        <v>19</v>
      </c>
      <c r="F457" s="202" t="s">
        <v>827</v>
      </c>
      <c r="G457" s="200"/>
      <c r="H457" s="203">
        <v>37.058</v>
      </c>
      <c r="I457" s="204"/>
      <c r="J457" s="200"/>
      <c r="K457" s="200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252</v>
      </c>
      <c r="AU457" s="209" t="s">
        <v>86</v>
      </c>
      <c r="AV457" s="13" t="s">
        <v>86</v>
      </c>
      <c r="AW457" s="13" t="s">
        <v>37</v>
      </c>
      <c r="AX457" s="13" t="s">
        <v>76</v>
      </c>
      <c r="AY457" s="209" t="s">
        <v>237</v>
      </c>
    </row>
    <row r="458" spans="1:65" s="13" customFormat="1" ht="10">
      <c r="B458" s="199"/>
      <c r="C458" s="200"/>
      <c r="D458" s="192" t="s">
        <v>252</v>
      </c>
      <c r="E458" s="201" t="s">
        <v>19</v>
      </c>
      <c r="F458" s="202" t="s">
        <v>828</v>
      </c>
      <c r="G458" s="200"/>
      <c r="H458" s="203">
        <v>21.89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252</v>
      </c>
      <c r="AU458" s="209" t="s">
        <v>86</v>
      </c>
      <c r="AV458" s="13" t="s">
        <v>86</v>
      </c>
      <c r="AW458" s="13" t="s">
        <v>37</v>
      </c>
      <c r="AX458" s="13" t="s">
        <v>76</v>
      </c>
      <c r="AY458" s="209" t="s">
        <v>237</v>
      </c>
    </row>
    <row r="459" spans="1:65" s="13" customFormat="1" ht="10">
      <c r="B459" s="199"/>
      <c r="C459" s="200"/>
      <c r="D459" s="192" t="s">
        <v>252</v>
      </c>
      <c r="E459" s="201" t="s">
        <v>19</v>
      </c>
      <c r="F459" s="202" t="s">
        <v>829</v>
      </c>
      <c r="G459" s="200"/>
      <c r="H459" s="203">
        <v>12.997999999999999</v>
      </c>
      <c r="I459" s="204"/>
      <c r="J459" s="200"/>
      <c r="K459" s="200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252</v>
      </c>
      <c r="AU459" s="209" t="s">
        <v>86</v>
      </c>
      <c r="AV459" s="13" t="s">
        <v>86</v>
      </c>
      <c r="AW459" s="13" t="s">
        <v>37</v>
      </c>
      <c r="AX459" s="13" t="s">
        <v>76</v>
      </c>
      <c r="AY459" s="209" t="s">
        <v>237</v>
      </c>
    </row>
    <row r="460" spans="1:65" s="13" customFormat="1" ht="10">
      <c r="B460" s="199"/>
      <c r="C460" s="200"/>
      <c r="D460" s="192" t="s">
        <v>252</v>
      </c>
      <c r="E460" s="201" t="s">
        <v>19</v>
      </c>
      <c r="F460" s="202" t="s">
        <v>830</v>
      </c>
      <c r="G460" s="200"/>
      <c r="H460" s="203">
        <v>9.18</v>
      </c>
      <c r="I460" s="204"/>
      <c r="J460" s="200"/>
      <c r="K460" s="200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252</v>
      </c>
      <c r="AU460" s="209" t="s">
        <v>86</v>
      </c>
      <c r="AV460" s="13" t="s">
        <v>86</v>
      </c>
      <c r="AW460" s="13" t="s">
        <v>37</v>
      </c>
      <c r="AX460" s="13" t="s">
        <v>76</v>
      </c>
      <c r="AY460" s="209" t="s">
        <v>237</v>
      </c>
    </row>
    <row r="461" spans="1:65" s="13" customFormat="1" ht="10">
      <c r="B461" s="199"/>
      <c r="C461" s="200"/>
      <c r="D461" s="192" t="s">
        <v>252</v>
      </c>
      <c r="E461" s="201" t="s">
        <v>19</v>
      </c>
      <c r="F461" s="202" t="s">
        <v>831</v>
      </c>
      <c r="G461" s="200"/>
      <c r="H461" s="203">
        <v>28.065999999999999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252</v>
      </c>
      <c r="AU461" s="209" t="s">
        <v>86</v>
      </c>
      <c r="AV461" s="13" t="s">
        <v>86</v>
      </c>
      <c r="AW461" s="13" t="s">
        <v>37</v>
      </c>
      <c r="AX461" s="13" t="s">
        <v>76</v>
      </c>
      <c r="AY461" s="209" t="s">
        <v>237</v>
      </c>
    </row>
    <row r="462" spans="1:65" s="13" customFormat="1" ht="10">
      <c r="B462" s="199"/>
      <c r="C462" s="200"/>
      <c r="D462" s="192" t="s">
        <v>252</v>
      </c>
      <c r="E462" s="201" t="s">
        <v>19</v>
      </c>
      <c r="F462" s="202" t="s">
        <v>832</v>
      </c>
      <c r="G462" s="200"/>
      <c r="H462" s="203">
        <v>4.59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252</v>
      </c>
      <c r="AU462" s="209" t="s">
        <v>86</v>
      </c>
      <c r="AV462" s="13" t="s">
        <v>86</v>
      </c>
      <c r="AW462" s="13" t="s">
        <v>37</v>
      </c>
      <c r="AX462" s="13" t="s">
        <v>76</v>
      </c>
      <c r="AY462" s="209" t="s">
        <v>237</v>
      </c>
    </row>
    <row r="463" spans="1:65" s="13" customFormat="1" ht="10">
      <c r="B463" s="199"/>
      <c r="C463" s="200"/>
      <c r="D463" s="192" t="s">
        <v>252</v>
      </c>
      <c r="E463" s="201" t="s">
        <v>19</v>
      </c>
      <c r="F463" s="202" t="s">
        <v>833</v>
      </c>
      <c r="G463" s="200"/>
      <c r="H463" s="203">
        <v>5.508</v>
      </c>
      <c r="I463" s="204"/>
      <c r="J463" s="200"/>
      <c r="K463" s="200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252</v>
      </c>
      <c r="AU463" s="209" t="s">
        <v>86</v>
      </c>
      <c r="AV463" s="13" t="s">
        <v>86</v>
      </c>
      <c r="AW463" s="13" t="s">
        <v>37</v>
      </c>
      <c r="AX463" s="13" t="s">
        <v>76</v>
      </c>
      <c r="AY463" s="209" t="s">
        <v>237</v>
      </c>
    </row>
    <row r="464" spans="1:65" s="13" customFormat="1" ht="10">
      <c r="B464" s="199"/>
      <c r="C464" s="200"/>
      <c r="D464" s="192" t="s">
        <v>252</v>
      </c>
      <c r="E464" s="201" t="s">
        <v>19</v>
      </c>
      <c r="F464" s="202" t="s">
        <v>834</v>
      </c>
      <c r="G464" s="200"/>
      <c r="H464" s="203">
        <v>148.20099999999999</v>
      </c>
      <c r="I464" s="204"/>
      <c r="J464" s="200"/>
      <c r="K464" s="200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252</v>
      </c>
      <c r="AU464" s="209" t="s">
        <v>86</v>
      </c>
      <c r="AV464" s="13" t="s">
        <v>86</v>
      </c>
      <c r="AW464" s="13" t="s">
        <v>37</v>
      </c>
      <c r="AX464" s="13" t="s">
        <v>76</v>
      </c>
      <c r="AY464" s="209" t="s">
        <v>237</v>
      </c>
    </row>
    <row r="465" spans="2:51" s="13" customFormat="1" ht="10">
      <c r="B465" s="199"/>
      <c r="C465" s="200"/>
      <c r="D465" s="192" t="s">
        <v>252</v>
      </c>
      <c r="E465" s="201" t="s">
        <v>19</v>
      </c>
      <c r="F465" s="202" t="s">
        <v>835</v>
      </c>
      <c r="G465" s="200"/>
      <c r="H465" s="203">
        <v>70.48</v>
      </c>
      <c r="I465" s="204"/>
      <c r="J465" s="200"/>
      <c r="K465" s="200"/>
      <c r="L465" s="205"/>
      <c r="M465" s="206"/>
      <c r="N465" s="207"/>
      <c r="O465" s="207"/>
      <c r="P465" s="207"/>
      <c r="Q465" s="207"/>
      <c r="R465" s="207"/>
      <c r="S465" s="207"/>
      <c r="T465" s="208"/>
      <c r="AT465" s="209" t="s">
        <v>252</v>
      </c>
      <c r="AU465" s="209" t="s">
        <v>86</v>
      </c>
      <c r="AV465" s="13" t="s">
        <v>86</v>
      </c>
      <c r="AW465" s="13" t="s">
        <v>37</v>
      </c>
      <c r="AX465" s="13" t="s">
        <v>76</v>
      </c>
      <c r="AY465" s="209" t="s">
        <v>237</v>
      </c>
    </row>
    <row r="466" spans="2:51" s="13" customFormat="1" ht="10">
      <c r="B466" s="199"/>
      <c r="C466" s="200"/>
      <c r="D466" s="192" t="s">
        <v>252</v>
      </c>
      <c r="E466" s="201" t="s">
        <v>19</v>
      </c>
      <c r="F466" s="202" t="s">
        <v>836</v>
      </c>
      <c r="G466" s="200"/>
      <c r="H466" s="203">
        <v>30.716000000000001</v>
      </c>
      <c r="I466" s="204"/>
      <c r="J466" s="200"/>
      <c r="K466" s="200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252</v>
      </c>
      <c r="AU466" s="209" t="s">
        <v>86</v>
      </c>
      <c r="AV466" s="13" t="s">
        <v>86</v>
      </c>
      <c r="AW466" s="13" t="s">
        <v>37</v>
      </c>
      <c r="AX466" s="13" t="s">
        <v>76</v>
      </c>
      <c r="AY466" s="209" t="s">
        <v>237</v>
      </c>
    </row>
    <row r="467" spans="2:51" s="13" customFormat="1" ht="10">
      <c r="B467" s="199"/>
      <c r="C467" s="200"/>
      <c r="D467" s="192" t="s">
        <v>252</v>
      </c>
      <c r="E467" s="201" t="s">
        <v>19</v>
      </c>
      <c r="F467" s="202" t="s">
        <v>837</v>
      </c>
      <c r="G467" s="200"/>
      <c r="H467" s="203">
        <v>11.548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252</v>
      </c>
      <c r="AU467" s="209" t="s">
        <v>86</v>
      </c>
      <c r="AV467" s="13" t="s">
        <v>86</v>
      </c>
      <c r="AW467" s="13" t="s">
        <v>37</v>
      </c>
      <c r="AX467" s="13" t="s">
        <v>76</v>
      </c>
      <c r="AY467" s="209" t="s">
        <v>237</v>
      </c>
    </row>
    <row r="468" spans="2:51" s="13" customFormat="1" ht="10">
      <c r="B468" s="199"/>
      <c r="C468" s="200"/>
      <c r="D468" s="192" t="s">
        <v>252</v>
      </c>
      <c r="E468" s="201" t="s">
        <v>19</v>
      </c>
      <c r="F468" s="202" t="s">
        <v>838</v>
      </c>
      <c r="G468" s="200"/>
      <c r="H468" s="203">
        <v>17.934000000000001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252</v>
      </c>
      <c r="AU468" s="209" t="s">
        <v>86</v>
      </c>
      <c r="AV468" s="13" t="s">
        <v>86</v>
      </c>
      <c r="AW468" s="13" t="s">
        <v>37</v>
      </c>
      <c r="AX468" s="13" t="s">
        <v>76</v>
      </c>
      <c r="AY468" s="209" t="s">
        <v>237</v>
      </c>
    </row>
    <row r="469" spans="2:51" s="13" customFormat="1" ht="10">
      <c r="B469" s="199"/>
      <c r="C469" s="200"/>
      <c r="D469" s="192" t="s">
        <v>252</v>
      </c>
      <c r="E469" s="201" t="s">
        <v>19</v>
      </c>
      <c r="F469" s="202" t="s">
        <v>839</v>
      </c>
      <c r="G469" s="200"/>
      <c r="H469" s="203">
        <v>11.066000000000001</v>
      </c>
      <c r="I469" s="204"/>
      <c r="J469" s="200"/>
      <c r="K469" s="200"/>
      <c r="L469" s="205"/>
      <c r="M469" s="206"/>
      <c r="N469" s="207"/>
      <c r="O469" s="207"/>
      <c r="P469" s="207"/>
      <c r="Q469" s="207"/>
      <c r="R469" s="207"/>
      <c r="S469" s="207"/>
      <c r="T469" s="208"/>
      <c r="AT469" s="209" t="s">
        <v>252</v>
      </c>
      <c r="AU469" s="209" t="s">
        <v>86</v>
      </c>
      <c r="AV469" s="13" t="s">
        <v>86</v>
      </c>
      <c r="AW469" s="13" t="s">
        <v>37</v>
      </c>
      <c r="AX469" s="13" t="s">
        <v>76</v>
      </c>
      <c r="AY469" s="209" t="s">
        <v>237</v>
      </c>
    </row>
    <row r="470" spans="2:51" s="13" customFormat="1" ht="10">
      <c r="B470" s="199"/>
      <c r="C470" s="200"/>
      <c r="D470" s="192" t="s">
        <v>252</v>
      </c>
      <c r="E470" s="201" t="s">
        <v>19</v>
      </c>
      <c r="F470" s="202" t="s">
        <v>840</v>
      </c>
      <c r="G470" s="200"/>
      <c r="H470" s="203">
        <v>34.334000000000003</v>
      </c>
      <c r="I470" s="204"/>
      <c r="J470" s="200"/>
      <c r="K470" s="200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252</v>
      </c>
      <c r="AU470" s="209" t="s">
        <v>86</v>
      </c>
      <c r="AV470" s="13" t="s">
        <v>86</v>
      </c>
      <c r="AW470" s="13" t="s">
        <v>37</v>
      </c>
      <c r="AX470" s="13" t="s">
        <v>76</v>
      </c>
      <c r="AY470" s="209" t="s">
        <v>237</v>
      </c>
    </row>
    <row r="471" spans="2:51" s="13" customFormat="1" ht="10">
      <c r="B471" s="199"/>
      <c r="C471" s="200"/>
      <c r="D471" s="192" t="s">
        <v>252</v>
      </c>
      <c r="E471" s="201" t="s">
        <v>19</v>
      </c>
      <c r="F471" s="202" t="s">
        <v>841</v>
      </c>
      <c r="G471" s="200"/>
      <c r="H471" s="203">
        <v>24.763999999999999</v>
      </c>
      <c r="I471" s="204"/>
      <c r="J471" s="200"/>
      <c r="K471" s="200"/>
      <c r="L471" s="205"/>
      <c r="M471" s="206"/>
      <c r="N471" s="207"/>
      <c r="O471" s="207"/>
      <c r="P471" s="207"/>
      <c r="Q471" s="207"/>
      <c r="R471" s="207"/>
      <c r="S471" s="207"/>
      <c r="T471" s="208"/>
      <c r="AT471" s="209" t="s">
        <v>252</v>
      </c>
      <c r="AU471" s="209" t="s">
        <v>86</v>
      </c>
      <c r="AV471" s="13" t="s">
        <v>86</v>
      </c>
      <c r="AW471" s="13" t="s">
        <v>37</v>
      </c>
      <c r="AX471" s="13" t="s">
        <v>76</v>
      </c>
      <c r="AY471" s="209" t="s">
        <v>237</v>
      </c>
    </row>
    <row r="472" spans="2:51" s="13" customFormat="1" ht="10">
      <c r="B472" s="199"/>
      <c r="C472" s="200"/>
      <c r="D472" s="192" t="s">
        <v>252</v>
      </c>
      <c r="E472" s="201" t="s">
        <v>19</v>
      </c>
      <c r="F472" s="202" t="s">
        <v>842</v>
      </c>
      <c r="G472" s="200"/>
      <c r="H472" s="203">
        <v>70.462000000000003</v>
      </c>
      <c r="I472" s="204"/>
      <c r="J472" s="200"/>
      <c r="K472" s="200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252</v>
      </c>
      <c r="AU472" s="209" t="s">
        <v>86</v>
      </c>
      <c r="AV472" s="13" t="s">
        <v>86</v>
      </c>
      <c r="AW472" s="13" t="s">
        <v>37</v>
      </c>
      <c r="AX472" s="13" t="s">
        <v>76</v>
      </c>
      <c r="AY472" s="209" t="s">
        <v>237</v>
      </c>
    </row>
    <row r="473" spans="2:51" s="13" customFormat="1" ht="10">
      <c r="B473" s="199"/>
      <c r="C473" s="200"/>
      <c r="D473" s="192" t="s">
        <v>252</v>
      </c>
      <c r="E473" s="201" t="s">
        <v>19</v>
      </c>
      <c r="F473" s="202" t="s">
        <v>843</v>
      </c>
      <c r="G473" s="200"/>
      <c r="H473" s="203">
        <v>29.105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252</v>
      </c>
      <c r="AU473" s="209" t="s">
        <v>86</v>
      </c>
      <c r="AV473" s="13" t="s">
        <v>86</v>
      </c>
      <c r="AW473" s="13" t="s">
        <v>37</v>
      </c>
      <c r="AX473" s="13" t="s">
        <v>76</v>
      </c>
      <c r="AY473" s="209" t="s">
        <v>237</v>
      </c>
    </row>
    <row r="474" spans="2:51" s="13" customFormat="1" ht="10">
      <c r="B474" s="199"/>
      <c r="C474" s="200"/>
      <c r="D474" s="192" t="s">
        <v>252</v>
      </c>
      <c r="E474" s="201" t="s">
        <v>19</v>
      </c>
      <c r="F474" s="202" t="s">
        <v>844</v>
      </c>
      <c r="G474" s="200"/>
      <c r="H474" s="203">
        <v>33.767000000000003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252</v>
      </c>
      <c r="AU474" s="209" t="s">
        <v>86</v>
      </c>
      <c r="AV474" s="13" t="s">
        <v>86</v>
      </c>
      <c r="AW474" s="13" t="s">
        <v>37</v>
      </c>
      <c r="AX474" s="13" t="s">
        <v>76</v>
      </c>
      <c r="AY474" s="209" t="s">
        <v>237</v>
      </c>
    </row>
    <row r="475" spans="2:51" s="13" customFormat="1" ht="10">
      <c r="B475" s="199"/>
      <c r="C475" s="200"/>
      <c r="D475" s="192" t="s">
        <v>252</v>
      </c>
      <c r="E475" s="201" t="s">
        <v>19</v>
      </c>
      <c r="F475" s="202" t="s">
        <v>845</v>
      </c>
      <c r="G475" s="200"/>
      <c r="H475" s="203">
        <v>19.654</v>
      </c>
      <c r="I475" s="204"/>
      <c r="J475" s="200"/>
      <c r="K475" s="200"/>
      <c r="L475" s="205"/>
      <c r="M475" s="206"/>
      <c r="N475" s="207"/>
      <c r="O475" s="207"/>
      <c r="P475" s="207"/>
      <c r="Q475" s="207"/>
      <c r="R475" s="207"/>
      <c r="S475" s="207"/>
      <c r="T475" s="208"/>
      <c r="AT475" s="209" t="s">
        <v>252</v>
      </c>
      <c r="AU475" s="209" t="s">
        <v>86</v>
      </c>
      <c r="AV475" s="13" t="s">
        <v>86</v>
      </c>
      <c r="AW475" s="13" t="s">
        <v>37</v>
      </c>
      <c r="AX475" s="13" t="s">
        <v>76</v>
      </c>
      <c r="AY475" s="209" t="s">
        <v>237</v>
      </c>
    </row>
    <row r="476" spans="2:51" s="13" customFormat="1" ht="10">
      <c r="B476" s="199"/>
      <c r="C476" s="200"/>
      <c r="D476" s="192" t="s">
        <v>252</v>
      </c>
      <c r="E476" s="201" t="s">
        <v>19</v>
      </c>
      <c r="F476" s="202" t="s">
        <v>846</v>
      </c>
      <c r="G476" s="200"/>
      <c r="H476" s="203">
        <v>24.02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252</v>
      </c>
      <c r="AU476" s="209" t="s">
        <v>86</v>
      </c>
      <c r="AV476" s="13" t="s">
        <v>86</v>
      </c>
      <c r="AW476" s="13" t="s">
        <v>37</v>
      </c>
      <c r="AX476" s="13" t="s">
        <v>76</v>
      </c>
      <c r="AY476" s="209" t="s">
        <v>237</v>
      </c>
    </row>
    <row r="477" spans="2:51" s="13" customFormat="1" ht="10">
      <c r="B477" s="199"/>
      <c r="C477" s="200"/>
      <c r="D477" s="192" t="s">
        <v>252</v>
      </c>
      <c r="E477" s="201" t="s">
        <v>19</v>
      </c>
      <c r="F477" s="202" t="s">
        <v>847</v>
      </c>
      <c r="G477" s="200"/>
      <c r="H477" s="203">
        <v>37.552</v>
      </c>
      <c r="I477" s="204"/>
      <c r="J477" s="200"/>
      <c r="K477" s="200"/>
      <c r="L477" s="205"/>
      <c r="M477" s="206"/>
      <c r="N477" s="207"/>
      <c r="O477" s="207"/>
      <c r="P477" s="207"/>
      <c r="Q477" s="207"/>
      <c r="R477" s="207"/>
      <c r="S477" s="207"/>
      <c r="T477" s="208"/>
      <c r="AT477" s="209" t="s">
        <v>252</v>
      </c>
      <c r="AU477" s="209" t="s">
        <v>86</v>
      </c>
      <c r="AV477" s="13" t="s">
        <v>86</v>
      </c>
      <c r="AW477" s="13" t="s">
        <v>37</v>
      </c>
      <c r="AX477" s="13" t="s">
        <v>76</v>
      </c>
      <c r="AY477" s="209" t="s">
        <v>237</v>
      </c>
    </row>
    <row r="478" spans="2:51" s="13" customFormat="1" ht="10">
      <c r="B478" s="199"/>
      <c r="C478" s="200"/>
      <c r="D478" s="192" t="s">
        <v>252</v>
      </c>
      <c r="E478" s="201" t="s">
        <v>19</v>
      </c>
      <c r="F478" s="202" t="s">
        <v>848</v>
      </c>
      <c r="G478" s="200"/>
      <c r="H478" s="203">
        <v>64.424000000000007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252</v>
      </c>
      <c r="AU478" s="209" t="s">
        <v>86</v>
      </c>
      <c r="AV478" s="13" t="s">
        <v>86</v>
      </c>
      <c r="AW478" s="13" t="s">
        <v>37</v>
      </c>
      <c r="AX478" s="13" t="s">
        <v>76</v>
      </c>
      <c r="AY478" s="209" t="s">
        <v>237</v>
      </c>
    </row>
    <row r="479" spans="2:51" s="13" customFormat="1" ht="10">
      <c r="B479" s="199"/>
      <c r="C479" s="200"/>
      <c r="D479" s="192" t="s">
        <v>252</v>
      </c>
      <c r="E479" s="201" t="s">
        <v>19</v>
      </c>
      <c r="F479" s="202" t="s">
        <v>849</v>
      </c>
      <c r="G479" s="200"/>
      <c r="H479" s="203">
        <v>5.61</v>
      </c>
      <c r="I479" s="204"/>
      <c r="J479" s="200"/>
      <c r="K479" s="200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252</v>
      </c>
      <c r="AU479" s="209" t="s">
        <v>86</v>
      </c>
      <c r="AV479" s="13" t="s">
        <v>86</v>
      </c>
      <c r="AW479" s="13" t="s">
        <v>37</v>
      </c>
      <c r="AX479" s="13" t="s">
        <v>76</v>
      </c>
      <c r="AY479" s="209" t="s">
        <v>237</v>
      </c>
    </row>
    <row r="480" spans="2:51" s="13" customFormat="1" ht="10">
      <c r="B480" s="199"/>
      <c r="C480" s="200"/>
      <c r="D480" s="192" t="s">
        <v>252</v>
      </c>
      <c r="E480" s="201" t="s">
        <v>19</v>
      </c>
      <c r="F480" s="202" t="s">
        <v>850</v>
      </c>
      <c r="G480" s="200"/>
      <c r="H480" s="203">
        <v>2.8919999999999999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252</v>
      </c>
      <c r="AU480" s="209" t="s">
        <v>86</v>
      </c>
      <c r="AV480" s="13" t="s">
        <v>86</v>
      </c>
      <c r="AW480" s="13" t="s">
        <v>37</v>
      </c>
      <c r="AX480" s="13" t="s">
        <v>76</v>
      </c>
      <c r="AY480" s="209" t="s">
        <v>237</v>
      </c>
    </row>
    <row r="481" spans="1:65" s="13" customFormat="1" ht="10">
      <c r="B481" s="199"/>
      <c r="C481" s="200"/>
      <c r="D481" s="192" t="s">
        <v>252</v>
      </c>
      <c r="E481" s="201" t="s">
        <v>19</v>
      </c>
      <c r="F481" s="202" t="s">
        <v>851</v>
      </c>
      <c r="G481" s="200"/>
      <c r="H481" s="203">
        <v>0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252</v>
      </c>
      <c r="AU481" s="209" t="s">
        <v>86</v>
      </c>
      <c r="AV481" s="13" t="s">
        <v>86</v>
      </c>
      <c r="AW481" s="13" t="s">
        <v>37</v>
      </c>
      <c r="AX481" s="13" t="s">
        <v>76</v>
      </c>
      <c r="AY481" s="209" t="s">
        <v>237</v>
      </c>
    </row>
    <row r="482" spans="1:65" s="13" customFormat="1" ht="10">
      <c r="B482" s="199"/>
      <c r="C482" s="200"/>
      <c r="D482" s="192" t="s">
        <v>252</v>
      </c>
      <c r="E482" s="201" t="s">
        <v>19</v>
      </c>
      <c r="F482" s="202" t="s">
        <v>852</v>
      </c>
      <c r="G482" s="200"/>
      <c r="H482" s="203">
        <v>0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252</v>
      </c>
      <c r="AU482" s="209" t="s">
        <v>86</v>
      </c>
      <c r="AV482" s="13" t="s">
        <v>86</v>
      </c>
      <c r="AW482" s="13" t="s">
        <v>37</v>
      </c>
      <c r="AX482" s="13" t="s">
        <v>76</v>
      </c>
      <c r="AY482" s="209" t="s">
        <v>237</v>
      </c>
    </row>
    <row r="483" spans="1:65" s="14" customFormat="1" ht="10">
      <c r="B483" s="210"/>
      <c r="C483" s="211"/>
      <c r="D483" s="192" t="s">
        <v>252</v>
      </c>
      <c r="E483" s="212" t="s">
        <v>19</v>
      </c>
      <c r="F483" s="213" t="s">
        <v>253</v>
      </c>
      <c r="G483" s="211"/>
      <c r="H483" s="214">
        <v>949.05399999999997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252</v>
      </c>
      <c r="AU483" s="220" t="s">
        <v>86</v>
      </c>
      <c r="AV483" s="14" t="s">
        <v>254</v>
      </c>
      <c r="AW483" s="14" t="s">
        <v>37</v>
      </c>
      <c r="AX483" s="14" t="s">
        <v>84</v>
      </c>
      <c r="AY483" s="220" t="s">
        <v>237</v>
      </c>
    </row>
    <row r="484" spans="1:65" s="2" customFormat="1" ht="14.4" customHeight="1">
      <c r="A484" s="35"/>
      <c r="B484" s="36"/>
      <c r="C484" s="179" t="s">
        <v>799</v>
      </c>
      <c r="D484" s="179" t="s">
        <v>242</v>
      </c>
      <c r="E484" s="180" t="s">
        <v>1218</v>
      </c>
      <c r="F484" s="181" t="s">
        <v>1219</v>
      </c>
      <c r="G484" s="182" t="s">
        <v>411</v>
      </c>
      <c r="H484" s="183">
        <v>949.05399999999997</v>
      </c>
      <c r="I484" s="184"/>
      <c r="J484" s="185">
        <f>ROUND(I484*H484,2)</f>
        <v>0</v>
      </c>
      <c r="K484" s="181" t="s">
        <v>246</v>
      </c>
      <c r="L484" s="40"/>
      <c r="M484" s="186" t="s">
        <v>19</v>
      </c>
      <c r="N484" s="187" t="s">
        <v>47</v>
      </c>
      <c r="O484" s="65"/>
      <c r="P484" s="188">
        <f>O484*H484</f>
        <v>0</v>
      </c>
      <c r="Q484" s="188">
        <v>3.0000000000000001E-5</v>
      </c>
      <c r="R484" s="188">
        <f>Q484*H484</f>
        <v>2.847162E-2</v>
      </c>
      <c r="S484" s="188">
        <v>0</v>
      </c>
      <c r="T484" s="189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0" t="s">
        <v>331</v>
      </c>
      <c r="AT484" s="190" t="s">
        <v>242</v>
      </c>
      <c r="AU484" s="190" t="s">
        <v>86</v>
      </c>
      <c r="AY484" s="18" t="s">
        <v>237</v>
      </c>
      <c r="BE484" s="191">
        <f>IF(N484="základní",J484,0)</f>
        <v>0</v>
      </c>
      <c r="BF484" s="191">
        <f>IF(N484="snížená",J484,0)</f>
        <v>0</v>
      </c>
      <c r="BG484" s="191">
        <f>IF(N484="zákl. přenesená",J484,0)</f>
        <v>0</v>
      </c>
      <c r="BH484" s="191">
        <f>IF(N484="sníž. přenesená",J484,0)</f>
        <v>0</v>
      </c>
      <c r="BI484" s="191">
        <f>IF(N484="nulová",J484,0)</f>
        <v>0</v>
      </c>
      <c r="BJ484" s="18" t="s">
        <v>84</v>
      </c>
      <c r="BK484" s="191">
        <f>ROUND(I484*H484,2)</f>
        <v>0</v>
      </c>
      <c r="BL484" s="18" t="s">
        <v>331</v>
      </c>
      <c r="BM484" s="190" t="s">
        <v>1220</v>
      </c>
    </row>
    <row r="485" spans="1:65" s="2" customFormat="1" ht="10">
      <c r="A485" s="35"/>
      <c r="B485" s="36"/>
      <c r="C485" s="37"/>
      <c r="D485" s="192" t="s">
        <v>249</v>
      </c>
      <c r="E485" s="37"/>
      <c r="F485" s="193" t="s">
        <v>1221</v>
      </c>
      <c r="G485" s="37"/>
      <c r="H485" s="37"/>
      <c r="I485" s="194"/>
      <c r="J485" s="37"/>
      <c r="K485" s="37"/>
      <c r="L485" s="40"/>
      <c r="M485" s="195"/>
      <c r="N485" s="196"/>
      <c r="O485" s="65"/>
      <c r="P485" s="65"/>
      <c r="Q485" s="65"/>
      <c r="R485" s="65"/>
      <c r="S485" s="65"/>
      <c r="T485" s="66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249</v>
      </c>
      <c r="AU485" s="18" t="s">
        <v>86</v>
      </c>
    </row>
    <row r="486" spans="1:65" s="2" customFormat="1" ht="10">
      <c r="A486" s="35"/>
      <c r="B486" s="36"/>
      <c r="C486" s="37"/>
      <c r="D486" s="197" t="s">
        <v>250</v>
      </c>
      <c r="E486" s="37"/>
      <c r="F486" s="198" t="s">
        <v>1222</v>
      </c>
      <c r="G486" s="37"/>
      <c r="H486" s="37"/>
      <c r="I486" s="194"/>
      <c r="J486" s="37"/>
      <c r="K486" s="37"/>
      <c r="L486" s="40"/>
      <c r="M486" s="195"/>
      <c r="N486" s="196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250</v>
      </c>
      <c r="AU486" s="18" t="s">
        <v>86</v>
      </c>
    </row>
    <row r="487" spans="1:65" s="13" customFormat="1" ht="10">
      <c r="B487" s="199"/>
      <c r="C487" s="200"/>
      <c r="D487" s="192" t="s">
        <v>252</v>
      </c>
      <c r="E487" s="201" t="s">
        <v>19</v>
      </c>
      <c r="F487" s="202" t="s">
        <v>826</v>
      </c>
      <c r="G487" s="200"/>
      <c r="H487" s="203">
        <v>193.23500000000001</v>
      </c>
      <c r="I487" s="204"/>
      <c r="J487" s="200"/>
      <c r="K487" s="200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252</v>
      </c>
      <c r="AU487" s="209" t="s">
        <v>86</v>
      </c>
      <c r="AV487" s="13" t="s">
        <v>86</v>
      </c>
      <c r="AW487" s="13" t="s">
        <v>37</v>
      </c>
      <c r="AX487" s="13" t="s">
        <v>76</v>
      </c>
      <c r="AY487" s="209" t="s">
        <v>237</v>
      </c>
    </row>
    <row r="488" spans="1:65" s="13" customFormat="1" ht="10">
      <c r="B488" s="199"/>
      <c r="C488" s="200"/>
      <c r="D488" s="192" t="s">
        <v>252</v>
      </c>
      <c r="E488" s="201" t="s">
        <v>19</v>
      </c>
      <c r="F488" s="202" t="s">
        <v>827</v>
      </c>
      <c r="G488" s="200"/>
      <c r="H488" s="203">
        <v>37.058</v>
      </c>
      <c r="I488" s="204"/>
      <c r="J488" s="200"/>
      <c r="K488" s="200"/>
      <c r="L488" s="205"/>
      <c r="M488" s="206"/>
      <c r="N488" s="207"/>
      <c r="O488" s="207"/>
      <c r="P488" s="207"/>
      <c r="Q488" s="207"/>
      <c r="R488" s="207"/>
      <c r="S488" s="207"/>
      <c r="T488" s="208"/>
      <c r="AT488" s="209" t="s">
        <v>252</v>
      </c>
      <c r="AU488" s="209" t="s">
        <v>86</v>
      </c>
      <c r="AV488" s="13" t="s">
        <v>86</v>
      </c>
      <c r="AW488" s="13" t="s">
        <v>37</v>
      </c>
      <c r="AX488" s="13" t="s">
        <v>76</v>
      </c>
      <c r="AY488" s="209" t="s">
        <v>237</v>
      </c>
    </row>
    <row r="489" spans="1:65" s="13" customFormat="1" ht="10">
      <c r="B489" s="199"/>
      <c r="C489" s="200"/>
      <c r="D489" s="192" t="s">
        <v>252</v>
      </c>
      <c r="E489" s="201" t="s">
        <v>19</v>
      </c>
      <c r="F489" s="202" t="s">
        <v>828</v>
      </c>
      <c r="G489" s="200"/>
      <c r="H489" s="203">
        <v>21.89</v>
      </c>
      <c r="I489" s="204"/>
      <c r="J489" s="200"/>
      <c r="K489" s="200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252</v>
      </c>
      <c r="AU489" s="209" t="s">
        <v>86</v>
      </c>
      <c r="AV489" s="13" t="s">
        <v>86</v>
      </c>
      <c r="AW489" s="13" t="s">
        <v>37</v>
      </c>
      <c r="AX489" s="13" t="s">
        <v>76</v>
      </c>
      <c r="AY489" s="209" t="s">
        <v>237</v>
      </c>
    </row>
    <row r="490" spans="1:65" s="13" customFormat="1" ht="10">
      <c r="B490" s="199"/>
      <c r="C490" s="200"/>
      <c r="D490" s="192" t="s">
        <v>252</v>
      </c>
      <c r="E490" s="201" t="s">
        <v>19</v>
      </c>
      <c r="F490" s="202" t="s">
        <v>829</v>
      </c>
      <c r="G490" s="200"/>
      <c r="H490" s="203">
        <v>12.997999999999999</v>
      </c>
      <c r="I490" s="204"/>
      <c r="J490" s="200"/>
      <c r="K490" s="200"/>
      <c r="L490" s="205"/>
      <c r="M490" s="206"/>
      <c r="N490" s="207"/>
      <c r="O490" s="207"/>
      <c r="P490" s="207"/>
      <c r="Q490" s="207"/>
      <c r="R490" s="207"/>
      <c r="S490" s="207"/>
      <c r="T490" s="208"/>
      <c r="AT490" s="209" t="s">
        <v>252</v>
      </c>
      <c r="AU490" s="209" t="s">
        <v>86</v>
      </c>
      <c r="AV490" s="13" t="s">
        <v>86</v>
      </c>
      <c r="AW490" s="13" t="s">
        <v>37</v>
      </c>
      <c r="AX490" s="13" t="s">
        <v>76</v>
      </c>
      <c r="AY490" s="209" t="s">
        <v>237</v>
      </c>
    </row>
    <row r="491" spans="1:65" s="13" customFormat="1" ht="10">
      <c r="B491" s="199"/>
      <c r="C491" s="200"/>
      <c r="D491" s="192" t="s">
        <v>252</v>
      </c>
      <c r="E491" s="201" t="s">
        <v>19</v>
      </c>
      <c r="F491" s="202" t="s">
        <v>830</v>
      </c>
      <c r="G491" s="200"/>
      <c r="H491" s="203">
        <v>9.18</v>
      </c>
      <c r="I491" s="204"/>
      <c r="J491" s="200"/>
      <c r="K491" s="200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252</v>
      </c>
      <c r="AU491" s="209" t="s">
        <v>86</v>
      </c>
      <c r="AV491" s="13" t="s">
        <v>86</v>
      </c>
      <c r="AW491" s="13" t="s">
        <v>37</v>
      </c>
      <c r="AX491" s="13" t="s">
        <v>76</v>
      </c>
      <c r="AY491" s="209" t="s">
        <v>237</v>
      </c>
    </row>
    <row r="492" spans="1:65" s="13" customFormat="1" ht="10">
      <c r="B492" s="199"/>
      <c r="C492" s="200"/>
      <c r="D492" s="192" t="s">
        <v>252</v>
      </c>
      <c r="E492" s="201" t="s">
        <v>19</v>
      </c>
      <c r="F492" s="202" t="s">
        <v>831</v>
      </c>
      <c r="G492" s="200"/>
      <c r="H492" s="203">
        <v>28.065999999999999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252</v>
      </c>
      <c r="AU492" s="209" t="s">
        <v>86</v>
      </c>
      <c r="AV492" s="13" t="s">
        <v>86</v>
      </c>
      <c r="AW492" s="13" t="s">
        <v>37</v>
      </c>
      <c r="AX492" s="13" t="s">
        <v>76</v>
      </c>
      <c r="AY492" s="209" t="s">
        <v>237</v>
      </c>
    </row>
    <row r="493" spans="1:65" s="13" customFormat="1" ht="10">
      <c r="B493" s="199"/>
      <c r="C493" s="200"/>
      <c r="D493" s="192" t="s">
        <v>252</v>
      </c>
      <c r="E493" s="201" t="s">
        <v>19</v>
      </c>
      <c r="F493" s="202" t="s">
        <v>832</v>
      </c>
      <c r="G493" s="200"/>
      <c r="H493" s="203">
        <v>4.59</v>
      </c>
      <c r="I493" s="204"/>
      <c r="J493" s="200"/>
      <c r="K493" s="200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252</v>
      </c>
      <c r="AU493" s="209" t="s">
        <v>86</v>
      </c>
      <c r="AV493" s="13" t="s">
        <v>86</v>
      </c>
      <c r="AW493" s="13" t="s">
        <v>37</v>
      </c>
      <c r="AX493" s="13" t="s">
        <v>76</v>
      </c>
      <c r="AY493" s="209" t="s">
        <v>237</v>
      </c>
    </row>
    <row r="494" spans="1:65" s="13" customFormat="1" ht="10">
      <c r="B494" s="199"/>
      <c r="C494" s="200"/>
      <c r="D494" s="192" t="s">
        <v>252</v>
      </c>
      <c r="E494" s="201" t="s">
        <v>19</v>
      </c>
      <c r="F494" s="202" t="s">
        <v>833</v>
      </c>
      <c r="G494" s="200"/>
      <c r="H494" s="203">
        <v>5.508</v>
      </c>
      <c r="I494" s="204"/>
      <c r="J494" s="200"/>
      <c r="K494" s="200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252</v>
      </c>
      <c r="AU494" s="209" t="s">
        <v>86</v>
      </c>
      <c r="AV494" s="13" t="s">
        <v>86</v>
      </c>
      <c r="AW494" s="13" t="s">
        <v>37</v>
      </c>
      <c r="AX494" s="13" t="s">
        <v>76</v>
      </c>
      <c r="AY494" s="209" t="s">
        <v>237</v>
      </c>
    </row>
    <row r="495" spans="1:65" s="13" customFormat="1" ht="10">
      <c r="B495" s="199"/>
      <c r="C495" s="200"/>
      <c r="D495" s="192" t="s">
        <v>252</v>
      </c>
      <c r="E495" s="201" t="s">
        <v>19</v>
      </c>
      <c r="F495" s="202" t="s">
        <v>834</v>
      </c>
      <c r="G495" s="200"/>
      <c r="H495" s="203">
        <v>148.20099999999999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252</v>
      </c>
      <c r="AU495" s="209" t="s">
        <v>86</v>
      </c>
      <c r="AV495" s="13" t="s">
        <v>86</v>
      </c>
      <c r="AW495" s="13" t="s">
        <v>37</v>
      </c>
      <c r="AX495" s="13" t="s">
        <v>76</v>
      </c>
      <c r="AY495" s="209" t="s">
        <v>237</v>
      </c>
    </row>
    <row r="496" spans="1:65" s="13" customFormat="1" ht="10">
      <c r="B496" s="199"/>
      <c r="C496" s="200"/>
      <c r="D496" s="192" t="s">
        <v>252</v>
      </c>
      <c r="E496" s="201" t="s">
        <v>19</v>
      </c>
      <c r="F496" s="202" t="s">
        <v>835</v>
      </c>
      <c r="G496" s="200"/>
      <c r="H496" s="203">
        <v>70.48</v>
      </c>
      <c r="I496" s="204"/>
      <c r="J496" s="200"/>
      <c r="K496" s="200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252</v>
      </c>
      <c r="AU496" s="209" t="s">
        <v>86</v>
      </c>
      <c r="AV496" s="13" t="s">
        <v>86</v>
      </c>
      <c r="AW496" s="13" t="s">
        <v>37</v>
      </c>
      <c r="AX496" s="13" t="s">
        <v>76</v>
      </c>
      <c r="AY496" s="209" t="s">
        <v>237</v>
      </c>
    </row>
    <row r="497" spans="2:51" s="13" customFormat="1" ht="10">
      <c r="B497" s="199"/>
      <c r="C497" s="200"/>
      <c r="D497" s="192" t="s">
        <v>252</v>
      </c>
      <c r="E497" s="201" t="s">
        <v>19</v>
      </c>
      <c r="F497" s="202" t="s">
        <v>836</v>
      </c>
      <c r="G497" s="200"/>
      <c r="H497" s="203">
        <v>30.716000000000001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252</v>
      </c>
      <c r="AU497" s="209" t="s">
        <v>86</v>
      </c>
      <c r="AV497" s="13" t="s">
        <v>86</v>
      </c>
      <c r="AW497" s="13" t="s">
        <v>37</v>
      </c>
      <c r="AX497" s="13" t="s">
        <v>76</v>
      </c>
      <c r="AY497" s="209" t="s">
        <v>237</v>
      </c>
    </row>
    <row r="498" spans="2:51" s="13" customFormat="1" ht="10">
      <c r="B498" s="199"/>
      <c r="C498" s="200"/>
      <c r="D498" s="192" t="s">
        <v>252</v>
      </c>
      <c r="E498" s="201" t="s">
        <v>19</v>
      </c>
      <c r="F498" s="202" t="s">
        <v>837</v>
      </c>
      <c r="G498" s="200"/>
      <c r="H498" s="203">
        <v>11.548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252</v>
      </c>
      <c r="AU498" s="209" t="s">
        <v>86</v>
      </c>
      <c r="AV498" s="13" t="s">
        <v>86</v>
      </c>
      <c r="AW498" s="13" t="s">
        <v>37</v>
      </c>
      <c r="AX498" s="13" t="s">
        <v>76</v>
      </c>
      <c r="AY498" s="209" t="s">
        <v>237</v>
      </c>
    </row>
    <row r="499" spans="2:51" s="13" customFormat="1" ht="10">
      <c r="B499" s="199"/>
      <c r="C499" s="200"/>
      <c r="D499" s="192" t="s">
        <v>252</v>
      </c>
      <c r="E499" s="201" t="s">
        <v>19</v>
      </c>
      <c r="F499" s="202" t="s">
        <v>838</v>
      </c>
      <c r="G499" s="200"/>
      <c r="H499" s="203">
        <v>17.934000000000001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252</v>
      </c>
      <c r="AU499" s="209" t="s">
        <v>86</v>
      </c>
      <c r="AV499" s="13" t="s">
        <v>86</v>
      </c>
      <c r="AW499" s="13" t="s">
        <v>37</v>
      </c>
      <c r="AX499" s="13" t="s">
        <v>76</v>
      </c>
      <c r="AY499" s="209" t="s">
        <v>237</v>
      </c>
    </row>
    <row r="500" spans="2:51" s="13" customFormat="1" ht="10">
      <c r="B500" s="199"/>
      <c r="C500" s="200"/>
      <c r="D500" s="192" t="s">
        <v>252</v>
      </c>
      <c r="E500" s="201" t="s">
        <v>19</v>
      </c>
      <c r="F500" s="202" t="s">
        <v>839</v>
      </c>
      <c r="G500" s="200"/>
      <c r="H500" s="203">
        <v>11.066000000000001</v>
      </c>
      <c r="I500" s="204"/>
      <c r="J500" s="200"/>
      <c r="K500" s="200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252</v>
      </c>
      <c r="AU500" s="209" t="s">
        <v>86</v>
      </c>
      <c r="AV500" s="13" t="s">
        <v>86</v>
      </c>
      <c r="AW500" s="13" t="s">
        <v>37</v>
      </c>
      <c r="AX500" s="13" t="s">
        <v>76</v>
      </c>
      <c r="AY500" s="209" t="s">
        <v>237</v>
      </c>
    </row>
    <row r="501" spans="2:51" s="13" customFormat="1" ht="10">
      <c r="B501" s="199"/>
      <c r="C501" s="200"/>
      <c r="D501" s="192" t="s">
        <v>252</v>
      </c>
      <c r="E501" s="201" t="s">
        <v>19</v>
      </c>
      <c r="F501" s="202" t="s">
        <v>840</v>
      </c>
      <c r="G501" s="200"/>
      <c r="H501" s="203">
        <v>34.334000000000003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252</v>
      </c>
      <c r="AU501" s="209" t="s">
        <v>86</v>
      </c>
      <c r="AV501" s="13" t="s">
        <v>86</v>
      </c>
      <c r="AW501" s="13" t="s">
        <v>37</v>
      </c>
      <c r="AX501" s="13" t="s">
        <v>76</v>
      </c>
      <c r="AY501" s="209" t="s">
        <v>237</v>
      </c>
    </row>
    <row r="502" spans="2:51" s="13" customFormat="1" ht="10">
      <c r="B502" s="199"/>
      <c r="C502" s="200"/>
      <c r="D502" s="192" t="s">
        <v>252</v>
      </c>
      <c r="E502" s="201" t="s">
        <v>19</v>
      </c>
      <c r="F502" s="202" t="s">
        <v>841</v>
      </c>
      <c r="G502" s="200"/>
      <c r="H502" s="203">
        <v>24.763999999999999</v>
      </c>
      <c r="I502" s="204"/>
      <c r="J502" s="200"/>
      <c r="K502" s="200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252</v>
      </c>
      <c r="AU502" s="209" t="s">
        <v>86</v>
      </c>
      <c r="AV502" s="13" t="s">
        <v>86</v>
      </c>
      <c r="AW502" s="13" t="s">
        <v>37</v>
      </c>
      <c r="AX502" s="13" t="s">
        <v>76</v>
      </c>
      <c r="AY502" s="209" t="s">
        <v>237</v>
      </c>
    </row>
    <row r="503" spans="2:51" s="13" customFormat="1" ht="10">
      <c r="B503" s="199"/>
      <c r="C503" s="200"/>
      <c r="D503" s="192" t="s">
        <v>252</v>
      </c>
      <c r="E503" s="201" t="s">
        <v>19</v>
      </c>
      <c r="F503" s="202" t="s">
        <v>842</v>
      </c>
      <c r="G503" s="200"/>
      <c r="H503" s="203">
        <v>70.462000000000003</v>
      </c>
      <c r="I503" s="204"/>
      <c r="J503" s="200"/>
      <c r="K503" s="200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252</v>
      </c>
      <c r="AU503" s="209" t="s">
        <v>86</v>
      </c>
      <c r="AV503" s="13" t="s">
        <v>86</v>
      </c>
      <c r="AW503" s="13" t="s">
        <v>37</v>
      </c>
      <c r="AX503" s="13" t="s">
        <v>76</v>
      </c>
      <c r="AY503" s="209" t="s">
        <v>237</v>
      </c>
    </row>
    <row r="504" spans="2:51" s="13" customFormat="1" ht="10">
      <c r="B504" s="199"/>
      <c r="C504" s="200"/>
      <c r="D504" s="192" t="s">
        <v>252</v>
      </c>
      <c r="E504" s="201" t="s">
        <v>19</v>
      </c>
      <c r="F504" s="202" t="s">
        <v>843</v>
      </c>
      <c r="G504" s="200"/>
      <c r="H504" s="203">
        <v>29.105</v>
      </c>
      <c r="I504" s="204"/>
      <c r="J504" s="200"/>
      <c r="K504" s="200"/>
      <c r="L504" s="205"/>
      <c r="M504" s="206"/>
      <c r="N504" s="207"/>
      <c r="O504" s="207"/>
      <c r="P504" s="207"/>
      <c r="Q504" s="207"/>
      <c r="R504" s="207"/>
      <c r="S504" s="207"/>
      <c r="T504" s="208"/>
      <c r="AT504" s="209" t="s">
        <v>252</v>
      </c>
      <c r="AU504" s="209" t="s">
        <v>86</v>
      </c>
      <c r="AV504" s="13" t="s">
        <v>86</v>
      </c>
      <c r="AW504" s="13" t="s">
        <v>37</v>
      </c>
      <c r="AX504" s="13" t="s">
        <v>76</v>
      </c>
      <c r="AY504" s="209" t="s">
        <v>237</v>
      </c>
    </row>
    <row r="505" spans="2:51" s="13" customFormat="1" ht="10">
      <c r="B505" s="199"/>
      <c r="C505" s="200"/>
      <c r="D505" s="192" t="s">
        <v>252</v>
      </c>
      <c r="E505" s="201" t="s">
        <v>19</v>
      </c>
      <c r="F505" s="202" t="s">
        <v>844</v>
      </c>
      <c r="G505" s="200"/>
      <c r="H505" s="203">
        <v>33.767000000000003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252</v>
      </c>
      <c r="AU505" s="209" t="s">
        <v>86</v>
      </c>
      <c r="AV505" s="13" t="s">
        <v>86</v>
      </c>
      <c r="AW505" s="13" t="s">
        <v>37</v>
      </c>
      <c r="AX505" s="13" t="s">
        <v>76</v>
      </c>
      <c r="AY505" s="209" t="s">
        <v>237</v>
      </c>
    </row>
    <row r="506" spans="2:51" s="13" customFormat="1" ht="10">
      <c r="B506" s="199"/>
      <c r="C506" s="200"/>
      <c r="D506" s="192" t="s">
        <v>252</v>
      </c>
      <c r="E506" s="201" t="s">
        <v>19</v>
      </c>
      <c r="F506" s="202" t="s">
        <v>845</v>
      </c>
      <c r="G506" s="200"/>
      <c r="H506" s="203">
        <v>19.654</v>
      </c>
      <c r="I506" s="204"/>
      <c r="J506" s="200"/>
      <c r="K506" s="200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252</v>
      </c>
      <c r="AU506" s="209" t="s">
        <v>86</v>
      </c>
      <c r="AV506" s="13" t="s">
        <v>86</v>
      </c>
      <c r="AW506" s="13" t="s">
        <v>37</v>
      </c>
      <c r="AX506" s="13" t="s">
        <v>76</v>
      </c>
      <c r="AY506" s="209" t="s">
        <v>237</v>
      </c>
    </row>
    <row r="507" spans="2:51" s="13" customFormat="1" ht="10">
      <c r="B507" s="199"/>
      <c r="C507" s="200"/>
      <c r="D507" s="192" t="s">
        <v>252</v>
      </c>
      <c r="E507" s="201" t="s">
        <v>19</v>
      </c>
      <c r="F507" s="202" t="s">
        <v>846</v>
      </c>
      <c r="G507" s="200"/>
      <c r="H507" s="203">
        <v>24.02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252</v>
      </c>
      <c r="AU507" s="209" t="s">
        <v>86</v>
      </c>
      <c r="AV507" s="13" t="s">
        <v>86</v>
      </c>
      <c r="AW507" s="13" t="s">
        <v>37</v>
      </c>
      <c r="AX507" s="13" t="s">
        <v>76</v>
      </c>
      <c r="AY507" s="209" t="s">
        <v>237</v>
      </c>
    </row>
    <row r="508" spans="2:51" s="13" customFormat="1" ht="10">
      <c r="B508" s="199"/>
      <c r="C508" s="200"/>
      <c r="D508" s="192" t="s">
        <v>252</v>
      </c>
      <c r="E508" s="201" t="s">
        <v>19</v>
      </c>
      <c r="F508" s="202" t="s">
        <v>847</v>
      </c>
      <c r="G508" s="200"/>
      <c r="H508" s="203">
        <v>37.552</v>
      </c>
      <c r="I508" s="204"/>
      <c r="J508" s="200"/>
      <c r="K508" s="200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252</v>
      </c>
      <c r="AU508" s="209" t="s">
        <v>86</v>
      </c>
      <c r="AV508" s="13" t="s">
        <v>86</v>
      </c>
      <c r="AW508" s="13" t="s">
        <v>37</v>
      </c>
      <c r="AX508" s="13" t="s">
        <v>76</v>
      </c>
      <c r="AY508" s="209" t="s">
        <v>237</v>
      </c>
    </row>
    <row r="509" spans="2:51" s="13" customFormat="1" ht="10">
      <c r="B509" s="199"/>
      <c r="C509" s="200"/>
      <c r="D509" s="192" t="s">
        <v>252</v>
      </c>
      <c r="E509" s="201" t="s">
        <v>19</v>
      </c>
      <c r="F509" s="202" t="s">
        <v>848</v>
      </c>
      <c r="G509" s="200"/>
      <c r="H509" s="203">
        <v>64.424000000000007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252</v>
      </c>
      <c r="AU509" s="209" t="s">
        <v>86</v>
      </c>
      <c r="AV509" s="13" t="s">
        <v>86</v>
      </c>
      <c r="AW509" s="13" t="s">
        <v>37</v>
      </c>
      <c r="AX509" s="13" t="s">
        <v>76</v>
      </c>
      <c r="AY509" s="209" t="s">
        <v>237</v>
      </c>
    </row>
    <row r="510" spans="2:51" s="13" customFormat="1" ht="10">
      <c r="B510" s="199"/>
      <c r="C510" s="200"/>
      <c r="D510" s="192" t="s">
        <v>252</v>
      </c>
      <c r="E510" s="201" t="s">
        <v>19</v>
      </c>
      <c r="F510" s="202" t="s">
        <v>849</v>
      </c>
      <c r="G510" s="200"/>
      <c r="H510" s="203">
        <v>5.61</v>
      </c>
      <c r="I510" s="204"/>
      <c r="J510" s="200"/>
      <c r="K510" s="200"/>
      <c r="L510" s="205"/>
      <c r="M510" s="206"/>
      <c r="N510" s="207"/>
      <c r="O510" s="207"/>
      <c r="P510" s="207"/>
      <c r="Q510" s="207"/>
      <c r="R510" s="207"/>
      <c r="S510" s="207"/>
      <c r="T510" s="208"/>
      <c r="AT510" s="209" t="s">
        <v>252</v>
      </c>
      <c r="AU510" s="209" t="s">
        <v>86</v>
      </c>
      <c r="AV510" s="13" t="s">
        <v>86</v>
      </c>
      <c r="AW510" s="13" t="s">
        <v>37</v>
      </c>
      <c r="AX510" s="13" t="s">
        <v>76</v>
      </c>
      <c r="AY510" s="209" t="s">
        <v>237</v>
      </c>
    </row>
    <row r="511" spans="2:51" s="13" customFormat="1" ht="10">
      <c r="B511" s="199"/>
      <c r="C511" s="200"/>
      <c r="D511" s="192" t="s">
        <v>252</v>
      </c>
      <c r="E511" s="201" t="s">
        <v>19</v>
      </c>
      <c r="F511" s="202" t="s">
        <v>850</v>
      </c>
      <c r="G511" s="200"/>
      <c r="H511" s="203">
        <v>2.8919999999999999</v>
      </c>
      <c r="I511" s="204"/>
      <c r="J511" s="200"/>
      <c r="K511" s="200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252</v>
      </c>
      <c r="AU511" s="209" t="s">
        <v>86</v>
      </c>
      <c r="AV511" s="13" t="s">
        <v>86</v>
      </c>
      <c r="AW511" s="13" t="s">
        <v>37</v>
      </c>
      <c r="AX511" s="13" t="s">
        <v>76</v>
      </c>
      <c r="AY511" s="209" t="s">
        <v>237</v>
      </c>
    </row>
    <row r="512" spans="2:51" s="13" customFormat="1" ht="10">
      <c r="B512" s="199"/>
      <c r="C512" s="200"/>
      <c r="D512" s="192" t="s">
        <v>252</v>
      </c>
      <c r="E512" s="201" t="s">
        <v>19</v>
      </c>
      <c r="F512" s="202" t="s">
        <v>851</v>
      </c>
      <c r="G512" s="200"/>
      <c r="H512" s="203">
        <v>0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252</v>
      </c>
      <c r="AU512" s="209" t="s">
        <v>86</v>
      </c>
      <c r="AV512" s="13" t="s">
        <v>86</v>
      </c>
      <c r="AW512" s="13" t="s">
        <v>37</v>
      </c>
      <c r="AX512" s="13" t="s">
        <v>76</v>
      </c>
      <c r="AY512" s="209" t="s">
        <v>237</v>
      </c>
    </row>
    <row r="513" spans="1:65" s="13" customFormat="1" ht="10">
      <c r="B513" s="199"/>
      <c r="C513" s="200"/>
      <c r="D513" s="192" t="s">
        <v>252</v>
      </c>
      <c r="E513" s="201" t="s">
        <v>19</v>
      </c>
      <c r="F513" s="202" t="s">
        <v>852</v>
      </c>
      <c r="G513" s="200"/>
      <c r="H513" s="203">
        <v>0</v>
      </c>
      <c r="I513" s="204"/>
      <c r="J513" s="200"/>
      <c r="K513" s="200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252</v>
      </c>
      <c r="AU513" s="209" t="s">
        <v>86</v>
      </c>
      <c r="AV513" s="13" t="s">
        <v>86</v>
      </c>
      <c r="AW513" s="13" t="s">
        <v>37</v>
      </c>
      <c r="AX513" s="13" t="s">
        <v>76</v>
      </c>
      <c r="AY513" s="209" t="s">
        <v>237</v>
      </c>
    </row>
    <row r="514" spans="1:65" s="14" customFormat="1" ht="10">
      <c r="B514" s="210"/>
      <c r="C514" s="211"/>
      <c r="D514" s="192" t="s">
        <v>252</v>
      </c>
      <c r="E514" s="212" t="s">
        <v>19</v>
      </c>
      <c r="F514" s="213" t="s">
        <v>253</v>
      </c>
      <c r="G514" s="211"/>
      <c r="H514" s="214">
        <v>949.05399999999997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252</v>
      </c>
      <c r="AU514" s="220" t="s">
        <v>86</v>
      </c>
      <c r="AV514" s="14" t="s">
        <v>254</v>
      </c>
      <c r="AW514" s="14" t="s">
        <v>37</v>
      </c>
      <c r="AX514" s="14" t="s">
        <v>84</v>
      </c>
      <c r="AY514" s="220" t="s">
        <v>237</v>
      </c>
    </row>
    <row r="515" spans="1:65" s="2" customFormat="1" ht="14.4" customHeight="1">
      <c r="A515" s="35"/>
      <c r="B515" s="36"/>
      <c r="C515" s="179" t="s">
        <v>808</v>
      </c>
      <c r="D515" s="179" t="s">
        <v>242</v>
      </c>
      <c r="E515" s="180" t="s">
        <v>1223</v>
      </c>
      <c r="F515" s="181" t="s">
        <v>1224</v>
      </c>
      <c r="G515" s="182" t="s">
        <v>411</v>
      </c>
      <c r="H515" s="183">
        <v>30</v>
      </c>
      <c r="I515" s="184"/>
      <c r="J515" s="185">
        <f>ROUND(I515*H515,2)</f>
        <v>0</v>
      </c>
      <c r="K515" s="181" t="s">
        <v>246</v>
      </c>
      <c r="L515" s="40"/>
      <c r="M515" s="186" t="s">
        <v>19</v>
      </c>
      <c r="N515" s="187" t="s">
        <v>47</v>
      </c>
      <c r="O515" s="65"/>
      <c r="P515" s="188">
        <f>O515*H515</f>
        <v>0</v>
      </c>
      <c r="Q515" s="188">
        <v>1.3999999999999999E-4</v>
      </c>
      <c r="R515" s="188">
        <f>Q515*H515</f>
        <v>4.1999999999999997E-3</v>
      </c>
      <c r="S515" s="188">
        <v>0</v>
      </c>
      <c r="T515" s="189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0" t="s">
        <v>331</v>
      </c>
      <c r="AT515" s="190" t="s">
        <v>242</v>
      </c>
      <c r="AU515" s="190" t="s">
        <v>86</v>
      </c>
      <c r="AY515" s="18" t="s">
        <v>237</v>
      </c>
      <c r="BE515" s="191">
        <f>IF(N515="základní",J515,0)</f>
        <v>0</v>
      </c>
      <c r="BF515" s="191">
        <f>IF(N515="snížená",J515,0)</f>
        <v>0</v>
      </c>
      <c r="BG515" s="191">
        <f>IF(N515="zákl. přenesená",J515,0)</f>
        <v>0</v>
      </c>
      <c r="BH515" s="191">
        <f>IF(N515="sníž. přenesená",J515,0)</f>
        <v>0</v>
      </c>
      <c r="BI515" s="191">
        <f>IF(N515="nulová",J515,0)</f>
        <v>0</v>
      </c>
      <c r="BJ515" s="18" t="s">
        <v>84</v>
      </c>
      <c r="BK515" s="191">
        <f>ROUND(I515*H515,2)</f>
        <v>0</v>
      </c>
      <c r="BL515" s="18" t="s">
        <v>331</v>
      </c>
      <c r="BM515" s="190" t="s">
        <v>1225</v>
      </c>
    </row>
    <row r="516" spans="1:65" s="2" customFormat="1" ht="10">
      <c r="A516" s="35"/>
      <c r="B516" s="36"/>
      <c r="C516" s="37"/>
      <c r="D516" s="192" t="s">
        <v>249</v>
      </c>
      <c r="E516" s="37"/>
      <c r="F516" s="193" t="s">
        <v>1226</v>
      </c>
      <c r="G516" s="37"/>
      <c r="H516" s="37"/>
      <c r="I516" s="194"/>
      <c r="J516" s="37"/>
      <c r="K516" s="37"/>
      <c r="L516" s="40"/>
      <c r="M516" s="195"/>
      <c r="N516" s="196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249</v>
      </c>
      <c r="AU516" s="18" t="s">
        <v>86</v>
      </c>
    </row>
    <row r="517" spans="1:65" s="2" customFormat="1" ht="10">
      <c r="A517" s="35"/>
      <c r="B517" s="36"/>
      <c r="C517" s="37"/>
      <c r="D517" s="197" t="s">
        <v>250</v>
      </c>
      <c r="E517" s="37"/>
      <c r="F517" s="198" t="s">
        <v>1227</v>
      </c>
      <c r="G517" s="37"/>
      <c r="H517" s="37"/>
      <c r="I517" s="194"/>
      <c r="J517" s="37"/>
      <c r="K517" s="37"/>
      <c r="L517" s="40"/>
      <c r="M517" s="195"/>
      <c r="N517" s="196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250</v>
      </c>
      <c r="AU517" s="18" t="s">
        <v>86</v>
      </c>
    </row>
    <row r="518" spans="1:65" s="13" customFormat="1" ht="10">
      <c r="B518" s="199"/>
      <c r="C518" s="200"/>
      <c r="D518" s="192" t="s">
        <v>252</v>
      </c>
      <c r="E518" s="201" t="s">
        <v>19</v>
      </c>
      <c r="F518" s="202" t="s">
        <v>590</v>
      </c>
      <c r="G518" s="200"/>
      <c r="H518" s="203">
        <v>30</v>
      </c>
      <c r="I518" s="204"/>
      <c r="J518" s="200"/>
      <c r="K518" s="200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252</v>
      </c>
      <c r="AU518" s="209" t="s">
        <v>86</v>
      </c>
      <c r="AV518" s="13" t="s">
        <v>86</v>
      </c>
      <c r="AW518" s="13" t="s">
        <v>37</v>
      </c>
      <c r="AX518" s="13" t="s">
        <v>76</v>
      </c>
      <c r="AY518" s="209" t="s">
        <v>237</v>
      </c>
    </row>
    <row r="519" spans="1:65" s="14" customFormat="1" ht="10">
      <c r="B519" s="210"/>
      <c r="C519" s="211"/>
      <c r="D519" s="192" t="s">
        <v>252</v>
      </c>
      <c r="E519" s="212" t="s">
        <v>19</v>
      </c>
      <c r="F519" s="213" t="s">
        <v>253</v>
      </c>
      <c r="G519" s="211"/>
      <c r="H519" s="214">
        <v>30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252</v>
      </c>
      <c r="AU519" s="220" t="s">
        <v>86</v>
      </c>
      <c r="AV519" s="14" t="s">
        <v>254</v>
      </c>
      <c r="AW519" s="14" t="s">
        <v>37</v>
      </c>
      <c r="AX519" s="14" t="s">
        <v>84</v>
      </c>
      <c r="AY519" s="220" t="s">
        <v>237</v>
      </c>
    </row>
    <row r="520" spans="1:65" s="2" customFormat="1" ht="14.4" customHeight="1">
      <c r="A520" s="35"/>
      <c r="B520" s="36"/>
      <c r="C520" s="179" t="s">
        <v>820</v>
      </c>
      <c r="D520" s="179" t="s">
        <v>242</v>
      </c>
      <c r="E520" s="180" t="s">
        <v>1228</v>
      </c>
      <c r="F520" s="181" t="s">
        <v>1229</v>
      </c>
      <c r="G520" s="182" t="s">
        <v>424</v>
      </c>
      <c r="H520" s="183">
        <v>450</v>
      </c>
      <c r="I520" s="184"/>
      <c r="J520" s="185">
        <f>ROUND(I520*H520,2)</f>
        <v>0</v>
      </c>
      <c r="K520" s="181" t="s">
        <v>246</v>
      </c>
      <c r="L520" s="40"/>
      <c r="M520" s="186" t="s">
        <v>19</v>
      </c>
      <c r="N520" s="187" t="s">
        <v>47</v>
      </c>
      <c r="O520" s="65"/>
      <c r="P520" s="188">
        <f>O520*H520</f>
        <v>0</v>
      </c>
      <c r="Q520" s="188">
        <v>1.0000000000000001E-5</v>
      </c>
      <c r="R520" s="188">
        <f>Q520*H520</f>
        <v>4.5000000000000005E-3</v>
      </c>
      <c r="S520" s="188">
        <v>0</v>
      </c>
      <c r="T520" s="189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0" t="s">
        <v>331</v>
      </c>
      <c r="AT520" s="190" t="s">
        <v>242</v>
      </c>
      <c r="AU520" s="190" t="s">
        <v>86</v>
      </c>
      <c r="AY520" s="18" t="s">
        <v>237</v>
      </c>
      <c r="BE520" s="191">
        <f>IF(N520="základní",J520,0)</f>
        <v>0</v>
      </c>
      <c r="BF520" s="191">
        <f>IF(N520="snížená",J520,0)</f>
        <v>0</v>
      </c>
      <c r="BG520" s="191">
        <f>IF(N520="zákl. přenesená",J520,0)</f>
        <v>0</v>
      </c>
      <c r="BH520" s="191">
        <f>IF(N520="sníž. přenesená",J520,0)</f>
        <v>0</v>
      </c>
      <c r="BI520" s="191">
        <f>IF(N520="nulová",J520,0)</f>
        <v>0</v>
      </c>
      <c r="BJ520" s="18" t="s">
        <v>84</v>
      </c>
      <c r="BK520" s="191">
        <f>ROUND(I520*H520,2)</f>
        <v>0</v>
      </c>
      <c r="BL520" s="18" t="s">
        <v>331</v>
      </c>
      <c r="BM520" s="190" t="s">
        <v>1230</v>
      </c>
    </row>
    <row r="521" spans="1:65" s="2" customFormat="1" ht="10">
      <c r="A521" s="35"/>
      <c r="B521" s="36"/>
      <c r="C521" s="37"/>
      <c r="D521" s="192" t="s">
        <v>249</v>
      </c>
      <c r="E521" s="37"/>
      <c r="F521" s="193" t="s">
        <v>1231</v>
      </c>
      <c r="G521" s="37"/>
      <c r="H521" s="37"/>
      <c r="I521" s="194"/>
      <c r="J521" s="37"/>
      <c r="K521" s="37"/>
      <c r="L521" s="40"/>
      <c r="M521" s="195"/>
      <c r="N521" s="196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249</v>
      </c>
      <c r="AU521" s="18" t="s">
        <v>86</v>
      </c>
    </row>
    <row r="522" spans="1:65" s="2" customFormat="1" ht="10">
      <c r="A522" s="35"/>
      <c r="B522" s="36"/>
      <c r="C522" s="37"/>
      <c r="D522" s="197" t="s">
        <v>250</v>
      </c>
      <c r="E522" s="37"/>
      <c r="F522" s="198" t="s">
        <v>1232</v>
      </c>
      <c r="G522" s="37"/>
      <c r="H522" s="37"/>
      <c r="I522" s="194"/>
      <c r="J522" s="37"/>
      <c r="K522" s="37"/>
      <c r="L522" s="40"/>
      <c r="M522" s="195"/>
      <c r="N522" s="196"/>
      <c r="O522" s="65"/>
      <c r="P522" s="65"/>
      <c r="Q522" s="65"/>
      <c r="R522" s="65"/>
      <c r="S522" s="65"/>
      <c r="T522" s="66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250</v>
      </c>
      <c r="AU522" s="18" t="s">
        <v>86</v>
      </c>
    </row>
    <row r="523" spans="1:65" s="13" customFormat="1" ht="10">
      <c r="B523" s="199"/>
      <c r="C523" s="200"/>
      <c r="D523" s="192" t="s">
        <v>252</v>
      </c>
      <c r="E523" s="201" t="s">
        <v>19</v>
      </c>
      <c r="F523" s="202" t="s">
        <v>1233</v>
      </c>
      <c r="G523" s="200"/>
      <c r="H523" s="203">
        <v>450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252</v>
      </c>
      <c r="AU523" s="209" t="s">
        <v>86</v>
      </c>
      <c r="AV523" s="13" t="s">
        <v>86</v>
      </c>
      <c r="AW523" s="13" t="s">
        <v>37</v>
      </c>
      <c r="AX523" s="13" t="s">
        <v>76</v>
      </c>
      <c r="AY523" s="209" t="s">
        <v>237</v>
      </c>
    </row>
    <row r="524" spans="1:65" s="14" customFormat="1" ht="10">
      <c r="B524" s="210"/>
      <c r="C524" s="211"/>
      <c r="D524" s="192" t="s">
        <v>252</v>
      </c>
      <c r="E524" s="212" t="s">
        <v>19</v>
      </c>
      <c r="F524" s="213" t="s">
        <v>253</v>
      </c>
      <c r="G524" s="211"/>
      <c r="H524" s="214">
        <v>450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252</v>
      </c>
      <c r="AU524" s="220" t="s">
        <v>86</v>
      </c>
      <c r="AV524" s="14" t="s">
        <v>254</v>
      </c>
      <c r="AW524" s="14" t="s">
        <v>37</v>
      </c>
      <c r="AX524" s="14" t="s">
        <v>84</v>
      </c>
      <c r="AY524" s="220" t="s">
        <v>237</v>
      </c>
    </row>
    <row r="525" spans="1:65" s="2" customFormat="1" ht="14.4" customHeight="1">
      <c r="A525" s="35"/>
      <c r="B525" s="36"/>
      <c r="C525" s="179" t="s">
        <v>855</v>
      </c>
      <c r="D525" s="179" t="s">
        <v>242</v>
      </c>
      <c r="E525" s="180" t="s">
        <v>1234</v>
      </c>
      <c r="F525" s="181" t="s">
        <v>1235</v>
      </c>
      <c r="G525" s="182" t="s">
        <v>424</v>
      </c>
      <c r="H525" s="183">
        <v>150</v>
      </c>
      <c r="I525" s="184"/>
      <c r="J525" s="185">
        <f>ROUND(I525*H525,2)</f>
        <v>0</v>
      </c>
      <c r="K525" s="181" t="s">
        <v>246</v>
      </c>
      <c r="L525" s="40"/>
      <c r="M525" s="186" t="s">
        <v>19</v>
      </c>
      <c r="N525" s="187" t="s">
        <v>47</v>
      </c>
      <c r="O525" s="65"/>
      <c r="P525" s="188">
        <f>O525*H525</f>
        <v>0</v>
      </c>
      <c r="Q525" s="188">
        <v>8.0000000000000007E-5</v>
      </c>
      <c r="R525" s="188">
        <f>Q525*H525</f>
        <v>1.2E-2</v>
      </c>
      <c r="S525" s="188">
        <v>0</v>
      </c>
      <c r="T525" s="189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0" t="s">
        <v>331</v>
      </c>
      <c r="AT525" s="190" t="s">
        <v>242</v>
      </c>
      <c r="AU525" s="190" t="s">
        <v>86</v>
      </c>
      <c r="AY525" s="18" t="s">
        <v>237</v>
      </c>
      <c r="BE525" s="191">
        <f>IF(N525="základní",J525,0)</f>
        <v>0</v>
      </c>
      <c r="BF525" s="191">
        <f>IF(N525="snížená",J525,0)</f>
        <v>0</v>
      </c>
      <c r="BG525" s="191">
        <f>IF(N525="zákl. přenesená",J525,0)</f>
        <v>0</v>
      </c>
      <c r="BH525" s="191">
        <f>IF(N525="sníž. přenesená",J525,0)</f>
        <v>0</v>
      </c>
      <c r="BI525" s="191">
        <f>IF(N525="nulová",J525,0)</f>
        <v>0</v>
      </c>
      <c r="BJ525" s="18" t="s">
        <v>84</v>
      </c>
      <c r="BK525" s="191">
        <f>ROUND(I525*H525,2)</f>
        <v>0</v>
      </c>
      <c r="BL525" s="18" t="s">
        <v>331</v>
      </c>
      <c r="BM525" s="190" t="s">
        <v>1236</v>
      </c>
    </row>
    <row r="526" spans="1:65" s="2" customFormat="1" ht="10">
      <c r="A526" s="35"/>
      <c r="B526" s="36"/>
      <c r="C526" s="37"/>
      <c r="D526" s="192" t="s">
        <v>249</v>
      </c>
      <c r="E526" s="37"/>
      <c r="F526" s="193" t="s">
        <v>1237</v>
      </c>
      <c r="G526" s="37"/>
      <c r="H526" s="37"/>
      <c r="I526" s="194"/>
      <c r="J526" s="37"/>
      <c r="K526" s="37"/>
      <c r="L526" s="40"/>
      <c r="M526" s="195"/>
      <c r="N526" s="196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249</v>
      </c>
      <c r="AU526" s="18" t="s">
        <v>86</v>
      </c>
    </row>
    <row r="527" spans="1:65" s="2" customFormat="1" ht="10">
      <c r="A527" s="35"/>
      <c r="B527" s="36"/>
      <c r="C527" s="37"/>
      <c r="D527" s="197" t="s">
        <v>250</v>
      </c>
      <c r="E527" s="37"/>
      <c r="F527" s="198" t="s">
        <v>1238</v>
      </c>
      <c r="G527" s="37"/>
      <c r="H527" s="37"/>
      <c r="I527" s="194"/>
      <c r="J527" s="37"/>
      <c r="K527" s="37"/>
      <c r="L527" s="40"/>
      <c r="M527" s="195"/>
      <c r="N527" s="196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250</v>
      </c>
      <c r="AU527" s="18" t="s">
        <v>86</v>
      </c>
    </row>
    <row r="528" spans="1:65" s="2" customFormat="1" ht="14.4" customHeight="1">
      <c r="A528" s="35"/>
      <c r="B528" s="36"/>
      <c r="C528" s="225" t="s">
        <v>865</v>
      </c>
      <c r="D528" s="225" t="s">
        <v>680</v>
      </c>
      <c r="E528" s="226" t="s">
        <v>1239</v>
      </c>
      <c r="F528" s="227" t="s">
        <v>1240</v>
      </c>
      <c r="G528" s="228" t="s">
        <v>424</v>
      </c>
      <c r="H528" s="229">
        <v>157.5</v>
      </c>
      <c r="I528" s="230"/>
      <c r="J528" s="231">
        <f>ROUND(I528*H528,2)</f>
        <v>0</v>
      </c>
      <c r="K528" s="227" t="s">
        <v>246</v>
      </c>
      <c r="L528" s="232"/>
      <c r="M528" s="233" t="s">
        <v>19</v>
      </c>
      <c r="N528" s="234" t="s">
        <v>47</v>
      </c>
      <c r="O528" s="65"/>
      <c r="P528" s="188">
        <f>O528*H528</f>
        <v>0</v>
      </c>
      <c r="Q528" s="188">
        <v>2.0000000000000002E-5</v>
      </c>
      <c r="R528" s="188">
        <f>Q528*H528</f>
        <v>3.1500000000000005E-3</v>
      </c>
      <c r="S528" s="188">
        <v>0</v>
      </c>
      <c r="T528" s="189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0" t="s">
        <v>602</v>
      </c>
      <c r="AT528" s="190" t="s">
        <v>680</v>
      </c>
      <c r="AU528" s="190" t="s">
        <v>86</v>
      </c>
      <c r="AY528" s="18" t="s">
        <v>237</v>
      </c>
      <c r="BE528" s="191">
        <f>IF(N528="základní",J528,0)</f>
        <v>0</v>
      </c>
      <c r="BF528" s="191">
        <f>IF(N528="snížená",J528,0)</f>
        <v>0</v>
      </c>
      <c r="BG528" s="191">
        <f>IF(N528="zákl. přenesená",J528,0)</f>
        <v>0</v>
      </c>
      <c r="BH528" s="191">
        <f>IF(N528="sníž. přenesená",J528,0)</f>
        <v>0</v>
      </c>
      <c r="BI528" s="191">
        <f>IF(N528="nulová",J528,0)</f>
        <v>0</v>
      </c>
      <c r="BJ528" s="18" t="s">
        <v>84</v>
      </c>
      <c r="BK528" s="191">
        <f>ROUND(I528*H528,2)</f>
        <v>0</v>
      </c>
      <c r="BL528" s="18" t="s">
        <v>331</v>
      </c>
      <c r="BM528" s="190" t="s">
        <v>1241</v>
      </c>
    </row>
    <row r="529" spans="1:65" s="2" customFormat="1" ht="10">
      <c r="A529" s="35"/>
      <c r="B529" s="36"/>
      <c r="C529" s="37"/>
      <c r="D529" s="192" t="s">
        <v>249</v>
      </c>
      <c r="E529" s="37"/>
      <c r="F529" s="193" t="s">
        <v>1240</v>
      </c>
      <c r="G529" s="37"/>
      <c r="H529" s="37"/>
      <c r="I529" s="194"/>
      <c r="J529" s="37"/>
      <c r="K529" s="37"/>
      <c r="L529" s="40"/>
      <c r="M529" s="195"/>
      <c r="N529" s="196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249</v>
      </c>
      <c r="AU529" s="18" t="s">
        <v>86</v>
      </c>
    </row>
    <row r="530" spans="1:65" s="13" customFormat="1" ht="10">
      <c r="B530" s="199"/>
      <c r="C530" s="200"/>
      <c r="D530" s="192" t="s">
        <v>252</v>
      </c>
      <c r="E530" s="200"/>
      <c r="F530" s="202" t="s">
        <v>1242</v>
      </c>
      <c r="G530" s="200"/>
      <c r="H530" s="203">
        <v>157.5</v>
      </c>
      <c r="I530" s="204"/>
      <c r="J530" s="200"/>
      <c r="K530" s="200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252</v>
      </c>
      <c r="AU530" s="209" t="s">
        <v>86</v>
      </c>
      <c r="AV530" s="13" t="s">
        <v>86</v>
      </c>
      <c r="AW530" s="13" t="s">
        <v>4</v>
      </c>
      <c r="AX530" s="13" t="s">
        <v>84</v>
      </c>
      <c r="AY530" s="209" t="s">
        <v>237</v>
      </c>
    </row>
    <row r="531" spans="1:65" s="2" customFormat="1" ht="14.4" customHeight="1">
      <c r="A531" s="35"/>
      <c r="B531" s="36"/>
      <c r="C531" s="179" t="s">
        <v>873</v>
      </c>
      <c r="D531" s="179" t="s">
        <v>242</v>
      </c>
      <c r="E531" s="180" t="s">
        <v>1243</v>
      </c>
      <c r="F531" s="181" t="s">
        <v>1244</v>
      </c>
      <c r="G531" s="182" t="s">
        <v>370</v>
      </c>
      <c r="H531" s="183">
        <v>30</v>
      </c>
      <c r="I531" s="184"/>
      <c r="J531" s="185">
        <f>ROUND(I531*H531,2)</f>
        <v>0</v>
      </c>
      <c r="K531" s="181" t="s">
        <v>246</v>
      </c>
      <c r="L531" s="40"/>
      <c r="M531" s="186" t="s">
        <v>19</v>
      </c>
      <c r="N531" s="187" t="s">
        <v>47</v>
      </c>
      <c r="O531" s="65"/>
      <c r="P531" s="188">
        <f>O531*H531</f>
        <v>0</v>
      </c>
      <c r="Q531" s="188">
        <v>4.7999999999999996E-3</v>
      </c>
      <c r="R531" s="188">
        <f>Q531*H531</f>
        <v>0.14399999999999999</v>
      </c>
      <c r="S531" s="188">
        <v>0</v>
      </c>
      <c r="T531" s="189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0" t="s">
        <v>331</v>
      </c>
      <c r="AT531" s="190" t="s">
        <v>242</v>
      </c>
      <c r="AU531" s="190" t="s">
        <v>86</v>
      </c>
      <c r="AY531" s="18" t="s">
        <v>237</v>
      </c>
      <c r="BE531" s="191">
        <f>IF(N531="základní",J531,0)</f>
        <v>0</v>
      </c>
      <c r="BF531" s="191">
        <f>IF(N531="snížená",J531,0)</f>
        <v>0</v>
      </c>
      <c r="BG531" s="191">
        <f>IF(N531="zákl. přenesená",J531,0)</f>
        <v>0</v>
      </c>
      <c r="BH531" s="191">
        <f>IF(N531="sníž. přenesená",J531,0)</f>
        <v>0</v>
      </c>
      <c r="BI531" s="191">
        <f>IF(N531="nulová",J531,0)</f>
        <v>0</v>
      </c>
      <c r="BJ531" s="18" t="s">
        <v>84</v>
      </c>
      <c r="BK531" s="191">
        <f>ROUND(I531*H531,2)</f>
        <v>0</v>
      </c>
      <c r="BL531" s="18" t="s">
        <v>331</v>
      </c>
      <c r="BM531" s="190" t="s">
        <v>1245</v>
      </c>
    </row>
    <row r="532" spans="1:65" s="2" customFormat="1" ht="10">
      <c r="A532" s="35"/>
      <c r="B532" s="36"/>
      <c r="C532" s="37"/>
      <c r="D532" s="192" t="s">
        <v>249</v>
      </c>
      <c r="E532" s="37"/>
      <c r="F532" s="193" t="s">
        <v>1246</v>
      </c>
      <c r="G532" s="37"/>
      <c r="H532" s="37"/>
      <c r="I532" s="194"/>
      <c r="J532" s="37"/>
      <c r="K532" s="37"/>
      <c r="L532" s="40"/>
      <c r="M532" s="195"/>
      <c r="N532" s="196"/>
      <c r="O532" s="65"/>
      <c r="P532" s="65"/>
      <c r="Q532" s="65"/>
      <c r="R532" s="65"/>
      <c r="S532" s="65"/>
      <c r="T532" s="66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249</v>
      </c>
      <c r="AU532" s="18" t="s">
        <v>86</v>
      </c>
    </row>
    <row r="533" spans="1:65" s="2" customFormat="1" ht="10">
      <c r="A533" s="35"/>
      <c r="B533" s="36"/>
      <c r="C533" s="37"/>
      <c r="D533" s="197" t="s">
        <v>250</v>
      </c>
      <c r="E533" s="37"/>
      <c r="F533" s="198" t="s">
        <v>1247</v>
      </c>
      <c r="G533" s="37"/>
      <c r="H533" s="37"/>
      <c r="I533" s="194"/>
      <c r="J533" s="37"/>
      <c r="K533" s="37"/>
      <c r="L533" s="40"/>
      <c r="M533" s="195"/>
      <c r="N533" s="196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250</v>
      </c>
      <c r="AU533" s="18" t="s">
        <v>86</v>
      </c>
    </row>
    <row r="534" spans="1:65" s="2" customFormat="1" ht="14.4" customHeight="1">
      <c r="A534" s="35"/>
      <c r="B534" s="36"/>
      <c r="C534" s="179" t="s">
        <v>881</v>
      </c>
      <c r="D534" s="179" t="s">
        <v>242</v>
      </c>
      <c r="E534" s="180" t="s">
        <v>1248</v>
      </c>
      <c r="F534" s="181" t="s">
        <v>1249</v>
      </c>
      <c r="G534" s="182" t="s">
        <v>411</v>
      </c>
      <c r="H534" s="183">
        <v>949.05399999999997</v>
      </c>
      <c r="I534" s="184"/>
      <c r="J534" s="185">
        <f>ROUND(I534*H534,2)</f>
        <v>0</v>
      </c>
      <c r="K534" s="181" t="s">
        <v>246</v>
      </c>
      <c r="L534" s="40"/>
      <c r="M534" s="186" t="s">
        <v>19</v>
      </c>
      <c r="N534" s="187" t="s">
        <v>47</v>
      </c>
      <c r="O534" s="65"/>
      <c r="P534" s="188">
        <f>O534*H534</f>
        <v>0</v>
      </c>
      <c r="Q534" s="188">
        <v>4.4999999999999997E-3</v>
      </c>
      <c r="R534" s="188">
        <f>Q534*H534</f>
        <v>4.2707429999999995</v>
      </c>
      <c r="S534" s="188">
        <v>0</v>
      </c>
      <c r="T534" s="18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0" t="s">
        <v>331</v>
      </c>
      <c r="AT534" s="190" t="s">
        <v>242</v>
      </c>
      <c r="AU534" s="190" t="s">
        <v>86</v>
      </c>
      <c r="AY534" s="18" t="s">
        <v>237</v>
      </c>
      <c r="BE534" s="191">
        <f>IF(N534="základní",J534,0)</f>
        <v>0</v>
      </c>
      <c r="BF534" s="191">
        <f>IF(N534="snížená",J534,0)</f>
        <v>0</v>
      </c>
      <c r="BG534" s="191">
        <f>IF(N534="zákl. přenesená",J534,0)</f>
        <v>0</v>
      </c>
      <c r="BH534" s="191">
        <f>IF(N534="sníž. přenesená",J534,0)</f>
        <v>0</v>
      </c>
      <c r="BI534" s="191">
        <f>IF(N534="nulová",J534,0)</f>
        <v>0</v>
      </c>
      <c r="BJ534" s="18" t="s">
        <v>84</v>
      </c>
      <c r="BK534" s="191">
        <f>ROUND(I534*H534,2)</f>
        <v>0</v>
      </c>
      <c r="BL534" s="18" t="s">
        <v>331</v>
      </c>
      <c r="BM534" s="190" t="s">
        <v>1250</v>
      </c>
    </row>
    <row r="535" spans="1:65" s="2" customFormat="1" ht="10">
      <c r="A535" s="35"/>
      <c r="B535" s="36"/>
      <c r="C535" s="37"/>
      <c r="D535" s="192" t="s">
        <v>249</v>
      </c>
      <c r="E535" s="37"/>
      <c r="F535" s="193" t="s">
        <v>1251</v>
      </c>
      <c r="G535" s="37"/>
      <c r="H535" s="37"/>
      <c r="I535" s="194"/>
      <c r="J535" s="37"/>
      <c r="K535" s="37"/>
      <c r="L535" s="40"/>
      <c r="M535" s="195"/>
      <c r="N535" s="196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249</v>
      </c>
      <c r="AU535" s="18" t="s">
        <v>86</v>
      </c>
    </row>
    <row r="536" spans="1:65" s="2" customFormat="1" ht="10">
      <c r="A536" s="35"/>
      <c r="B536" s="36"/>
      <c r="C536" s="37"/>
      <c r="D536" s="197" t="s">
        <v>250</v>
      </c>
      <c r="E536" s="37"/>
      <c r="F536" s="198" t="s">
        <v>1252</v>
      </c>
      <c r="G536" s="37"/>
      <c r="H536" s="37"/>
      <c r="I536" s="194"/>
      <c r="J536" s="37"/>
      <c r="K536" s="37"/>
      <c r="L536" s="40"/>
      <c r="M536" s="195"/>
      <c r="N536" s="196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250</v>
      </c>
      <c r="AU536" s="18" t="s">
        <v>86</v>
      </c>
    </row>
    <row r="537" spans="1:65" s="13" customFormat="1" ht="10">
      <c r="B537" s="199"/>
      <c r="C537" s="200"/>
      <c r="D537" s="192" t="s">
        <v>252</v>
      </c>
      <c r="E537" s="201" t="s">
        <v>19</v>
      </c>
      <c r="F537" s="202" t="s">
        <v>1253</v>
      </c>
      <c r="G537" s="200"/>
      <c r="H537" s="203">
        <v>949.05399999999997</v>
      </c>
      <c r="I537" s="204"/>
      <c r="J537" s="200"/>
      <c r="K537" s="200"/>
      <c r="L537" s="205"/>
      <c r="M537" s="206"/>
      <c r="N537" s="207"/>
      <c r="O537" s="207"/>
      <c r="P537" s="207"/>
      <c r="Q537" s="207"/>
      <c r="R537" s="207"/>
      <c r="S537" s="207"/>
      <c r="T537" s="208"/>
      <c r="AT537" s="209" t="s">
        <v>252</v>
      </c>
      <c r="AU537" s="209" t="s">
        <v>86</v>
      </c>
      <c r="AV537" s="13" t="s">
        <v>86</v>
      </c>
      <c r="AW537" s="13" t="s">
        <v>37</v>
      </c>
      <c r="AX537" s="13" t="s">
        <v>76</v>
      </c>
      <c r="AY537" s="209" t="s">
        <v>237</v>
      </c>
    </row>
    <row r="538" spans="1:65" s="14" customFormat="1" ht="10">
      <c r="B538" s="210"/>
      <c r="C538" s="211"/>
      <c r="D538" s="192" t="s">
        <v>252</v>
      </c>
      <c r="E538" s="212" t="s">
        <v>19</v>
      </c>
      <c r="F538" s="213" t="s">
        <v>253</v>
      </c>
      <c r="G538" s="211"/>
      <c r="H538" s="214">
        <v>949.05399999999997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252</v>
      </c>
      <c r="AU538" s="220" t="s">
        <v>86</v>
      </c>
      <c r="AV538" s="14" t="s">
        <v>254</v>
      </c>
      <c r="AW538" s="14" t="s">
        <v>37</v>
      </c>
      <c r="AX538" s="14" t="s">
        <v>84</v>
      </c>
      <c r="AY538" s="220" t="s">
        <v>237</v>
      </c>
    </row>
    <row r="539" spans="1:65" s="2" customFormat="1" ht="19.75" customHeight="1">
      <c r="A539" s="35"/>
      <c r="B539" s="36"/>
      <c r="C539" s="179" t="s">
        <v>888</v>
      </c>
      <c r="D539" s="179" t="s">
        <v>242</v>
      </c>
      <c r="E539" s="180" t="s">
        <v>1254</v>
      </c>
      <c r="F539" s="181" t="s">
        <v>1255</v>
      </c>
      <c r="G539" s="182" t="s">
        <v>411</v>
      </c>
      <c r="H539" s="183">
        <v>2847.1619999999998</v>
      </c>
      <c r="I539" s="184"/>
      <c r="J539" s="185">
        <f>ROUND(I539*H539,2)</f>
        <v>0</v>
      </c>
      <c r="K539" s="181" t="s">
        <v>246</v>
      </c>
      <c r="L539" s="40"/>
      <c r="M539" s="186" t="s">
        <v>19</v>
      </c>
      <c r="N539" s="187" t="s">
        <v>47</v>
      </c>
      <c r="O539" s="65"/>
      <c r="P539" s="188">
        <f>O539*H539</f>
        <v>0</v>
      </c>
      <c r="Q539" s="188">
        <v>1.5E-3</v>
      </c>
      <c r="R539" s="188">
        <f>Q539*H539</f>
        <v>4.2707429999999995</v>
      </c>
      <c r="S539" s="188">
        <v>0</v>
      </c>
      <c r="T539" s="189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0" t="s">
        <v>331</v>
      </c>
      <c r="AT539" s="190" t="s">
        <v>242</v>
      </c>
      <c r="AU539" s="190" t="s">
        <v>86</v>
      </c>
      <c r="AY539" s="18" t="s">
        <v>237</v>
      </c>
      <c r="BE539" s="191">
        <f>IF(N539="základní",J539,0)</f>
        <v>0</v>
      </c>
      <c r="BF539" s="191">
        <f>IF(N539="snížená",J539,0)</f>
        <v>0</v>
      </c>
      <c r="BG539" s="191">
        <f>IF(N539="zákl. přenesená",J539,0)</f>
        <v>0</v>
      </c>
      <c r="BH539" s="191">
        <f>IF(N539="sníž. přenesená",J539,0)</f>
        <v>0</v>
      </c>
      <c r="BI539" s="191">
        <f>IF(N539="nulová",J539,0)</f>
        <v>0</v>
      </c>
      <c r="BJ539" s="18" t="s">
        <v>84</v>
      </c>
      <c r="BK539" s="191">
        <f>ROUND(I539*H539,2)</f>
        <v>0</v>
      </c>
      <c r="BL539" s="18" t="s">
        <v>331</v>
      </c>
      <c r="BM539" s="190" t="s">
        <v>1256</v>
      </c>
    </row>
    <row r="540" spans="1:65" s="2" customFormat="1" ht="10">
      <c r="A540" s="35"/>
      <c r="B540" s="36"/>
      <c r="C540" s="37"/>
      <c r="D540" s="192" t="s">
        <v>249</v>
      </c>
      <c r="E540" s="37"/>
      <c r="F540" s="193" t="s">
        <v>1257</v>
      </c>
      <c r="G540" s="37"/>
      <c r="H540" s="37"/>
      <c r="I540" s="194"/>
      <c r="J540" s="37"/>
      <c r="K540" s="37"/>
      <c r="L540" s="40"/>
      <c r="M540" s="195"/>
      <c r="N540" s="196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249</v>
      </c>
      <c r="AU540" s="18" t="s">
        <v>86</v>
      </c>
    </row>
    <row r="541" spans="1:65" s="2" customFormat="1" ht="10">
      <c r="A541" s="35"/>
      <c r="B541" s="36"/>
      <c r="C541" s="37"/>
      <c r="D541" s="197" t="s">
        <v>250</v>
      </c>
      <c r="E541" s="37"/>
      <c r="F541" s="198" t="s">
        <v>1258</v>
      </c>
      <c r="G541" s="37"/>
      <c r="H541" s="37"/>
      <c r="I541" s="194"/>
      <c r="J541" s="37"/>
      <c r="K541" s="37"/>
      <c r="L541" s="40"/>
      <c r="M541" s="195"/>
      <c r="N541" s="196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250</v>
      </c>
      <c r="AU541" s="18" t="s">
        <v>86</v>
      </c>
    </row>
    <row r="542" spans="1:65" s="13" customFormat="1" ht="10">
      <c r="B542" s="199"/>
      <c r="C542" s="200"/>
      <c r="D542" s="192" t="s">
        <v>252</v>
      </c>
      <c r="E542" s="201" t="s">
        <v>19</v>
      </c>
      <c r="F542" s="202" t="s">
        <v>1259</v>
      </c>
      <c r="G542" s="200"/>
      <c r="H542" s="203">
        <v>2847.1619999999998</v>
      </c>
      <c r="I542" s="204"/>
      <c r="J542" s="200"/>
      <c r="K542" s="200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252</v>
      </c>
      <c r="AU542" s="209" t="s">
        <v>86</v>
      </c>
      <c r="AV542" s="13" t="s">
        <v>86</v>
      </c>
      <c r="AW542" s="13" t="s">
        <v>37</v>
      </c>
      <c r="AX542" s="13" t="s">
        <v>76</v>
      </c>
      <c r="AY542" s="209" t="s">
        <v>237</v>
      </c>
    </row>
    <row r="543" spans="1:65" s="14" customFormat="1" ht="10">
      <c r="B543" s="210"/>
      <c r="C543" s="211"/>
      <c r="D543" s="192" t="s">
        <v>252</v>
      </c>
      <c r="E543" s="212" t="s">
        <v>19</v>
      </c>
      <c r="F543" s="213" t="s">
        <v>253</v>
      </c>
      <c r="G543" s="211"/>
      <c r="H543" s="214">
        <v>2847.1619999999998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252</v>
      </c>
      <c r="AU543" s="220" t="s">
        <v>86</v>
      </c>
      <c r="AV543" s="14" t="s">
        <v>254</v>
      </c>
      <c r="AW543" s="14" t="s">
        <v>37</v>
      </c>
      <c r="AX543" s="14" t="s">
        <v>84</v>
      </c>
      <c r="AY543" s="220" t="s">
        <v>237</v>
      </c>
    </row>
    <row r="544" spans="1:65" s="2" customFormat="1" ht="14.4" customHeight="1">
      <c r="A544" s="35"/>
      <c r="B544" s="36"/>
      <c r="C544" s="179" t="s">
        <v>895</v>
      </c>
      <c r="D544" s="179" t="s">
        <v>242</v>
      </c>
      <c r="E544" s="180" t="s">
        <v>1260</v>
      </c>
      <c r="F544" s="181" t="s">
        <v>1261</v>
      </c>
      <c r="G544" s="182" t="s">
        <v>424</v>
      </c>
      <c r="H544" s="183">
        <v>500</v>
      </c>
      <c r="I544" s="184"/>
      <c r="J544" s="185">
        <f>ROUND(I544*H544,2)</f>
        <v>0</v>
      </c>
      <c r="K544" s="181" t="s">
        <v>246</v>
      </c>
      <c r="L544" s="40"/>
      <c r="M544" s="186" t="s">
        <v>19</v>
      </c>
      <c r="N544" s="187" t="s">
        <v>47</v>
      </c>
      <c r="O544" s="65"/>
      <c r="P544" s="188">
        <f>O544*H544</f>
        <v>0</v>
      </c>
      <c r="Q544" s="188">
        <v>0</v>
      </c>
      <c r="R544" s="188">
        <f>Q544*H544</f>
        <v>0</v>
      </c>
      <c r="S544" s="188">
        <v>0</v>
      </c>
      <c r="T544" s="189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90" t="s">
        <v>331</v>
      </c>
      <c r="AT544" s="190" t="s">
        <v>242</v>
      </c>
      <c r="AU544" s="190" t="s">
        <v>86</v>
      </c>
      <c r="AY544" s="18" t="s">
        <v>237</v>
      </c>
      <c r="BE544" s="191">
        <f>IF(N544="základní",J544,0)</f>
        <v>0</v>
      </c>
      <c r="BF544" s="191">
        <f>IF(N544="snížená",J544,0)</f>
        <v>0</v>
      </c>
      <c r="BG544" s="191">
        <f>IF(N544="zákl. přenesená",J544,0)</f>
        <v>0</v>
      </c>
      <c r="BH544" s="191">
        <f>IF(N544="sníž. přenesená",J544,0)</f>
        <v>0</v>
      </c>
      <c r="BI544" s="191">
        <f>IF(N544="nulová",J544,0)</f>
        <v>0</v>
      </c>
      <c r="BJ544" s="18" t="s">
        <v>84</v>
      </c>
      <c r="BK544" s="191">
        <f>ROUND(I544*H544,2)</f>
        <v>0</v>
      </c>
      <c r="BL544" s="18" t="s">
        <v>331</v>
      </c>
      <c r="BM544" s="190" t="s">
        <v>1262</v>
      </c>
    </row>
    <row r="545" spans="1:65" s="2" customFormat="1" ht="10">
      <c r="A545" s="35"/>
      <c r="B545" s="36"/>
      <c r="C545" s="37"/>
      <c r="D545" s="192" t="s">
        <v>249</v>
      </c>
      <c r="E545" s="37"/>
      <c r="F545" s="193" t="s">
        <v>1263</v>
      </c>
      <c r="G545" s="37"/>
      <c r="H545" s="37"/>
      <c r="I545" s="194"/>
      <c r="J545" s="37"/>
      <c r="K545" s="37"/>
      <c r="L545" s="40"/>
      <c r="M545" s="195"/>
      <c r="N545" s="196"/>
      <c r="O545" s="65"/>
      <c r="P545" s="65"/>
      <c r="Q545" s="65"/>
      <c r="R545" s="65"/>
      <c r="S545" s="65"/>
      <c r="T545" s="66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249</v>
      </c>
      <c r="AU545" s="18" t="s">
        <v>86</v>
      </c>
    </row>
    <row r="546" spans="1:65" s="2" customFormat="1" ht="10">
      <c r="A546" s="35"/>
      <c r="B546" s="36"/>
      <c r="C546" s="37"/>
      <c r="D546" s="197" t="s">
        <v>250</v>
      </c>
      <c r="E546" s="37"/>
      <c r="F546" s="198" t="s">
        <v>1264</v>
      </c>
      <c r="G546" s="37"/>
      <c r="H546" s="37"/>
      <c r="I546" s="194"/>
      <c r="J546" s="37"/>
      <c r="K546" s="37"/>
      <c r="L546" s="40"/>
      <c r="M546" s="195"/>
      <c r="N546" s="196"/>
      <c r="O546" s="65"/>
      <c r="P546" s="65"/>
      <c r="Q546" s="65"/>
      <c r="R546" s="65"/>
      <c r="S546" s="65"/>
      <c r="T546" s="66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250</v>
      </c>
      <c r="AU546" s="18" t="s">
        <v>86</v>
      </c>
    </row>
    <row r="547" spans="1:65" s="13" customFormat="1" ht="10">
      <c r="B547" s="199"/>
      <c r="C547" s="200"/>
      <c r="D547" s="192" t="s">
        <v>252</v>
      </c>
      <c r="E547" s="201" t="s">
        <v>19</v>
      </c>
      <c r="F547" s="202" t="s">
        <v>1265</v>
      </c>
      <c r="G547" s="200"/>
      <c r="H547" s="203">
        <v>500</v>
      </c>
      <c r="I547" s="204"/>
      <c r="J547" s="200"/>
      <c r="K547" s="200"/>
      <c r="L547" s="205"/>
      <c r="M547" s="206"/>
      <c r="N547" s="207"/>
      <c r="O547" s="207"/>
      <c r="P547" s="207"/>
      <c r="Q547" s="207"/>
      <c r="R547" s="207"/>
      <c r="S547" s="207"/>
      <c r="T547" s="208"/>
      <c r="AT547" s="209" t="s">
        <v>252</v>
      </c>
      <c r="AU547" s="209" t="s">
        <v>86</v>
      </c>
      <c r="AV547" s="13" t="s">
        <v>86</v>
      </c>
      <c r="AW547" s="13" t="s">
        <v>37</v>
      </c>
      <c r="AX547" s="13" t="s">
        <v>84</v>
      </c>
      <c r="AY547" s="209" t="s">
        <v>237</v>
      </c>
    </row>
    <row r="548" spans="1:65" s="2" customFormat="1" ht="14.4" customHeight="1">
      <c r="A548" s="35"/>
      <c r="B548" s="36"/>
      <c r="C548" s="225" t="s">
        <v>901</v>
      </c>
      <c r="D548" s="225" t="s">
        <v>680</v>
      </c>
      <c r="E548" s="226" t="s">
        <v>1266</v>
      </c>
      <c r="F548" s="227" t="s">
        <v>1267</v>
      </c>
      <c r="G548" s="228" t="s">
        <v>424</v>
      </c>
      <c r="H548" s="229">
        <v>525</v>
      </c>
      <c r="I548" s="230"/>
      <c r="J548" s="231">
        <f>ROUND(I548*H548,2)</f>
        <v>0</v>
      </c>
      <c r="K548" s="227" t="s">
        <v>246</v>
      </c>
      <c r="L548" s="232"/>
      <c r="M548" s="233" t="s">
        <v>19</v>
      </c>
      <c r="N548" s="234" t="s">
        <v>47</v>
      </c>
      <c r="O548" s="65"/>
      <c r="P548" s="188">
        <f>O548*H548</f>
        <v>0</v>
      </c>
      <c r="Q548" s="188">
        <v>0</v>
      </c>
      <c r="R548" s="188">
        <f>Q548*H548</f>
        <v>0</v>
      </c>
      <c r="S548" s="188">
        <v>0</v>
      </c>
      <c r="T548" s="189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0" t="s">
        <v>602</v>
      </c>
      <c r="AT548" s="190" t="s">
        <v>680</v>
      </c>
      <c r="AU548" s="190" t="s">
        <v>86</v>
      </c>
      <c r="AY548" s="18" t="s">
        <v>237</v>
      </c>
      <c r="BE548" s="191">
        <f>IF(N548="základní",J548,0)</f>
        <v>0</v>
      </c>
      <c r="BF548" s="191">
        <f>IF(N548="snížená",J548,0)</f>
        <v>0</v>
      </c>
      <c r="BG548" s="191">
        <f>IF(N548="zákl. přenesená",J548,0)</f>
        <v>0</v>
      </c>
      <c r="BH548" s="191">
        <f>IF(N548="sníž. přenesená",J548,0)</f>
        <v>0</v>
      </c>
      <c r="BI548" s="191">
        <f>IF(N548="nulová",J548,0)</f>
        <v>0</v>
      </c>
      <c r="BJ548" s="18" t="s">
        <v>84</v>
      </c>
      <c r="BK548" s="191">
        <f>ROUND(I548*H548,2)</f>
        <v>0</v>
      </c>
      <c r="BL548" s="18" t="s">
        <v>331</v>
      </c>
      <c r="BM548" s="190" t="s">
        <v>1268</v>
      </c>
    </row>
    <row r="549" spans="1:65" s="2" customFormat="1" ht="10">
      <c r="A549" s="35"/>
      <c r="B549" s="36"/>
      <c r="C549" s="37"/>
      <c r="D549" s="192" t="s">
        <v>249</v>
      </c>
      <c r="E549" s="37"/>
      <c r="F549" s="193" t="s">
        <v>1267</v>
      </c>
      <c r="G549" s="37"/>
      <c r="H549" s="37"/>
      <c r="I549" s="194"/>
      <c r="J549" s="37"/>
      <c r="K549" s="37"/>
      <c r="L549" s="40"/>
      <c r="M549" s="195"/>
      <c r="N549" s="196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249</v>
      </c>
      <c r="AU549" s="18" t="s">
        <v>86</v>
      </c>
    </row>
    <row r="550" spans="1:65" s="13" customFormat="1" ht="10">
      <c r="B550" s="199"/>
      <c r="C550" s="200"/>
      <c r="D550" s="192" t="s">
        <v>252</v>
      </c>
      <c r="E550" s="200"/>
      <c r="F550" s="202" t="s">
        <v>1269</v>
      </c>
      <c r="G550" s="200"/>
      <c r="H550" s="203">
        <v>525</v>
      </c>
      <c r="I550" s="204"/>
      <c r="J550" s="200"/>
      <c r="K550" s="200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252</v>
      </c>
      <c r="AU550" s="209" t="s">
        <v>86</v>
      </c>
      <c r="AV550" s="13" t="s">
        <v>86</v>
      </c>
      <c r="AW550" s="13" t="s">
        <v>4</v>
      </c>
      <c r="AX550" s="13" t="s">
        <v>84</v>
      </c>
      <c r="AY550" s="209" t="s">
        <v>237</v>
      </c>
    </row>
    <row r="551" spans="1:65" s="2" customFormat="1" ht="14.4" customHeight="1">
      <c r="A551" s="35"/>
      <c r="B551" s="36"/>
      <c r="C551" s="179" t="s">
        <v>908</v>
      </c>
      <c r="D551" s="179" t="s">
        <v>242</v>
      </c>
      <c r="E551" s="180" t="s">
        <v>1270</v>
      </c>
      <c r="F551" s="181" t="s">
        <v>1271</v>
      </c>
      <c r="G551" s="182" t="s">
        <v>411</v>
      </c>
      <c r="H551" s="183">
        <v>362.1</v>
      </c>
      <c r="I551" s="184"/>
      <c r="J551" s="185">
        <f>ROUND(I551*H551,2)</f>
        <v>0</v>
      </c>
      <c r="K551" s="181" t="s">
        <v>246</v>
      </c>
      <c r="L551" s="40"/>
      <c r="M551" s="186" t="s">
        <v>19</v>
      </c>
      <c r="N551" s="187" t="s">
        <v>47</v>
      </c>
      <c r="O551" s="65"/>
      <c r="P551" s="188">
        <f>O551*H551</f>
        <v>0</v>
      </c>
      <c r="Q551" s="188">
        <v>0</v>
      </c>
      <c r="R551" s="188">
        <f>Q551*H551</f>
        <v>0</v>
      </c>
      <c r="S551" s="188">
        <v>0</v>
      </c>
      <c r="T551" s="189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0" t="s">
        <v>331</v>
      </c>
      <c r="AT551" s="190" t="s">
        <v>242</v>
      </c>
      <c r="AU551" s="190" t="s">
        <v>86</v>
      </c>
      <c r="AY551" s="18" t="s">
        <v>237</v>
      </c>
      <c r="BE551" s="191">
        <f>IF(N551="základní",J551,0)</f>
        <v>0</v>
      </c>
      <c r="BF551" s="191">
        <f>IF(N551="snížená",J551,0)</f>
        <v>0</v>
      </c>
      <c r="BG551" s="191">
        <f>IF(N551="zákl. přenesená",J551,0)</f>
        <v>0</v>
      </c>
      <c r="BH551" s="191">
        <f>IF(N551="sníž. přenesená",J551,0)</f>
        <v>0</v>
      </c>
      <c r="BI551" s="191">
        <f>IF(N551="nulová",J551,0)</f>
        <v>0</v>
      </c>
      <c r="BJ551" s="18" t="s">
        <v>84</v>
      </c>
      <c r="BK551" s="191">
        <f>ROUND(I551*H551,2)</f>
        <v>0</v>
      </c>
      <c r="BL551" s="18" t="s">
        <v>331</v>
      </c>
      <c r="BM551" s="190" t="s">
        <v>1272</v>
      </c>
    </row>
    <row r="552" spans="1:65" s="2" customFormat="1" ht="10">
      <c r="A552" s="35"/>
      <c r="B552" s="36"/>
      <c r="C552" s="37"/>
      <c r="D552" s="192" t="s">
        <v>249</v>
      </c>
      <c r="E552" s="37"/>
      <c r="F552" s="193" t="s">
        <v>1273</v>
      </c>
      <c r="G552" s="37"/>
      <c r="H552" s="37"/>
      <c r="I552" s="194"/>
      <c r="J552" s="37"/>
      <c r="K552" s="37"/>
      <c r="L552" s="40"/>
      <c r="M552" s="195"/>
      <c r="N552" s="196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249</v>
      </c>
      <c r="AU552" s="18" t="s">
        <v>86</v>
      </c>
    </row>
    <row r="553" spans="1:65" s="2" customFormat="1" ht="10">
      <c r="A553" s="35"/>
      <c r="B553" s="36"/>
      <c r="C553" s="37"/>
      <c r="D553" s="197" t="s">
        <v>250</v>
      </c>
      <c r="E553" s="37"/>
      <c r="F553" s="198" t="s">
        <v>1274</v>
      </c>
      <c r="G553" s="37"/>
      <c r="H553" s="37"/>
      <c r="I553" s="194"/>
      <c r="J553" s="37"/>
      <c r="K553" s="37"/>
      <c r="L553" s="40"/>
      <c r="M553" s="195"/>
      <c r="N553" s="196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250</v>
      </c>
      <c r="AU553" s="18" t="s">
        <v>86</v>
      </c>
    </row>
    <row r="554" spans="1:65" s="13" customFormat="1" ht="10">
      <c r="B554" s="199"/>
      <c r="C554" s="200"/>
      <c r="D554" s="192" t="s">
        <v>252</v>
      </c>
      <c r="E554" s="201" t="s">
        <v>19</v>
      </c>
      <c r="F554" s="202" t="s">
        <v>1275</v>
      </c>
      <c r="G554" s="200"/>
      <c r="H554" s="203">
        <v>362.1</v>
      </c>
      <c r="I554" s="204"/>
      <c r="J554" s="200"/>
      <c r="K554" s="200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252</v>
      </c>
      <c r="AU554" s="209" t="s">
        <v>86</v>
      </c>
      <c r="AV554" s="13" t="s">
        <v>86</v>
      </c>
      <c r="AW554" s="13" t="s">
        <v>37</v>
      </c>
      <c r="AX554" s="13" t="s">
        <v>76</v>
      </c>
      <c r="AY554" s="209" t="s">
        <v>237</v>
      </c>
    </row>
    <row r="555" spans="1:65" s="14" customFormat="1" ht="10">
      <c r="B555" s="210"/>
      <c r="C555" s="211"/>
      <c r="D555" s="192" t="s">
        <v>252</v>
      </c>
      <c r="E555" s="212" t="s">
        <v>19</v>
      </c>
      <c r="F555" s="213" t="s">
        <v>253</v>
      </c>
      <c r="G555" s="211"/>
      <c r="H555" s="214">
        <v>362.1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252</v>
      </c>
      <c r="AU555" s="220" t="s">
        <v>86</v>
      </c>
      <c r="AV555" s="14" t="s">
        <v>254</v>
      </c>
      <c r="AW555" s="14" t="s">
        <v>37</v>
      </c>
      <c r="AX555" s="14" t="s">
        <v>84</v>
      </c>
      <c r="AY555" s="220" t="s">
        <v>237</v>
      </c>
    </row>
    <row r="556" spans="1:65" s="2" customFormat="1" ht="14.4" customHeight="1">
      <c r="A556" s="35"/>
      <c r="B556" s="36"/>
      <c r="C556" s="225" t="s">
        <v>914</v>
      </c>
      <c r="D556" s="225" t="s">
        <v>680</v>
      </c>
      <c r="E556" s="226" t="s">
        <v>1276</v>
      </c>
      <c r="F556" s="227" t="s">
        <v>1277</v>
      </c>
      <c r="G556" s="228" t="s">
        <v>411</v>
      </c>
      <c r="H556" s="229">
        <v>380.20499999999998</v>
      </c>
      <c r="I556" s="230"/>
      <c r="J556" s="231">
        <f>ROUND(I556*H556,2)</f>
        <v>0</v>
      </c>
      <c r="K556" s="227" t="s">
        <v>246</v>
      </c>
      <c r="L556" s="232"/>
      <c r="M556" s="233" t="s">
        <v>19</v>
      </c>
      <c r="N556" s="234" t="s">
        <v>47</v>
      </c>
      <c r="O556" s="65"/>
      <c r="P556" s="188">
        <f>O556*H556</f>
        <v>0</v>
      </c>
      <c r="Q556" s="188">
        <v>0</v>
      </c>
      <c r="R556" s="188">
        <f>Q556*H556</f>
        <v>0</v>
      </c>
      <c r="S556" s="188">
        <v>0</v>
      </c>
      <c r="T556" s="18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0" t="s">
        <v>602</v>
      </c>
      <c r="AT556" s="190" t="s">
        <v>680</v>
      </c>
      <c r="AU556" s="190" t="s">
        <v>86</v>
      </c>
      <c r="AY556" s="18" t="s">
        <v>237</v>
      </c>
      <c r="BE556" s="191">
        <f>IF(N556="základní",J556,0)</f>
        <v>0</v>
      </c>
      <c r="BF556" s="191">
        <f>IF(N556="snížená",J556,0)</f>
        <v>0</v>
      </c>
      <c r="BG556" s="191">
        <f>IF(N556="zákl. přenesená",J556,0)</f>
        <v>0</v>
      </c>
      <c r="BH556" s="191">
        <f>IF(N556="sníž. přenesená",J556,0)</f>
        <v>0</v>
      </c>
      <c r="BI556" s="191">
        <f>IF(N556="nulová",J556,0)</f>
        <v>0</v>
      </c>
      <c r="BJ556" s="18" t="s">
        <v>84</v>
      </c>
      <c r="BK556" s="191">
        <f>ROUND(I556*H556,2)</f>
        <v>0</v>
      </c>
      <c r="BL556" s="18" t="s">
        <v>331</v>
      </c>
      <c r="BM556" s="190" t="s">
        <v>1278</v>
      </c>
    </row>
    <row r="557" spans="1:65" s="2" customFormat="1" ht="10">
      <c r="A557" s="35"/>
      <c r="B557" s="36"/>
      <c r="C557" s="37"/>
      <c r="D557" s="192" t="s">
        <v>249</v>
      </c>
      <c r="E557" s="37"/>
      <c r="F557" s="193" t="s">
        <v>1277</v>
      </c>
      <c r="G557" s="37"/>
      <c r="H557" s="37"/>
      <c r="I557" s="194"/>
      <c r="J557" s="37"/>
      <c r="K557" s="37"/>
      <c r="L557" s="40"/>
      <c r="M557" s="195"/>
      <c r="N557" s="196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249</v>
      </c>
      <c r="AU557" s="18" t="s">
        <v>86</v>
      </c>
    </row>
    <row r="558" spans="1:65" s="13" customFormat="1" ht="10">
      <c r="B558" s="199"/>
      <c r="C558" s="200"/>
      <c r="D558" s="192" t="s">
        <v>252</v>
      </c>
      <c r="E558" s="200"/>
      <c r="F558" s="202" t="s">
        <v>1279</v>
      </c>
      <c r="G558" s="200"/>
      <c r="H558" s="203">
        <v>380.20499999999998</v>
      </c>
      <c r="I558" s="204"/>
      <c r="J558" s="200"/>
      <c r="K558" s="200"/>
      <c r="L558" s="205"/>
      <c r="M558" s="206"/>
      <c r="N558" s="207"/>
      <c r="O558" s="207"/>
      <c r="P558" s="207"/>
      <c r="Q558" s="207"/>
      <c r="R558" s="207"/>
      <c r="S558" s="207"/>
      <c r="T558" s="208"/>
      <c r="AT558" s="209" t="s">
        <v>252</v>
      </c>
      <c r="AU558" s="209" t="s">
        <v>86</v>
      </c>
      <c r="AV558" s="13" t="s">
        <v>86</v>
      </c>
      <c r="AW558" s="13" t="s">
        <v>4</v>
      </c>
      <c r="AX558" s="13" t="s">
        <v>84</v>
      </c>
      <c r="AY558" s="209" t="s">
        <v>237</v>
      </c>
    </row>
    <row r="559" spans="1:65" s="2" customFormat="1" ht="14.4" customHeight="1">
      <c r="A559" s="35"/>
      <c r="B559" s="36"/>
      <c r="C559" s="179" t="s">
        <v>1280</v>
      </c>
      <c r="D559" s="179" t="s">
        <v>242</v>
      </c>
      <c r="E559" s="180" t="s">
        <v>1281</v>
      </c>
      <c r="F559" s="181" t="s">
        <v>1282</v>
      </c>
      <c r="G559" s="182" t="s">
        <v>411</v>
      </c>
      <c r="H559" s="183">
        <v>260</v>
      </c>
      <c r="I559" s="184"/>
      <c r="J559" s="185">
        <f>ROUND(I559*H559,2)</f>
        <v>0</v>
      </c>
      <c r="K559" s="181" t="s">
        <v>246</v>
      </c>
      <c r="L559" s="40"/>
      <c r="M559" s="186" t="s">
        <v>19</v>
      </c>
      <c r="N559" s="187" t="s">
        <v>47</v>
      </c>
      <c r="O559" s="65"/>
      <c r="P559" s="188">
        <f>O559*H559</f>
        <v>0</v>
      </c>
      <c r="Q559" s="188">
        <v>0</v>
      </c>
      <c r="R559" s="188">
        <f>Q559*H559</f>
        <v>0</v>
      </c>
      <c r="S559" s="188">
        <v>0</v>
      </c>
      <c r="T559" s="189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0" t="s">
        <v>331</v>
      </c>
      <c r="AT559" s="190" t="s">
        <v>242</v>
      </c>
      <c r="AU559" s="190" t="s">
        <v>86</v>
      </c>
      <c r="AY559" s="18" t="s">
        <v>237</v>
      </c>
      <c r="BE559" s="191">
        <f>IF(N559="základní",J559,0)</f>
        <v>0</v>
      </c>
      <c r="BF559" s="191">
        <f>IF(N559="snížená",J559,0)</f>
        <v>0</v>
      </c>
      <c r="BG559" s="191">
        <f>IF(N559="zákl. přenesená",J559,0)</f>
        <v>0</v>
      </c>
      <c r="BH559" s="191">
        <f>IF(N559="sníž. přenesená",J559,0)</f>
        <v>0</v>
      </c>
      <c r="BI559" s="191">
        <f>IF(N559="nulová",J559,0)</f>
        <v>0</v>
      </c>
      <c r="BJ559" s="18" t="s">
        <v>84</v>
      </c>
      <c r="BK559" s="191">
        <f>ROUND(I559*H559,2)</f>
        <v>0</v>
      </c>
      <c r="BL559" s="18" t="s">
        <v>331</v>
      </c>
      <c r="BM559" s="190" t="s">
        <v>1283</v>
      </c>
    </row>
    <row r="560" spans="1:65" s="2" customFormat="1" ht="10">
      <c r="A560" s="35"/>
      <c r="B560" s="36"/>
      <c r="C560" s="37"/>
      <c r="D560" s="192" t="s">
        <v>249</v>
      </c>
      <c r="E560" s="37"/>
      <c r="F560" s="193" t="s">
        <v>1284</v>
      </c>
      <c r="G560" s="37"/>
      <c r="H560" s="37"/>
      <c r="I560" s="194"/>
      <c r="J560" s="37"/>
      <c r="K560" s="37"/>
      <c r="L560" s="40"/>
      <c r="M560" s="195"/>
      <c r="N560" s="196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249</v>
      </c>
      <c r="AU560" s="18" t="s">
        <v>86</v>
      </c>
    </row>
    <row r="561" spans="1:65" s="2" customFormat="1" ht="10">
      <c r="A561" s="35"/>
      <c r="B561" s="36"/>
      <c r="C561" s="37"/>
      <c r="D561" s="197" t="s">
        <v>250</v>
      </c>
      <c r="E561" s="37"/>
      <c r="F561" s="198" t="s">
        <v>1285</v>
      </c>
      <c r="G561" s="37"/>
      <c r="H561" s="37"/>
      <c r="I561" s="194"/>
      <c r="J561" s="37"/>
      <c r="K561" s="37"/>
      <c r="L561" s="40"/>
      <c r="M561" s="195"/>
      <c r="N561" s="196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250</v>
      </c>
      <c r="AU561" s="18" t="s">
        <v>86</v>
      </c>
    </row>
    <row r="562" spans="1:65" s="13" customFormat="1" ht="10">
      <c r="B562" s="199"/>
      <c r="C562" s="200"/>
      <c r="D562" s="192" t="s">
        <v>252</v>
      </c>
      <c r="E562" s="201" t="s">
        <v>19</v>
      </c>
      <c r="F562" s="202" t="s">
        <v>1286</v>
      </c>
      <c r="G562" s="200"/>
      <c r="H562" s="203">
        <v>260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252</v>
      </c>
      <c r="AU562" s="209" t="s">
        <v>86</v>
      </c>
      <c r="AV562" s="13" t="s">
        <v>86</v>
      </c>
      <c r="AW562" s="13" t="s">
        <v>37</v>
      </c>
      <c r="AX562" s="13" t="s">
        <v>76</v>
      </c>
      <c r="AY562" s="209" t="s">
        <v>237</v>
      </c>
    </row>
    <row r="563" spans="1:65" s="14" customFormat="1" ht="10">
      <c r="B563" s="210"/>
      <c r="C563" s="211"/>
      <c r="D563" s="192" t="s">
        <v>252</v>
      </c>
      <c r="E563" s="212" t="s">
        <v>19</v>
      </c>
      <c r="F563" s="213" t="s">
        <v>253</v>
      </c>
      <c r="G563" s="211"/>
      <c r="H563" s="214">
        <v>260</v>
      </c>
      <c r="I563" s="215"/>
      <c r="J563" s="211"/>
      <c r="K563" s="211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252</v>
      </c>
      <c r="AU563" s="220" t="s">
        <v>86</v>
      </c>
      <c r="AV563" s="14" t="s">
        <v>254</v>
      </c>
      <c r="AW563" s="14" t="s">
        <v>37</v>
      </c>
      <c r="AX563" s="14" t="s">
        <v>84</v>
      </c>
      <c r="AY563" s="220" t="s">
        <v>237</v>
      </c>
    </row>
    <row r="564" spans="1:65" s="2" customFormat="1" ht="14.4" customHeight="1">
      <c r="A564" s="35"/>
      <c r="B564" s="36"/>
      <c r="C564" s="225" t="s">
        <v>1287</v>
      </c>
      <c r="D564" s="225" t="s">
        <v>680</v>
      </c>
      <c r="E564" s="226" t="s">
        <v>1276</v>
      </c>
      <c r="F564" s="227" t="s">
        <v>1277</v>
      </c>
      <c r="G564" s="228" t="s">
        <v>411</v>
      </c>
      <c r="H564" s="229">
        <v>273</v>
      </c>
      <c r="I564" s="230"/>
      <c r="J564" s="231">
        <f>ROUND(I564*H564,2)</f>
        <v>0</v>
      </c>
      <c r="K564" s="227" t="s">
        <v>246</v>
      </c>
      <c r="L564" s="232"/>
      <c r="M564" s="233" t="s">
        <v>19</v>
      </c>
      <c r="N564" s="234" t="s">
        <v>47</v>
      </c>
      <c r="O564" s="65"/>
      <c r="P564" s="188">
        <f>O564*H564</f>
        <v>0</v>
      </c>
      <c r="Q564" s="188">
        <v>0</v>
      </c>
      <c r="R564" s="188">
        <f>Q564*H564</f>
        <v>0</v>
      </c>
      <c r="S564" s="188">
        <v>0</v>
      </c>
      <c r="T564" s="189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0" t="s">
        <v>602</v>
      </c>
      <c r="AT564" s="190" t="s">
        <v>680</v>
      </c>
      <c r="AU564" s="190" t="s">
        <v>86</v>
      </c>
      <c r="AY564" s="18" t="s">
        <v>237</v>
      </c>
      <c r="BE564" s="191">
        <f>IF(N564="základní",J564,0)</f>
        <v>0</v>
      </c>
      <c r="BF564" s="191">
        <f>IF(N564="snížená",J564,0)</f>
        <v>0</v>
      </c>
      <c r="BG564" s="191">
        <f>IF(N564="zákl. přenesená",J564,0)</f>
        <v>0</v>
      </c>
      <c r="BH564" s="191">
        <f>IF(N564="sníž. přenesená",J564,0)</f>
        <v>0</v>
      </c>
      <c r="BI564" s="191">
        <f>IF(N564="nulová",J564,0)</f>
        <v>0</v>
      </c>
      <c r="BJ564" s="18" t="s">
        <v>84</v>
      </c>
      <c r="BK564" s="191">
        <f>ROUND(I564*H564,2)</f>
        <v>0</v>
      </c>
      <c r="BL564" s="18" t="s">
        <v>331</v>
      </c>
      <c r="BM564" s="190" t="s">
        <v>1288</v>
      </c>
    </row>
    <row r="565" spans="1:65" s="2" customFormat="1" ht="10">
      <c r="A565" s="35"/>
      <c r="B565" s="36"/>
      <c r="C565" s="37"/>
      <c r="D565" s="192" t="s">
        <v>249</v>
      </c>
      <c r="E565" s="37"/>
      <c r="F565" s="193" t="s">
        <v>1277</v>
      </c>
      <c r="G565" s="37"/>
      <c r="H565" s="37"/>
      <c r="I565" s="194"/>
      <c r="J565" s="37"/>
      <c r="K565" s="37"/>
      <c r="L565" s="40"/>
      <c r="M565" s="195"/>
      <c r="N565" s="196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249</v>
      </c>
      <c r="AU565" s="18" t="s">
        <v>86</v>
      </c>
    </row>
    <row r="566" spans="1:65" s="13" customFormat="1" ht="10">
      <c r="B566" s="199"/>
      <c r="C566" s="200"/>
      <c r="D566" s="192" t="s">
        <v>252</v>
      </c>
      <c r="E566" s="200"/>
      <c r="F566" s="202" t="s">
        <v>1289</v>
      </c>
      <c r="G566" s="200"/>
      <c r="H566" s="203">
        <v>273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252</v>
      </c>
      <c r="AU566" s="209" t="s">
        <v>86</v>
      </c>
      <c r="AV566" s="13" t="s">
        <v>86</v>
      </c>
      <c r="AW566" s="13" t="s">
        <v>4</v>
      </c>
      <c r="AX566" s="13" t="s">
        <v>84</v>
      </c>
      <c r="AY566" s="209" t="s">
        <v>237</v>
      </c>
    </row>
    <row r="567" spans="1:65" s="2" customFormat="1" ht="14.4" customHeight="1">
      <c r="A567" s="35"/>
      <c r="B567" s="36"/>
      <c r="C567" s="179" t="s">
        <v>1290</v>
      </c>
      <c r="D567" s="179" t="s">
        <v>242</v>
      </c>
      <c r="E567" s="180" t="s">
        <v>1291</v>
      </c>
      <c r="F567" s="181" t="s">
        <v>1292</v>
      </c>
      <c r="G567" s="182" t="s">
        <v>411</v>
      </c>
      <c r="H567" s="183">
        <v>949.05399999999997</v>
      </c>
      <c r="I567" s="184"/>
      <c r="J567" s="185">
        <f>ROUND(I567*H567,2)</f>
        <v>0</v>
      </c>
      <c r="K567" s="181" t="s">
        <v>246</v>
      </c>
      <c r="L567" s="40"/>
      <c r="M567" s="186" t="s">
        <v>19</v>
      </c>
      <c r="N567" s="187" t="s">
        <v>47</v>
      </c>
      <c r="O567" s="65"/>
      <c r="P567" s="188">
        <f>O567*H567</f>
        <v>0</v>
      </c>
      <c r="Q567" s="188">
        <v>4.4000000000000002E-4</v>
      </c>
      <c r="R567" s="188">
        <f>Q567*H567</f>
        <v>0.41758376000000003</v>
      </c>
      <c r="S567" s="188">
        <v>0</v>
      </c>
      <c r="T567" s="189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0" t="s">
        <v>331</v>
      </c>
      <c r="AT567" s="190" t="s">
        <v>242</v>
      </c>
      <c r="AU567" s="190" t="s">
        <v>86</v>
      </c>
      <c r="AY567" s="18" t="s">
        <v>237</v>
      </c>
      <c r="BE567" s="191">
        <f>IF(N567="základní",J567,0)</f>
        <v>0</v>
      </c>
      <c r="BF567" s="191">
        <f>IF(N567="snížená",J567,0)</f>
        <v>0</v>
      </c>
      <c r="BG567" s="191">
        <f>IF(N567="zákl. přenesená",J567,0)</f>
        <v>0</v>
      </c>
      <c r="BH567" s="191">
        <f>IF(N567="sníž. přenesená",J567,0)</f>
        <v>0</v>
      </c>
      <c r="BI567" s="191">
        <f>IF(N567="nulová",J567,0)</f>
        <v>0</v>
      </c>
      <c r="BJ567" s="18" t="s">
        <v>84</v>
      </c>
      <c r="BK567" s="191">
        <f>ROUND(I567*H567,2)</f>
        <v>0</v>
      </c>
      <c r="BL567" s="18" t="s">
        <v>331</v>
      </c>
      <c r="BM567" s="190" t="s">
        <v>1293</v>
      </c>
    </row>
    <row r="568" spans="1:65" s="2" customFormat="1" ht="10">
      <c r="A568" s="35"/>
      <c r="B568" s="36"/>
      <c r="C568" s="37"/>
      <c r="D568" s="192" t="s">
        <v>249</v>
      </c>
      <c r="E568" s="37"/>
      <c r="F568" s="193" t="s">
        <v>1294</v>
      </c>
      <c r="G568" s="37"/>
      <c r="H568" s="37"/>
      <c r="I568" s="194"/>
      <c r="J568" s="37"/>
      <c r="K568" s="37"/>
      <c r="L568" s="40"/>
      <c r="M568" s="195"/>
      <c r="N568" s="196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249</v>
      </c>
      <c r="AU568" s="18" t="s">
        <v>86</v>
      </c>
    </row>
    <row r="569" spans="1:65" s="2" customFormat="1" ht="10">
      <c r="A569" s="35"/>
      <c r="B569" s="36"/>
      <c r="C569" s="37"/>
      <c r="D569" s="197" t="s">
        <v>250</v>
      </c>
      <c r="E569" s="37"/>
      <c r="F569" s="198" t="s">
        <v>1295</v>
      </c>
      <c r="G569" s="37"/>
      <c r="H569" s="37"/>
      <c r="I569" s="194"/>
      <c r="J569" s="37"/>
      <c r="K569" s="37"/>
      <c r="L569" s="40"/>
      <c r="M569" s="195"/>
      <c r="N569" s="196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250</v>
      </c>
      <c r="AU569" s="18" t="s">
        <v>86</v>
      </c>
    </row>
    <row r="570" spans="1:65" s="13" customFormat="1" ht="10">
      <c r="B570" s="199"/>
      <c r="C570" s="200"/>
      <c r="D570" s="192" t="s">
        <v>252</v>
      </c>
      <c r="E570" s="201" t="s">
        <v>19</v>
      </c>
      <c r="F570" s="202" t="s">
        <v>826</v>
      </c>
      <c r="G570" s="200"/>
      <c r="H570" s="203">
        <v>193.23500000000001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252</v>
      </c>
      <c r="AU570" s="209" t="s">
        <v>86</v>
      </c>
      <c r="AV570" s="13" t="s">
        <v>86</v>
      </c>
      <c r="AW570" s="13" t="s">
        <v>37</v>
      </c>
      <c r="AX570" s="13" t="s">
        <v>76</v>
      </c>
      <c r="AY570" s="209" t="s">
        <v>237</v>
      </c>
    </row>
    <row r="571" spans="1:65" s="13" customFormat="1" ht="10">
      <c r="B571" s="199"/>
      <c r="C571" s="200"/>
      <c r="D571" s="192" t="s">
        <v>252</v>
      </c>
      <c r="E571" s="201" t="s">
        <v>19</v>
      </c>
      <c r="F571" s="202" t="s">
        <v>827</v>
      </c>
      <c r="G571" s="200"/>
      <c r="H571" s="203">
        <v>37.058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252</v>
      </c>
      <c r="AU571" s="209" t="s">
        <v>86</v>
      </c>
      <c r="AV571" s="13" t="s">
        <v>86</v>
      </c>
      <c r="AW571" s="13" t="s">
        <v>37</v>
      </c>
      <c r="AX571" s="13" t="s">
        <v>76</v>
      </c>
      <c r="AY571" s="209" t="s">
        <v>237</v>
      </c>
    </row>
    <row r="572" spans="1:65" s="13" customFormat="1" ht="10">
      <c r="B572" s="199"/>
      <c r="C572" s="200"/>
      <c r="D572" s="192" t="s">
        <v>252</v>
      </c>
      <c r="E572" s="201" t="s">
        <v>19</v>
      </c>
      <c r="F572" s="202" t="s">
        <v>828</v>
      </c>
      <c r="G572" s="200"/>
      <c r="H572" s="203">
        <v>21.89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252</v>
      </c>
      <c r="AU572" s="209" t="s">
        <v>86</v>
      </c>
      <c r="AV572" s="13" t="s">
        <v>86</v>
      </c>
      <c r="AW572" s="13" t="s">
        <v>37</v>
      </c>
      <c r="AX572" s="13" t="s">
        <v>76</v>
      </c>
      <c r="AY572" s="209" t="s">
        <v>237</v>
      </c>
    </row>
    <row r="573" spans="1:65" s="13" customFormat="1" ht="10">
      <c r="B573" s="199"/>
      <c r="C573" s="200"/>
      <c r="D573" s="192" t="s">
        <v>252</v>
      </c>
      <c r="E573" s="201" t="s">
        <v>19</v>
      </c>
      <c r="F573" s="202" t="s">
        <v>829</v>
      </c>
      <c r="G573" s="200"/>
      <c r="H573" s="203">
        <v>12.997999999999999</v>
      </c>
      <c r="I573" s="204"/>
      <c r="J573" s="200"/>
      <c r="K573" s="200"/>
      <c r="L573" s="205"/>
      <c r="M573" s="206"/>
      <c r="N573" s="207"/>
      <c r="O573" s="207"/>
      <c r="P573" s="207"/>
      <c r="Q573" s="207"/>
      <c r="R573" s="207"/>
      <c r="S573" s="207"/>
      <c r="T573" s="208"/>
      <c r="AT573" s="209" t="s">
        <v>252</v>
      </c>
      <c r="AU573" s="209" t="s">
        <v>86</v>
      </c>
      <c r="AV573" s="13" t="s">
        <v>86</v>
      </c>
      <c r="AW573" s="13" t="s">
        <v>37</v>
      </c>
      <c r="AX573" s="13" t="s">
        <v>76</v>
      </c>
      <c r="AY573" s="209" t="s">
        <v>237</v>
      </c>
    </row>
    <row r="574" spans="1:65" s="13" customFormat="1" ht="10">
      <c r="B574" s="199"/>
      <c r="C574" s="200"/>
      <c r="D574" s="192" t="s">
        <v>252</v>
      </c>
      <c r="E574" s="201" t="s">
        <v>19</v>
      </c>
      <c r="F574" s="202" t="s">
        <v>830</v>
      </c>
      <c r="G574" s="200"/>
      <c r="H574" s="203">
        <v>9.18</v>
      </c>
      <c r="I574" s="204"/>
      <c r="J574" s="200"/>
      <c r="K574" s="200"/>
      <c r="L574" s="205"/>
      <c r="M574" s="206"/>
      <c r="N574" s="207"/>
      <c r="O574" s="207"/>
      <c r="P574" s="207"/>
      <c r="Q574" s="207"/>
      <c r="R574" s="207"/>
      <c r="S574" s="207"/>
      <c r="T574" s="208"/>
      <c r="AT574" s="209" t="s">
        <v>252</v>
      </c>
      <c r="AU574" s="209" t="s">
        <v>86</v>
      </c>
      <c r="AV574" s="13" t="s">
        <v>86</v>
      </c>
      <c r="AW574" s="13" t="s">
        <v>37</v>
      </c>
      <c r="AX574" s="13" t="s">
        <v>76</v>
      </c>
      <c r="AY574" s="209" t="s">
        <v>237</v>
      </c>
    </row>
    <row r="575" spans="1:65" s="13" customFormat="1" ht="10">
      <c r="B575" s="199"/>
      <c r="C575" s="200"/>
      <c r="D575" s="192" t="s">
        <v>252</v>
      </c>
      <c r="E575" s="201" t="s">
        <v>19</v>
      </c>
      <c r="F575" s="202" t="s">
        <v>831</v>
      </c>
      <c r="G575" s="200"/>
      <c r="H575" s="203">
        <v>28.065999999999999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252</v>
      </c>
      <c r="AU575" s="209" t="s">
        <v>86</v>
      </c>
      <c r="AV575" s="13" t="s">
        <v>86</v>
      </c>
      <c r="AW575" s="13" t="s">
        <v>37</v>
      </c>
      <c r="AX575" s="13" t="s">
        <v>76</v>
      </c>
      <c r="AY575" s="209" t="s">
        <v>237</v>
      </c>
    </row>
    <row r="576" spans="1:65" s="13" customFormat="1" ht="10">
      <c r="B576" s="199"/>
      <c r="C576" s="200"/>
      <c r="D576" s="192" t="s">
        <v>252</v>
      </c>
      <c r="E576" s="201" t="s">
        <v>19</v>
      </c>
      <c r="F576" s="202" t="s">
        <v>832</v>
      </c>
      <c r="G576" s="200"/>
      <c r="H576" s="203">
        <v>4.59</v>
      </c>
      <c r="I576" s="204"/>
      <c r="J576" s="200"/>
      <c r="K576" s="200"/>
      <c r="L576" s="205"/>
      <c r="M576" s="206"/>
      <c r="N576" s="207"/>
      <c r="O576" s="207"/>
      <c r="P576" s="207"/>
      <c r="Q576" s="207"/>
      <c r="R576" s="207"/>
      <c r="S576" s="207"/>
      <c r="T576" s="208"/>
      <c r="AT576" s="209" t="s">
        <v>252</v>
      </c>
      <c r="AU576" s="209" t="s">
        <v>86</v>
      </c>
      <c r="AV576" s="13" t="s">
        <v>86</v>
      </c>
      <c r="AW576" s="13" t="s">
        <v>37</v>
      </c>
      <c r="AX576" s="13" t="s">
        <v>76</v>
      </c>
      <c r="AY576" s="209" t="s">
        <v>237</v>
      </c>
    </row>
    <row r="577" spans="2:51" s="13" customFormat="1" ht="10">
      <c r="B577" s="199"/>
      <c r="C577" s="200"/>
      <c r="D577" s="192" t="s">
        <v>252</v>
      </c>
      <c r="E577" s="201" t="s">
        <v>19</v>
      </c>
      <c r="F577" s="202" t="s">
        <v>833</v>
      </c>
      <c r="G577" s="200"/>
      <c r="H577" s="203">
        <v>5.508</v>
      </c>
      <c r="I577" s="204"/>
      <c r="J577" s="200"/>
      <c r="K577" s="200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252</v>
      </c>
      <c r="AU577" s="209" t="s">
        <v>86</v>
      </c>
      <c r="AV577" s="13" t="s">
        <v>86</v>
      </c>
      <c r="AW577" s="13" t="s">
        <v>37</v>
      </c>
      <c r="AX577" s="13" t="s">
        <v>76</v>
      </c>
      <c r="AY577" s="209" t="s">
        <v>237</v>
      </c>
    </row>
    <row r="578" spans="2:51" s="13" customFormat="1" ht="10">
      <c r="B578" s="199"/>
      <c r="C578" s="200"/>
      <c r="D578" s="192" t="s">
        <v>252</v>
      </c>
      <c r="E578" s="201" t="s">
        <v>19</v>
      </c>
      <c r="F578" s="202" t="s">
        <v>834</v>
      </c>
      <c r="G578" s="200"/>
      <c r="H578" s="203">
        <v>148.20099999999999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252</v>
      </c>
      <c r="AU578" s="209" t="s">
        <v>86</v>
      </c>
      <c r="AV578" s="13" t="s">
        <v>86</v>
      </c>
      <c r="AW578" s="13" t="s">
        <v>37</v>
      </c>
      <c r="AX578" s="13" t="s">
        <v>76</v>
      </c>
      <c r="AY578" s="209" t="s">
        <v>237</v>
      </c>
    </row>
    <row r="579" spans="2:51" s="13" customFormat="1" ht="10">
      <c r="B579" s="199"/>
      <c r="C579" s="200"/>
      <c r="D579" s="192" t="s">
        <v>252</v>
      </c>
      <c r="E579" s="201" t="s">
        <v>19</v>
      </c>
      <c r="F579" s="202" t="s">
        <v>835</v>
      </c>
      <c r="G579" s="200"/>
      <c r="H579" s="203">
        <v>70.48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252</v>
      </c>
      <c r="AU579" s="209" t="s">
        <v>86</v>
      </c>
      <c r="AV579" s="13" t="s">
        <v>86</v>
      </c>
      <c r="AW579" s="13" t="s">
        <v>37</v>
      </c>
      <c r="AX579" s="13" t="s">
        <v>76</v>
      </c>
      <c r="AY579" s="209" t="s">
        <v>237</v>
      </c>
    </row>
    <row r="580" spans="2:51" s="13" customFormat="1" ht="10">
      <c r="B580" s="199"/>
      <c r="C580" s="200"/>
      <c r="D580" s="192" t="s">
        <v>252</v>
      </c>
      <c r="E580" s="201" t="s">
        <v>19</v>
      </c>
      <c r="F580" s="202" t="s">
        <v>836</v>
      </c>
      <c r="G580" s="200"/>
      <c r="H580" s="203">
        <v>30.716000000000001</v>
      </c>
      <c r="I580" s="204"/>
      <c r="J580" s="200"/>
      <c r="K580" s="200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252</v>
      </c>
      <c r="AU580" s="209" t="s">
        <v>86</v>
      </c>
      <c r="AV580" s="13" t="s">
        <v>86</v>
      </c>
      <c r="AW580" s="13" t="s">
        <v>37</v>
      </c>
      <c r="AX580" s="13" t="s">
        <v>76</v>
      </c>
      <c r="AY580" s="209" t="s">
        <v>237</v>
      </c>
    </row>
    <row r="581" spans="2:51" s="13" customFormat="1" ht="10">
      <c r="B581" s="199"/>
      <c r="C581" s="200"/>
      <c r="D581" s="192" t="s">
        <v>252</v>
      </c>
      <c r="E581" s="201" t="s">
        <v>19</v>
      </c>
      <c r="F581" s="202" t="s">
        <v>837</v>
      </c>
      <c r="G581" s="200"/>
      <c r="H581" s="203">
        <v>11.548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252</v>
      </c>
      <c r="AU581" s="209" t="s">
        <v>86</v>
      </c>
      <c r="AV581" s="13" t="s">
        <v>86</v>
      </c>
      <c r="AW581" s="13" t="s">
        <v>37</v>
      </c>
      <c r="AX581" s="13" t="s">
        <v>76</v>
      </c>
      <c r="AY581" s="209" t="s">
        <v>237</v>
      </c>
    </row>
    <row r="582" spans="2:51" s="13" customFormat="1" ht="10">
      <c r="B582" s="199"/>
      <c r="C582" s="200"/>
      <c r="D582" s="192" t="s">
        <v>252</v>
      </c>
      <c r="E582" s="201" t="s">
        <v>19</v>
      </c>
      <c r="F582" s="202" t="s">
        <v>838</v>
      </c>
      <c r="G582" s="200"/>
      <c r="H582" s="203">
        <v>17.934000000000001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252</v>
      </c>
      <c r="AU582" s="209" t="s">
        <v>86</v>
      </c>
      <c r="AV582" s="13" t="s">
        <v>86</v>
      </c>
      <c r="AW582" s="13" t="s">
        <v>37</v>
      </c>
      <c r="AX582" s="13" t="s">
        <v>76</v>
      </c>
      <c r="AY582" s="209" t="s">
        <v>237</v>
      </c>
    </row>
    <row r="583" spans="2:51" s="13" customFormat="1" ht="10">
      <c r="B583" s="199"/>
      <c r="C583" s="200"/>
      <c r="D583" s="192" t="s">
        <v>252</v>
      </c>
      <c r="E583" s="201" t="s">
        <v>19</v>
      </c>
      <c r="F583" s="202" t="s">
        <v>839</v>
      </c>
      <c r="G583" s="200"/>
      <c r="H583" s="203">
        <v>11.066000000000001</v>
      </c>
      <c r="I583" s="204"/>
      <c r="J583" s="200"/>
      <c r="K583" s="200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252</v>
      </c>
      <c r="AU583" s="209" t="s">
        <v>86</v>
      </c>
      <c r="AV583" s="13" t="s">
        <v>86</v>
      </c>
      <c r="AW583" s="13" t="s">
        <v>37</v>
      </c>
      <c r="AX583" s="13" t="s">
        <v>76</v>
      </c>
      <c r="AY583" s="209" t="s">
        <v>237</v>
      </c>
    </row>
    <row r="584" spans="2:51" s="13" customFormat="1" ht="10">
      <c r="B584" s="199"/>
      <c r="C584" s="200"/>
      <c r="D584" s="192" t="s">
        <v>252</v>
      </c>
      <c r="E584" s="201" t="s">
        <v>19</v>
      </c>
      <c r="F584" s="202" t="s">
        <v>840</v>
      </c>
      <c r="G584" s="200"/>
      <c r="H584" s="203">
        <v>34.334000000000003</v>
      </c>
      <c r="I584" s="204"/>
      <c r="J584" s="200"/>
      <c r="K584" s="200"/>
      <c r="L584" s="205"/>
      <c r="M584" s="206"/>
      <c r="N584" s="207"/>
      <c r="O584" s="207"/>
      <c r="P584" s="207"/>
      <c r="Q584" s="207"/>
      <c r="R584" s="207"/>
      <c r="S584" s="207"/>
      <c r="T584" s="208"/>
      <c r="AT584" s="209" t="s">
        <v>252</v>
      </c>
      <c r="AU584" s="209" t="s">
        <v>86</v>
      </c>
      <c r="AV584" s="13" t="s">
        <v>86</v>
      </c>
      <c r="AW584" s="13" t="s">
        <v>37</v>
      </c>
      <c r="AX584" s="13" t="s">
        <v>76</v>
      </c>
      <c r="AY584" s="209" t="s">
        <v>237</v>
      </c>
    </row>
    <row r="585" spans="2:51" s="13" customFormat="1" ht="10">
      <c r="B585" s="199"/>
      <c r="C585" s="200"/>
      <c r="D585" s="192" t="s">
        <v>252</v>
      </c>
      <c r="E585" s="201" t="s">
        <v>19</v>
      </c>
      <c r="F585" s="202" t="s">
        <v>841</v>
      </c>
      <c r="G585" s="200"/>
      <c r="H585" s="203">
        <v>24.763999999999999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252</v>
      </c>
      <c r="AU585" s="209" t="s">
        <v>86</v>
      </c>
      <c r="AV585" s="13" t="s">
        <v>86</v>
      </c>
      <c r="AW585" s="13" t="s">
        <v>37</v>
      </c>
      <c r="AX585" s="13" t="s">
        <v>76</v>
      </c>
      <c r="AY585" s="209" t="s">
        <v>237</v>
      </c>
    </row>
    <row r="586" spans="2:51" s="13" customFormat="1" ht="10">
      <c r="B586" s="199"/>
      <c r="C586" s="200"/>
      <c r="D586" s="192" t="s">
        <v>252</v>
      </c>
      <c r="E586" s="201" t="s">
        <v>19</v>
      </c>
      <c r="F586" s="202" t="s">
        <v>842</v>
      </c>
      <c r="G586" s="200"/>
      <c r="H586" s="203">
        <v>70.462000000000003</v>
      </c>
      <c r="I586" s="204"/>
      <c r="J586" s="200"/>
      <c r="K586" s="200"/>
      <c r="L586" s="205"/>
      <c r="M586" s="206"/>
      <c r="N586" s="207"/>
      <c r="O586" s="207"/>
      <c r="P586" s="207"/>
      <c r="Q586" s="207"/>
      <c r="R586" s="207"/>
      <c r="S586" s="207"/>
      <c r="T586" s="208"/>
      <c r="AT586" s="209" t="s">
        <v>252</v>
      </c>
      <c r="AU586" s="209" t="s">
        <v>86</v>
      </c>
      <c r="AV586" s="13" t="s">
        <v>86</v>
      </c>
      <c r="AW586" s="13" t="s">
        <v>37</v>
      </c>
      <c r="AX586" s="13" t="s">
        <v>76</v>
      </c>
      <c r="AY586" s="209" t="s">
        <v>237</v>
      </c>
    </row>
    <row r="587" spans="2:51" s="13" customFormat="1" ht="10">
      <c r="B587" s="199"/>
      <c r="C587" s="200"/>
      <c r="D587" s="192" t="s">
        <v>252</v>
      </c>
      <c r="E587" s="201" t="s">
        <v>19</v>
      </c>
      <c r="F587" s="202" t="s">
        <v>843</v>
      </c>
      <c r="G587" s="200"/>
      <c r="H587" s="203">
        <v>29.105</v>
      </c>
      <c r="I587" s="204"/>
      <c r="J587" s="200"/>
      <c r="K587" s="200"/>
      <c r="L587" s="205"/>
      <c r="M587" s="206"/>
      <c r="N587" s="207"/>
      <c r="O587" s="207"/>
      <c r="P587" s="207"/>
      <c r="Q587" s="207"/>
      <c r="R587" s="207"/>
      <c r="S587" s="207"/>
      <c r="T587" s="208"/>
      <c r="AT587" s="209" t="s">
        <v>252</v>
      </c>
      <c r="AU587" s="209" t="s">
        <v>86</v>
      </c>
      <c r="AV587" s="13" t="s">
        <v>86</v>
      </c>
      <c r="AW587" s="13" t="s">
        <v>37</v>
      </c>
      <c r="AX587" s="13" t="s">
        <v>76</v>
      </c>
      <c r="AY587" s="209" t="s">
        <v>237</v>
      </c>
    </row>
    <row r="588" spans="2:51" s="13" customFormat="1" ht="10">
      <c r="B588" s="199"/>
      <c r="C588" s="200"/>
      <c r="D588" s="192" t="s">
        <v>252</v>
      </c>
      <c r="E588" s="201" t="s">
        <v>19</v>
      </c>
      <c r="F588" s="202" t="s">
        <v>844</v>
      </c>
      <c r="G588" s="200"/>
      <c r="H588" s="203">
        <v>33.767000000000003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252</v>
      </c>
      <c r="AU588" s="209" t="s">
        <v>86</v>
      </c>
      <c r="AV588" s="13" t="s">
        <v>86</v>
      </c>
      <c r="AW588" s="13" t="s">
        <v>37</v>
      </c>
      <c r="AX588" s="13" t="s">
        <v>76</v>
      </c>
      <c r="AY588" s="209" t="s">
        <v>237</v>
      </c>
    </row>
    <row r="589" spans="2:51" s="13" customFormat="1" ht="10">
      <c r="B589" s="199"/>
      <c r="C589" s="200"/>
      <c r="D589" s="192" t="s">
        <v>252</v>
      </c>
      <c r="E589" s="201" t="s">
        <v>19</v>
      </c>
      <c r="F589" s="202" t="s">
        <v>845</v>
      </c>
      <c r="G589" s="200"/>
      <c r="H589" s="203">
        <v>19.654</v>
      </c>
      <c r="I589" s="204"/>
      <c r="J589" s="200"/>
      <c r="K589" s="200"/>
      <c r="L589" s="205"/>
      <c r="M589" s="206"/>
      <c r="N589" s="207"/>
      <c r="O589" s="207"/>
      <c r="P589" s="207"/>
      <c r="Q589" s="207"/>
      <c r="R589" s="207"/>
      <c r="S589" s="207"/>
      <c r="T589" s="208"/>
      <c r="AT589" s="209" t="s">
        <v>252</v>
      </c>
      <c r="AU589" s="209" t="s">
        <v>86</v>
      </c>
      <c r="AV589" s="13" t="s">
        <v>86</v>
      </c>
      <c r="AW589" s="13" t="s">
        <v>37</v>
      </c>
      <c r="AX589" s="13" t="s">
        <v>76</v>
      </c>
      <c r="AY589" s="209" t="s">
        <v>237</v>
      </c>
    </row>
    <row r="590" spans="2:51" s="13" customFormat="1" ht="10">
      <c r="B590" s="199"/>
      <c r="C590" s="200"/>
      <c r="D590" s="192" t="s">
        <v>252</v>
      </c>
      <c r="E590" s="201" t="s">
        <v>19</v>
      </c>
      <c r="F590" s="202" t="s">
        <v>846</v>
      </c>
      <c r="G590" s="200"/>
      <c r="H590" s="203">
        <v>24.02</v>
      </c>
      <c r="I590" s="204"/>
      <c r="J590" s="200"/>
      <c r="K590" s="200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252</v>
      </c>
      <c r="AU590" s="209" t="s">
        <v>86</v>
      </c>
      <c r="AV590" s="13" t="s">
        <v>86</v>
      </c>
      <c r="AW590" s="13" t="s">
        <v>37</v>
      </c>
      <c r="AX590" s="13" t="s">
        <v>76</v>
      </c>
      <c r="AY590" s="209" t="s">
        <v>237</v>
      </c>
    </row>
    <row r="591" spans="2:51" s="13" customFormat="1" ht="10">
      <c r="B591" s="199"/>
      <c r="C591" s="200"/>
      <c r="D591" s="192" t="s">
        <v>252</v>
      </c>
      <c r="E591" s="201" t="s">
        <v>19</v>
      </c>
      <c r="F591" s="202" t="s">
        <v>847</v>
      </c>
      <c r="G591" s="200"/>
      <c r="H591" s="203">
        <v>37.552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252</v>
      </c>
      <c r="AU591" s="209" t="s">
        <v>86</v>
      </c>
      <c r="AV591" s="13" t="s">
        <v>86</v>
      </c>
      <c r="AW591" s="13" t="s">
        <v>37</v>
      </c>
      <c r="AX591" s="13" t="s">
        <v>76</v>
      </c>
      <c r="AY591" s="209" t="s">
        <v>237</v>
      </c>
    </row>
    <row r="592" spans="2:51" s="13" customFormat="1" ht="10">
      <c r="B592" s="199"/>
      <c r="C592" s="200"/>
      <c r="D592" s="192" t="s">
        <v>252</v>
      </c>
      <c r="E592" s="201" t="s">
        <v>19</v>
      </c>
      <c r="F592" s="202" t="s">
        <v>848</v>
      </c>
      <c r="G592" s="200"/>
      <c r="H592" s="203">
        <v>64.424000000000007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252</v>
      </c>
      <c r="AU592" s="209" t="s">
        <v>86</v>
      </c>
      <c r="AV592" s="13" t="s">
        <v>86</v>
      </c>
      <c r="AW592" s="13" t="s">
        <v>37</v>
      </c>
      <c r="AX592" s="13" t="s">
        <v>76</v>
      </c>
      <c r="AY592" s="209" t="s">
        <v>237</v>
      </c>
    </row>
    <row r="593" spans="1:65" s="13" customFormat="1" ht="10">
      <c r="B593" s="199"/>
      <c r="C593" s="200"/>
      <c r="D593" s="192" t="s">
        <v>252</v>
      </c>
      <c r="E593" s="201" t="s">
        <v>19</v>
      </c>
      <c r="F593" s="202" t="s">
        <v>849</v>
      </c>
      <c r="G593" s="200"/>
      <c r="H593" s="203">
        <v>5.61</v>
      </c>
      <c r="I593" s="204"/>
      <c r="J593" s="200"/>
      <c r="K593" s="200"/>
      <c r="L593" s="205"/>
      <c r="M593" s="206"/>
      <c r="N593" s="207"/>
      <c r="O593" s="207"/>
      <c r="P593" s="207"/>
      <c r="Q593" s="207"/>
      <c r="R593" s="207"/>
      <c r="S593" s="207"/>
      <c r="T593" s="208"/>
      <c r="AT593" s="209" t="s">
        <v>252</v>
      </c>
      <c r="AU593" s="209" t="s">
        <v>86</v>
      </c>
      <c r="AV593" s="13" t="s">
        <v>86</v>
      </c>
      <c r="AW593" s="13" t="s">
        <v>37</v>
      </c>
      <c r="AX593" s="13" t="s">
        <v>76</v>
      </c>
      <c r="AY593" s="209" t="s">
        <v>237</v>
      </c>
    </row>
    <row r="594" spans="1:65" s="13" customFormat="1" ht="10">
      <c r="B594" s="199"/>
      <c r="C594" s="200"/>
      <c r="D594" s="192" t="s">
        <v>252</v>
      </c>
      <c r="E594" s="201" t="s">
        <v>19</v>
      </c>
      <c r="F594" s="202" t="s">
        <v>850</v>
      </c>
      <c r="G594" s="200"/>
      <c r="H594" s="203">
        <v>2.8919999999999999</v>
      </c>
      <c r="I594" s="204"/>
      <c r="J594" s="200"/>
      <c r="K594" s="200"/>
      <c r="L594" s="205"/>
      <c r="M594" s="206"/>
      <c r="N594" s="207"/>
      <c r="O594" s="207"/>
      <c r="P594" s="207"/>
      <c r="Q594" s="207"/>
      <c r="R594" s="207"/>
      <c r="S594" s="207"/>
      <c r="T594" s="208"/>
      <c r="AT594" s="209" t="s">
        <v>252</v>
      </c>
      <c r="AU594" s="209" t="s">
        <v>86</v>
      </c>
      <c r="AV594" s="13" t="s">
        <v>86</v>
      </c>
      <c r="AW594" s="13" t="s">
        <v>37</v>
      </c>
      <c r="AX594" s="13" t="s">
        <v>76</v>
      </c>
      <c r="AY594" s="209" t="s">
        <v>237</v>
      </c>
    </row>
    <row r="595" spans="1:65" s="13" customFormat="1" ht="10">
      <c r="B595" s="199"/>
      <c r="C595" s="200"/>
      <c r="D595" s="192" t="s">
        <v>252</v>
      </c>
      <c r="E595" s="201" t="s">
        <v>19</v>
      </c>
      <c r="F595" s="202" t="s">
        <v>851</v>
      </c>
      <c r="G595" s="200"/>
      <c r="H595" s="203">
        <v>0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252</v>
      </c>
      <c r="AU595" s="209" t="s">
        <v>86</v>
      </c>
      <c r="AV595" s="13" t="s">
        <v>86</v>
      </c>
      <c r="AW595" s="13" t="s">
        <v>37</v>
      </c>
      <c r="AX595" s="13" t="s">
        <v>76</v>
      </c>
      <c r="AY595" s="209" t="s">
        <v>237</v>
      </c>
    </row>
    <row r="596" spans="1:65" s="13" customFormat="1" ht="10">
      <c r="B596" s="199"/>
      <c r="C596" s="200"/>
      <c r="D596" s="192" t="s">
        <v>252</v>
      </c>
      <c r="E596" s="201" t="s">
        <v>19</v>
      </c>
      <c r="F596" s="202" t="s">
        <v>852</v>
      </c>
      <c r="G596" s="200"/>
      <c r="H596" s="203">
        <v>0</v>
      </c>
      <c r="I596" s="204"/>
      <c r="J596" s="200"/>
      <c r="K596" s="200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252</v>
      </c>
      <c r="AU596" s="209" t="s">
        <v>86</v>
      </c>
      <c r="AV596" s="13" t="s">
        <v>86</v>
      </c>
      <c r="AW596" s="13" t="s">
        <v>37</v>
      </c>
      <c r="AX596" s="13" t="s">
        <v>76</v>
      </c>
      <c r="AY596" s="209" t="s">
        <v>237</v>
      </c>
    </row>
    <row r="597" spans="1:65" s="14" customFormat="1" ht="10">
      <c r="B597" s="210"/>
      <c r="C597" s="211"/>
      <c r="D597" s="192" t="s">
        <v>252</v>
      </c>
      <c r="E597" s="212" t="s">
        <v>19</v>
      </c>
      <c r="F597" s="213" t="s">
        <v>253</v>
      </c>
      <c r="G597" s="211"/>
      <c r="H597" s="214">
        <v>949.05399999999997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252</v>
      </c>
      <c r="AU597" s="220" t="s">
        <v>86</v>
      </c>
      <c r="AV597" s="14" t="s">
        <v>254</v>
      </c>
      <c r="AW597" s="14" t="s">
        <v>37</v>
      </c>
      <c r="AX597" s="14" t="s">
        <v>84</v>
      </c>
      <c r="AY597" s="220" t="s">
        <v>237</v>
      </c>
    </row>
    <row r="598" spans="1:65" s="2" customFormat="1" ht="14.4" customHeight="1">
      <c r="A598" s="35"/>
      <c r="B598" s="36"/>
      <c r="C598" s="179" t="s">
        <v>1296</v>
      </c>
      <c r="D598" s="179" t="s">
        <v>242</v>
      </c>
      <c r="E598" s="180" t="s">
        <v>1297</v>
      </c>
      <c r="F598" s="181" t="s">
        <v>1298</v>
      </c>
      <c r="G598" s="182" t="s">
        <v>411</v>
      </c>
      <c r="H598" s="183">
        <v>949.05399999999997</v>
      </c>
      <c r="I598" s="184"/>
      <c r="J598" s="185">
        <f>ROUND(I598*H598,2)</f>
        <v>0</v>
      </c>
      <c r="K598" s="181" t="s">
        <v>246</v>
      </c>
      <c r="L598" s="40"/>
      <c r="M598" s="186" t="s">
        <v>19</v>
      </c>
      <c r="N598" s="187" t="s">
        <v>47</v>
      </c>
      <c r="O598" s="65"/>
      <c r="P598" s="188">
        <f>O598*H598</f>
        <v>0</v>
      </c>
      <c r="Q598" s="188">
        <v>2.0000000000000001E-4</v>
      </c>
      <c r="R598" s="188">
        <f>Q598*H598</f>
        <v>0.1898108</v>
      </c>
      <c r="S598" s="188">
        <v>0</v>
      </c>
      <c r="T598" s="189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0" t="s">
        <v>331</v>
      </c>
      <c r="AT598" s="190" t="s">
        <v>242</v>
      </c>
      <c r="AU598" s="190" t="s">
        <v>86</v>
      </c>
      <c r="AY598" s="18" t="s">
        <v>237</v>
      </c>
      <c r="BE598" s="191">
        <f>IF(N598="základní",J598,0)</f>
        <v>0</v>
      </c>
      <c r="BF598" s="191">
        <f>IF(N598="snížená",J598,0)</f>
        <v>0</v>
      </c>
      <c r="BG598" s="191">
        <f>IF(N598="zákl. přenesená",J598,0)</f>
        <v>0</v>
      </c>
      <c r="BH598" s="191">
        <f>IF(N598="sníž. přenesená",J598,0)</f>
        <v>0</v>
      </c>
      <c r="BI598" s="191">
        <f>IF(N598="nulová",J598,0)</f>
        <v>0</v>
      </c>
      <c r="BJ598" s="18" t="s">
        <v>84</v>
      </c>
      <c r="BK598" s="191">
        <f>ROUND(I598*H598,2)</f>
        <v>0</v>
      </c>
      <c r="BL598" s="18" t="s">
        <v>331</v>
      </c>
      <c r="BM598" s="190" t="s">
        <v>1299</v>
      </c>
    </row>
    <row r="599" spans="1:65" s="2" customFormat="1" ht="10">
      <c r="A599" s="35"/>
      <c r="B599" s="36"/>
      <c r="C599" s="37"/>
      <c r="D599" s="192" t="s">
        <v>249</v>
      </c>
      <c r="E599" s="37"/>
      <c r="F599" s="193" t="s">
        <v>1300</v>
      </c>
      <c r="G599" s="37"/>
      <c r="H599" s="37"/>
      <c r="I599" s="194"/>
      <c r="J599" s="37"/>
      <c r="K599" s="37"/>
      <c r="L599" s="40"/>
      <c r="M599" s="195"/>
      <c r="N599" s="196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249</v>
      </c>
      <c r="AU599" s="18" t="s">
        <v>86</v>
      </c>
    </row>
    <row r="600" spans="1:65" s="2" customFormat="1" ht="10">
      <c r="A600" s="35"/>
      <c r="B600" s="36"/>
      <c r="C600" s="37"/>
      <c r="D600" s="197" t="s">
        <v>250</v>
      </c>
      <c r="E600" s="37"/>
      <c r="F600" s="198" t="s">
        <v>1301</v>
      </c>
      <c r="G600" s="37"/>
      <c r="H600" s="37"/>
      <c r="I600" s="194"/>
      <c r="J600" s="37"/>
      <c r="K600" s="37"/>
      <c r="L600" s="40"/>
      <c r="M600" s="195"/>
      <c r="N600" s="196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250</v>
      </c>
      <c r="AU600" s="18" t="s">
        <v>86</v>
      </c>
    </row>
    <row r="601" spans="1:65" s="13" customFormat="1" ht="10">
      <c r="B601" s="199"/>
      <c r="C601" s="200"/>
      <c r="D601" s="192" t="s">
        <v>252</v>
      </c>
      <c r="E601" s="201" t="s">
        <v>19</v>
      </c>
      <c r="F601" s="202" t="s">
        <v>826</v>
      </c>
      <c r="G601" s="200"/>
      <c r="H601" s="203">
        <v>193.23500000000001</v>
      </c>
      <c r="I601" s="204"/>
      <c r="J601" s="200"/>
      <c r="K601" s="200"/>
      <c r="L601" s="205"/>
      <c r="M601" s="206"/>
      <c r="N601" s="207"/>
      <c r="O601" s="207"/>
      <c r="P601" s="207"/>
      <c r="Q601" s="207"/>
      <c r="R601" s="207"/>
      <c r="S601" s="207"/>
      <c r="T601" s="208"/>
      <c r="AT601" s="209" t="s">
        <v>252</v>
      </c>
      <c r="AU601" s="209" t="s">
        <v>86</v>
      </c>
      <c r="AV601" s="13" t="s">
        <v>86</v>
      </c>
      <c r="AW601" s="13" t="s">
        <v>37</v>
      </c>
      <c r="AX601" s="13" t="s">
        <v>76</v>
      </c>
      <c r="AY601" s="209" t="s">
        <v>237</v>
      </c>
    </row>
    <row r="602" spans="1:65" s="13" customFormat="1" ht="10">
      <c r="B602" s="199"/>
      <c r="C602" s="200"/>
      <c r="D602" s="192" t="s">
        <v>252</v>
      </c>
      <c r="E602" s="201" t="s">
        <v>19</v>
      </c>
      <c r="F602" s="202" t="s">
        <v>827</v>
      </c>
      <c r="G602" s="200"/>
      <c r="H602" s="203">
        <v>37.058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252</v>
      </c>
      <c r="AU602" s="209" t="s">
        <v>86</v>
      </c>
      <c r="AV602" s="13" t="s">
        <v>86</v>
      </c>
      <c r="AW602" s="13" t="s">
        <v>37</v>
      </c>
      <c r="AX602" s="13" t="s">
        <v>76</v>
      </c>
      <c r="AY602" s="209" t="s">
        <v>237</v>
      </c>
    </row>
    <row r="603" spans="1:65" s="13" customFormat="1" ht="10">
      <c r="B603" s="199"/>
      <c r="C603" s="200"/>
      <c r="D603" s="192" t="s">
        <v>252</v>
      </c>
      <c r="E603" s="201" t="s">
        <v>19</v>
      </c>
      <c r="F603" s="202" t="s">
        <v>828</v>
      </c>
      <c r="G603" s="200"/>
      <c r="H603" s="203">
        <v>21.89</v>
      </c>
      <c r="I603" s="204"/>
      <c r="J603" s="200"/>
      <c r="K603" s="200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252</v>
      </c>
      <c r="AU603" s="209" t="s">
        <v>86</v>
      </c>
      <c r="AV603" s="13" t="s">
        <v>86</v>
      </c>
      <c r="AW603" s="13" t="s">
        <v>37</v>
      </c>
      <c r="AX603" s="13" t="s">
        <v>76</v>
      </c>
      <c r="AY603" s="209" t="s">
        <v>237</v>
      </c>
    </row>
    <row r="604" spans="1:65" s="13" customFormat="1" ht="10">
      <c r="B604" s="199"/>
      <c r="C604" s="200"/>
      <c r="D604" s="192" t="s">
        <v>252</v>
      </c>
      <c r="E604" s="201" t="s">
        <v>19</v>
      </c>
      <c r="F604" s="202" t="s">
        <v>829</v>
      </c>
      <c r="G604" s="200"/>
      <c r="H604" s="203">
        <v>12.997999999999999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252</v>
      </c>
      <c r="AU604" s="209" t="s">
        <v>86</v>
      </c>
      <c r="AV604" s="13" t="s">
        <v>86</v>
      </c>
      <c r="AW604" s="13" t="s">
        <v>37</v>
      </c>
      <c r="AX604" s="13" t="s">
        <v>76</v>
      </c>
      <c r="AY604" s="209" t="s">
        <v>237</v>
      </c>
    </row>
    <row r="605" spans="1:65" s="13" customFormat="1" ht="10">
      <c r="B605" s="199"/>
      <c r="C605" s="200"/>
      <c r="D605" s="192" t="s">
        <v>252</v>
      </c>
      <c r="E605" s="201" t="s">
        <v>19</v>
      </c>
      <c r="F605" s="202" t="s">
        <v>830</v>
      </c>
      <c r="G605" s="200"/>
      <c r="H605" s="203">
        <v>9.18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252</v>
      </c>
      <c r="AU605" s="209" t="s">
        <v>86</v>
      </c>
      <c r="AV605" s="13" t="s">
        <v>86</v>
      </c>
      <c r="AW605" s="13" t="s">
        <v>37</v>
      </c>
      <c r="AX605" s="13" t="s">
        <v>76</v>
      </c>
      <c r="AY605" s="209" t="s">
        <v>237</v>
      </c>
    </row>
    <row r="606" spans="1:65" s="13" customFormat="1" ht="10">
      <c r="B606" s="199"/>
      <c r="C606" s="200"/>
      <c r="D606" s="192" t="s">
        <v>252</v>
      </c>
      <c r="E606" s="201" t="s">
        <v>19</v>
      </c>
      <c r="F606" s="202" t="s">
        <v>831</v>
      </c>
      <c r="G606" s="200"/>
      <c r="H606" s="203">
        <v>28.065999999999999</v>
      </c>
      <c r="I606" s="204"/>
      <c r="J606" s="200"/>
      <c r="K606" s="200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252</v>
      </c>
      <c r="AU606" s="209" t="s">
        <v>86</v>
      </c>
      <c r="AV606" s="13" t="s">
        <v>86</v>
      </c>
      <c r="AW606" s="13" t="s">
        <v>37</v>
      </c>
      <c r="AX606" s="13" t="s">
        <v>76</v>
      </c>
      <c r="AY606" s="209" t="s">
        <v>237</v>
      </c>
    </row>
    <row r="607" spans="1:65" s="13" customFormat="1" ht="10">
      <c r="B607" s="199"/>
      <c r="C607" s="200"/>
      <c r="D607" s="192" t="s">
        <v>252</v>
      </c>
      <c r="E607" s="201" t="s">
        <v>19</v>
      </c>
      <c r="F607" s="202" t="s">
        <v>832</v>
      </c>
      <c r="G607" s="200"/>
      <c r="H607" s="203">
        <v>4.59</v>
      </c>
      <c r="I607" s="204"/>
      <c r="J607" s="200"/>
      <c r="K607" s="200"/>
      <c r="L607" s="205"/>
      <c r="M607" s="206"/>
      <c r="N607" s="207"/>
      <c r="O607" s="207"/>
      <c r="P607" s="207"/>
      <c r="Q607" s="207"/>
      <c r="R607" s="207"/>
      <c r="S607" s="207"/>
      <c r="T607" s="208"/>
      <c r="AT607" s="209" t="s">
        <v>252</v>
      </c>
      <c r="AU607" s="209" t="s">
        <v>86</v>
      </c>
      <c r="AV607" s="13" t="s">
        <v>86</v>
      </c>
      <c r="AW607" s="13" t="s">
        <v>37</v>
      </c>
      <c r="AX607" s="13" t="s">
        <v>76</v>
      </c>
      <c r="AY607" s="209" t="s">
        <v>237</v>
      </c>
    </row>
    <row r="608" spans="1:65" s="13" customFormat="1" ht="10">
      <c r="B608" s="199"/>
      <c r="C608" s="200"/>
      <c r="D608" s="192" t="s">
        <v>252</v>
      </c>
      <c r="E608" s="201" t="s">
        <v>19</v>
      </c>
      <c r="F608" s="202" t="s">
        <v>833</v>
      </c>
      <c r="G608" s="200"/>
      <c r="H608" s="203">
        <v>5.508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252</v>
      </c>
      <c r="AU608" s="209" t="s">
        <v>86</v>
      </c>
      <c r="AV608" s="13" t="s">
        <v>86</v>
      </c>
      <c r="AW608" s="13" t="s">
        <v>37</v>
      </c>
      <c r="AX608" s="13" t="s">
        <v>76</v>
      </c>
      <c r="AY608" s="209" t="s">
        <v>237</v>
      </c>
    </row>
    <row r="609" spans="2:51" s="13" customFormat="1" ht="10">
      <c r="B609" s="199"/>
      <c r="C609" s="200"/>
      <c r="D609" s="192" t="s">
        <v>252</v>
      </c>
      <c r="E609" s="201" t="s">
        <v>19</v>
      </c>
      <c r="F609" s="202" t="s">
        <v>834</v>
      </c>
      <c r="G609" s="200"/>
      <c r="H609" s="203">
        <v>148.20099999999999</v>
      </c>
      <c r="I609" s="204"/>
      <c r="J609" s="200"/>
      <c r="K609" s="200"/>
      <c r="L609" s="205"/>
      <c r="M609" s="206"/>
      <c r="N609" s="207"/>
      <c r="O609" s="207"/>
      <c r="P609" s="207"/>
      <c r="Q609" s="207"/>
      <c r="R609" s="207"/>
      <c r="S609" s="207"/>
      <c r="T609" s="208"/>
      <c r="AT609" s="209" t="s">
        <v>252</v>
      </c>
      <c r="AU609" s="209" t="s">
        <v>86</v>
      </c>
      <c r="AV609" s="13" t="s">
        <v>86</v>
      </c>
      <c r="AW609" s="13" t="s">
        <v>37</v>
      </c>
      <c r="AX609" s="13" t="s">
        <v>76</v>
      </c>
      <c r="AY609" s="209" t="s">
        <v>237</v>
      </c>
    </row>
    <row r="610" spans="2:51" s="13" customFormat="1" ht="10">
      <c r="B610" s="199"/>
      <c r="C610" s="200"/>
      <c r="D610" s="192" t="s">
        <v>252</v>
      </c>
      <c r="E610" s="201" t="s">
        <v>19</v>
      </c>
      <c r="F610" s="202" t="s">
        <v>835</v>
      </c>
      <c r="G610" s="200"/>
      <c r="H610" s="203">
        <v>70.48</v>
      </c>
      <c r="I610" s="204"/>
      <c r="J610" s="200"/>
      <c r="K610" s="200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252</v>
      </c>
      <c r="AU610" s="209" t="s">
        <v>86</v>
      </c>
      <c r="AV610" s="13" t="s">
        <v>86</v>
      </c>
      <c r="AW610" s="13" t="s">
        <v>37</v>
      </c>
      <c r="AX610" s="13" t="s">
        <v>76</v>
      </c>
      <c r="AY610" s="209" t="s">
        <v>237</v>
      </c>
    </row>
    <row r="611" spans="2:51" s="13" customFormat="1" ht="10">
      <c r="B611" s="199"/>
      <c r="C611" s="200"/>
      <c r="D611" s="192" t="s">
        <v>252</v>
      </c>
      <c r="E611" s="201" t="s">
        <v>19</v>
      </c>
      <c r="F611" s="202" t="s">
        <v>836</v>
      </c>
      <c r="G611" s="200"/>
      <c r="H611" s="203">
        <v>30.716000000000001</v>
      </c>
      <c r="I611" s="204"/>
      <c r="J611" s="200"/>
      <c r="K611" s="200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252</v>
      </c>
      <c r="AU611" s="209" t="s">
        <v>86</v>
      </c>
      <c r="AV611" s="13" t="s">
        <v>86</v>
      </c>
      <c r="AW611" s="13" t="s">
        <v>37</v>
      </c>
      <c r="AX611" s="13" t="s">
        <v>76</v>
      </c>
      <c r="AY611" s="209" t="s">
        <v>237</v>
      </c>
    </row>
    <row r="612" spans="2:51" s="13" customFormat="1" ht="10">
      <c r="B612" s="199"/>
      <c r="C612" s="200"/>
      <c r="D612" s="192" t="s">
        <v>252</v>
      </c>
      <c r="E612" s="201" t="s">
        <v>19</v>
      </c>
      <c r="F612" s="202" t="s">
        <v>837</v>
      </c>
      <c r="G612" s="200"/>
      <c r="H612" s="203">
        <v>11.548</v>
      </c>
      <c r="I612" s="204"/>
      <c r="J612" s="200"/>
      <c r="K612" s="200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252</v>
      </c>
      <c r="AU612" s="209" t="s">
        <v>86</v>
      </c>
      <c r="AV612" s="13" t="s">
        <v>86</v>
      </c>
      <c r="AW612" s="13" t="s">
        <v>37</v>
      </c>
      <c r="AX612" s="13" t="s">
        <v>76</v>
      </c>
      <c r="AY612" s="209" t="s">
        <v>237</v>
      </c>
    </row>
    <row r="613" spans="2:51" s="13" customFormat="1" ht="10">
      <c r="B613" s="199"/>
      <c r="C613" s="200"/>
      <c r="D613" s="192" t="s">
        <v>252</v>
      </c>
      <c r="E613" s="201" t="s">
        <v>19</v>
      </c>
      <c r="F613" s="202" t="s">
        <v>838</v>
      </c>
      <c r="G613" s="200"/>
      <c r="H613" s="203">
        <v>17.934000000000001</v>
      </c>
      <c r="I613" s="204"/>
      <c r="J613" s="200"/>
      <c r="K613" s="200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252</v>
      </c>
      <c r="AU613" s="209" t="s">
        <v>86</v>
      </c>
      <c r="AV613" s="13" t="s">
        <v>86</v>
      </c>
      <c r="AW613" s="13" t="s">
        <v>37</v>
      </c>
      <c r="AX613" s="13" t="s">
        <v>76</v>
      </c>
      <c r="AY613" s="209" t="s">
        <v>237</v>
      </c>
    </row>
    <row r="614" spans="2:51" s="13" customFormat="1" ht="10">
      <c r="B614" s="199"/>
      <c r="C614" s="200"/>
      <c r="D614" s="192" t="s">
        <v>252</v>
      </c>
      <c r="E614" s="201" t="s">
        <v>19</v>
      </c>
      <c r="F614" s="202" t="s">
        <v>839</v>
      </c>
      <c r="G614" s="200"/>
      <c r="H614" s="203">
        <v>11.066000000000001</v>
      </c>
      <c r="I614" s="204"/>
      <c r="J614" s="200"/>
      <c r="K614" s="200"/>
      <c r="L614" s="205"/>
      <c r="M614" s="206"/>
      <c r="N614" s="207"/>
      <c r="O614" s="207"/>
      <c r="P614" s="207"/>
      <c r="Q614" s="207"/>
      <c r="R614" s="207"/>
      <c r="S614" s="207"/>
      <c r="T614" s="208"/>
      <c r="AT614" s="209" t="s">
        <v>252</v>
      </c>
      <c r="AU614" s="209" t="s">
        <v>86</v>
      </c>
      <c r="AV614" s="13" t="s">
        <v>86</v>
      </c>
      <c r="AW614" s="13" t="s">
        <v>37</v>
      </c>
      <c r="AX614" s="13" t="s">
        <v>76</v>
      </c>
      <c r="AY614" s="209" t="s">
        <v>237</v>
      </c>
    </row>
    <row r="615" spans="2:51" s="13" customFormat="1" ht="10">
      <c r="B615" s="199"/>
      <c r="C615" s="200"/>
      <c r="D615" s="192" t="s">
        <v>252</v>
      </c>
      <c r="E615" s="201" t="s">
        <v>19</v>
      </c>
      <c r="F615" s="202" t="s">
        <v>840</v>
      </c>
      <c r="G615" s="200"/>
      <c r="H615" s="203">
        <v>34.334000000000003</v>
      </c>
      <c r="I615" s="204"/>
      <c r="J615" s="200"/>
      <c r="K615" s="200"/>
      <c r="L615" s="205"/>
      <c r="M615" s="206"/>
      <c r="N615" s="207"/>
      <c r="O615" s="207"/>
      <c r="P615" s="207"/>
      <c r="Q615" s="207"/>
      <c r="R615" s="207"/>
      <c r="S615" s="207"/>
      <c r="T615" s="208"/>
      <c r="AT615" s="209" t="s">
        <v>252</v>
      </c>
      <c r="AU615" s="209" t="s">
        <v>86</v>
      </c>
      <c r="AV615" s="13" t="s">
        <v>86</v>
      </c>
      <c r="AW615" s="13" t="s">
        <v>37</v>
      </c>
      <c r="AX615" s="13" t="s">
        <v>76</v>
      </c>
      <c r="AY615" s="209" t="s">
        <v>237</v>
      </c>
    </row>
    <row r="616" spans="2:51" s="13" customFormat="1" ht="10">
      <c r="B616" s="199"/>
      <c r="C616" s="200"/>
      <c r="D616" s="192" t="s">
        <v>252</v>
      </c>
      <c r="E616" s="201" t="s">
        <v>19</v>
      </c>
      <c r="F616" s="202" t="s">
        <v>841</v>
      </c>
      <c r="G616" s="200"/>
      <c r="H616" s="203">
        <v>24.763999999999999</v>
      </c>
      <c r="I616" s="204"/>
      <c r="J616" s="200"/>
      <c r="K616" s="200"/>
      <c r="L616" s="205"/>
      <c r="M616" s="206"/>
      <c r="N616" s="207"/>
      <c r="O616" s="207"/>
      <c r="P616" s="207"/>
      <c r="Q616" s="207"/>
      <c r="R616" s="207"/>
      <c r="S616" s="207"/>
      <c r="T616" s="208"/>
      <c r="AT616" s="209" t="s">
        <v>252</v>
      </c>
      <c r="AU616" s="209" t="s">
        <v>86</v>
      </c>
      <c r="AV616" s="13" t="s">
        <v>86</v>
      </c>
      <c r="AW616" s="13" t="s">
        <v>37</v>
      </c>
      <c r="AX616" s="13" t="s">
        <v>76</v>
      </c>
      <c r="AY616" s="209" t="s">
        <v>237</v>
      </c>
    </row>
    <row r="617" spans="2:51" s="13" customFormat="1" ht="10">
      <c r="B617" s="199"/>
      <c r="C617" s="200"/>
      <c r="D617" s="192" t="s">
        <v>252</v>
      </c>
      <c r="E617" s="201" t="s">
        <v>19</v>
      </c>
      <c r="F617" s="202" t="s">
        <v>842</v>
      </c>
      <c r="G617" s="200"/>
      <c r="H617" s="203">
        <v>70.462000000000003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252</v>
      </c>
      <c r="AU617" s="209" t="s">
        <v>86</v>
      </c>
      <c r="AV617" s="13" t="s">
        <v>86</v>
      </c>
      <c r="AW617" s="13" t="s">
        <v>37</v>
      </c>
      <c r="AX617" s="13" t="s">
        <v>76</v>
      </c>
      <c r="AY617" s="209" t="s">
        <v>237</v>
      </c>
    </row>
    <row r="618" spans="2:51" s="13" customFormat="1" ht="10">
      <c r="B618" s="199"/>
      <c r="C618" s="200"/>
      <c r="D618" s="192" t="s">
        <v>252</v>
      </c>
      <c r="E618" s="201" t="s">
        <v>19</v>
      </c>
      <c r="F618" s="202" t="s">
        <v>843</v>
      </c>
      <c r="G618" s="200"/>
      <c r="H618" s="203">
        <v>29.105</v>
      </c>
      <c r="I618" s="204"/>
      <c r="J618" s="200"/>
      <c r="K618" s="200"/>
      <c r="L618" s="205"/>
      <c r="M618" s="206"/>
      <c r="N618" s="207"/>
      <c r="O618" s="207"/>
      <c r="P618" s="207"/>
      <c r="Q618" s="207"/>
      <c r="R618" s="207"/>
      <c r="S618" s="207"/>
      <c r="T618" s="208"/>
      <c r="AT618" s="209" t="s">
        <v>252</v>
      </c>
      <c r="AU618" s="209" t="s">
        <v>86</v>
      </c>
      <c r="AV618" s="13" t="s">
        <v>86</v>
      </c>
      <c r="AW618" s="13" t="s">
        <v>37</v>
      </c>
      <c r="AX618" s="13" t="s">
        <v>76</v>
      </c>
      <c r="AY618" s="209" t="s">
        <v>237</v>
      </c>
    </row>
    <row r="619" spans="2:51" s="13" customFormat="1" ht="10">
      <c r="B619" s="199"/>
      <c r="C619" s="200"/>
      <c r="D619" s="192" t="s">
        <v>252</v>
      </c>
      <c r="E619" s="201" t="s">
        <v>19</v>
      </c>
      <c r="F619" s="202" t="s">
        <v>844</v>
      </c>
      <c r="G619" s="200"/>
      <c r="H619" s="203">
        <v>33.767000000000003</v>
      </c>
      <c r="I619" s="204"/>
      <c r="J619" s="200"/>
      <c r="K619" s="200"/>
      <c r="L619" s="205"/>
      <c r="M619" s="206"/>
      <c r="N619" s="207"/>
      <c r="O619" s="207"/>
      <c r="P619" s="207"/>
      <c r="Q619" s="207"/>
      <c r="R619" s="207"/>
      <c r="S619" s="207"/>
      <c r="T619" s="208"/>
      <c r="AT619" s="209" t="s">
        <v>252</v>
      </c>
      <c r="AU619" s="209" t="s">
        <v>86</v>
      </c>
      <c r="AV619" s="13" t="s">
        <v>86</v>
      </c>
      <c r="AW619" s="13" t="s">
        <v>37</v>
      </c>
      <c r="AX619" s="13" t="s">
        <v>76</v>
      </c>
      <c r="AY619" s="209" t="s">
        <v>237</v>
      </c>
    </row>
    <row r="620" spans="2:51" s="13" customFormat="1" ht="10">
      <c r="B620" s="199"/>
      <c r="C620" s="200"/>
      <c r="D620" s="192" t="s">
        <v>252</v>
      </c>
      <c r="E620" s="201" t="s">
        <v>19</v>
      </c>
      <c r="F620" s="202" t="s">
        <v>845</v>
      </c>
      <c r="G620" s="200"/>
      <c r="H620" s="203">
        <v>19.654</v>
      </c>
      <c r="I620" s="204"/>
      <c r="J620" s="200"/>
      <c r="K620" s="200"/>
      <c r="L620" s="205"/>
      <c r="M620" s="206"/>
      <c r="N620" s="207"/>
      <c r="O620" s="207"/>
      <c r="P620" s="207"/>
      <c r="Q620" s="207"/>
      <c r="R620" s="207"/>
      <c r="S620" s="207"/>
      <c r="T620" s="208"/>
      <c r="AT620" s="209" t="s">
        <v>252</v>
      </c>
      <c r="AU620" s="209" t="s">
        <v>86</v>
      </c>
      <c r="AV620" s="13" t="s">
        <v>86</v>
      </c>
      <c r="AW620" s="13" t="s">
        <v>37</v>
      </c>
      <c r="AX620" s="13" t="s">
        <v>76</v>
      </c>
      <c r="AY620" s="209" t="s">
        <v>237</v>
      </c>
    </row>
    <row r="621" spans="2:51" s="13" customFormat="1" ht="10">
      <c r="B621" s="199"/>
      <c r="C621" s="200"/>
      <c r="D621" s="192" t="s">
        <v>252</v>
      </c>
      <c r="E621" s="201" t="s">
        <v>19</v>
      </c>
      <c r="F621" s="202" t="s">
        <v>846</v>
      </c>
      <c r="G621" s="200"/>
      <c r="H621" s="203">
        <v>24.02</v>
      </c>
      <c r="I621" s="204"/>
      <c r="J621" s="200"/>
      <c r="K621" s="200"/>
      <c r="L621" s="205"/>
      <c r="M621" s="206"/>
      <c r="N621" s="207"/>
      <c r="O621" s="207"/>
      <c r="P621" s="207"/>
      <c r="Q621" s="207"/>
      <c r="R621" s="207"/>
      <c r="S621" s="207"/>
      <c r="T621" s="208"/>
      <c r="AT621" s="209" t="s">
        <v>252</v>
      </c>
      <c r="AU621" s="209" t="s">
        <v>86</v>
      </c>
      <c r="AV621" s="13" t="s">
        <v>86</v>
      </c>
      <c r="AW621" s="13" t="s">
        <v>37</v>
      </c>
      <c r="AX621" s="13" t="s">
        <v>76</v>
      </c>
      <c r="AY621" s="209" t="s">
        <v>237</v>
      </c>
    </row>
    <row r="622" spans="2:51" s="13" customFormat="1" ht="10">
      <c r="B622" s="199"/>
      <c r="C622" s="200"/>
      <c r="D622" s="192" t="s">
        <v>252</v>
      </c>
      <c r="E622" s="201" t="s">
        <v>19</v>
      </c>
      <c r="F622" s="202" t="s">
        <v>847</v>
      </c>
      <c r="G622" s="200"/>
      <c r="H622" s="203">
        <v>37.552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252</v>
      </c>
      <c r="AU622" s="209" t="s">
        <v>86</v>
      </c>
      <c r="AV622" s="13" t="s">
        <v>86</v>
      </c>
      <c r="AW622" s="13" t="s">
        <v>37</v>
      </c>
      <c r="AX622" s="13" t="s">
        <v>76</v>
      </c>
      <c r="AY622" s="209" t="s">
        <v>237</v>
      </c>
    </row>
    <row r="623" spans="2:51" s="13" customFormat="1" ht="10">
      <c r="B623" s="199"/>
      <c r="C623" s="200"/>
      <c r="D623" s="192" t="s">
        <v>252</v>
      </c>
      <c r="E623" s="201" t="s">
        <v>19</v>
      </c>
      <c r="F623" s="202" t="s">
        <v>848</v>
      </c>
      <c r="G623" s="200"/>
      <c r="H623" s="203">
        <v>64.424000000000007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252</v>
      </c>
      <c r="AU623" s="209" t="s">
        <v>86</v>
      </c>
      <c r="AV623" s="13" t="s">
        <v>86</v>
      </c>
      <c r="AW623" s="13" t="s">
        <v>37</v>
      </c>
      <c r="AX623" s="13" t="s">
        <v>76</v>
      </c>
      <c r="AY623" s="209" t="s">
        <v>237</v>
      </c>
    </row>
    <row r="624" spans="2:51" s="13" customFormat="1" ht="10">
      <c r="B624" s="199"/>
      <c r="C624" s="200"/>
      <c r="D624" s="192" t="s">
        <v>252</v>
      </c>
      <c r="E624" s="201" t="s">
        <v>19</v>
      </c>
      <c r="F624" s="202" t="s">
        <v>849</v>
      </c>
      <c r="G624" s="200"/>
      <c r="H624" s="203">
        <v>5.61</v>
      </c>
      <c r="I624" s="204"/>
      <c r="J624" s="200"/>
      <c r="K624" s="200"/>
      <c r="L624" s="205"/>
      <c r="M624" s="206"/>
      <c r="N624" s="207"/>
      <c r="O624" s="207"/>
      <c r="P624" s="207"/>
      <c r="Q624" s="207"/>
      <c r="R624" s="207"/>
      <c r="S624" s="207"/>
      <c r="T624" s="208"/>
      <c r="AT624" s="209" t="s">
        <v>252</v>
      </c>
      <c r="AU624" s="209" t="s">
        <v>86</v>
      </c>
      <c r="AV624" s="13" t="s">
        <v>86</v>
      </c>
      <c r="AW624" s="13" t="s">
        <v>37</v>
      </c>
      <c r="AX624" s="13" t="s">
        <v>76</v>
      </c>
      <c r="AY624" s="209" t="s">
        <v>237</v>
      </c>
    </row>
    <row r="625" spans="1:65" s="13" customFormat="1" ht="10">
      <c r="B625" s="199"/>
      <c r="C625" s="200"/>
      <c r="D625" s="192" t="s">
        <v>252</v>
      </c>
      <c r="E625" s="201" t="s">
        <v>19</v>
      </c>
      <c r="F625" s="202" t="s">
        <v>850</v>
      </c>
      <c r="G625" s="200"/>
      <c r="H625" s="203">
        <v>2.8919999999999999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252</v>
      </c>
      <c r="AU625" s="209" t="s">
        <v>86</v>
      </c>
      <c r="AV625" s="13" t="s">
        <v>86</v>
      </c>
      <c r="AW625" s="13" t="s">
        <v>37</v>
      </c>
      <c r="AX625" s="13" t="s">
        <v>76</v>
      </c>
      <c r="AY625" s="209" t="s">
        <v>237</v>
      </c>
    </row>
    <row r="626" spans="1:65" s="13" customFormat="1" ht="10">
      <c r="B626" s="199"/>
      <c r="C626" s="200"/>
      <c r="D626" s="192" t="s">
        <v>252</v>
      </c>
      <c r="E626" s="201" t="s">
        <v>19</v>
      </c>
      <c r="F626" s="202" t="s">
        <v>851</v>
      </c>
      <c r="G626" s="200"/>
      <c r="H626" s="203">
        <v>0</v>
      </c>
      <c r="I626" s="204"/>
      <c r="J626" s="200"/>
      <c r="K626" s="200"/>
      <c r="L626" s="205"/>
      <c r="M626" s="206"/>
      <c r="N626" s="207"/>
      <c r="O626" s="207"/>
      <c r="P626" s="207"/>
      <c r="Q626" s="207"/>
      <c r="R626" s="207"/>
      <c r="S626" s="207"/>
      <c r="T626" s="208"/>
      <c r="AT626" s="209" t="s">
        <v>252</v>
      </c>
      <c r="AU626" s="209" t="s">
        <v>86</v>
      </c>
      <c r="AV626" s="13" t="s">
        <v>86</v>
      </c>
      <c r="AW626" s="13" t="s">
        <v>37</v>
      </c>
      <c r="AX626" s="13" t="s">
        <v>76</v>
      </c>
      <c r="AY626" s="209" t="s">
        <v>237</v>
      </c>
    </row>
    <row r="627" spans="1:65" s="13" customFormat="1" ht="10">
      <c r="B627" s="199"/>
      <c r="C627" s="200"/>
      <c r="D627" s="192" t="s">
        <v>252</v>
      </c>
      <c r="E627" s="201" t="s">
        <v>19</v>
      </c>
      <c r="F627" s="202" t="s">
        <v>852</v>
      </c>
      <c r="G627" s="200"/>
      <c r="H627" s="203">
        <v>0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252</v>
      </c>
      <c r="AU627" s="209" t="s">
        <v>86</v>
      </c>
      <c r="AV627" s="13" t="s">
        <v>86</v>
      </c>
      <c r="AW627" s="13" t="s">
        <v>37</v>
      </c>
      <c r="AX627" s="13" t="s">
        <v>76</v>
      </c>
      <c r="AY627" s="209" t="s">
        <v>237</v>
      </c>
    </row>
    <row r="628" spans="1:65" s="14" customFormat="1" ht="10">
      <c r="B628" s="210"/>
      <c r="C628" s="211"/>
      <c r="D628" s="192" t="s">
        <v>252</v>
      </c>
      <c r="E628" s="212" t="s">
        <v>19</v>
      </c>
      <c r="F628" s="213" t="s">
        <v>253</v>
      </c>
      <c r="G628" s="211"/>
      <c r="H628" s="214">
        <v>949.05399999999997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252</v>
      </c>
      <c r="AU628" s="220" t="s">
        <v>86</v>
      </c>
      <c r="AV628" s="14" t="s">
        <v>254</v>
      </c>
      <c r="AW628" s="14" t="s">
        <v>37</v>
      </c>
      <c r="AX628" s="14" t="s">
        <v>84</v>
      </c>
      <c r="AY628" s="220" t="s">
        <v>237</v>
      </c>
    </row>
    <row r="629" spans="1:65" s="2" customFormat="1" ht="14.4" customHeight="1">
      <c r="A629" s="35"/>
      <c r="B629" s="36"/>
      <c r="C629" s="179" t="s">
        <v>1302</v>
      </c>
      <c r="D629" s="179" t="s">
        <v>242</v>
      </c>
      <c r="E629" s="180" t="s">
        <v>1303</v>
      </c>
      <c r="F629" s="181" t="s">
        <v>1304</v>
      </c>
      <c r="G629" s="182" t="s">
        <v>411</v>
      </c>
      <c r="H629" s="183">
        <v>260</v>
      </c>
      <c r="I629" s="184"/>
      <c r="J629" s="185">
        <f>ROUND(I629*H629,2)</f>
        <v>0</v>
      </c>
      <c r="K629" s="181" t="s">
        <v>246</v>
      </c>
      <c r="L629" s="40"/>
      <c r="M629" s="186" t="s">
        <v>19</v>
      </c>
      <c r="N629" s="187" t="s">
        <v>47</v>
      </c>
      <c r="O629" s="65"/>
      <c r="P629" s="188">
        <f>O629*H629</f>
        <v>0</v>
      </c>
      <c r="Q629" s="188">
        <v>1.0000000000000001E-5</v>
      </c>
      <c r="R629" s="188">
        <f>Q629*H629</f>
        <v>2.6000000000000003E-3</v>
      </c>
      <c r="S629" s="188">
        <v>0</v>
      </c>
      <c r="T629" s="189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0" t="s">
        <v>331</v>
      </c>
      <c r="AT629" s="190" t="s">
        <v>242</v>
      </c>
      <c r="AU629" s="190" t="s">
        <v>86</v>
      </c>
      <c r="AY629" s="18" t="s">
        <v>237</v>
      </c>
      <c r="BE629" s="191">
        <f>IF(N629="základní",J629,0)</f>
        <v>0</v>
      </c>
      <c r="BF629" s="191">
        <f>IF(N629="snížená",J629,0)</f>
        <v>0</v>
      </c>
      <c r="BG629" s="191">
        <f>IF(N629="zákl. přenesená",J629,0)</f>
        <v>0</v>
      </c>
      <c r="BH629" s="191">
        <f>IF(N629="sníž. přenesená",J629,0)</f>
        <v>0</v>
      </c>
      <c r="BI629" s="191">
        <f>IF(N629="nulová",J629,0)</f>
        <v>0</v>
      </c>
      <c r="BJ629" s="18" t="s">
        <v>84</v>
      </c>
      <c r="BK629" s="191">
        <f>ROUND(I629*H629,2)</f>
        <v>0</v>
      </c>
      <c r="BL629" s="18" t="s">
        <v>331</v>
      </c>
      <c r="BM629" s="190" t="s">
        <v>1305</v>
      </c>
    </row>
    <row r="630" spans="1:65" s="2" customFormat="1" ht="10">
      <c r="A630" s="35"/>
      <c r="B630" s="36"/>
      <c r="C630" s="37"/>
      <c r="D630" s="192" t="s">
        <v>249</v>
      </c>
      <c r="E630" s="37"/>
      <c r="F630" s="193" t="s">
        <v>1306</v>
      </c>
      <c r="G630" s="37"/>
      <c r="H630" s="37"/>
      <c r="I630" s="194"/>
      <c r="J630" s="37"/>
      <c r="K630" s="37"/>
      <c r="L630" s="40"/>
      <c r="M630" s="195"/>
      <c r="N630" s="196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249</v>
      </c>
      <c r="AU630" s="18" t="s">
        <v>86</v>
      </c>
    </row>
    <row r="631" spans="1:65" s="2" customFormat="1" ht="10">
      <c r="A631" s="35"/>
      <c r="B631" s="36"/>
      <c r="C631" s="37"/>
      <c r="D631" s="197" t="s">
        <v>250</v>
      </c>
      <c r="E631" s="37"/>
      <c r="F631" s="198" t="s">
        <v>1307</v>
      </c>
      <c r="G631" s="37"/>
      <c r="H631" s="37"/>
      <c r="I631" s="194"/>
      <c r="J631" s="37"/>
      <c r="K631" s="37"/>
      <c r="L631" s="40"/>
      <c r="M631" s="195"/>
      <c r="N631" s="196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250</v>
      </c>
      <c r="AU631" s="18" t="s">
        <v>86</v>
      </c>
    </row>
    <row r="632" spans="1:65" s="13" customFormat="1" ht="10">
      <c r="B632" s="199"/>
      <c r="C632" s="200"/>
      <c r="D632" s="192" t="s">
        <v>252</v>
      </c>
      <c r="E632" s="201" t="s">
        <v>19</v>
      </c>
      <c r="F632" s="202" t="s">
        <v>1286</v>
      </c>
      <c r="G632" s="200"/>
      <c r="H632" s="203">
        <v>260</v>
      </c>
      <c r="I632" s="204"/>
      <c r="J632" s="200"/>
      <c r="K632" s="200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252</v>
      </c>
      <c r="AU632" s="209" t="s">
        <v>86</v>
      </c>
      <c r="AV632" s="13" t="s">
        <v>86</v>
      </c>
      <c r="AW632" s="13" t="s">
        <v>37</v>
      </c>
      <c r="AX632" s="13" t="s">
        <v>76</v>
      </c>
      <c r="AY632" s="209" t="s">
        <v>237</v>
      </c>
    </row>
    <row r="633" spans="1:65" s="14" customFormat="1" ht="10">
      <c r="B633" s="210"/>
      <c r="C633" s="211"/>
      <c r="D633" s="192" t="s">
        <v>252</v>
      </c>
      <c r="E633" s="212" t="s">
        <v>19</v>
      </c>
      <c r="F633" s="213" t="s">
        <v>253</v>
      </c>
      <c r="G633" s="211"/>
      <c r="H633" s="214">
        <v>260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252</v>
      </c>
      <c r="AU633" s="220" t="s">
        <v>86</v>
      </c>
      <c r="AV633" s="14" t="s">
        <v>254</v>
      </c>
      <c r="AW633" s="14" t="s">
        <v>37</v>
      </c>
      <c r="AX633" s="14" t="s">
        <v>84</v>
      </c>
      <c r="AY633" s="220" t="s">
        <v>237</v>
      </c>
    </row>
    <row r="634" spans="1:65" s="2" customFormat="1" ht="14.4" customHeight="1">
      <c r="A634" s="35"/>
      <c r="B634" s="36"/>
      <c r="C634" s="179" t="s">
        <v>1308</v>
      </c>
      <c r="D634" s="179" t="s">
        <v>242</v>
      </c>
      <c r="E634" s="180" t="s">
        <v>1309</v>
      </c>
      <c r="F634" s="181" t="s">
        <v>1310</v>
      </c>
      <c r="G634" s="182" t="s">
        <v>411</v>
      </c>
      <c r="H634" s="183">
        <v>362.1</v>
      </c>
      <c r="I634" s="184"/>
      <c r="J634" s="185">
        <f>ROUND(I634*H634,2)</f>
        <v>0</v>
      </c>
      <c r="K634" s="181" t="s">
        <v>246</v>
      </c>
      <c r="L634" s="40"/>
      <c r="M634" s="186" t="s">
        <v>19</v>
      </c>
      <c r="N634" s="187" t="s">
        <v>47</v>
      </c>
      <c r="O634" s="65"/>
      <c r="P634" s="188">
        <f>O634*H634</f>
        <v>0</v>
      </c>
      <c r="Q634" s="188">
        <v>1.0000000000000001E-5</v>
      </c>
      <c r="R634" s="188">
        <f>Q634*H634</f>
        <v>3.6210000000000005E-3</v>
      </c>
      <c r="S634" s="188">
        <v>0</v>
      </c>
      <c r="T634" s="189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0" t="s">
        <v>331</v>
      </c>
      <c r="AT634" s="190" t="s">
        <v>242</v>
      </c>
      <c r="AU634" s="190" t="s">
        <v>86</v>
      </c>
      <c r="AY634" s="18" t="s">
        <v>237</v>
      </c>
      <c r="BE634" s="191">
        <f>IF(N634="základní",J634,0)</f>
        <v>0</v>
      </c>
      <c r="BF634" s="191">
        <f>IF(N634="snížená",J634,0)</f>
        <v>0</v>
      </c>
      <c r="BG634" s="191">
        <f>IF(N634="zákl. přenesená",J634,0)</f>
        <v>0</v>
      </c>
      <c r="BH634" s="191">
        <f>IF(N634="sníž. přenesená",J634,0)</f>
        <v>0</v>
      </c>
      <c r="BI634" s="191">
        <f>IF(N634="nulová",J634,0)</f>
        <v>0</v>
      </c>
      <c r="BJ634" s="18" t="s">
        <v>84</v>
      </c>
      <c r="BK634" s="191">
        <f>ROUND(I634*H634,2)</f>
        <v>0</v>
      </c>
      <c r="BL634" s="18" t="s">
        <v>331</v>
      </c>
      <c r="BM634" s="190" t="s">
        <v>1311</v>
      </c>
    </row>
    <row r="635" spans="1:65" s="2" customFormat="1" ht="10">
      <c r="A635" s="35"/>
      <c r="B635" s="36"/>
      <c r="C635" s="37"/>
      <c r="D635" s="192" t="s">
        <v>249</v>
      </c>
      <c r="E635" s="37"/>
      <c r="F635" s="193" t="s">
        <v>1312</v>
      </c>
      <c r="G635" s="37"/>
      <c r="H635" s="37"/>
      <c r="I635" s="194"/>
      <c r="J635" s="37"/>
      <c r="K635" s="37"/>
      <c r="L635" s="40"/>
      <c r="M635" s="195"/>
      <c r="N635" s="196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249</v>
      </c>
      <c r="AU635" s="18" t="s">
        <v>86</v>
      </c>
    </row>
    <row r="636" spans="1:65" s="2" customFormat="1" ht="10">
      <c r="A636" s="35"/>
      <c r="B636" s="36"/>
      <c r="C636" s="37"/>
      <c r="D636" s="197" t="s">
        <v>250</v>
      </c>
      <c r="E636" s="37"/>
      <c r="F636" s="198" t="s">
        <v>1313</v>
      </c>
      <c r="G636" s="37"/>
      <c r="H636" s="37"/>
      <c r="I636" s="194"/>
      <c r="J636" s="37"/>
      <c r="K636" s="37"/>
      <c r="L636" s="40"/>
      <c r="M636" s="195"/>
      <c r="N636" s="196"/>
      <c r="O636" s="65"/>
      <c r="P636" s="65"/>
      <c r="Q636" s="65"/>
      <c r="R636" s="65"/>
      <c r="S636" s="65"/>
      <c r="T636" s="66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250</v>
      </c>
      <c r="AU636" s="18" t="s">
        <v>86</v>
      </c>
    </row>
    <row r="637" spans="1:65" s="13" customFormat="1" ht="10">
      <c r="B637" s="199"/>
      <c r="C637" s="200"/>
      <c r="D637" s="192" t="s">
        <v>252</v>
      </c>
      <c r="E637" s="201" t="s">
        <v>19</v>
      </c>
      <c r="F637" s="202" t="s">
        <v>1275</v>
      </c>
      <c r="G637" s="200"/>
      <c r="H637" s="203">
        <v>362.1</v>
      </c>
      <c r="I637" s="204"/>
      <c r="J637" s="200"/>
      <c r="K637" s="200"/>
      <c r="L637" s="205"/>
      <c r="M637" s="206"/>
      <c r="N637" s="207"/>
      <c r="O637" s="207"/>
      <c r="P637" s="207"/>
      <c r="Q637" s="207"/>
      <c r="R637" s="207"/>
      <c r="S637" s="207"/>
      <c r="T637" s="208"/>
      <c r="AT637" s="209" t="s">
        <v>252</v>
      </c>
      <c r="AU637" s="209" t="s">
        <v>86</v>
      </c>
      <c r="AV637" s="13" t="s">
        <v>86</v>
      </c>
      <c r="AW637" s="13" t="s">
        <v>37</v>
      </c>
      <c r="AX637" s="13" t="s">
        <v>76</v>
      </c>
      <c r="AY637" s="209" t="s">
        <v>237</v>
      </c>
    </row>
    <row r="638" spans="1:65" s="14" customFormat="1" ht="10">
      <c r="B638" s="210"/>
      <c r="C638" s="211"/>
      <c r="D638" s="192" t="s">
        <v>252</v>
      </c>
      <c r="E638" s="212" t="s">
        <v>19</v>
      </c>
      <c r="F638" s="213" t="s">
        <v>253</v>
      </c>
      <c r="G638" s="211"/>
      <c r="H638" s="214">
        <v>362.1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252</v>
      </c>
      <c r="AU638" s="220" t="s">
        <v>86</v>
      </c>
      <c r="AV638" s="14" t="s">
        <v>254</v>
      </c>
      <c r="AW638" s="14" t="s">
        <v>37</v>
      </c>
      <c r="AX638" s="14" t="s">
        <v>84</v>
      </c>
      <c r="AY638" s="220" t="s">
        <v>237</v>
      </c>
    </row>
    <row r="639" spans="1:65" s="2" customFormat="1" ht="14.4" customHeight="1">
      <c r="A639" s="35"/>
      <c r="B639" s="36"/>
      <c r="C639" s="179" t="s">
        <v>1314</v>
      </c>
      <c r="D639" s="179" t="s">
        <v>242</v>
      </c>
      <c r="E639" s="180" t="s">
        <v>1315</v>
      </c>
      <c r="F639" s="181" t="s">
        <v>1316</v>
      </c>
      <c r="G639" s="182" t="s">
        <v>411</v>
      </c>
      <c r="H639" s="183">
        <v>949.05399999999997</v>
      </c>
      <c r="I639" s="184"/>
      <c r="J639" s="185">
        <f>ROUND(I639*H639,2)</f>
        <v>0</v>
      </c>
      <c r="K639" s="181" t="s">
        <v>246</v>
      </c>
      <c r="L639" s="40"/>
      <c r="M639" s="186" t="s">
        <v>19</v>
      </c>
      <c r="N639" s="187" t="s">
        <v>47</v>
      </c>
      <c r="O639" s="65"/>
      <c r="P639" s="188">
        <f>O639*H639</f>
        <v>0</v>
      </c>
      <c r="Q639" s="188">
        <v>2.5999999999999998E-4</v>
      </c>
      <c r="R639" s="188">
        <f>Q639*H639</f>
        <v>0.24675403999999998</v>
      </c>
      <c r="S639" s="188">
        <v>0</v>
      </c>
      <c r="T639" s="189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0" t="s">
        <v>331</v>
      </c>
      <c r="AT639" s="190" t="s">
        <v>242</v>
      </c>
      <c r="AU639" s="190" t="s">
        <v>86</v>
      </c>
      <c r="AY639" s="18" t="s">
        <v>237</v>
      </c>
      <c r="BE639" s="191">
        <f>IF(N639="základní",J639,0)</f>
        <v>0</v>
      </c>
      <c r="BF639" s="191">
        <f>IF(N639="snížená",J639,0)</f>
        <v>0</v>
      </c>
      <c r="BG639" s="191">
        <f>IF(N639="zákl. přenesená",J639,0)</f>
        <v>0</v>
      </c>
      <c r="BH639" s="191">
        <f>IF(N639="sníž. přenesená",J639,0)</f>
        <v>0</v>
      </c>
      <c r="BI639" s="191">
        <f>IF(N639="nulová",J639,0)</f>
        <v>0</v>
      </c>
      <c r="BJ639" s="18" t="s">
        <v>84</v>
      </c>
      <c r="BK639" s="191">
        <f>ROUND(I639*H639,2)</f>
        <v>0</v>
      </c>
      <c r="BL639" s="18" t="s">
        <v>331</v>
      </c>
      <c r="BM639" s="190" t="s">
        <v>1317</v>
      </c>
    </row>
    <row r="640" spans="1:65" s="2" customFormat="1" ht="10">
      <c r="A640" s="35"/>
      <c r="B640" s="36"/>
      <c r="C640" s="37"/>
      <c r="D640" s="192" t="s">
        <v>249</v>
      </c>
      <c r="E640" s="37"/>
      <c r="F640" s="193" t="s">
        <v>1318</v>
      </c>
      <c r="G640" s="37"/>
      <c r="H640" s="37"/>
      <c r="I640" s="194"/>
      <c r="J640" s="37"/>
      <c r="K640" s="37"/>
      <c r="L640" s="40"/>
      <c r="M640" s="195"/>
      <c r="N640" s="196"/>
      <c r="O640" s="65"/>
      <c r="P640" s="65"/>
      <c r="Q640" s="65"/>
      <c r="R640" s="65"/>
      <c r="S640" s="65"/>
      <c r="T640" s="66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249</v>
      </c>
      <c r="AU640" s="18" t="s">
        <v>86</v>
      </c>
    </row>
    <row r="641" spans="1:51" s="2" customFormat="1" ht="10">
      <c r="A641" s="35"/>
      <c r="B641" s="36"/>
      <c r="C641" s="37"/>
      <c r="D641" s="197" t="s">
        <v>250</v>
      </c>
      <c r="E641" s="37"/>
      <c r="F641" s="198" t="s">
        <v>1319</v>
      </c>
      <c r="G641" s="37"/>
      <c r="H641" s="37"/>
      <c r="I641" s="194"/>
      <c r="J641" s="37"/>
      <c r="K641" s="37"/>
      <c r="L641" s="40"/>
      <c r="M641" s="195"/>
      <c r="N641" s="196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250</v>
      </c>
      <c r="AU641" s="18" t="s">
        <v>86</v>
      </c>
    </row>
    <row r="642" spans="1:51" s="13" customFormat="1" ht="10">
      <c r="B642" s="199"/>
      <c r="C642" s="200"/>
      <c r="D642" s="192" t="s">
        <v>252</v>
      </c>
      <c r="E642" s="201" t="s">
        <v>19</v>
      </c>
      <c r="F642" s="202" t="s">
        <v>826</v>
      </c>
      <c r="G642" s="200"/>
      <c r="H642" s="203">
        <v>193.23500000000001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252</v>
      </c>
      <c r="AU642" s="209" t="s">
        <v>86</v>
      </c>
      <c r="AV642" s="13" t="s">
        <v>86</v>
      </c>
      <c r="AW642" s="13" t="s">
        <v>37</v>
      </c>
      <c r="AX642" s="13" t="s">
        <v>76</v>
      </c>
      <c r="AY642" s="209" t="s">
        <v>237</v>
      </c>
    </row>
    <row r="643" spans="1:51" s="13" customFormat="1" ht="10">
      <c r="B643" s="199"/>
      <c r="C643" s="200"/>
      <c r="D643" s="192" t="s">
        <v>252</v>
      </c>
      <c r="E643" s="201" t="s">
        <v>19</v>
      </c>
      <c r="F643" s="202" t="s">
        <v>827</v>
      </c>
      <c r="G643" s="200"/>
      <c r="H643" s="203">
        <v>37.058</v>
      </c>
      <c r="I643" s="204"/>
      <c r="J643" s="200"/>
      <c r="K643" s="200"/>
      <c r="L643" s="205"/>
      <c r="M643" s="206"/>
      <c r="N643" s="207"/>
      <c r="O643" s="207"/>
      <c r="P643" s="207"/>
      <c r="Q643" s="207"/>
      <c r="R643" s="207"/>
      <c r="S643" s="207"/>
      <c r="T643" s="208"/>
      <c r="AT643" s="209" t="s">
        <v>252</v>
      </c>
      <c r="AU643" s="209" t="s">
        <v>86</v>
      </c>
      <c r="AV643" s="13" t="s">
        <v>86</v>
      </c>
      <c r="AW643" s="13" t="s">
        <v>37</v>
      </c>
      <c r="AX643" s="13" t="s">
        <v>76</v>
      </c>
      <c r="AY643" s="209" t="s">
        <v>237</v>
      </c>
    </row>
    <row r="644" spans="1:51" s="13" customFormat="1" ht="10">
      <c r="B644" s="199"/>
      <c r="C644" s="200"/>
      <c r="D644" s="192" t="s">
        <v>252</v>
      </c>
      <c r="E644" s="201" t="s">
        <v>19</v>
      </c>
      <c r="F644" s="202" t="s">
        <v>828</v>
      </c>
      <c r="G644" s="200"/>
      <c r="H644" s="203">
        <v>21.89</v>
      </c>
      <c r="I644" s="204"/>
      <c r="J644" s="200"/>
      <c r="K644" s="200"/>
      <c r="L644" s="205"/>
      <c r="M644" s="206"/>
      <c r="N644" s="207"/>
      <c r="O644" s="207"/>
      <c r="P644" s="207"/>
      <c r="Q644" s="207"/>
      <c r="R644" s="207"/>
      <c r="S644" s="207"/>
      <c r="T644" s="208"/>
      <c r="AT644" s="209" t="s">
        <v>252</v>
      </c>
      <c r="AU644" s="209" t="s">
        <v>86</v>
      </c>
      <c r="AV644" s="13" t="s">
        <v>86</v>
      </c>
      <c r="AW644" s="13" t="s">
        <v>37</v>
      </c>
      <c r="AX644" s="13" t="s">
        <v>76</v>
      </c>
      <c r="AY644" s="209" t="s">
        <v>237</v>
      </c>
    </row>
    <row r="645" spans="1:51" s="13" customFormat="1" ht="10">
      <c r="B645" s="199"/>
      <c r="C645" s="200"/>
      <c r="D645" s="192" t="s">
        <v>252</v>
      </c>
      <c r="E645" s="201" t="s">
        <v>19</v>
      </c>
      <c r="F645" s="202" t="s">
        <v>829</v>
      </c>
      <c r="G645" s="200"/>
      <c r="H645" s="203">
        <v>12.997999999999999</v>
      </c>
      <c r="I645" s="204"/>
      <c r="J645" s="200"/>
      <c r="K645" s="200"/>
      <c r="L645" s="205"/>
      <c r="M645" s="206"/>
      <c r="N645" s="207"/>
      <c r="O645" s="207"/>
      <c r="P645" s="207"/>
      <c r="Q645" s="207"/>
      <c r="R645" s="207"/>
      <c r="S645" s="207"/>
      <c r="T645" s="208"/>
      <c r="AT645" s="209" t="s">
        <v>252</v>
      </c>
      <c r="AU645" s="209" t="s">
        <v>86</v>
      </c>
      <c r="AV645" s="13" t="s">
        <v>86</v>
      </c>
      <c r="AW645" s="13" t="s">
        <v>37</v>
      </c>
      <c r="AX645" s="13" t="s">
        <v>76</v>
      </c>
      <c r="AY645" s="209" t="s">
        <v>237</v>
      </c>
    </row>
    <row r="646" spans="1:51" s="13" customFormat="1" ht="10">
      <c r="B646" s="199"/>
      <c r="C646" s="200"/>
      <c r="D646" s="192" t="s">
        <v>252</v>
      </c>
      <c r="E646" s="201" t="s">
        <v>19</v>
      </c>
      <c r="F646" s="202" t="s">
        <v>830</v>
      </c>
      <c r="G646" s="200"/>
      <c r="H646" s="203">
        <v>9.18</v>
      </c>
      <c r="I646" s="204"/>
      <c r="J646" s="200"/>
      <c r="K646" s="200"/>
      <c r="L646" s="205"/>
      <c r="M646" s="206"/>
      <c r="N646" s="207"/>
      <c r="O646" s="207"/>
      <c r="P646" s="207"/>
      <c r="Q646" s="207"/>
      <c r="R646" s="207"/>
      <c r="S646" s="207"/>
      <c r="T646" s="208"/>
      <c r="AT646" s="209" t="s">
        <v>252</v>
      </c>
      <c r="AU646" s="209" t="s">
        <v>86</v>
      </c>
      <c r="AV646" s="13" t="s">
        <v>86</v>
      </c>
      <c r="AW646" s="13" t="s">
        <v>37</v>
      </c>
      <c r="AX646" s="13" t="s">
        <v>76</v>
      </c>
      <c r="AY646" s="209" t="s">
        <v>237</v>
      </c>
    </row>
    <row r="647" spans="1:51" s="13" customFormat="1" ht="10">
      <c r="B647" s="199"/>
      <c r="C647" s="200"/>
      <c r="D647" s="192" t="s">
        <v>252</v>
      </c>
      <c r="E647" s="201" t="s">
        <v>19</v>
      </c>
      <c r="F647" s="202" t="s">
        <v>831</v>
      </c>
      <c r="G647" s="200"/>
      <c r="H647" s="203">
        <v>28.065999999999999</v>
      </c>
      <c r="I647" s="204"/>
      <c r="J647" s="200"/>
      <c r="K647" s="200"/>
      <c r="L647" s="205"/>
      <c r="M647" s="206"/>
      <c r="N647" s="207"/>
      <c r="O647" s="207"/>
      <c r="P647" s="207"/>
      <c r="Q647" s="207"/>
      <c r="R647" s="207"/>
      <c r="S647" s="207"/>
      <c r="T647" s="208"/>
      <c r="AT647" s="209" t="s">
        <v>252</v>
      </c>
      <c r="AU647" s="209" t="s">
        <v>86</v>
      </c>
      <c r="AV647" s="13" t="s">
        <v>86</v>
      </c>
      <c r="AW647" s="13" t="s">
        <v>37</v>
      </c>
      <c r="AX647" s="13" t="s">
        <v>76</v>
      </c>
      <c r="AY647" s="209" t="s">
        <v>237</v>
      </c>
    </row>
    <row r="648" spans="1:51" s="13" customFormat="1" ht="10">
      <c r="B648" s="199"/>
      <c r="C648" s="200"/>
      <c r="D648" s="192" t="s">
        <v>252</v>
      </c>
      <c r="E648" s="201" t="s">
        <v>19</v>
      </c>
      <c r="F648" s="202" t="s">
        <v>832</v>
      </c>
      <c r="G648" s="200"/>
      <c r="H648" s="203">
        <v>4.59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252</v>
      </c>
      <c r="AU648" s="209" t="s">
        <v>86</v>
      </c>
      <c r="AV648" s="13" t="s">
        <v>86</v>
      </c>
      <c r="AW648" s="13" t="s">
        <v>37</v>
      </c>
      <c r="AX648" s="13" t="s">
        <v>76</v>
      </c>
      <c r="AY648" s="209" t="s">
        <v>237</v>
      </c>
    </row>
    <row r="649" spans="1:51" s="13" customFormat="1" ht="10">
      <c r="B649" s="199"/>
      <c r="C649" s="200"/>
      <c r="D649" s="192" t="s">
        <v>252</v>
      </c>
      <c r="E649" s="201" t="s">
        <v>19</v>
      </c>
      <c r="F649" s="202" t="s">
        <v>833</v>
      </c>
      <c r="G649" s="200"/>
      <c r="H649" s="203">
        <v>5.508</v>
      </c>
      <c r="I649" s="204"/>
      <c r="J649" s="200"/>
      <c r="K649" s="200"/>
      <c r="L649" s="205"/>
      <c r="M649" s="206"/>
      <c r="N649" s="207"/>
      <c r="O649" s="207"/>
      <c r="P649" s="207"/>
      <c r="Q649" s="207"/>
      <c r="R649" s="207"/>
      <c r="S649" s="207"/>
      <c r="T649" s="208"/>
      <c r="AT649" s="209" t="s">
        <v>252</v>
      </c>
      <c r="AU649" s="209" t="s">
        <v>86</v>
      </c>
      <c r="AV649" s="13" t="s">
        <v>86</v>
      </c>
      <c r="AW649" s="13" t="s">
        <v>37</v>
      </c>
      <c r="AX649" s="13" t="s">
        <v>76</v>
      </c>
      <c r="AY649" s="209" t="s">
        <v>237</v>
      </c>
    </row>
    <row r="650" spans="1:51" s="13" customFormat="1" ht="10">
      <c r="B650" s="199"/>
      <c r="C650" s="200"/>
      <c r="D650" s="192" t="s">
        <v>252</v>
      </c>
      <c r="E650" s="201" t="s">
        <v>19</v>
      </c>
      <c r="F650" s="202" t="s">
        <v>834</v>
      </c>
      <c r="G650" s="200"/>
      <c r="H650" s="203">
        <v>148.20099999999999</v>
      </c>
      <c r="I650" s="204"/>
      <c r="J650" s="200"/>
      <c r="K650" s="200"/>
      <c r="L650" s="205"/>
      <c r="M650" s="206"/>
      <c r="N650" s="207"/>
      <c r="O650" s="207"/>
      <c r="P650" s="207"/>
      <c r="Q650" s="207"/>
      <c r="R650" s="207"/>
      <c r="S650" s="207"/>
      <c r="T650" s="208"/>
      <c r="AT650" s="209" t="s">
        <v>252</v>
      </c>
      <c r="AU650" s="209" t="s">
        <v>86</v>
      </c>
      <c r="AV650" s="13" t="s">
        <v>86</v>
      </c>
      <c r="AW650" s="13" t="s">
        <v>37</v>
      </c>
      <c r="AX650" s="13" t="s">
        <v>76</v>
      </c>
      <c r="AY650" s="209" t="s">
        <v>237</v>
      </c>
    </row>
    <row r="651" spans="1:51" s="13" customFormat="1" ht="10">
      <c r="B651" s="199"/>
      <c r="C651" s="200"/>
      <c r="D651" s="192" t="s">
        <v>252</v>
      </c>
      <c r="E651" s="201" t="s">
        <v>19</v>
      </c>
      <c r="F651" s="202" t="s">
        <v>835</v>
      </c>
      <c r="G651" s="200"/>
      <c r="H651" s="203">
        <v>70.48</v>
      </c>
      <c r="I651" s="204"/>
      <c r="J651" s="200"/>
      <c r="K651" s="200"/>
      <c r="L651" s="205"/>
      <c r="M651" s="206"/>
      <c r="N651" s="207"/>
      <c r="O651" s="207"/>
      <c r="P651" s="207"/>
      <c r="Q651" s="207"/>
      <c r="R651" s="207"/>
      <c r="S651" s="207"/>
      <c r="T651" s="208"/>
      <c r="AT651" s="209" t="s">
        <v>252</v>
      </c>
      <c r="AU651" s="209" t="s">
        <v>86</v>
      </c>
      <c r="AV651" s="13" t="s">
        <v>86</v>
      </c>
      <c r="AW651" s="13" t="s">
        <v>37</v>
      </c>
      <c r="AX651" s="13" t="s">
        <v>76</v>
      </c>
      <c r="AY651" s="209" t="s">
        <v>237</v>
      </c>
    </row>
    <row r="652" spans="1:51" s="13" customFormat="1" ht="10">
      <c r="B652" s="199"/>
      <c r="C652" s="200"/>
      <c r="D652" s="192" t="s">
        <v>252</v>
      </c>
      <c r="E652" s="201" t="s">
        <v>19</v>
      </c>
      <c r="F652" s="202" t="s">
        <v>836</v>
      </c>
      <c r="G652" s="200"/>
      <c r="H652" s="203">
        <v>30.716000000000001</v>
      </c>
      <c r="I652" s="204"/>
      <c r="J652" s="200"/>
      <c r="K652" s="200"/>
      <c r="L652" s="205"/>
      <c r="M652" s="206"/>
      <c r="N652" s="207"/>
      <c r="O652" s="207"/>
      <c r="P652" s="207"/>
      <c r="Q652" s="207"/>
      <c r="R652" s="207"/>
      <c r="S652" s="207"/>
      <c r="T652" s="208"/>
      <c r="AT652" s="209" t="s">
        <v>252</v>
      </c>
      <c r="AU652" s="209" t="s">
        <v>86</v>
      </c>
      <c r="AV652" s="13" t="s">
        <v>86</v>
      </c>
      <c r="AW652" s="13" t="s">
        <v>37</v>
      </c>
      <c r="AX652" s="13" t="s">
        <v>76</v>
      </c>
      <c r="AY652" s="209" t="s">
        <v>237</v>
      </c>
    </row>
    <row r="653" spans="1:51" s="13" customFormat="1" ht="10">
      <c r="B653" s="199"/>
      <c r="C653" s="200"/>
      <c r="D653" s="192" t="s">
        <v>252</v>
      </c>
      <c r="E653" s="201" t="s">
        <v>19</v>
      </c>
      <c r="F653" s="202" t="s">
        <v>837</v>
      </c>
      <c r="G653" s="200"/>
      <c r="H653" s="203">
        <v>11.548</v>
      </c>
      <c r="I653" s="204"/>
      <c r="J653" s="200"/>
      <c r="K653" s="200"/>
      <c r="L653" s="205"/>
      <c r="M653" s="206"/>
      <c r="N653" s="207"/>
      <c r="O653" s="207"/>
      <c r="P653" s="207"/>
      <c r="Q653" s="207"/>
      <c r="R653" s="207"/>
      <c r="S653" s="207"/>
      <c r="T653" s="208"/>
      <c r="AT653" s="209" t="s">
        <v>252</v>
      </c>
      <c r="AU653" s="209" t="s">
        <v>86</v>
      </c>
      <c r="AV653" s="13" t="s">
        <v>86</v>
      </c>
      <c r="AW653" s="13" t="s">
        <v>37</v>
      </c>
      <c r="AX653" s="13" t="s">
        <v>76</v>
      </c>
      <c r="AY653" s="209" t="s">
        <v>237</v>
      </c>
    </row>
    <row r="654" spans="1:51" s="13" customFormat="1" ht="10">
      <c r="B654" s="199"/>
      <c r="C654" s="200"/>
      <c r="D654" s="192" t="s">
        <v>252</v>
      </c>
      <c r="E654" s="201" t="s">
        <v>19</v>
      </c>
      <c r="F654" s="202" t="s">
        <v>838</v>
      </c>
      <c r="G654" s="200"/>
      <c r="H654" s="203">
        <v>17.934000000000001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252</v>
      </c>
      <c r="AU654" s="209" t="s">
        <v>86</v>
      </c>
      <c r="AV654" s="13" t="s">
        <v>86</v>
      </c>
      <c r="AW654" s="13" t="s">
        <v>37</v>
      </c>
      <c r="AX654" s="13" t="s">
        <v>76</v>
      </c>
      <c r="AY654" s="209" t="s">
        <v>237</v>
      </c>
    </row>
    <row r="655" spans="1:51" s="13" customFormat="1" ht="10">
      <c r="B655" s="199"/>
      <c r="C655" s="200"/>
      <c r="D655" s="192" t="s">
        <v>252</v>
      </c>
      <c r="E655" s="201" t="s">
        <v>19</v>
      </c>
      <c r="F655" s="202" t="s">
        <v>839</v>
      </c>
      <c r="G655" s="200"/>
      <c r="H655" s="203">
        <v>11.066000000000001</v>
      </c>
      <c r="I655" s="204"/>
      <c r="J655" s="200"/>
      <c r="K655" s="200"/>
      <c r="L655" s="205"/>
      <c r="M655" s="206"/>
      <c r="N655" s="207"/>
      <c r="O655" s="207"/>
      <c r="P655" s="207"/>
      <c r="Q655" s="207"/>
      <c r="R655" s="207"/>
      <c r="S655" s="207"/>
      <c r="T655" s="208"/>
      <c r="AT655" s="209" t="s">
        <v>252</v>
      </c>
      <c r="AU655" s="209" t="s">
        <v>86</v>
      </c>
      <c r="AV655" s="13" t="s">
        <v>86</v>
      </c>
      <c r="AW655" s="13" t="s">
        <v>37</v>
      </c>
      <c r="AX655" s="13" t="s">
        <v>76</v>
      </c>
      <c r="AY655" s="209" t="s">
        <v>237</v>
      </c>
    </row>
    <row r="656" spans="1:51" s="13" customFormat="1" ht="10">
      <c r="B656" s="199"/>
      <c r="C656" s="200"/>
      <c r="D656" s="192" t="s">
        <v>252</v>
      </c>
      <c r="E656" s="201" t="s">
        <v>19</v>
      </c>
      <c r="F656" s="202" t="s">
        <v>840</v>
      </c>
      <c r="G656" s="200"/>
      <c r="H656" s="203">
        <v>34.334000000000003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252</v>
      </c>
      <c r="AU656" s="209" t="s">
        <v>86</v>
      </c>
      <c r="AV656" s="13" t="s">
        <v>86</v>
      </c>
      <c r="AW656" s="13" t="s">
        <v>37</v>
      </c>
      <c r="AX656" s="13" t="s">
        <v>76</v>
      </c>
      <c r="AY656" s="209" t="s">
        <v>237</v>
      </c>
    </row>
    <row r="657" spans="1:65" s="13" customFormat="1" ht="10">
      <c r="B657" s="199"/>
      <c r="C657" s="200"/>
      <c r="D657" s="192" t="s">
        <v>252</v>
      </c>
      <c r="E657" s="201" t="s">
        <v>19</v>
      </c>
      <c r="F657" s="202" t="s">
        <v>841</v>
      </c>
      <c r="G657" s="200"/>
      <c r="H657" s="203">
        <v>24.763999999999999</v>
      </c>
      <c r="I657" s="204"/>
      <c r="J657" s="200"/>
      <c r="K657" s="200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252</v>
      </c>
      <c r="AU657" s="209" t="s">
        <v>86</v>
      </c>
      <c r="AV657" s="13" t="s">
        <v>86</v>
      </c>
      <c r="AW657" s="13" t="s">
        <v>37</v>
      </c>
      <c r="AX657" s="13" t="s">
        <v>76</v>
      </c>
      <c r="AY657" s="209" t="s">
        <v>237</v>
      </c>
    </row>
    <row r="658" spans="1:65" s="13" customFormat="1" ht="10">
      <c r="B658" s="199"/>
      <c r="C658" s="200"/>
      <c r="D658" s="192" t="s">
        <v>252</v>
      </c>
      <c r="E658" s="201" t="s">
        <v>19</v>
      </c>
      <c r="F658" s="202" t="s">
        <v>842</v>
      </c>
      <c r="G658" s="200"/>
      <c r="H658" s="203">
        <v>70.462000000000003</v>
      </c>
      <c r="I658" s="204"/>
      <c r="J658" s="200"/>
      <c r="K658" s="200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252</v>
      </c>
      <c r="AU658" s="209" t="s">
        <v>86</v>
      </c>
      <c r="AV658" s="13" t="s">
        <v>86</v>
      </c>
      <c r="AW658" s="13" t="s">
        <v>37</v>
      </c>
      <c r="AX658" s="13" t="s">
        <v>76</v>
      </c>
      <c r="AY658" s="209" t="s">
        <v>237</v>
      </c>
    </row>
    <row r="659" spans="1:65" s="13" customFormat="1" ht="10">
      <c r="B659" s="199"/>
      <c r="C659" s="200"/>
      <c r="D659" s="192" t="s">
        <v>252</v>
      </c>
      <c r="E659" s="201" t="s">
        <v>19</v>
      </c>
      <c r="F659" s="202" t="s">
        <v>843</v>
      </c>
      <c r="G659" s="200"/>
      <c r="H659" s="203">
        <v>29.105</v>
      </c>
      <c r="I659" s="204"/>
      <c r="J659" s="200"/>
      <c r="K659" s="200"/>
      <c r="L659" s="205"/>
      <c r="M659" s="206"/>
      <c r="N659" s="207"/>
      <c r="O659" s="207"/>
      <c r="P659" s="207"/>
      <c r="Q659" s="207"/>
      <c r="R659" s="207"/>
      <c r="S659" s="207"/>
      <c r="T659" s="208"/>
      <c r="AT659" s="209" t="s">
        <v>252</v>
      </c>
      <c r="AU659" s="209" t="s">
        <v>86</v>
      </c>
      <c r="AV659" s="13" t="s">
        <v>86</v>
      </c>
      <c r="AW659" s="13" t="s">
        <v>37</v>
      </c>
      <c r="AX659" s="13" t="s">
        <v>76</v>
      </c>
      <c r="AY659" s="209" t="s">
        <v>237</v>
      </c>
    </row>
    <row r="660" spans="1:65" s="13" customFormat="1" ht="10">
      <c r="B660" s="199"/>
      <c r="C660" s="200"/>
      <c r="D660" s="192" t="s">
        <v>252</v>
      </c>
      <c r="E660" s="201" t="s">
        <v>19</v>
      </c>
      <c r="F660" s="202" t="s">
        <v>844</v>
      </c>
      <c r="G660" s="200"/>
      <c r="H660" s="203">
        <v>33.767000000000003</v>
      </c>
      <c r="I660" s="204"/>
      <c r="J660" s="200"/>
      <c r="K660" s="200"/>
      <c r="L660" s="205"/>
      <c r="M660" s="206"/>
      <c r="N660" s="207"/>
      <c r="O660" s="207"/>
      <c r="P660" s="207"/>
      <c r="Q660" s="207"/>
      <c r="R660" s="207"/>
      <c r="S660" s="207"/>
      <c r="T660" s="208"/>
      <c r="AT660" s="209" t="s">
        <v>252</v>
      </c>
      <c r="AU660" s="209" t="s">
        <v>86</v>
      </c>
      <c r="AV660" s="13" t="s">
        <v>86</v>
      </c>
      <c r="AW660" s="13" t="s">
        <v>37</v>
      </c>
      <c r="AX660" s="13" t="s">
        <v>76</v>
      </c>
      <c r="AY660" s="209" t="s">
        <v>237</v>
      </c>
    </row>
    <row r="661" spans="1:65" s="13" customFormat="1" ht="10">
      <c r="B661" s="199"/>
      <c r="C661" s="200"/>
      <c r="D661" s="192" t="s">
        <v>252</v>
      </c>
      <c r="E661" s="201" t="s">
        <v>19</v>
      </c>
      <c r="F661" s="202" t="s">
        <v>845</v>
      </c>
      <c r="G661" s="200"/>
      <c r="H661" s="203">
        <v>19.654</v>
      </c>
      <c r="I661" s="204"/>
      <c r="J661" s="200"/>
      <c r="K661" s="200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252</v>
      </c>
      <c r="AU661" s="209" t="s">
        <v>86</v>
      </c>
      <c r="AV661" s="13" t="s">
        <v>86</v>
      </c>
      <c r="AW661" s="13" t="s">
        <v>37</v>
      </c>
      <c r="AX661" s="13" t="s">
        <v>76</v>
      </c>
      <c r="AY661" s="209" t="s">
        <v>237</v>
      </c>
    </row>
    <row r="662" spans="1:65" s="13" customFormat="1" ht="10">
      <c r="B662" s="199"/>
      <c r="C662" s="200"/>
      <c r="D662" s="192" t="s">
        <v>252</v>
      </c>
      <c r="E662" s="201" t="s">
        <v>19</v>
      </c>
      <c r="F662" s="202" t="s">
        <v>846</v>
      </c>
      <c r="G662" s="200"/>
      <c r="H662" s="203">
        <v>24.02</v>
      </c>
      <c r="I662" s="204"/>
      <c r="J662" s="200"/>
      <c r="K662" s="200"/>
      <c r="L662" s="205"/>
      <c r="M662" s="206"/>
      <c r="N662" s="207"/>
      <c r="O662" s="207"/>
      <c r="P662" s="207"/>
      <c r="Q662" s="207"/>
      <c r="R662" s="207"/>
      <c r="S662" s="207"/>
      <c r="T662" s="208"/>
      <c r="AT662" s="209" t="s">
        <v>252</v>
      </c>
      <c r="AU662" s="209" t="s">
        <v>86</v>
      </c>
      <c r="AV662" s="13" t="s">
        <v>86</v>
      </c>
      <c r="AW662" s="13" t="s">
        <v>37</v>
      </c>
      <c r="AX662" s="13" t="s">
        <v>76</v>
      </c>
      <c r="AY662" s="209" t="s">
        <v>237</v>
      </c>
    </row>
    <row r="663" spans="1:65" s="13" customFormat="1" ht="10">
      <c r="B663" s="199"/>
      <c r="C663" s="200"/>
      <c r="D663" s="192" t="s">
        <v>252</v>
      </c>
      <c r="E663" s="201" t="s">
        <v>19</v>
      </c>
      <c r="F663" s="202" t="s">
        <v>847</v>
      </c>
      <c r="G663" s="200"/>
      <c r="H663" s="203">
        <v>37.552</v>
      </c>
      <c r="I663" s="204"/>
      <c r="J663" s="200"/>
      <c r="K663" s="200"/>
      <c r="L663" s="205"/>
      <c r="M663" s="206"/>
      <c r="N663" s="207"/>
      <c r="O663" s="207"/>
      <c r="P663" s="207"/>
      <c r="Q663" s="207"/>
      <c r="R663" s="207"/>
      <c r="S663" s="207"/>
      <c r="T663" s="208"/>
      <c r="AT663" s="209" t="s">
        <v>252</v>
      </c>
      <c r="AU663" s="209" t="s">
        <v>86</v>
      </c>
      <c r="AV663" s="13" t="s">
        <v>86</v>
      </c>
      <c r="AW663" s="13" t="s">
        <v>37</v>
      </c>
      <c r="AX663" s="13" t="s">
        <v>76</v>
      </c>
      <c r="AY663" s="209" t="s">
        <v>237</v>
      </c>
    </row>
    <row r="664" spans="1:65" s="13" customFormat="1" ht="10">
      <c r="B664" s="199"/>
      <c r="C664" s="200"/>
      <c r="D664" s="192" t="s">
        <v>252</v>
      </c>
      <c r="E664" s="201" t="s">
        <v>19</v>
      </c>
      <c r="F664" s="202" t="s">
        <v>848</v>
      </c>
      <c r="G664" s="200"/>
      <c r="H664" s="203">
        <v>64.424000000000007</v>
      </c>
      <c r="I664" s="204"/>
      <c r="J664" s="200"/>
      <c r="K664" s="200"/>
      <c r="L664" s="205"/>
      <c r="M664" s="206"/>
      <c r="N664" s="207"/>
      <c r="O664" s="207"/>
      <c r="P664" s="207"/>
      <c r="Q664" s="207"/>
      <c r="R664" s="207"/>
      <c r="S664" s="207"/>
      <c r="T664" s="208"/>
      <c r="AT664" s="209" t="s">
        <v>252</v>
      </c>
      <c r="AU664" s="209" t="s">
        <v>86</v>
      </c>
      <c r="AV664" s="13" t="s">
        <v>86</v>
      </c>
      <c r="AW664" s="13" t="s">
        <v>37</v>
      </c>
      <c r="AX664" s="13" t="s">
        <v>76</v>
      </c>
      <c r="AY664" s="209" t="s">
        <v>237</v>
      </c>
    </row>
    <row r="665" spans="1:65" s="13" customFormat="1" ht="10">
      <c r="B665" s="199"/>
      <c r="C665" s="200"/>
      <c r="D665" s="192" t="s">
        <v>252</v>
      </c>
      <c r="E665" s="201" t="s">
        <v>19</v>
      </c>
      <c r="F665" s="202" t="s">
        <v>849</v>
      </c>
      <c r="G665" s="200"/>
      <c r="H665" s="203">
        <v>5.61</v>
      </c>
      <c r="I665" s="204"/>
      <c r="J665" s="200"/>
      <c r="K665" s="200"/>
      <c r="L665" s="205"/>
      <c r="M665" s="206"/>
      <c r="N665" s="207"/>
      <c r="O665" s="207"/>
      <c r="P665" s="207"/>
      <c r="Q665" s="207"/>
      <c r="R665" s="207"/>
      <c r="S665" s="207"/>
      <c r="T665" s="208"/>
      <c r="AT665" s="209" t="s">
        <v>252</v>
      </c>
      <c r="AU665" s="209" t="s">
        <v>86</v>
      </c>
      <c r="AV665" s="13" t="s">
        <v>86</v>
      </c>
      <c r="AW665" s="13" t="s">
        <v>37</v>
      </c>
      <c r="AX665" s="13" t="s">
        <v>76</v>
      </c>
      <c r="AY665" s="209" t="s">
        <v>237</v>
      </c>
    </row>
    <row r="666" spans="1:65" s="13" customFormat="1" ht="10">
      <c r="B666" s="199"/>
      <c r="C666" s="200"/>
      <c r="D666" s="192" t="s">
        <v>252</v>
      </c>
      <c r="E666" s="201" t="s">
        <v>19</v>
      </c>
      <c r="F666" s="202" t="s">
        <v>850</v>
      </c>
      <c r="G666" s="200"/>
      <c r="H666" s="203">
        <v>2.8919999999999999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252</v>
      </c>
      <c r="AU666" s="209" t="s">
        <v>86</v>
      </c>
      <c r="AV666" s="13" t="s">
        <v>86</v>
      </c>
      <c r="AW666" s="13" t="s">
        <v>37</v>
      </c>
      <c r="AX666" s="13" t="s">
        <v>76</v>
      </c>
      <c r="AY666" s="209" t="s">
        <v>237</v>
      </c>
    </row>
    <row r="667" spans="1:65" s="13" customFormat="1" ht="10">
      <c r="B667" s="199"/>
      <c r="C667" s="200"/>
      <c r="D667" s="192" t="s">
        <v>252</v>
      </c>
      <c r="E667" s="201" t="s">
        <v>19</v>
      </c>
      <c r="F667" s="202" t="s">
        <v>851</v>
      </c>
      <c r="G667" s="200"/>
      <c r="H667" s="203">
        <v>0</v>
      </c>
      <c r="I667" s="204"/>
      <c r="J667" s="200"/>
      <c r="K667" s="200"/>
      <c r="L667" s="205"/>
      <c r="M667" s="206"/>
      <c r="N667" s="207"/>
      <c r="O667" s="207"/>
      <c r="P667" s="207"/>
      <c r="Q667" s="207"/>
      <c r="R667" s="207"/>
      <c r="S667" s="207"/>
      <c r="T667" s="208"/>
      <c r="AT667" s="209" t="s">
        <v>252</v>
      </c>
      <c r="AU667" s="209" t="s">
        <v>86</v>
      </c>
      <c r="AV667" s="13" t="s">
        <v>86</v>
      </c>
      <c r="AW667" s="13" t="s">
        <v>37</v>
      </c>
      <c r="AX667" s="13" t="s">
        <v>76</v>
      </c>
      <c r="AY667" s="209" t="s">
        <v>237</v>
      </c>
    </row>
    <row r="668" spans="1:65" s="13" customFormat="1" ht="10">
      <c r="B668" s="199"/>
      <c r="C668" s="200"/>
      <c r="D668" s="192" t="s">
        <v>252</v>
      </c>
      <c r="E668" s="201" t="s">
        <v>19</v>
      </c>
      <c r="F668" s="202" t="s">
        <v>852</v>
      </c>
      <c r="G668" s="200"/>
      <c r="H668" s="203">
        <v>0</v>
      </c>
      <c r="I668" s="204"/>
      <c r="J668" s="200"/>
      <c r="K668" s="200"/>
      <c r="L668" s="205"/>
      <c r="M668" s="206"/>
      <c r="N668" s="207"/>
      <c r="O668" s="207"/>
      <c r="P668" s="207"/>
      <c r="Q668" s="207"/>
      <c r="R668" s="207"/>
      <c r="S668" s="207"/>
      <c r="T668" s="208"/>
      <c r="AT668" s="209" t="s">
        <v>252</v>
      </c>
      <c r="AU668" s="209" t="s">
        <v>86</v>
      </c>
      <c r="AV668" s="13" t="s">
        <v>86</v>
      </c>
      <c r="AW668" s="13" t="s">
        <v>37</v>
      </c>
      <c r="AX668" s="13" t="s">
        <v>76</v>
      </c>
      <c r="AY668" s="209" t="s">
        <v>237</v>
      </c>
    </row>
    <row r="669" spans="1:65" s="14" customFormat="1" ht="10">
      <c r="B669" s="210"/>
      <c r="C669" s="211"/>
      <c r="D669" s="192" t="s">
        <v>252</v>
      </c>
      <c r="E669" s="212" t="s">
        <v>19</v>
      </c>
      <c r="F669" s="213" t="s">
        <v>253</v>
      </c>
      <c r="G669" s="211"/>
      <c r="H669" s="214">
        <v>949.05399999999997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252</v>
      </c>
      <c r="AU669" s="220" t="s">
        <v>86</v>
      </c>
      <c r="AV669" s="14" t="s">
        <v>254</v>
      </c>
      <c r="AW669" s="14" t="s">
        <v>37</v>
      </c>
      <c r="AX669" s="14" t="s">
        <v>84</v>
      </c>
      <c r="AY669" s="220" t="s">
        <v>237</v>
      </c>
    </row>
    <row r="670" spans="1:65" s="12" customFormat="1" ht="25.9" customHeight="1">
      <c r="B670" s="163"/>
      <c r="C670" s="164"/>
      <c r="D670" s="165" t="s">
        <v>75</v>
      </c>
      <c r="E670" s="166" t="s">
        <v>853</v>
      </c>
      <c r="F670" s="166" t="s">
        <v>854</v>
      </c>
      <c r="G670" s="164"/>
      <c r="H670" s="164"/>
      <c r="I670" s="167"/>
      <c r="J670" s="168">
        <f>BK670</f>
        <v>0</v>
      </c>
      <c r="K670" s="164"/>
      <c r="L670" s="169"/>
      <c r="M670" s="170"/>
      <c r="N670" s="171"/>
      <c r="O670" s="171"/>
      <c r="P670" s="172">
        <f>SUM(P671:P734)</f>
        <v>0</v>
      </c>
      <c r="Q670" s="171"/>
      <c r="R670" s="172">
        <f>SUM(R671:R734)</f>
        <v>0</v>
      </c>
      <c r="S670" s="171"/>
      <c r="T670" s="173">
        <f>SUM(T671:T734)</f>
        <v>0</v>
      </c>
      <c r="AR670" s="174" t="s">
        <v>254</v>
      </c>
      <c r="AT670" s="175" t="s">
        <v>75</v>
      </c>
      <c r="AU670" s="175" t="s">
        <v>76</v>
      </c>
      <c r="AY670" s="174" t="s">
        <v>237</v>
      </c>
      <c r="BK670" s="176">
        <f>SUM(BK671:BK734)</f>
        <v>0</v>
      </c>
    </row>
    <row r="671" spans="1:65" s="2" customFormat="1" ht="14.4" customHeight="1">
      <c r="A671" s="35"/>
      <c r="B671" s="36"/>
      <c r="C671" s="179" t="s">
        <v>1320</v>
      </c>
      <c r="D671" s="179" t="s">
        <v>242</v>
      </c>
      <c r="E671" s="180" t="s">
        <v>856</v>
      </c>
      <c r="F671" s="181" t="s">
        <v>857</v>
      </c>
      <c r="G671" s="182" t="s">
        <v>858</v>
      </c>
      <c r="H671" s="183">
        <v>32</v>
      </c>
      <c r="I671" s="184"/>
      <c r="J671" s="185">
        <f>ROUND(I671*H671,2)</f>
        <v>0</v>
      </c>
      <c r="K671" s="181" t="s">
        <v>246</v>
      </c>
      <c r="L671" s="40"/>
      <c r="M671" s="186" t="s">
        <v>19</v>
      </c>
      <c r="N671" s="187" t="s">
        <v>47</v>
      </c>
      <c r="O671" s="65"/>
      <c r="P671" s="188">
        <f>O671*H671</f>
        <v>0</v>
      </c>
      <c r="Q671" s="188">
        <v>0</v>
      </c>
      <c r="R671" s="188">
        <f>Q671*H671</f>
        <v>0</v>
      </c>
      <c r="S671" s="188">
        <v>0</v>
      </c>
      <c r="T671" s="189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0" t="s">
        <v>859</v>
      </c>
      <c r="AT671" s="190" t="s">
        <v>242</v>
      </c>
      <c r="AU671" s="190" t="s">
        <v>84</v>
      </c>
      <c r="AY671" s="18" t="s">
        <v>237</v>
      </c>
      <c r="BE671" s="191">
        <f>IF(N671="základní",J671,0)</f>
        <v>0</v>
      </c>
      <c r="BF671" s="191">
        <f>IF(N671="snížená",J671,0)</f>
        <v>0</v>
      </c>
      <c r="BG671" s="191">
        <f>IF(N671="zákl. přenesená",J671,0)</f>
        <v>0</v>
      </c>
      <c r="BH671" s="191">
        <f>IF(N671="sníž. přenesená",J671,0)</f>
        <v>0</v>
      </c>
      <c r="BI671" s="191">
        <f>IF(N671="nulová",J671,0)</f>
        <v>0</v>
      </c>
      <c r="BJ671" s="18" t="s">
        <v>84</v>
      </c>
      <c r="BK671" s="191">
        <f>ROUND(I671*H671,2)</f>
        <v>0</v>
      </c>
      <c r="BL671" s="18" t="s">
        <v>859</v>
      </c>
      <c r="BM671" s="190" t="s">
        <v>1321</v>
      </c>
    </row>
    <row r="672" spans="1:65" s="2" customFormat="1" ht="10">
      <c r="A672" s="35"/>
      <c r="B672" s="36"/>
      <c r="C672" s="37"/>
      <c r="D672" s="192" t="s">
        <v>249</v>
      </c>
      <c r="E672" s="37"/>
      <c r="F672" s="193" t="s">
        <v>861</v>
      </c>
      <c r="G672" s="37"/>
      <c r="H672" s="37"/>
      <c r="I672" s="194"/>
      <c r="J672" s="37"/>
      <c r="K672" s="37"/>
      <c r="L672" s="40"/>
      <c r="M672" s="195"/>
      <c r="N672" s="196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249</v>
      </c>
      <c r="AU672" s="18" t="s">
        <v>84</v>
      </c>
    </row>
    <row r="673" spans="1:65" s="2" customFormat="1" ht="10">
      <c r="A673" s="35"/>
      <c r="B673" s="36"/>
      <c r="C673" s="37"/>
      <c r="D673" s="197" t="s">
        <v>250</v>
      </c>
      <c r="E673" s="37"/>
      <c r="F673" s="198" t="s">
        <v>862</v>
      </c>
      <c r="G673" s="37"/>
      <c r="H673" s="37"/>
      <c r="I673" s="194"/>
      <c r="J673" s="37"/>
      <c r="K673" s="37"/>
      <c r="L673" s="40"/>
      <c r="M673" s="195"/>
      <c r="N673" s="196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250</v>
      </c>
      <c r="AU673" s="18" t="s">
        <v>84</v>
      </c>
    </row>
    <row r="674" spans="1:65" s="13" customFormat="1" ht="10">
      <c r="B674" s="199"/>
      <c r="C674" s="200"/>
      <c r="D674" s="192" t="s">
        <v>252</v>
      </c>
      <c r="E674" s="201" t="s">
        <v>19</v>
      </c>
      <c r="F674" s="202" t="s">
        <v>907</v>
      </c>
      <c r="G674" s="200"/>
      <c r="H674" s="203">
        <v>32</v>
      </c>
      <c r="I674" s="204"/>
      <c r="J674" s="200"/>
      <c r="K674" s="200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252</v>
      </c>
      <c r="AU674" s="209" t="s">
        <v>84</v>
      </c>
      <c r="AV674" s="13" t="s">
        <v>86</v>
      </c>
      <c r="AW674" s="13" t="s">
        <v>37</v>
      </c>
      <c r="AX674" s="13" t="s">
        <v>76</v>
      </c>
      <c r="AY674" s="209" t="s">
        <v>237</v>
      </c>
    </row>
    <row r="675" spans="1:65" s="14" customFormat="1" ht="10">
      <c r="B675" s="210"/>
      <c r="C675" s="211"/>
      <c r="D675" s="192" t="s">
        <v>252</v>
      </c>
      <c r="E675" s="212" t="s">
        <v>19</v>
      </c>
      <c r="F675" s="213" t="s">
        <v>253</v>
      </c>
      <c r="G675" s="211"/>
      <c r="H675" s="214">
        <v>32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252</v>
      </c>
      <c r="AU675" s="220" t="s">
        <v>84</v>
      </c>
      <c r="AV675" s="14" t="s">
        <v>254</v>
      </c>
      <c r="AW675" s="14" t="s">
        <v>37</v>
      </c>
      <c r="AX675" s="14" t="s">
        <v>84</v>
      </c>
      <c r="AY675" s="220" t="s">
        <v>237</v>
      </c>
    </row>
    <row r="676" spans="1:65" s="2" customFormat="1" ht="14.4" customHeight="1">
      <c r="A676" s="35"/>
      <c r="B676" s="36"/>
      <c r="C676" s="179" t="s">
        <v>1322</v>
      </c>
      <c r="D676" s="179" t="s">
        <v>242</v>
      </c>
      <c r="E676" s="180" t="s">
        <v>1323</v>
      </c>
      <c r="F676" s="181" t="s">
        <v>1324</v>
      </c>
      <c r="G676" s="182" t="s">
        <v>858</v>
      </c>
      <c r="H676" s="183">
        <v>16</v>
      </c>
      <c r="I676" s="184"/>
      <c r="J676" s="185">
        <f>ROUND(I676*H676,2)</f>
        <v>0</v>
      </c>
      <c r="K676" s="181" t="s">
        <v>246</v>
      </c>
      <c r="L676" s="40"/>
      <c r="M676" s="186" t="s">
        <v>19</v>
      </c>
      <c r="N676" s="187" t="s">
        <v>47</v>
      </c>
      <c r="O676" s="65"/>
      <c r="P676" s="188">
        <f>O676*H676</f>
        <v>0</v>
      </c>
      <c r="Q676" s="188">
        <v>0</v>
      </c>
      <c r="R676" s="188">
        <f>Q676*H676</f>
        <v>0</v>
      </c>
      <c r="S676" s="188">
        <v>0</v>
      </c>
      <c r="T676" s="189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0" t="s">
        <v>859</v>
      </c>
      <c r="AT676" s="190" t="s">
        <v>242</v>
      </c>
      <c r="AU676" s="190" t="s">
        <v>84</v>
      </c>
      <c r="AY676" s="18" t="s">
        <v>237</v>
      </c>
      <c r="BE676" s="191">
        <f>IF(N676="základní",J676,0)</f>
        <v>0</v>
      </c>
      <c r="BF676" s="191">
        <f>IF(N676="snížená",J676,0)</f>
        <v>0</v>
      </c>
      <c r="BG676" s="191">
        <f>IF(N676="zákl. přenesená",J676,0)</f>
        <v>0</v>
      </c>
      <c r="BH676" s="191">
        <f>IF(N676="sníž. přenesená",J676,0)</f>
        <v>0</v>
      </c>
      <c r="BI676" s="191">
        <f>IF(N676="nulová",J676,0)</f>
        <v>0</v>
      </c>
      <c r="BJ676" s="18" t="s">
        <v>84</v>
      </c>
      <c r="BK676" s="191">
        <f>ROUND(I676*H676,2)</f>
        <v>0</v>
      </c>
      <c r="BL676" s="18" t="s">
        <v>859</v>
      </c>
      <c r="BM676" s="190" t="s">
        <v>1325</v>
      </c>
    </row>
    <row r="677" spans="1:65" s="2" customFormat="1" ht="10">
      <c r="A677" s="35"/>
      <c r="B677" s="36"/>
      <c r="C677" s="37"/>
      <c r="D677" s="192" t="s">
        <v>249</v>
      </c>
      <c r="E677" s="37"/>
      <c r="F677" s="193" t="s">
        <v>1326</v>
      </c>
      <c r="G677" s="37"/>
      <c r="H677" s="37"/>
      <c r="I677" s="194"/>
      <c r="J677" s="37"/>
      <c r="K677" s="37"/>
      <c r="L677" s="40"/>
      <c r="M677" s="195"/>
      <c r="N677" s="196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249</v>
      </c>
      <c r="AU677" s="18" t="s">
        <v>84</v>
      </c>
    </row>
    <row r="678" spans="1:65" s="2" customFormat="1" ht="10">
      <c r="A678" s="35"/>
      <c r="B678" s="36"/>
      <c r="C678" s="37"/>
      <c r="D678" s="197" t="s">
        <v>250</v>
      </c>
      <c r="E678" s="37"/>
      <c r="F678" s="198" t="s">
        <v>1327</v>
      </c>
      <c r="G678" s="37"/>
      <c r="H678" s="37"/>
      <c r="I678" s="194"/>
      <c r="J678" s="37"/>
      <c r="K678" s="37"/>
      <c r="L678" s="40"/>
      <c r="M678" s="195"/>
      <c r="N678" s="196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250</v>
      </c>
      <c r="AU678" s="18" t="s">
        <v>84</v>
      </c>
    </row>
    <row r="679" spans="1:65" s="13" customFormat="1" ht="10">
      <c r="B679" s="199"/>
      <c r="C679" s="200"/>
      <c r="D679" s="192" t="s">
        <v>252</v>
      </c>
      <c r="E679" s="201" t="s">
        <v>19</v>
      </c>
      <c r="F679" s="202" t="s">
        <v>1328</v>
      </c>
      <c r="G679" s="200"/>
      <c r="H679" s="203">
        <v>16</v>
      </c>
      <c r="I679" s="204"/>
      <c r="J679" s="200"/>
      <c r="K679" s="200"/>
      <c r="L679" s="205"/>
      <c r="M679" s="206"/>
      <c r="N679" s="207"/>
      <c r="O679" s="207"/>
      <c r="P679" s="207"/>
      <c r="Q679" s="207"/>
      <c r="R679" s="207"/>
      <c r="S679" s="207"/>
      <c r="T679" s="208"/>
      <c r="AT679" s="209" t="s">
        <v>252</v>
      </c>
      <c r="AU679" s="209" t="s">
        <v>84</v>
      </c>
      <c r="AV679" s="13" t="s">
        <v>86</v>
      </c>
      <c r="AW679" s="13" t="s">
        <v>37</v>
      </c>
      <c r="AX679" s="13" t="s">
        <v>76</v>
      </c>
      <c r="AY679" s="209" t="s">
        <v>237</v>
      </c>
    </row>
    <row r="680" spans="1:65" s="14" customFormat="1" ht="10">
      <c r="B680" s="210"/>
      <c r="C680" s="211"/>
      <c r="D680" s="192" t="s">
        <v>252</v>
      </c>
      <c r="E680" s="212" t="s">
        <v>19</v>
      </c>
      <c r="F680" s="213" t="s">
        <v>253</v>
      </c>
      <c r="G680" s="211"/>
      <c r="H680" s="214">
        <v>16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252</v>
      </c>
      <c r="AU680" s="220" t="s">
        <v>84</v>
      </c>
      <c r="AV680" s="14" t="s">
        <v>254</v>
      </c>
      <c r="AW680" s="14" t="s">
        <v>37</v>
      </c>
      <c r="AX680" s="14" t="s">
        <v>84</v>
      </c>
      <c r="AY680" s="220" t="s">
        <v>237</v>
      </c>
    </row>
    <row r="681" spans="1:65" s="2" customFormat="1" ht="14.4" customHeight="1">
      <c r="A681" s="35"/>
      <c r="B681" s="36"/>
      <c r="C681" s="179" t="s">
        <v>1329</v>
      </c>
      <c r="D681" s="179" t="s">
        <v>242</v>
      </c>
      <c r="E681" s="180" t="s">
        <v>1330</v>
      </c>
      <c r="F681" s="181" t="s">
        <v>1331</v>
      </c>
      <c r="G681" s="182" t="s">
        <v>858</v>
      </c>
      <c r="H681" s="183">
        <v>32</v>
      </c>
      <c r="I681" s="184"/>
      <c r="J681" s="185">
        <f>ROUND(I681*H681,2)</f>
        <v>0</v>
      </c>
      <c r="K681" s="181" t="s">
        <v>246</v>
      </c>
      <c r="L681" s="40"/>
      <c r="M681" s="186" t="s">
        <v>19</v>
      </c>
      <c r="N681" s="187" t="s">
        <v>47</v>
      </c>
      <c r="O681" s="65"/>
      <c r="P681" s="188">
        <f>O681*H681</f>
        <v>0</v>
      </c>
      <c r="Q681" s="188">
        <v>0</v>
      </c>
      <c r="R681" s="188">
        <f>Q681*H681</f>
        <v>0</v>
      </c>
      <c r="S681" s="188">
        <v>0</v>
      </c>
      <c r="T681" s="189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0" t="s">
        <v>859</v>
      </c>
      <c r="AT681" s="190" t="s">
        <v>242</v>
      </c>
      <c r="AU681" s="190" t="s">
        <v>84</v>
      </c>
      <c r="AY681" s="18" t="s">
        <v>237</v>
      </c>
      <c r="BE681" s="191">
        <f>IF(N681="základní",J681,0)</f>
        <v>0</v>
      </c>
      <c r="BF681" s="191">
        <f>IF(N681="snížená",J681,0)</f>
        <v>0</v>
      </c>
      <c r="BG681" s="191">
        <f>IF(N681="zákl. přenesená",J681,0)</f>
        <v>0</v>
      </c>
      <c r="BH681" s="191">
        <f>IF(N681="sníž. přenesená",J681,0)</f>
        <v>0</v>
      </c>
      <c r="BI681" s="191">
        <f>IF(N681="nulová",J681,0)</f>
        <v>0</v>
      </c>
      <c r="BJ681" s="18" t="s">
        <v>84</v>
      </c>
      <c r="BK681" s="191">
        <f>ROUND(I681*H681,2)</f>
        <v>0</v>
      </c>
      <c r="BL681" s="18" t="s">
        <v>859</v>
      </c>
      <c r="BM681" s="190" t="s">
        <v>1332</v>
      </c>
    </row>
    <row r="682" spans="1:65" s="2" customFormat="1" ht="10">
      <c r="A682" s="35"/>
      <c r="B682" s="36"/>
      <c r="C682" s="37"/>
      <c r="D682" s="192" t="s">
        <v>249</v>
      </c>
      <c r="E682" s="37"/>
      <c r="F682" s="193" t="s">
        <v>1333</v>
      </c>
      <c r="G682" s="37"/>
      <c r="H682" s="37"/>
      <c r="I682" s="194"/>
      <c r="J682" s="37"/>
      <c r="K682" s="37"/>
      <c r="L682" s="40"/>
      <c r="M682" s="195"/>
      <c r="N682" s="196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249</v>
      </c>
      <c r="AU682" s="18" t="s">
        <v>84</v>
      </c>
    </row>
    <row r="683" spans="1:65" s="2" customFormat="1" ht="10">
      <c r="A683" s="35"/>
      <c r="B683" s="36"/>
      <c r="C683" s="37"/>
      <c r="D683" s="197" t="s">
        <v>250</v>
      </c>
      <c r="E683" s="37"/>
      <c r="F683" s="198" t="s">
        <v>1334</v>
      </c>
      <c r="G683" s="37"/>
      <c r="H683" s="37"/>
      <c r="I683" s="194"/>
      <c r="J683" s="37"/>
      <c r="K683" s="37"/>
      <c r="L683" s="40"/>
      <c r="M683" s="195"/>
      <c r="N683" s="196"/>
      <c r="O683" s="65"/>
      <c r="P683" s="65"/>
      <c r="Q683" s="65"/>
      <c r="R683" s="65"/>
      <c r="S683" s="65"/>
      <c r="T683" s="66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250</v>
      </c>
      <c r="AU683" s="18" t="s">
        <v>84</v>
      </c>
    </row>
    <row r="684" spans="1:65" s="13" customFormat="1" ht="10">
      <c r="B684" s="199"/>
      <c r="C684" s="200"/>
      <c r="D684" s="192" t="s">
        <v>252</v>
      </c>
      <c r="E684" s="201" t="s">
        <v>19</v>
      </c>
      <c r="F684" s="202" t="s">
        <v>907</v>
      </c>
      <c r="G684" s="200"/>
      <c r="H684" s="203">
        <v>32</v>
      </c>
      <c r="I684" s="204"/>
      <c r="J684" s="200"/>
      <c r="K684" s="200"/>
      <c r="L684" s="205"/>
      <c r="M684" s="206"/>
      <c r="N684" s="207"/>
      <c r="O684" s="207"/>
      <c r="P684" s="207"/>
      <c r="Q684" s="207"/>
      <c r="R684" s="207"/>
      <c r="S684" s="207"/>
      <c r="T684" s="208"/>
      <c r="AT684" s="209" t="s">
        <v>252</v>
      </c>
      <c r="AU684" s="209" t="s">
        <v>84</v>
      </c>
      <c r="AV684" s="13" t="s">
        <v>86</v>
      </c>
      <c r="AW684" s="13" t="s">
        <v>37</v>
      </c>
      <c r="AX684" s="13" t="s">
        <v>76</v>
      </c>
      <c r="AY684" s="209" t="s">
        <v>237</v>
      </c>
    </row>
    <row r="685" spans="1:65" s="14" customFormat="1" ht="10">
      <c r="B685" s="210"/>
      <c r="C685" s="211"/>
      <c r="D685" s="192" t="s">
        <v>252</v>
      </c>
      <c r="E685" s="212" t="s">
        <v>19</v>
      </c>
      <c r="F685" s="213" t="s">
        <v>253</v>
      </c>
      <c r="G685" s="211"/>
      <c r="H685" s="214">
        <v>32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252</v>
      </c>
      <c r="AU685" s="220" t="s">
        <v>84</v>
      </c>
      <c r="AV685" s="14" t="s">
        <v>254</v>
      </c>
      <c r="AW685" s="14" t="s">
        <v>37</v>
      </c>
      <c r="AX685" s="14" t="s">
        <v>84</v>
      </c>
      <c r="AY685" s="220" t="s">
        <v>237</v>
      </c>
    </row>
    <row r="686" spans="1:65" s="2" customFormat="1" ht="14.4" customHeight="1">
      <c r="A686" s="35"/>
      <c r="B686" s="36"/>
      <c r="C686" s="179" t="s">
        <v>1335</v>
      </c>
      <c r="D686" s="179" t="s">
        <v>242</v>
      </c>
      <c r="E686" s="180" t="s">
        <v>866</v>
      </c>
      <c r="F686" s="181" t="s">
        <v>867</v>
      </c>
      <c r="G686" s="182" t="s">
        <v>858</v>
      </c>
      <c r="H686" s="183">
        <v>32</v>
      </c>
      <c r="I686" s="184"/>
      <c r="J686" s="185">
        <f>ROUND(I686*H686,2)</f>
        <v>0</v>
      </c>
      <c r="K686" s="181" t="s">
        <v>246</v>
      </c>
      <c r="L686" s="40"/>
      <c r="M686" s="186" t="s">
        <v>19</v>
      </c>
      <c r="N686" s="187" t="s">
        <v>47</v>
      </c>
      <c r="O686" s="65"/>
      <c r="P686" s="188">
        <f>O686*H686</f>
        <v>0</v>
      </c>
      <c r="Q686" s="188">
        <v>0</v>
      </c>
      <c r="R686" s="188">
        <f>Q686*H686</f>
        <v>0</v>
      </c>
      <c r="S686" s="188">
        <v>0</v>
      </c>
      <c r="T686" s="189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0" t="s">
        <v>859</v>
      </c>
      <c r="AT686" s="190" t="s">
        <v>242</v>
      </c>
      <c r="AU686" s="190" t="s">
        <v>84</v>
      </c>
      <c r="AY686" s="18" t="s">
        <v>237</v>
      </c>
      <c r="BE686" s="191">
        <f>IF(N686="základní",J686,0)</f>
        <v>0</v>
      </c>
      <c r="BF686" s="191">
        <f>IF(N686="snížená",J686,0)</f>
        <v>0</v>
      </c>
      <c r="BG686" s="191">
        <f>IF(N686="zákl. přenesená",J686,0)</f>
        <v>0</v>
      </c>
      <c r="BH686" s="191">
        <f>IF(N686="sníž. přenesená",J686,0)</f>
        <v>0</v>
      </c>
      <c r="BI686" s="191">
        <f>IF(N686="nulová",J686,0)</f>
        <v>0</v>
      </c>
      <c r="BJ686" s="18" t="s">
        <v>84</v>
      </c>
      <c r="BK686" s="191">
        <f>ROUND(I686*H686,2)</f>
        <v>0</v>
      </c>
      <c r="BL686" s="18" t="s">
        <v>859</v>
      </c>
      <c r="BM686" s="190" t="s">
        <v>1336</v>
      </c>
    </row>
    <row r="687" spans="1:65" s="2" customFormat="1" ht="10">
      <c r="A687" s="35"/>
      <c r="B687" s="36"/>
      <c r="C687" s="37"/>
      <c r="D687" s="192" t="s">
        <v>249</v>
      </c>
      <c r="E687" s="37"/>
      <c r="F687" s="193" t="s">
        <v>869</v>
      </c>
      <c r="G687" s="37"/>
      <c r="H687" s="37"/>
      <c r="I687" s="194"/>
      <c r="J687" s="37"/>
      <c r="K687" s="37"/>
      <c r="L687" s="40"/>
      <c r="M687" s="195"/>
      <c r="N687" s="196"/>
      <c r="O687" s="65"/>
      <c r="P687" s="65"/>
      <c r="Q687" s="65"/>
      <c r="R687" s="65"/>
      <c r="S687" s="65"/>
      <c r="T687" s="66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249</v>
      </c>
      <c r="AU687" s="18" t="s">
        <v>84</v>
      </c>
    </row>
    <row r="688" spans="1:65" s="2" customFormat="1" ht="10">
      <c r="A688" s="35"/>
      <c r="B688" s="36"/>
      <c r="C688" s="37"/>
      <c r="D688" s="197" t="s">
        <v>250</v>
      </c>
      <c r="E688" s="37"/>
      <c r="F688" s="198" t="s">
        <v>870</v>
      </c>
      <c r="G688" s="37"/>
      <c r="H688" s="37"/>
      <c r="I688" s="194"/>
      <c r="J688" s="37"/>
      <c r="K688" s="37"/>
      <c r="L688" s="40"/>
      <c r="M688" s="195"/>
      <c r="N688" s="196"/>
      <c r="O688" s="65"/>
      <c r="P688" s="65"/>
      <c r="Q688" s="65"/>
      <c r="R688" s="65"/>
      <c r="S688" s="65"/>
      <c r="T688" s="66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8" t="s">
        <v>250</v>
      </c>
      <c r="AU688" s="18" t="s">
        <v>84</v>
      </c>
    </row>
    <row r="689" spans="1:65" s="13" customFormat="1" ht="10">
      <c r="B689" s="199"/>
      <c r="C689" s="200"/>
      <c r="D689" s="192" t="s">
        <v>252</v>
      </c>
      <c r="E689" s="201" t="s">
        <v>19</v>
      </c>
      <c r="F689" s="202" t="s">
        <v>907</v>
      </c>
      <c r="G689" s="200"/>
      <c r="H689" s="203">
        <v>32</v>
      </c>
      <c r="I689" s="204"/>
      <c r="J689" s="200"/>
      <c r="K689" s="200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252</v>
      </c>
      <c r="AU689" s="209" t="s">
        <v>84</v>
      </c>
      <c r="AV689" s="13" t="s">
        <v>86</v>
      </c>
      <c r="AW689" s="13" t="s">
        <v>37</v>
      </c>
      <c r="AX689" s="13" t="s">
        <v>76</v>
      </c>
      <c r="AY689" s="209" t="s">
        <v>237</v>
      </c>
    </row>
    <row r="690" spans="1:65" s="14" customFormat="1" ht="10">
      <c r="B690" s="210"/>
      <c r="C690" s="211"/>
      <c r="D690" s="192" t="s">
        <v>252</v>
      </c>
      <c r="E690" s="212" t="s">
        <v>19</v>
      </c>
      <c r="F690" s="213" t="s">
        <v>253</v>
      </c>
      <c r="G690" s="211"/>
      <c r="H690" s="214">
        <v>32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252</v>
      </c>
      <c r="AU690" s="220" t="s">
        <v>84</v>
      </c>
      <c r="AV690" s="14" t="s">
        <v>254</v>
      </c>
      <c r="AW690" s="14" t="s">
        <v>37</v>
      </c>
      <c r="AX690" s="14" t="s">
        <v>84</v>
      </c>
      <c r="AY690" s="220" t="s">
        <v>237</v>
      </c>
    </row>
    <row r="691" spans="1:65" s="2" customFormat="1" ht="14.4" customHeight="1">
      <c r="A691" s="35"/>
      <c r="B691" s="36"/>
      <c r="C691" s="179" t="s">
        <v>1337</v>
      </c>
      <c r="D691" s="179" t="s">
        <v>242</v>
      </c>
      <c r="E691" s="180" t="s">
        <v>874</v>
      </c>
      <c r="F691" s="181" t="s">
        <v>875</v>
      </c>
      <c r="G691" s="182" t="s">
        <v>858</v>
      </c>
      <c r="H691" s="183">
        <v>48</v>
      </c>
      <c r="I691" s="184"/>
      <c r="J691" s="185">
        <f>ROUND(I691*H691,2)</f>
        <v>0</v>
      </c>
      <c r="K691" s="181" t="s">
        <v>246</v>
      </c>
      <c r="L691" s="40"/>
      <c r="M691" s="186" t="s">
        <v>19</v>
      </c>
      <c r="N691" s="187" t="s">
        <v>47</v>
      </c>
      <c r="O691" s="65"/>
      <c r="P691" s="188">
        <f>O691*H691</f>
        <v>0</v>
      </c>
      <c r="Q691" s="188">
        <v>0</v>
      </c>
      <c r="R691" s="188">
        <f>Q691*H691</f>
        <v>0</v>
      </c>
      <c r="S691" s="188">
        <v>0</v>
      </c>
      <c r="T691" s="189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0" t="s">
        <v>859</v>
      </c>
      <c r="AT691" s="190" t="s">
        <v>242</v>
      </c>
      <c r="AU691" s="190" t="s">
        <v>84</v>
      </c>
      <c r="AY691" s="18" t="s">
        <v>237</v>
      </c>
      <c r="BE691" s="191">
        <f>IF(N691="základní",J691,0)</f>
        <v>0</v>
      </c>
      <c r="BF691" s="191">
        <f>IF(N691="snížená",J691,0)</f>
        <v>0</v>
      </c>
      <c r="BG691" s="191">
        <f>IF(N691="zákl. přenesená",J691,0)</f>
        <v>0</v>
      </c>
      <c r="BH691" s="191">
        <f>IF(N691="sníž. přenesená",J691,0)</f>
        <v>0</v>
      </c>
      <c r="BI691" s="191">
        <f>IF(N691="nulová",J691,0)</f>
        <v>0</v>
      </c>
      <c r="BJ691" s="18" t="s">
        <v>84</v>
      </c>
      <c r="BK691" s="191">
        <f>ROUND(I691*H691,2)</f>
        <v>0</v>
      </c>
      <c r="BL691" s="18" t="s">
        <v>859</v>
      </c>
      <c r="BM691" s="190" t="s">
        <v>1338</v>
      </c>
    </row>
    <row r="692" spans="1:65" s="2" customFormat="1" ht="10">
      <c r="A692" s="35"/>
      <c r="B692" s="36"/>
      <c r="C692" s="37"/>
      <c r="D692" s="192" t="s">
        <v>249</v>
      </c>
      <c r="E692" s="37"/>
      <c r="F692" s="193" t="s">
        <v>877</v>
      </c>
      <c r="G692" s="37"/>
      <c r="H692" s="37"/>
      <c r="I692" s="194"/>
      <c r="J692" s="37"/>
      <c r="K692" s="37"/>
      <c r="L692" s="40"/>
      <c r="M692" s="195"/>
      <c r="N692" s="196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249</v>
      </c>
      <c r="AU692" s="18" t="s">
        <v>84</v>
      </c>
    </row>
    <row r="693" spans="1:65" s="2" customFormat="1" ht="10">
      <c r="A693" s="35"/>
      <c r="B693" s="36"/>
      <c r="C693" s="37"/>
      <c r="D693" s="197" t="s">
        <v>250</v>
      </c>
      <c r="E693" s="37"/>
      <c r="F693" s="198" t="s">
        <v>878</v>
      </c>
      <c r="G693" s="37"/>
      <c r="H693" s="37"/>
      <c r="I693" s="194"/>
      <c r="J693" s="37"/>
      <c r="K693" s="37"/>
      <c r="L693" s="40"/>
      <c r="M693" s="195"/>
      <c r="N693" s="196"/>
      <c r="O693" s="65"/>
      <c r="P693" s="65"/>
      <c r="Q693" s="65"/>
      <c r="R693" s="65"/>
      <c r="S693" s="65"/>
      <c r="T693" s="66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8" t="s">
        <v>250</v>
      </c>
      <c r="AU693" s="18" t="s">
        <v>84</v>
      </c>
    </row>
    <row r="694" spans="1:65" s="13" customFormat="1" ht="10">
      <c r="B694" s="199"/>
      <c r="C694" s="200"/>
      <c r="D694" s="192" t="s">
        <v>252</v>
      </c>
      <c r="E694" s="201" t="s">
        <v>19</v>
      </c>
      <c r="F694" s="202" t="s">
        <v>872</v>
      </c>
      <c r="G694" s="200"/>
      <c r="H694" s="203">
        <v>48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252</v>
      </c>
      <c r="AU694" s="209" t="s">
        <v>84</v>
      </c>
      <c r="AV694" s="13" t="s">
        <v>86</v>
      </c>
      <c r="AW694" s="13" t="s">
        <v>37</v>
      </c>
      <c r="AX694" s="13" t="s">
        <v>76</v>
      </c>
      <c r="AY694" s="209" t="s">
        <v>237</v>
      </c>
    </row>
    <row r="695" spans="1:65" s="14" customFormat="1" ht="10">
      <c r="B695" s="210"/>
      <c r="C695" s="211"/>
      <c r="D695" s="192" t="s">
        <v>252</v>
      </c>
      <c r="E695" s="212" t="s">
        <v>19</v>
      </c>
      <c r="F695" s="213" t="s">
        <v>253</v>
      </c>
      <c r="G695" s="211"/>
      <c r="H695" s="214">
        <v>48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252</v>
      </c>
      <c r="AU695" s="220" t="s">
        <v>84</v>
      </c>
      <c r="AV695" s="14" t="s">
        <v>254</v>
      </c>
      <c r="AW695" s="14" t="s">
        <v>37</v>
      </c>
      <c r="AX695" s="14" t="s">
        <v>84</v>
      </c>
      <c r="AY695" s="220" t="s">
        <v>237</v>
      </c>
    </row>
    <row r="696" spans="1:65" s="2" customFormat="1" ht="14.4" customHeight="1">
      <c r="A696" s="35"/>
      <c r="B696" s="36"/>
      <c r="C696" s="179" t="s">
        <v>1339</v>
      </c>
      <c r="D696" s="179" t="s">
        <v>242</v>
      </c>
      <c r="E696" s="180" t="s">
        <v>882</v>
      </c>
      <c r="F696" s="181" t="s">
        <v>883</v>
      </c>
      <c r="G696" s="182" t="s">
        <v>858</v>
      </c>
      <c r="H696" s="183">
        <v>32</v>
      </c>
      <c r="I696" s="184"/>
      <c r="J696" s="185">
        <f>ROUND(I696*H696,2)</f>
        <v>0</v>
      </c>
      <c r="K696" s="181" t="s">
        <v>246</v>
      </c>
      <c r="L696" s="40"/>
      <c r="M696" s="186" t="s">
        <v>19</v>
      </c>
      <c r="N696" s="187" t="s">
        <v>47</v>
      </c>
      <c r="O696" s="65"/>
      <c r="P696" s="188">
        <f>O696*H696</f>
        <v>0</v>
      </c>
      <c r="Q696" s="188">
        <v>0</v>
      </c>
      <c r="R696" s="188">
        <f>Q696*H696</f>
        <v>0</v>
      </c>
      <c r="S696" s="188">
        <v>0</v>
      </c>
      <c r="T696" s="18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0" t="s">
        <v>859</v>
      </c>
      <c r="AT696" s="190" t="s">
        <v>242</v>
      </c>
      <c r="AU696" s="190" t="s">
        <v>84</v>
      </c>
      <c r="AY696" s="18" t="s">
        <v>237</v>
      </c>
      <c r="BE696" s="191">
        <f>IF(N696="základní",J696,0)</f>
        <v>0</v>
      </c>
      <c r="BF696" s="191">
        <f>IF(N696="snížená",J696,0)</f>
        <v>0</v>
      </c>
      <c r="BG696" s="191">
        <f>IF(N696="zákl. přenesená",J696,0)</f>
        <v>0</v>
      </c>
      <c r="BH696" s="191">
        <f>IF(N696="sníž. přenesená",J696,0)</f>
        <v>0</v>
      </c>
      <c r="BI696" s="191">
        <f>IF(N696="nulová",J696,0)</f>
        <v>0</v>
      </c>
      <c r="BJ696" s="18" t="s">
        <v>84</v>
      </c>
      <c r="BK696" s="191">
        <f>ROUND(I696*H696,2)</f>
        <v>0</v>
      </c>
      <c r="BL696" s="18" t="s">
        <v>859</v>
      </c>
      <c r="BM696" s="190" t="s">
        <v>1340</v>
      </c>
    </row>
    <row r="697" spans="1:65" s="2" customFormat="1" ht="10">
      <c r="A697" s="35"/>
      <c r="B697" s="36"/>
      <c r="C697" s="37"/>
      <c r="D697" s="192" t="s">
        <v>249</v>
      </c>
      <c r="E697" s="37"/>
      <c r="F697" s="193" t="s">
        <v>885</v>
      </c>
      <c r="G697" s="37"/>
      <c r="H697" s="37"/>
      <c r="I697" s="194"/>
      <c r="J697" s="37"/>
      <c r="K697" s="37"/>
      <c r="L697" s="40"/>
      <c r="M697" s="195"/>
      <c r="N697" s="196"/>
      <c r="O697" s="65"/>
      <c r="P697" s="65"/>
      <c r="Q697" s="65"/>
      <c r="R697" s="65"/>
      <c r="S697" s="65"/>
      <c r="T697" s="66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249</v>
      </c>
      <c r="AU697" s="18" t="s">
        <v>84</v>
      </c>
    </row>
    <row r="698" spans="1:65" s="2" customFormat="1" ht="10">
      <c r="A698" s="35"/>
      <c r="B698" s="36"/>
      <c r="C698" s="37"/>
      <c r="D698" s="197" t="s">
        <v>250</v>
      </c>
      <c r="E698" s="37"/>
      <c r="F698" s="198" t="s">
        <v>886</v>
      </c>
      <c r="G698" s="37"/>
      <c r="H698" s="37"/>
      <c r="I698" s="194"/>
      <c r="J698" s="37"/>
      <c r="K698" s="37"/>
      <c r="L698" s="40"/>
      <c r="M698" s="195"/>
      <c r="N698" s="196"/>
      <c r="O698" s="65"/>
      <c r="P698" s="65"/>
      <c r="Q698" s="65"/>
      <c r="R698" s="65"/>
      <c r="S698" s="65"/>
      <c r="T698" s="66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250</v>
      </c>
      <c r="AU698" s="18" t="s">
        <v>84</v>
      </c>
    </row>
    <row r="699" spans="1:65" s="13" customFormat="1" ht="10">
      <c r="B699" s="199"/>
      <c r="C699" s="200"/>
      <c r="D699" s="192" t="s">
        <v>252</v>
      </c>
      <c r="E699" s="201" t="s">
        <v>19</v>
      </c>
      <c r="F699" s="202" t="s">
        <v>907</v>
      </c>
      <c r="G699" s="200"/>
      <c r="H699" s="203">
        <v>32</v>
      </c>
      <c r="I699" s="204"/>
      <c r="J699" s="200"/>
      <c r="K699" s="200"/>
      <c r="L699" s="205"/>
      <c r="M699" s="206"/>
      <c r="N699" s="207"/>
      <c r="O699" s="207"/>
      <c r="P699" s="207"/>
      <c r="Q699" s="207"/>
      <c r="R699" s="207"/>
      <c r="S699" s="207"/>
      <c r="T699" s="208"/>
      <c r="AT699" s="209" t="s">
        <v>252</v>
      </c>
      <c r="AU699" s="209" t="s">
        <v>84</v>
      </c>
      <c r="AV699" s="13" t="s">
        <v>86</v>
      </c>
      <c r="AW699" s="13" t="s">
        <v>37</v>
      </c>
      <c r="AX699" s="13" t="s">
        <v>76</v>
      </c>
      <c r="AY699" s="209" t="s">
        <v>237</v>
      </c>
    </row>
    <row r="700" spans="1:65" s="14" customFormat="1" ht="10">
      <c r="B700" s="210"/>
      <c r="C700" s="211"/>
      <c r="D700" s="192" t="s">
        <v>252</v>
      </c>
      <c r="E700" s="212" t="s">
        <v>19</v>
      </c>
      <c r="F700" s="213" t="s">
        <v>253</v>
      </c>
      <c r="G700" s="211"/>
      <c r="H700" s="214">
        <v>32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252</v>
      </c>
      <c r="AU700" s="220" t="s">
        <v>84</v>
      </c>
      <c r="AV700" s="14" t="s">
        <v>254</v>
      </c>
      <c r="AW700" s="14" t="s">
        <v>37</v>
      </c>
      <c r="AX700" s="14" t="s">
        <v>84</v>
      </c>
      <c r="AY700" s="220" t="s">
        <v>237</v>
      </c>
    </row>
    <row r="701" spans="1:65" s="2" customFormat="1" ht="14.4" customHeight="1">
      <c r="A701" s="35"/>
      <c r="B701" s="36"/>
      <c r="C701" s="179" t="s">
        <v>1341</v>
      </c>
      <c r="D701" s="179" t="s">
        <v>242</v>
      </c>
      <c r="E701" s="180" t="s">
        <v>889</v>
      </c>
      <c r="F701" s="181" t="s">
        <v>890</v>
      </c>
      <c r="G701" s="182" t="s">
        <v>858</v>
      </c>
      <c r="H701" s="183">
        <v>64</v>
      </c>
      <c r="I701" s="184"/>
      <c r="J701" s="185">
        <f>ROUND(I701*H701,2)</f>
        <v>0</v>
      </c>
      <c r="K701" s="181" t="s">
        <v>246</v>
      </c>
      <c r="L701" s="40"/>
      <c r="M701" s="186" t="s">
        <v>19</v>
      </c>
      <c r="N701" s="187" t="s">
        <v>47</v>
      </c>
      <c r="O701" s="65"/>
      <c r="P701" s="188">
        <f>O701*H701</f>
        <v>0</v>
      </c>
      <c r="Q701" s="188">
        <v>0</v>
      </c>
      <c r="R701" s="188">
        <f>Q701*H701</f>
        <v>0</v>
      </c>
      <c r="S701" s="188">
        <v>0</v>
      </c>
      <c r="T701" s="189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0" t="s">
        <v>859</v>
      </c>
      <c r="AT701" s="190" t="s">
        <v>242</v>
      </c>
      <c r="AU701" s="190" t="s">
        <v>84</v>
      </c>
      <c r="AY701" s="18" t="s">
        <v>237</v>
      </c>
      <c r="BE701" s="191">
        <f>IF(N701="základní",J701,0)</f>
        <v>0</v>
      </c>
      <c r="BF701" s="191">
        <f>IF(N701="snížená",J701,0)</f>
        <v>0</v>
      </c>
      <c r="BG701" s="191">
        <f>IF(N701="zákl. přenesená",J701,0)</f>
        <v>0</v>
      </c>
      <c r="BH701" s="191">
        <f>IF(N701="sníž. přenesená",J701,0)</f>
        <v>0</v>
      </c>
      <c r="BI701" s="191">
        <f>IF(N701="nulová",J701,0)</f>
        <v>0</v>
      </c>
      <c r="BJ701" s="18" t="s">
        <v>84</v>
      </c>
      <c r="BK701" s="191">
        <f>ROUND(I701*H701,2)</f>
        <v>0</v>
      </c>
      <c r="BL701" s="18" t="s">
        <v>859</v>
      </c>
      <c r="BM701" s="190" t="s">
        <v>1342</v>
      </c>
    </row>
    <row r="702" spans="1:65" s="2" customFormat="1" ht="10">
      <c r="A702" s="35"/>
      <c r="B702" s="36"/>
      <c r="C702" s="37"/>
      <c r="D702" s="192" t="s">
        <v>249</v>
      </c>
      <c r="E702" s="37"/>
      <c r="F702" s="193" t="s">
        <v>892</v>
      </c>
      <c r="G702" s="37"/>
      <c r="H702" s="37"/>
      <c r="I702" s="194"/>
      <c r="J702" s="37"/>
      <c r="K702" s="37"/>
      <c r="L702" s="40"/>
      <c r="M702" s="195"/>
      <c r="N702" s="196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249</v>
      </c>
      <c r="AU702" s="18" t="s">
        <v>84</v>
      </c>
    </row>
    <row r="703" spans="1:65" s="2" customFormat="1" ht="10">
      <c r="A703" s="35"/>
      <c r="B703" s="36"/>
      <c r="C703" s="37"/>
      <c r="D703" s="197" t="s">
        <v>250</v>
      </c>
      <c r="E703" s="37"/>
      <c r="F703" s="198" t="s">
        <v>893</v>
      </c>
      <c r="G703" s="37"/>
      <c r="H703" s="37"/>
      <c r="I703" s="194"/>
      <c r="J703" s="37"/>
      <c r="K703" s="37"/>
      <c r="L703" s="40"/>
      <c r="M703" s="195"/>
      <c r="N703" s="196"/>
      <c r="O703" s="65"/>
      <c r="P703" s="65"/>
      <c r="Q703" s="65"/>
      <c r="R703" s="65"/>
      <c r="S703" s="65"/>
      <c r="T703" s="66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8" t="s">
        <v>250</v>
      </c>
      <c r="AU703" s="18" t="s">
        <v>84</v>
      </c>
    </row>
    <row r="704" spans="1:65" s="13" customFormat="1" ht="10">
      <c r="B704" s="199"/>
      <c r="C704" s="200"/>
      <c r="D704" s="192" t="s">
        <v>252</v>
      </c>
      <c r="E704" s="201" t="s">
        <v>19</v>
      </c>
      <c r="F704" s="202" t="s">
        <v>880</v>
      </c>
      <c r="G704" s="200"/>
      <c r="H704" s="203">
        <v>64</v>
      </c>
      <c r="I704" s="204"/>
      <c r="J704" s="200"/>
      <c r="K704" s="200"/>
      <c r="L704" s="205"/>
      <c r="M704" s="206"/>
      <c r="N704" s="207"/>
      <c r="O704" s="207"/>
      <c r="P704" s="207"/>
      <c r="Q704" s="207"/>
      <c r="R704" s="207"/>
      <c r="S704" s="207"/>
      <c r="T704" s="208"/>
      <c r="AT704" s="209" t="s">
        <v>252</v>
      </c>
      <c r="AU704" s="209" t="s">
        <v>84</v>
      </c>
      <c r="AV704" s="13" t="s">
        <v>86</v>
      </c>
      <c r="AW704" s="13" t="s">
        <v>37</v>
      </c>
      <c r="AX704" s="13" t="s">
        <v>76</v>
      </c>
      <c r="AY704" s="209" t="s">
        <v>237</v>
      </c>
    </row>
    <row r="705" spans="1:65" s="14" customFormat="1" ht="10">
      <c r="B705" s="210"/>
      <c r="C705" s="211"/>
      <c r="D705" s="192" t="s">
        <v>252</v>
      </c>
      <c r="E705" s="212" t="s">
        <v>19</v>
      </c>
      <c r="F705" s="213" t="s">
        <v>253</v>
      </c>
      <c r="G705" s="211"/>
      <c r="H705" s="214">
        <v>64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252</v>
      </c>
      <c r="AU705" s="220" t="s">
        <v>84</v>
      </c>
      <c r="AV705" s="14" t="s">
        <v>254</v>
      </c>
      <c r="AW705" s="14" t="s">
        <v>37</v>
      </c>
      <c r="AX705" s="14" t="s">
        <v>84</v>
      </c>
      <c r="AY705" s="220" t="s">
        <v>237</v>
      </c>
    </row>
    <row r="706" spans="1:65" s="2" customFormat="1" ht="14.4" customHeight="1">
      <c r="A706" s="35"/>
      <c r="B706" s="36"/>
      <c r="C706" s="179" t="s">
        <v>1343</v>
      </c>
      <c r="D706" s="179" t="s">
        <v>242</v>
      </c>
      <c r="E706" s="180" t="s">
        <v>896</v>
      </c>
      <c r="F706" s="181" t="s">
        <v>897</v>
      </c>
      <c r="G706" s="182" t="s">
        <v>858</v>
      </c>
      <c r="H706" s="183">
        <v>48</v>
      </c>
      <c r="I706" s="184"/>
      <c r="J706" s="185">
        <f>ROUND(I706*H706,2)</f>
        <v>0</v>
      </c>
      <c r="K706" s="181" t="s">
        <v>246</v>
      </c>
      <c r="L706" s="40"/>
      <c r="M706" s="186" t="s">
        <v>19</v>
      </c>
      <c r="N706" s="187" t="s">
        <v>47</v>
      </c>
      <c r="O706" s="65"/>
      <c r="P706" s="188">
        <f>O706*H706</f>
        <v>0</v>
      </c>
      <c r="Q706" s="188">
        <v>0</v>
      </c>
      <c r="R706" s="188">
        <f>Q706*H706</f>
        <v>0</v>
      </c>
      <c r="S706" s="188">
        <v>0</v>
      </c>
      <c r="T706" s="189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0" t="s">
        <v>859</v>
      </c>
      <c r="AT706" s="190" t="s">
        <v>242</v>
      </c>
      <c r="AU706" s="190" t="s">
        <v>84</v>
      </c>
      <c r="AY706" s="18" t="s">
        <v>237</v>
      </c>
      <c r="BE706" s="191">
        <f>IF(N706="základní",J706,0)</f>
        <v>0</v>
      </c>
      <c r="BF706" s="191">
        <f>IF(N706="snížená",J706,0)</f>
        <v>0</v>
      </c>
      <c r="BG706" s="191">
        <f>IF(N706="zákl. přenesená",J706,0)</f>
        <v>0</v>
      </c>
      <c r="BH706" s="191">
        <f>IF(N706="sníž. přenesená",J706,0)</f>
        <v>0</v>
      </c>
      <c r="BI706" s="191">
        <f>IF(N706="nulová",J706,0)</f>
        <v>0</v>
      </c>
      <c r="BJ706" s="18" t="s">
        <v>84</v>
      </c>
      <c r="BK706" s="191">
        <f>ROUND(I706*H706,2)</f>
        <v>0</v>
      </c>
      <c r="BL706" s="18" t="s">
        <v>859</v>
      </c>
      <c r="BM706" s="190" t="s">
        <v>1344</v>
      </c>
    </row>
    <row r="707" spans="1:65" s="2" customFormat="1" ht="10">
      <c r="A707" s="35"/>
      <c r="B707" s="36"/>
      <c r="C707" s="37"/>
      <c r="D707" s="192" t="s">
        <v>249</v>
      </c>
      <c r="E707" s="37"/>
      <c r="F707" s="193" t="s">
        <v>899</v>
      </c>
      <c r="G707" s="37"/>
      <c r="H707" s="37"/>
      <c r="I707" s="194"/>
      <c r="J707" s="37"/>
      <c r="K707" s="37"/>
      <c r="L707" s="40"/>
      <c r="M707" s="195"/>
      <c r="N707" s="196"/>
      <c r="O707" s="65"/>
      <c r="P707" s="65"/>
      <c r="Q707" s="65"/>
      <c r="R707" s="65"/>
      <c r="S707" s="65"/>
      <c r="T707" s="66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8" t="s">
        <v>249</v>
      </c>
      <c r="AU707" s="18" t="s">
        <v>84</v>
      </c>
    </row>
    <row r="708" spans="1:65" s="2" customFormat="1" ht="10">
      <c r="A708" s="35"/>
      <c r="B708" s="36"/>
      <c r="C708" s="37"/>
      <c r="D708" s="197" t="s">
        <v>250</v>
      </c>
      <c r="E708" s="37"/>
      <c r="F708" s="198" t="s">
        <v>900</v>
      </c>
      <c r="G708" s="37"/>
      <c r="H708" s="37"/>
      <c r="I708" s="194"/>
      <c r="J708" s="37"/>
      <c r="K708" s="37"/>
      <c r="L708" s="40"/>
      <c r="M708" s="195"/>
      <c r="N708" s="196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250</v>
      </c>
      <c r="AU708" s="18" t="s">
        <v>84</v>
      </c>
    </row>
    <row r="709" spans="1:65" s="13" customFormat="1" ht="10">
      <c r="B709" s="199"/>
      <c r="C709" s="200"/>
      <c r="D709" s="192" t="s">
        <v>252</v>
      </c>
      <c r="E709" s="201" t="s">
        <v>19</v>
      </c>
      <c r="F709" s="202" t="s">
        <v>1345</v>
      </c>
      <c r="G709" s="200"/>
      <c r="H709" s="203">
        <v>48</v>
      </c>
      <c r="I709" s="204"/>
      <c r="J709" s="200"/>
      <c r="K709" s="200"/>
      <c r="L709" s="205"/>
      <c r="M709" s="206"/>
      <c r="N709" s="207"/>
      <c r="O709" s="207"/>
      <c r="P709" s="207"/>
      <c r="Q709" s="207"/>
      <c r="R709" s="207"/>
      <c r="S709" s="207"/>
      <c r="T709" s="208"/>
      <c r="AT709" s="209" t="s">
        <v>252</v>
      </c>
      <c r="AU709" s="209" t="s">
        <v>84</v>
      </c>
      <c r="AV709" s="13" t="s">
        <v>86</v>
      </c>
      <c r="AW709" s="13" t="s">
        <v>37</v>
      </c>
      <c r="AX709" s="13" t="s">
        <v>76</v>
      </c>
      <c r="AY709" s="209" t="s">
        <v>237</v>
      </c>
    </row>
    <row r="710" spans="1:65" s="14" customFormat="1" ht="10">
      <c r="B710" s="210"/>
      <c r="C710" s="211"/>
      <c r="D710" s="192" t="s">
        <v>252</v>
      </c>
      <c r="E710" s="212" t="s">
        <v>19</v>
      </c>
      <c r="F710" s="213" t="s">
        <v>253</v>
      </c>
      <c r="G710" s="211"/>
      <c r="H710" s="214">
        <v>48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252</v>
      </c>
      <c r="AU710" s="220" t="s">
        <v>84</v>
      </c>
      <c r="AV710" s="14" t="s">
        <v>254</v>
      </c>
      <c r="AW710" s="14" t="s">
        <v>37</v>
      </c>
      <c r="AX710" s="14" t="s">
        <v>84</v>
      </c>
      <c r="AY710" s="220" t="s">
        <v>237</v>
      </c>
    </row>
    <row r="711" spans="1:65" s="2" customFormat="1" ht="14.4" customHeight="1">
      <c r="A711" s="35"/>
      <c r="B711" s="36"/>
      <c r="C711" s="179" t="s">
        <v>1346</v>
      </c>
      <c r="D711" s="179" t="s">
        <v>242</v>
      </c>
      <c r="E711" s="180" t="s">
        <v>902</v>
      </c>
      <c r="F711" s="181" t="s">
        <v>903</v>
      </c>
      <c r="G711" s="182" t="s">
        <v>858</v>
      </c>
      <c r="H711" s="183">
        <v>48</v>
      </c>
      <c r="I711" s="184"/>
      <c r="J711" s="185">
        <f>ROUND(I711*H711,2)</f>
        <v>0</v>
      </c>
      <c r="K711" s="181" t="s">
        <v>246</v>
      </c>
      <c r="L711" s="40"/>
      <c r="M711" s="186" t="s">
        <v>19</v>
      </c>
      <c r="N711" s="187" t="s">
        <v>47</v>
      </c>
      <c r="O711" s="65"/>
      <c r="P711" s="188">
        <f>O711*H711</f>
        <v>0</v>
      </c>
      <c r="Q711" s="188">
        <v>0</v>
      </c>
      <c r="R711" s="188">
        <f>Q711*H711</f>
        <v>0</v>
      </c>
      <c r="S711" s="188">
        <v>0</v>
      </c>
      <c r="T711" s="189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0" t="s">
        <v>859</v>
      </c>
      <c r="AT711" s="190" t="s">
        <v>242</v>
      </c>
      <c r="AU711" s="190" t="s">
        <v>84</v>
      </c>
      <c r="AY711" s="18" t="s">
        <v>237</v>
      </c>
      <c r="BE711" s="191">
        <f>IF(N711="základní",J711,0)</f>
        <v>0</v>
      </c>
      <c r="BF711" s="191">
        <f>IF(N711="snížená",J711,0)</f>
        <v>0</v>
      </c>
      <c r="BG711" s="191">
        <f>IF(N711="zákl. přenesená",J711,0)</f>
        <v>0</v>
      </c>
      <c r="BH711" s="191">
        <f>IF(N711="sníž. přenesená",J711,0)</f>
        <v>0</v>
      </c>
      <c r="BI711" s="191">
        <f>IF(N711="nulová",J711,0)</f>
        <v>0</v>
      </c>
      <c r="BJ711" s="18" t="s">
        <v>84</v>
      </c>
      <c r="BK711" s="191">
        <f>ROUND(I711*H711,2)</f>
        <v>0</v>
      </c>
      <c r="BL711" s="18" t="s">
        <v>859</v>
      </c>
      <c r="BM711" s="190" t="s">
        <v>1347</v>
      </c>
    </row>
    <row r="712" spans="1:65" s="2" customFormat="1" ht="10">
      <c r="A712" s="35"/>
      <c r="B712" s="36"/>
      <c r="C712" s="37"/>
      <c r="D712" s="192" t="s">
        <v>249</v>
      </c>
      <c r="E712" s="37"/>
      <c r="F712" s="193" t="s">
        <v>905</v>
      </c>
      <c r="G712" s="37"/>
      <c r="H712" s="37"/>
      <c r="I712" s="194"/>
      <c r="J712" s="37"/>
      <c r="K712" s="37"/>
      <c r="L712" s="40"/>
      <c r="M712" s="195"/>
      <c r="N712" s="196"/>
      <c r="O712" s="65"/>
      <c r="P712" s="65"/>
      <c r="Q712" s="65"/>
      <c r="R712" s="65"/>
      <c r="S712" s="65"/>
      <c r="T712" s="66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8" t="s">
        <v>249</v>
      </c>
      <c r="AU712" s="18" t="s">
        <v>84</v>
      </c>
    </row>
    <row r="713" spans="1:65" s="2" customFormat="1" ht="10">
      <c r="A713" s="35"/>
      <c r="B713" s="36"/>
      <c r="C713" s="37"/>
      <c r="D713" s="197" t="s">
        <v>250</v>
      </c>
      <c r="E713" s="37"/>
      <c r="F713" s="198" t="s">
        <v>906</v>
      </c>
      <c r="G713" s="37"/>
      <c r="H713" s="37"/>
      <c r="I713" s="194"/>
      <c r="J713" s="37"/>
      <c r="K713" s="37"/>
      <c r="L713" s="40"/>
      <c r="M713" s="195"/>
      <c r="N713" s="196"/>
      <c r="O713" s="65"/>
      <c r="P713" s="65"/>
      <c r="Q713" s="65"/>
      <c r="R713" s="65"/>
      <c r="S713" s="65"/>
      <c r="T713" s="66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8" t="s">
        <v>250</v>
      </c>
      <c r="AU713" s="18" t="s">
        <v>84</v>
      </c>
    </row>
    <row r="714" spans="1:65" s="13" customFormat="1" ht="10">
      <c r="B714" s="199"/>
      <c r="C714" s="200"/>
      <c r="D714" s="192" t="s">
        <v>252</v>
      </c>
      <c r="E714" s="201" t="s">
        <v>19</v>
      </c>
      <c r="F714" s="202" t="s">
        <v>1345</v>
      </c>
      <c r="G714" s="200"/>
      <c r="H714" s="203">
        <v>48</v>
      </c>
      <c r="I714" s="204"/>
      <c r="J714" s="200"/>
      <c r="K714" s="200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252</v>
      </c>
      <c r="AU714" s="209" t="s">
        <v>84</v>
      </c>
      <c r="AV714" s="13" t="s">
        <v>86</v>
      </c>
      <c r="AW714" s="13" t="s">
        <v>37</v>
      </c>
      <c r="AX714" s="13" t="s">
        <v>76</v>
      </c>
      <c r="AY714" s="209" t="s">
        <v>237</v>
      </c>
    </row>
    <row r="715" spans="1:65" s="14" customFormat="1" ht="10">
      <c r="B715" s="210"/>
      <c r="C715" s="211"/>
      <c r="D715" s="192" t="s">
        <v>252</v>
      </c>
      <c r="E715" s="212" t="s">
        <v>19</v>
      </c>
      <c r="F715" s="213" t="s">
        <v>253</v>
      </c>
      <c r="G715" s="211"/>
      <c r="H715" s="214">
        <v>48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252</v>
      </c>
      <c r="AU715" s="220" t="s">
        <v>84</v>
      </c>
      <c r="AV715" s="14" t="s">
        <v>254</v>
      </c>
      <c r="AW715" s="14" t="s">
        <v>37</v>
      </c>
      <c r="AX715" s="14" t="s">
        <v>84</v>
      </c>
      <c r="AY715" s="220" t="s">
        <v>237</v>
      </c>
    </row>
    <row r="716" spans="1:65" s="2" customFormat="1" ht="14.4" customHeight="1">
      <c r="A716" s="35"/>
      <c r="B716" s="36"/>
      <c r="C716" s="179" t="s">
        <v>1348</v>
      </c>
      <c r="D716" s="179" t="s">
        <v>242</v>
      </c>
      <c r="E716" s="180" t="s">
        <v>909</v>
      </c>
      <c r="F716" s="181" t="s">
        <v>910</v>
      </c>
      <c r="G716" s="182" t="s">
        <v>858</v>
      </c>
      <c r="H716" s="183">
        <v>32</v>
      </c>
      <c r="I716" s="184"/>
      <c r="J716" s="185">
        <f>ROUND(I716*H716,2)</f>
        <v>0</v>
      </c>
      <c r="K716" s="181" t="s">
        <v>246</v>
      </c>
      <c r="L716" s="40"/>
      <c r="M716" s="186" t="s">
        <v>19</v>
      </c>
      <c r="N716" s="187" t="s">
        <v>47</v>
      </c>
      <c r="O716" s="65"/>
      <c r="P716" s="188">
        <f>O716*H716</f>
        <v>0</v>
      </c>
      <c r="Q716" s="188">
        <v>0</v>
      </c>
      <c r="R716" s="188">
        <f>Q716*H716</f>
        <v>0</v>
      </c>
      <c r="S716" s="188">
        <v>0</v>
      </c>
      <c r="T716" s="189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90" t="s">
        <v>859</v>
      </c>
      <c r="AT716" s="190" t="s">
        <v>242</v>
      </c>
      <c r="AU716" s="190" t="s">
        <v>84</v>
      </c>
      <c r="AY716" s="18" t="s">
        <v>237</v>
      </c>
      <c r="BE716" s="191">
        <f>IF(N716="základní",J716,0)</f>
        <v>0</v>
      </c>
      <c r="BF716" s="191">
        <f>IF(N716="snížená",J716,0)</f>
        <v>0</v>
      </c>
      <c r="BG716" s="191">
        <f>IF(N716="zákl. přenesená",J716,0)</f>
        <v>0</v>
      </c>
      <c r="BH716" s="191">
        <f>IF(N716="sníž. přenesená",J716,0)</f>
        <v>0</v>
      </c>
      <c r="BI716" s="191">
        <f>IF(N716="nulová",J716,0)</f>
        <v>0</v>
      </c>
      <c r="BJ716" s="18" t="s">
        <v>84</v>
      </c>
      <c r="BK716" s="191">
        <f>ROUND(I716*H716,2)</f>
        <v>0</v>
      </c>
      <c r="BL716" s="18" t="s">
        <v>859</v>
      </c>
      <c r="BM716" s="190" t="s">
        <v>1349</v>
      </c>
    </row>
    <row r="717" spans="1:65" s="2" customFormat="1" ht="10">
      <c r="A717" s="35"/>
      <c r="B717" s="36"/>
      <c r="C717" s="37"/>
      <c r="D717" s="192" t="s">
        <v>249</v>
      </c>
      <c r="E717" s="37"/>
      <c r="F717" s="193" t="s">
        <v>912</v>
      </c>
      <c r="G717" s="37"/>
      <c r="H717" s="37"/>
      <c r="I717" s="194"/>
      <c r="J717" s="37"/>
      <c r="K717" s="37"/>
      <c r="L717" s="40"/>
      <c r="M717" s="195"/>
      <c r="N717" s="196"/>
      <c r="O717" s="65"/>
      <c r="P717" s="65"/>
      <c r="Q717" s="65"/>
      <c r="R717" s="65"/>
      <c r="S717" s="65"/>
      <c r="T717" s="66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249</v>
      </c>
      <c r="AU717" s="18" t="s">
        <v>84</v>
      </c>
    </row>
    <row r="718" spans="1:65" s="2" customFormat="1" ht="10">
      <c r="A718" s="35"/>
      <c r="B718" s="36"/>
      <c r="C718" s="37"/>
      <c r="D718" s="197" t="s">
        <v>250</v>
      </c>
      <c r="E718" s="37"/>
      <c r="F718" s="198" t="s">
        <v>913</v>
      </c>
      <c r="G718" s="37"/>
      <c r="H718" s="37"/>
      <c r="I718" s="194"/>
      <c r="J718" s="37"/>
      <c r="K718" s="37"/>
      <c r="L718" s="40"/>
      <c r="M718" s="195"/>
      <c r="N718" s="196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250</v>
      </c>
      <c r="AU718" s="18" t="s">
        <v>84</v>
      </c>
    </row>
    <row r="719" spans="1:65" s="13" customFormat="1" ht="10">
      <c r="B719" s="199"/>
      <c r="C719" s="200"/>
      <c r="D719" s="192" t="s">
        <v>252</v>
      </c>
      <c r="E719" s="201" t="s">
        <v>19</v>
      </c>
      <c r="F719" s="202" t="s">
        <v>907</v>
      </c>
      <c r="G719" s="200"/>
      <c r="H719" s="203">
        <v>32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252</v>
      </c>
      <c r="AU719" s="209" t="s">
        <v>84</v>
      </c>
      <c r="AV719" s="13" t="s">
        <v>86</v>
      </c>
      <c r="AW719" s="13" t="s">
        <v>37</v>
      </c>
      <c r="AX719" s="13" t="s">
        <v>76</v>
      </c>
      <c r="AY719" s="209" t="s">
        <v>237</v>
      </c>
    </row>
    <row r="720" spans="1:65" s="14" customFormat="1" ht="10">
      <c r="B720" s="210"/>
      <c r="C720" s="211"/>
      <c r="D720" s="192" t="s">
        <v>252</v>
      </c>
      <c r="E720" s="212" t="s">
        <v>19</v>
      </c>
      <c r="F720" s="213" t="s">
        <v>253</v>
      </c>
      <c r="G720" s="211"/>
      <c r="H720" s="214">
        <v>32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252</v>
      </c>
      <c r="AU720" s="220" t="s">
        <v>84</v>
      </c>
      <c r="AV720" s="14" t="s">
        <v>254</v>
      </c>
      <c r="AW720" s="14" t="s">
        <v>37</v>
      </c>
      <c r="AX720" s="14" t="s">
        <v>84</v>
      </c>
      <c r="AY720" s="220" t="s">
        <v>237</v>
      </c>
    </row>
    <row r="721" spans="1:65" s="2" customFormat="1" ht="14.4" customHeight="1">
      <c r="A721" s="35"/>
      <c r="B721" s="36"/>
      <c r="C721" s="179" t="s">
        <v>1350</v>
      </c>
      <c r="D721" s="179" t="s">
        <v>242</v>
      </c>
      <c r="E721" s="180" t="s">
        <v>915</v>
      </c>
      <c r="F721" s="181" t="s">
        <v>916</v>
      </c>
      <c r="G721" s="182" t="s">
        <v>858</v>
      </c>
      <c r="H721" s="183">
        <v>32</v>
      </c>
      <c r="I721" s="184"/>
      <c r="J721" s="185">
        <f>ROUND(I721*H721,2)</f>
        <v>0</v>
      </c>
      <c r="K721" s="181" t="s">
        <v>246</v>
      </c>
      <c r="L721" s="40"/>
      <c r="M721" s="186" t="s">
        <v>19</v>
      </c>
      <c r="N721" s="187" t="s">
        <v>47</v>
      </c>
      <c r="O721" s="65"/>
      <c r="P721" s="188">
        <f>O721*H721</f>
        <v>0</v>
      </c>
      <c r="Q721" s="188">
        <v>0</v>
      </c>
      <c r="R721" s="188">
        <f>Q721*H721</f>
        <v>0</v>
      </c>
      <c r="S721" s="188">
        <v>0</v>
      </c>
      <c r="T721" s="189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0" t="s">
        <v>859</v>
      </c>
      <c r="AT721" s="190" t="s">
        <v>242</v>
      </c>
      <c r="AU721" s="190" t="s">
        <v>84</v>
      </c>
      <c r="AY721" s="18" t="s">
        <v>237</v>
      </c>
      <c r="BE721" s="191">
        <f>IF(N721="základní",J721,0)</f>
        <v>0</v>
      </c>
      <c r="BF721" s="191">
        <f>IF(N721="snížená",J721,0)</f>
        <v>0</v>
      </c>
      <c r="BG721" s="191">
        <f>IF(N721="zákl. přenesená",J721,0)</f>
        <v>0</v>
      </c>
      <c r="BH721" s="191">
        <f>IF(N721="sníž. přenesená",J721,0)</f>
        <v>0</v>
      </c>
      <c r="BI721" s="191">
        <f>IF(N721="nulová",J721,0)</f>
        <v>0</v>
      </c>
      <c r="BJ721" s="18" t="s">
        <v>84</v>
      </c>
      <c r="BK721" s="191">
        <f>ROUND(I721*H721,2)</f>
        <v>0</v>
      </c>
      <c r="BL721" s="18" t="s">
        <v>859</v>
      </c>
      <c r="BM721" s="190" t="s">
        <v>1351</v>
      </c>
    </row>
    <row r="722" spans="1:65" s="2" customFormat="1" ht="10">
      <c r="A722" s="35"/>
      <c r="B722" s="36"/>
      <c r="C722" s="37"/>
      <c r="D722" s="192" t="s">
        <v>249</v>
      </c>
      <c r="E722" s="37"/>
      <c r="F722" s="193" t="s">
        <v>918</v>
      </c>
      <c r="G722" s="37"/>
      <c r="H722" s="37"/>
      <c r="I722" s="194"/>
      <c r="J722" s="37"/>
      <c r="K722" s="37"/>
      <c r="L722" s="40"/>
      <c r="M722" s="195"/>
      <c r="N722" s="196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249</v>
      </c>
      <c r="AU722" s="18" t="s">
        <v>84</v>
      </c>
    </row>
    <row r="723" spans="1:65" s="2" customFormat="1" ht="10">
      <c r="A723" s="35"/>
      <c r="B723" s="36"/>
      <c r="C723" s="37"/>
      <c r="D723" s="197" t="s">
        <v>250</v>
      </c>
      <c r="E723" s="37"/>
      <c r="F723" s="198" t="s">
        <v>919</v>
      </c>
      <c r="G723" s="37"/>
      <c r="H723" s="37"/>
      <c r="I723" s="194"/>
      <c r="J723" s="37"/>
      <c r="K723" s="37"/>
      <c r="L723" s="40"/>
      <c r="M723" s="195"/>
      <c r="N723" s="196"/>
      <c r="O723" s="65"/>
      <c r="P723" s="65"/>
      <c r="Q723" s="65"/>
      <c r="R723" s="65"/>
      <c r="S723" s="65"/>
      <c r="T723" s="66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8" t="s">
        <v>250</v>
      </c>
      <c r="AU723" s="18" t="s">
        <v>84</v>
      </c>
    </row>
    <row r="724" spans="1:65" s="13" customFormat="1" ht="10">
      <c r="B724" s="199"/>
      <c r="C724" s="200"/>
      <c r="D724" s="192" t="s">
        <v>252</v>
      </c>
      <c r="E724" s="201" t="s">
        <v>19</v>
      </c>
      <c r="F724" s="202" t="s">
        <v>907</v>
      </c>
      <c r="G724" s="200"/>
      <c r="H724" s="203">
        <v>32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252</v>
      </c>
      <c r="AU724" s="209" t="s">
        <v>84</v>
      </c>
      <c r="AV724" s="13" t="s">
        <v>86</v>
      </c>
      <c r="AW724" s="13" t="s">
        <v>37</v>
      </c>
      <c r="AX724" s="13" t="s">
        <v>76</v>
      </c>
      <c r="AY724" s="209" t="s">
        <v>237</v>
      </c>
    </row>
    <row r="725" spans="1:65" s="14" customFormat="1" ht="10">
      <c r="B725" s="210"/>
      <c r="C725" s="211"/>
      <c r="D725" s="192" t="s">
        <v>252</v>
      </c>
      <c r="E725" s="212" t="s">
        <v>19</v>
      </c>
      <c r="F725" s="213" t="s">
        <v>253</v>
      </c>
      <c r="G725" s="211"/>
      <c r="H725" s="214">
        <v>32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252</v>
      </c>
      <c r="AU725" s="220" t="s">
        <v>84</v>
      </c>
      <c r="AV725" s="14" t="s">
        <v>254</v>
      </c>
      <c r="AW725" s="14" t="s">
        <v>37</v>
      </c>
      <c r="AX725" s="14" t="s">
        <v>84</v>
      </c>
      <c r="AY725" s="220" t="s">
        <v>237</v>
      </c>
    </row>
    <row r="726" spans="1:65" s="2" customFormat="1" ht="14.4" customHeight="1">
      <c r="A726" s="35"/>
      <c r="B726" s="36"/>
      <c r="C726" s="179" t="s">
        <v>1352</v>
      </c>
      <c r="D726" s="179" t="s">
        <v>242</v>
      </c>
      <c r="E726" s="180" t="s">
        <v>1353</v>
      </c>
      <c r="F726" s="181" t="s">
        <v>1354</v>
      </c>
      <c r="G726" s="182" t="s">
        <v>858</v>
      </c>
      <c r="H726" s="183">
        <v>24</v>
      </c>
      <c r="I726" s="184"/>
      <c r="J726" s="185">
        <f>ROUND(I726*H726,2)</f>
        <v>0</v>
      </c>
      <c r="K726" s="181" t="s">
        <v>246</v>
      </c>
      <c r="L726" s="40"/>
      <c r="M726" s="186" t="s">
        <v>19</v>
      </c>
      <c r="N726" s="187" t="s">
        <v>47</v>
      </c>
      <c r="O726" s="65"/>
      <c r="P726" s="188">
        <f>O726*H726</f>
        <v>0</v>
      </c>
      <c r="Q726" s="188">
        <v>0</v>
      </c>
      <c r="R726" s="188">
        <f>Q726*H726</f>
        <v>0</v>
      </c>
      <c r="S726" s="188">
        <v>0</v>
      </c>
      <c r="T726" s="189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0" t="s">
        <v>859</v>
      </c>
      <c r="AT726" s="190" t="s">
        <v>242</v>
      </c>
      <c r="AU726" s="190" t="s">
        <v>84</v>
      </c>
      <c r="AY726" s="18" t="s">
        <v>237</v>
      </c>
      <c r="BE726" s="191">
        <f>IF(N726="základní",J726,0)</f>
        <v>0</v>
      </c>
      <c r="BF726" s="191">
        <f>IF(N726="snížená",J726,0)</f>
        <v>0</v>
      </c>
      <c r="BG726" s="191">
        <f>IF(N726="zákl. přenesená",J726,0)</f>
        <v>0</v>
      </c>
      <c r="BH726" s="191">
        <f>IF(N726="sníž. přenesená",J726,0)</f>
        <v>0</v>
      </c>
      <c r="BI726" s="191">
        <f>IF(N726="nulová",J726,0)</f>
        <v>0</v>
      </c>
      <c r="BJ726" s="18" t="s">
        <v>84</v>
      </c>
      <c r="BK726" s="191">
        <f>ROUND(I726*H726,2)</f>
        <v>0</v>
      </c>
      <c r="BL726" s="18" t="s">
        <v>859</v>
      </c>
      <c r="BM726" s="190" t="s">
        <v>1355</v>
      </c>
    </row>
    <row r="727" spans="1:65" s="2" customFormat="1" ht="10">
      <c r="A727" s="35"/>
      <c r="B727" s="36"/>
      <c r="C727" s="37"/>
      <c r="D727" s="192" t="s">
        <v>249</v>
      </c>
      <c r="E727" s="37"/>
      <c r="F727" s="193" t="s">
        <v>1356</v>
      </c>
      <c r="G727" s="37"/>
      <c r="H727" s="37"/>
      <c r="I727" s="194"/>
      <c r="J727" s="37"/>
      <c r="K727" s="37"/>
      <c r="L727" s="40"/>
      <c r="M727" s="195"/>
      <c r="N727" s="196"/>
      <c r="O727" s="65"/>
      <c r="P727" s="65"/>
      <c r="Q727" s="65"/>
      <c r="R727" s="65"/>
      <c r="S727" s="65"/>
      <c r="T727" s="66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T727" s="18" t="s">
        <v>249</v>
      </c>
      <c r="AU727" s="18" t="s">
        <v>84</v>
      </c>
    </row>
    <row r="728" spans="1:65" s="2" customFormat="1" ht="10">
      <c r="A728" s="35"/>
      <c r="B728" s="36"/>
      <c r="C728" s="37"/>
      <c r="D728" s="197" t="s">
        <v>250</v>
      </c>
      <c r="E728" s="37"/>
      <c r="F728" s="198" t="s">
        <v>1357</v>
      </c>
      <c r="G728" s="37"/>
      <c r="H728" s="37"/>
      <c r="I728" s="194"/>
      <c r="J728" s="37"/>
      <c r="K728" s="37"/>
      <c r="L728" s="40"/>
      <c r="M728" s="195"/>
      <c r="N728" s="196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250</v>
      </c>
      <c r="AU728" s="18" t="s">
        <v>84</v>
      </c>
    </row>
    <row r="729" spans="1:65" s="13" customFormat="1" ht="10">
      <c r="B729" s="199"/>
      <c r="C729" s="200"/>
      <c r="D729" s="192" t="s">
        <v>252</v>
      </c>
      <c r="E729" s="201" t="s">
        <v>19</v>
      </c>
      <c r="F729" s="202" t="s">
        <v>541</v>
      </c>
      <c r="G729" s="200"/>
      <c r="H729" s="203">
        <v>24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252</v>
      </c>
      <c r="AU729" s="209" t="s">
        <v>84</v>
      </c>
      <c r="AV729" s="13" t="s">
        <v>86</v>
      </c>
      <c r="AW729" s="13" t="s">
        <v>37</v>
      </c>
      <c r="AX729" s="13" t="s">
        <v>76</v>
      </c>
      <c r="AY729" s="209" t="s">
        <v>237</v>
      </c>
    </row>
    <row r="730" spans="1:65" s="14" customFormat="1" ht="10">
      <c r="B730" s="210"/>
      <c r="C730" s="211"/>
      <c r="D730" s="192" t="s">
        <v>252</v>
      </c>
      <c r="E730" s="212" t="s">
        <v>19</v>
      </c>
      <c r="F730" s="213" t="s">
        <v>253</v>
      </c>
      <c r="G730" s="211"/>
      <c r="H730" s="214">
        <v>24</v>
      </c>
      <c r="I730" s="215"/>
      <c r="J730" s="211"/>
      <c r="K730" s="211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252</v>
      </c>
      <c r="AU730" s="220" t="s">
        <v>84</v>
      </c>
      <c r="AV730" s="14" t="s">
        <v>254</v>
      </c>
      <c r="AW730" s="14" t="s">
        <v>37</v>
      </c>
      <c r="AX730" s="14" t="s">
        <v>84</v>
      </c>
      <c r="AY730" s="220" t="s">
        <v>237</v>
      </c>
    </row>
    <row r="731" spans="1:65" s="2" customFormat="1" ht="14.4" customHeight="1">
      <c r="A731" s="35"/>
      <c r="B731" s="36"/>
      <c r="C731" s="179" t="s">
        <v>1358</v>
      </c>
      <c r="D731" s="179" t="s">
        <v>242</v>
      </c>
      <c r="E731" s="180" t="s">
        <v>1359</v>
      </c>
      <c r="F731" s="181" t="s">
        <v>1360</v>
      </c>
      <c r="G731" s="182" t="s">
        <v>858</v>
      </c>
      <c r="H731" s="183">
        <v>24</v>
      </c>
      <c r="I731" s="184"/>
      <c r="J731" s="185">
        <f>ROUND(I731*H731,2)</f>
        <v>0</v>
      </c>
      <c r="K731" s="181" t="s">
        <v>246</v>
      </c>
      <c r="L731" s="40"/>
      <c r="M731" s="186" t="s">
        <v>19</v>
      </c>
      <c r="N731" s="187" t="s">
        <v>47</v>
      </c>
      <c r="O731" s="65"/>
      <c r="P731" s="188">
        <f>O731*H731</f>
        <v>0</v>
      </c>
      <c r="Q731" s="188">
        <v>0</v>
      </c>
      <c r="R731" s="188">
        <f>Q731*H731</f>
        <v>0</v>
      </c>
      <c r="S731" s="188">
        <v>0</v>
      </c>
      <c r="T731" s="189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0" t="s">
        <v>859</v>
      </c>
      <c r="AT731" s="190" t="s">
        <v>242</v>
      </c>
      <c r="AU731" s="190" t="s">
        <v>84</v>
      </c>
      <c r="AY731" s="18" t="s">
        <v>237</v>
      </c>
      <c r="BE731" s="191">
        <f>IF(N731="základní",J731,0)</f>
        <v>0</v>
      </c>
      <c r="BF731" s="191">
        <f>IF(N731="snížená",J731,0)</f>
        <v>0</v>
      </c>
      <c r="BG731" s="191">
        <f>IF(N731="zákl. přenesená",J731,0)</f>
        <v>0</v>
      </c>
      <c r="BH731" s="191">
        <f>IF(N731="sníž. přenesená",J731,0)</f>
        <v>0</v>
      </c>
      <c r="BI731" s="191">
        <f>IF(N731="nulová",J731,0)</f>
        <v>0</v>
      </c>
      <c r="BJ731" s="18" t="s">
        <v>84</v>
      </c>
      <c r="BK731" s="191">
        <f>ROUND(I731*H731,2)</f>
        <v>0</v>
      </c>
      <c r="BL731" s="18" t="s">
        <v>859</v>
      </c>
      <c r="BM731" s="190" t="s">
        <v>1361</v>
      </c>
    </row>
    <row r="732" spans="1:65" s="2" customFormat="1" ht="10">
      <c r="A732" s="35"/>
      <c r="B732" s="36"/>
      <c r="C732" s="37"/>
      <c r="D732" s="192" t="s">
        <v>249</v>
      </c>
      <c r="E732" s="37"/>
      <c r="F732" s="193" t="s">
        <v>1362</v>
      </c>
      <c r="G732" s="37"/>
      <c r="H732" s="37"/>
      <c r="I732" s="194"/>
      <c r="J732" s="37"/>
      <c r="K732" s="37"/>
      <c r="L732" s="40"/>
      <c r="M732" s="195"/>
      <c r="N732" s="196"/>
      <c r="O732" s="65"/>
      <c r="P732" s="65"/>
      <c r="Q732" s="65"/>
      <c r="R732" s="65"/>
      <c r="S732" s="65"/>
      <c r="T732" s="66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249</v>
      </c>
      <c r="AU732" s="18" t="s">
        <v>84</v>
      </c>
    </row>
    <row r="733" spans="1:65" s="2" customFormat="1" ht="10">
      <c r="A733" s="35"/>
      <c r="B733" s="36"/>
      <c r="C733" s="37"/>
      <c r="D733" s="197" t="s">
        <v>250</v>
      </c>
      <c r="E733" s="37"/>
      <c r="F733" s="198" t="s">
        <v>1363</v>
      </c>
      <c r="G733" s="37"/>
      <c r="H733" s="37"/>
      <c r="I733" s="194"/>
      <c r="J733" s="37"/>
      <c r="K733" s="37"/>
      <c r="L733" s="40"/>
      <c r="M733" s="195"/>
      <c r="N733" s="196"/>
      <c r="O733" s="65"/>
      <c r="P733" s="65"/>
      <c r="Q733" s="65"/>
      <c r="R733" s="65"/>
      <c r="S733" s="65"/>
      <c r="T733" s="66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18" t="s">
        <v>250</v>
      </c>
      <c r="AU733" s="18" t="s">
        <v>84</v>
      </c>
    </row>
    <row r="734" spans="1:65" s="13" customFormat="1" ht="10">
      <c r="B734" s="199"/>
      <c r="C734" s="200"/>
      <c r="D734" s="192" t="s">
        <v>252</v>
      </c>
      <c r="E734" s="201" t="s">
        <v>19</v>
      </c>
      <c r="F734" s="202" t="s">
        <v>541</v>
      </c>
      <c r="G734" s="200"/>
      <c r="H734" s="203">
        <v>24</v>
      </c>
      <c r="I734" s="204"/>
      <c r="J734" s="200"/>
      <c r="K734" s="200"/>
      <c r="L734" s="205"/>
      <c r="M734" s="245"/>
      <c r="N734" s="246"/>
      <c r="O734" s="246"/>
      <c r="P734" s="246"/>
      <c r="Q734" s="246"/>
      <c r="R734" s="246"/>
      <c r="S734" s="246"/>
      <c r="T734" s="247"/>
      <c r="AT734" s="209" t="s">
        <v>252</v>
      </c>
      <c r="AU734" s="209" t="s">
        <v>84</v>
      </c>
      <c r="AV734" s="13" t="s">
        <v>86</v>
      </c>
      <c r="AW734" s="13" t="s">
        <v>37</v>
      </c>
      <c r="AX734" s="13" t="s">
        <v>84</v>
      </c>
      <c r="AY734" s="209" t="s">
        <v>237</v>
      </c>
    </row>
    <row r="735" spans="1:65" s="2" customFormat="1" ht="7" customHeight="1">
      <c r="A735" s="35"/>
      <c r="B735" s="48"/>
      <c r="C735" s="49"/>
      <c r="D735" s="49"/>
      <c r="E735" s="49"/>
      <c r="F735" s="49"/>
      <c r="G735" s="49"/>
      <c r="H735" s="49"/>
      <c r="I735" s="49"/>
      <c r="J735" s="49"/>
      <c r="K735" s="49"/>
      <c r="L735" s="40"/>
      <c r="M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</row>
  </sheetData>
  <sheetProtection password="C8E5" sheet="1" objects="1" scenarios="1"/>
  <autoFilter ref="C96:K734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09" r:id="rId2"/>
    <hyperlink ref="F112" r:id="rId3"/>
    <hyperlink ref="F119" r:id="rId4"/>
    <hyperlink ref="F124" r:id="rId5"/>
    <hyperlink ref="F130" r:id="rId6"/>
    <hyperlink ref="F135" r:id="rId7"/>
    <hyperlink ref="F148" r:id="rId8"/>
    <hyperlink ref="F154" r:id="rId9"/>
    <hyperlink ref="F159" r:id="rId10"/>
    <hyperlink ref="F165" r:id="rId11"/>
    <hyperlink ref="F174" r:id="rId12"/>
    <hyperlink ref="F182" r:id="rId13"/>
    <hyperlink ref="F215" r:id="rId14"/>
    <hyperlink ref="F219" r:id="rId15"/>
    <hyperlink ref="F251" r:id="rId16"/>
    <hyperlink ref="F265" r:id="rId17"/>
    <hyperlink ref="F288" r:id="rId18"/>
    <hyperlink ref="F302" r:id="rId19"/>
    <hyperlink ref="F316" r:id="rId20"/>
    <hyperlink ref="F330" r:id="rId21"/>
    <hyperlink ref="F344" r:id="rId22"/>
    <hyperlink ref="F352" r:id="rId23"/>
    <hyperlink ref="F370" r:id="rId24"/>
    <hyperlink ref="F375" r:id="rId25"/>
    <hyperlink ref="F390" r:id="rId26"/>
    <hyperlink ref="F402" r:id="rId27"/>
    <hyperlink ref="F414" r:id="rId28"/>
    <hyperlink ref="F424" r:id="rId29"/>
    <hyperlink ref="F439" r:id="rId30"/>
    <hyperlink ref="F444" r:id="rId31"/>
    <hyperlink ref="F449" r:id="rId32"/>
    <hyperlink ref="F455" r:id="rId33"/>
    <hyperlink ref="F486" r:id="rId34"/>
    <hyperlink ref="F517" r:id="rId35"/>
    <hyperlink ref="F522" r:id="rId36"/>
    <hyperlink ref="F527" r:id="rId37"/>
    <hyperlink ref="F533" r:id="rId38"/>
    <hyperlink ref="F536" r:id="rId39"/>
    <hyperlink ref="F541" r:id="rId40"/>
    <hyperlink ref="F546" r:id="rId41"/>
    <hyperlink ref="F553" r:id="rId42"/>
    <hyperlink ref="F561" r:id="rId43"/>
    <hyperlink ref="F569" r:id="rId44"/>
    <hyperlink ref="F600" r:id="rId45"/>
    <hyperlink ref="F631" r:id="rId46"/>
    <hyperlink ref="F636" r:id="rId47"/>
    <hyperlink ref="F641" r:id="rId48"/>
    <hyperlink ref="F673" r:id="rId49"/>
    <hyperlink ref="F678" r:id="rId50"/>
    <hyperlink ref="F683" r:id="rId51"/>
    <hyperlink ref="F688" r:id="rId52"/>
    <hyperlink ref="F693" r:id="rId53"/>
    <hyperlink ref="F698" r:id="rId54"/>
    <hyperlink ref="F703" r:id="rId55"/>
    <hyperlink ref="F708" r:id="rId56"/>
    <hyperlink ref="F713" r:id="rId57"/>
    <hyperlink ref="F718" r:id="rId58"/>
    <hyperlink ref="F723" r:id="rId59"/>
    <hyperlink ref="F728" r:id="rId60"/>
    <hyperlink ref="F733" r:id="rId6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2:BM24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99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379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1364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ROUND((SUM(BE92:BE242)),  2)</f>
        <v>0</v>
      </c>
      <c r="G35" s="35"/>
      <c r="H35" s="35"/>
      <c r="I35" s="125">
        <v>0.21</v>
      </c>
      <c r="J35" s="124">
        <f>ROUND(((SUM(BE92:BE242))*I35),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ROUND((SUM(BF92:BF242)),  2)</f>
        <v>0</v>
      </c>
      <c r="G36" s="35"/>
      <c r="H36" s="35"/>
      <c r="I36" s="125">
        <v>0.15</v>
      </c>
      <c r="J36" s="124">
        <f>ROUND(((SUM(BF92:BF242))*I36),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ROUND((SUM(BG92:BG242)),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ROUND((SUM(BH92:BH242)),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ROUND((SUM(BI92:BI242)),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379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SO01.3 - Nové konstrukce a práce na střeše nad 2NP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382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383</v>
      </c>
      <c r="E66" s="149"/>
      <c r="F66" s="149"/>
      <c r="G66" s="149"/>
      <c r="H66" s="149"/>
      <c r="I66" s="149"/>
      <c r="J66" s="150">
        <f>J101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1365</v>
      </c>
      <c r="E67" s="149"/>
      <c r="F67" s="149"/>
      <c r="G67" s="149"/>
      <c r="H67" s="149"/>
      <c r="I67" s="149"/>
      <c r="J67" s="150">
        <f>J142</f>
        <v>0</v>
      </c>
      <c r="K67" s="98"/>
      <c r="L67" s="151"/>
    </row>
    <row r="68" spans="1:31" s="9" customFormat="1" ht="25" customHeight="1">
      <c r="B68" s="141"/>
      <c r="C68" s="142"/>
      <c r="D68" s="143" t="s">
        <v>385</v>
      </c>
      <c r="E68" s="144"/>
      <c r="F68" s="144"/>
      <c r="G68" s="144"/>
      <c r="H68" s="144"/>
      <c r="I68" s="144"/>
      <c r="J68" s="145">
        <f>J146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1366</v>
      </c>
      <c r="E69" s="149"/>
      <c r="F69" s="149"/>
      <c r="G69" s="149"/>
      <c r="H69" s="149"/>
      <c r="I69" s="149"/>
      <c r="J69" s="150">
        <f>J147</f>
        <v>0</v>
      </c>
      <c r="K69" s="98"/>
      <c r="L69" s="151"/>
    </row>
    <row r="70" spans="1:31" s="9" customFormat="1" ht="25" customHeight="1">
      <c r="B70" s="141"/>
      <c r="C70" s="142"/>
      <c r="D70" s="143" t="s">
        <v>395</v>
      </c>
      <c r="E70" s="144"/>
      <c r="F70" s="144"/>
      <c r="G70" s="144"/>
      <c r="H70" s="144"/>
      <c r="I70" s="144"/>
      <c r="J70" s="145">
        <f>J161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4" t="s">
        <v>222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4.4" customHeight="1">
      <c r="A80" s="35"/>
      <c r="B80" s="36"/>
      <c r="C80" s="37"/>
      <c r="D80" s="37"/>
      <c r="E80" s="384" t="str">
        <f>E7</f>
        <v>Vytvoření laboratoří FŽP- UNICRE</v>
      </c>
      <c r="F80" s="385"/>
      <c r="G80" s="385"/>
      <c r="H80" s="385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209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4.4" customHeight="1">
      <c r="A82" s="35"/>
      <c r="B82" s="36"/>
      <c r="C82" s="37"/>
      <c r="D82" s="37"/>
      <c r="E82" s="384" t="s">
        <v>379</v>
      </c>
      <c r="F82" s="386"/>
      <c r="G82" s="386"/>
      <c r="H82" s="386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380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65" customHeight="1">
      <c r="A84" s="35"/>
      <c r="B84" s="36"/>
      <c r="C84" s="37"/>
      <c r="D84" s="37"/>
      <c r="E84" s="358" t="str">
        <f>E11</f>
        <v>SO01.3 - Nové konstrukce a práce na střeše nad 2NP</v>
      </c>
      <c r="F84" s="386"/>
      <c r="G84" s="386"/>
      <c r="H84" s="386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Ústí nad Labem</v>
      </c>
      <c r="G86" s="37"/>
      <c r="H86" s="37"/>
      <c r="I86" s="30" t="s">
        <v>23</v>
      </c>
      <c r="J86" s="60" t="str">
        <f>IF(J14="","",J14)</f>
        <v>10. 5. 2023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75" customHeight="1">
      <c r="A88" s="35"/>
      <c r="B88" s="36"/>
      <c r="C88" s="30" t="s">
        <v>25</v>
      </c>
      <c r="D88" s="37"/>
      <c r="E88" s="37"/>
      <c r="F88" s="28" t="str">
        <f>E17</f>
        <v>UJEP, Pasteurova 3632/15, 400 96 Ústí nad Labem</v>
      </c>
      <c r="G88" s="37"/>
      <c r="H88" s="37"/>
      <c r="I88" s="30" t="s">
        <v>33</v>
      </c>
      <c r="J88" s="33" t="str">
        <f>E23</f>
        <v>Correct BC, s.r.o., El.Krásnohorské 1339/15, UL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.75" customHeight="1">
      <c r="A89" s="35"/>
      <c r="B89" s="36"/>
      <c r="C89" s="30" t="s">
        <v>31</v>
      </c>
      <c r="D89" s="37"/>
      <c r="E89" s="37"/>
      <c r="F89" s="28" t="str">
        <f>IF(E20="","",E20)</f>
        <v>Vyplň údaj</v>
      </c>
      <c r="G89" s="37"/>
      <c r="H89" s="37"/>
      <c r="I89" s="30" t="s">
        <v>38</v>
      </c>
      <c r="J89" s="33" t="str">
        <f>E26</f>
        <v>Correct BC, s.r.o., El.Krásnohorské 1339/15, UL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223</v>
      </c>
      <c r="D91" s="155" t="s">
        <v>61</v>
      </c>
      <c r="E91" s="155" t="s">
        <v>57</v>
      </c>
      <c r="F91" s="155" t="s">
        <v>58</v>
      </c>
      <c r="G91" s="155" t="s">
        <v>224</v>
      </c>
      <c r="H91" s="155" t="s">
        <v>225</v>
      </c>
      <c r="I91" s="155" t="s">
        <v>226</v>
      </c>
      <c r="J91" s="155" t="s">
        <v>213</v>
      </c>
      <c r="K91" s="156" t="s">
        <v>227</v>
      </c>
      <c r="L91" s="157"/>
      <c r="M91" s="69" t="s">
        <v>19</v>
      </c>
      <c r="N91" s="70" t="s">
        <v>46</v>
      </c>
      <c r="O91" s="70" t="s">
        <v>228</v>
      </c>
      <c r="P91" s="70" t="s">
        <v>229</v>
      </c>
      <c r="Q91" s="70" t="s">
        <v>230</v>
      </c>
      <c r="R91" s="70" t="s">
        <v>231</v>
      </c>
      <c r="S91" s="70" t="s">
        <v>232</v>
      </c>
      <c r="T91" s="71" t="s">
        <v>233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75" customHeight="1">
      <c r="A92" s="35"/>
      <c r="B92" s="36"/>
      <c r="C92" s="76" t="s">
        <v>234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P93+P146+P161</f>
        <v>0</v>
      </c>
      <c r="Q92" s="73"/>
      <c r="R92" s="160">
        <f>R93+R146+R161</f>
        <v>1.87561472</v>
      </c>
      <c r="S92" s="73"/>
      <c r="T92" s="161">
        <f>T93+T146+T161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75</v>
      </c>
      <c r="AU92" s="18" t="s">
        <v>214</v>
      </c>
      <c r="BK92" s="162">
        <f>BK93+BK146+BK161</f>
        <v>0</v>
      </c>
    </row>
    <row r="93" spans="1:65" s="12" customFormat="1" ht="25.9" customHeight="1">
      <c r="B93" s="163"/>
      <c r="C93" s="164"/>
      <c r="D93" s="165" t="s">
        <v>75</v>
      </c>
      <c r="E93" s="166" t="s">
        <v>235</v>
      </c>
      <c r="F93" s="166" t="s">
        <v>236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P94+P101+P142</f>
        <v>0</v>
      </c>
      <c r="Q93" s="171"/>
      <c r="R93" s="172">
        <f>R94+R101+R142</f>
        <v>1.86368</v>
      </c>
      <c r="S93" s="171"/>
      <c r="T93" s="173">
        <f>T94+T101+T142</f>
        <v>0</v>
      </c>
      <c r="AR93" s="174" t="s">
        <v>84</v>
      </c>
      <c r="AT93" s="175" t="s">
        <v>75</v>
      </c>
      <c r="AU93" s="175" t="s">
        <v>76</v>
      </c>
      <c r="AY93" s="174" t="s">
        <v>237</v>
      </c>
      <c r="BK93" s="176">
        <f>BK94+BK101+BK142</f>
        <v>0</v>
      </c>
    </row>
    <row r="94" spans="1:65" s="12" customFormat="1" ht="22.75" customHeight="1">
      <c r="B94" s="163"/>
      <c r="C94" s="164"/>
      <c r="D94" s="165" t="s">
        <v>75</v>
      </c>
      <c r="E94" s="177" t="s">
        <v>276</v>
      </c>
      <c r="F94" s="177" t="s">
        <v>396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SUM(P95:P100)</f>
        <v>0</v>
      </c>
      <c r="Q94" s="171"/>
      <c r="R94" s="172">
        <f>SUM(R95:R100)</f>
        <v>1.86368</v>
      </c>
      <c r="S94" s="171"/>
      <c r="T94" s="173">
        <f>SUM(T95:T100)</f>
        <v>0</v>
      </c>
      <c r="AR94" s="174" t="s">
        <v>84</v>
      </c>
      <c r="AT94" s="175" t="s">
        <v>75</v>
      </c>
      <c r="AU94" s="175" t="s">
        <v>84</v>
      </c>
      <c r="AY94" s="174" t="s">
        <v>237</v>
      </c>
      <c r="BK94" s="176">
        <f>SUM(BK95:BK100)</f>
        <v>0</v>
      </c>
    </row>
    <row r="95" spans="1:65" s="2" customFormat="1" ht="19.75" customHeight="1">
      <c r="A95" s="35"/>
      <c r="B95" s="36"/>
      <c r="C95" s="179" t="s">
        <v>84</v>
      </c>
      <c r="D95" s="179" t="s">
        <v>242</v>
      </c>
      <c r="E95" s="180" t="s">
        <v>1367</v>
      </c>
      <c r="F95" s="181" t="s">
        <v>1368</v>
      </c>
      <c r="G95" s="182" t="s">
        <v>411</v>
      </c>
      <c r="H95" s="183">
        <v>16</v>
      </c>
      <c r="I95" s="184"/>
      <c r="J95" s="185">
        <f>ROUND(I95*H95,2)</f>
        <v>0</v>
      </c>
      <c r="K95" s="181" t="s">
        <v>246</v>
      </c>
      <c r="L95" s="40"/>
      <c r="M95" s="186" t="s">
        <v>19</v>
      </c>
      <c r="N95" s="187" t="s">
        <v>47</v>
      </c>
      <c r="O95" s="65"/>
      <c r="P95" s="188">
        <f>O95*H95</f>
        <v>0</v>
      </c>
      <c r="Q95" s="188">
        <v>2E-3</v>
      </c>
      <c r="R95" s="188">
        <f>Q95*H95</f>
        <v>3.2000000000000001E-2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254</v>
      </c>
      <c r="AT95" s="190" t="s">
        <v>242</v>
      </c>
      <c r="AU95" s="190" t="s">
        <v>86</v>
      </c>
      <c r="AY95" s="18" t="s">
        <v>237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84</v>
      </c>
      <c r="BK95" s="191">
        <f>ROUND(I95*H95,2)</f>
        <v>0</v>
      </c>
      <c r="BL95" s="18" t="s">
        <v>254</v>
      </c>
      <c r="BM95" s="190" t="s">
        <v>1369</v>
      </c>
    </row>
    <row r="96" spans="1:65" s="2" customFormat="1" ht="10">
      <c r="A96" s="35"/>
      <c r="B96" s="36"/>
      <c r="C96" s="37"/>
      <c r="D96" s="192" t="s">
        <v>249</v>
      </c>
      <c r="E96" s="37"/>
      <c r="F96" s="193" t="s">
        <v>1370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249</v>
      </c>
      <c r="AU96" s="18" t="s">
        <v>86</v>
      </c>
    </row>
    <row r="97" spans="1:65" s="2" customFormat="1" ht="10">
      <c r="A97" s="35"/>
      <c r="B97" s="36"/>
      <c r="C97" s="37"/>
      <c r="D97" s="197" t="s">
        <v>250</v>
      </c>
      <c r="E97" s="37"/>
      <c r="F97" s="198" t="s">
        <v>1371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250</v>
      </c>
      <c r="AU97" s="18" t="s">
        <v>86</v>
      </c>
    </row>
    <row r="98" spans="1:65" s="2" customFormat="1" ht="14.4" customHeight="1">
      <c r="A98" s="35"/>
      <c r="B98" s="36"/>
      <c r="C98" s="225" t="s">
        <v>86</v>
      </c>
      <c r="D98" s="225" t="s">
        <v>680</v>
      </c>
      <c r="E98" s="226" t="s">
        <v>1372</v>
      </c>
      <c r="F98" s="227" t="s">
        <v>1373</v>
      </c>
      <c r="G98" s="228" t="s">
        <v>411</v>
      </c>
      <c r="H98" s="229">
        <v>16.96</v>
      </c>
      <c r="I98" s="230"/>
      <c r="J98" s="231">
        <f>ROUND(I98*H98,2)</f>
        <v>0</v>
      </c>
      <c r="K98" s="227" t="s">
        <v>246</v>
      </c>
      <c r="L98" s="232"/>
      <c r="M98" s="233" t="s">
        <v>19</v>
      </c>
      <c r="N98" s="234" t="s">
        <v>47</v>
      </c>
      <c r="O98" s="65"/>
      <c r="P98" s="188">
        <f>O98*H98</f>
        <v>0</v>
      </c>
      <c r="Q98" s="188">
        <v>0.108</v>
      </c>
      <c r="R98" s="188">
        <f>Q98*H98</f>
        <v>1.83168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288</v>
      </c>
      <c r="AT98" s="190" t="s">
        <v>680</v>
      </c>
      <c r="AU98" s="190" t="s">
        <v>86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1374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1373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86</v>
      </c>
    </row>
    <row r="100" spans="1:65" s="13" customFormat="1" ht="10">
      <c r="B100" s="199"/>
      <c r="C100" s="200"/>
      <c r="D100" s="192" t="s">
        <v>252</v>
      </c>
      <c r="E100" s="200"/>
      <c r="F100" s="202" t="s">
        <v>1375</v>
      </c>
      <c r="G100" s="200"/>
      <c r="H100" s="203">
        <v>16.96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252</v>
      </c>
      <c r="AU100" s="209" t="s">
        <v>86</v>
      </c>
      <c r="AV100" s="13" t="s">
        <v>86</v>
      </c>
      <c r="AW100" s="13" t="s">
        <v>4</v>
      </c>
      <c r="AX100" s="13" t="s">
        <v>84</v>
      </c>
      <c r="AY100" s="209" t="s">
        <v>237</v>
      </c>
    </row>
    <row r="101" spans="1:65" s="12" customFormat="1" ht="22.75" customHeight="1">
      <c r="B101" s="163"/>
      <c r="C101" s="164"/>
      <c r="D101" s="165" t="s">
        <v>75</v>
      </c>
      <c r="E101" s="177" t="s">
        <v>294</v>
      </c>
      <c r="F101" s="177" t="s">
        <v>408</v>
      </c>
      <c r="G101" s="164"/>
      <c r="H101" s="164"/>
      <c r="I101" s="167"/>
      <c r="J101" s="178">
        <f>BK101</f>
        <v>0</v>
      </c>
      <c r="K101" s="164"/>
      <c r="L101" s="169"/>
      <c r="M101" s="170"/>
      <c r="N101" s="171"/>
      <c r="O101" s="171"/>
      <c r="P101" s="172">
        <f>SUM(P102:P141)</f>
        <v>0</v>
      </c>
      <c r="Q101" s="171"/>
      <c r="R101" s="172">
        <f>SUM(R102:R141)</f>
        <v>0</v>
      </c>
      <c r="S101" s="171"/>
      <c r="T101" s="173">
        <f>SUM(T102:T141)</f>
        <v>0</v>
      </c>
      <c r="AR101" s="174" t="s">
        <v>84</v>
      </c>
      <c r="AT101" s="175" t="s">
        <v>75</v>
      </c>
      <c r="AU101" s="175" t="s">
        <v>84</v>
      </c>
      <c r="AY101" s="174" t="s">
        <v>237</v>
      </c>
      <c r="BK101" s="176">
        <f>SUM(BK102:BK141)</f>
        <v>0</v>
      </c>
    </row>
    <row r="102" spans="1:65" s="2" customFormat="1" ht="19.75" customHeight="1">
      <c r="A102" s="35"/>
      <c r="B102" s="36"/>
      <c r="C102" s="179" t="s">
        <v>260</v>
      </c>
      <c r="D102" s="179" t="s">
        <v>242</v>
      </c>
      <c r="E102" s="180" t="s">
        <v>1376</v>
      </c>
      <c r="F102" s="181" t="s">
        <v>1377</v>
      </c>
      <c r="G102" s="182" t="s">
        <v>411</v>
      </c>
      <c r="H102" s="183">
        <v>127</v>
      </c>
      <c r="I102" s="184"/>
      <c r="J102" s="185">
        <f>ROUND(I102*H102,2)</f>
        <v>0</v>
      </c>
      <c r="K102" s="181" t="s">
        <v>246</v>
      </c>
      <c r="L102" s="40"/>
      <c r="M102" s="186" t="s">
        <v>19</v>
      </c>
      <c r="N102" s="187" t="s">
        <v>47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254</v>
      </c>
      <c r="AT102" s="190" t="s">
        <v>242</v>
      </c>
      <c r="AU102" s="190" t="s">
        <v>86</v>
      </c>
      <c r="AY102" s="18" t="s">
        <v>237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84</v>
      </c>
      <c r="BK102" s="191">
        <f>ROUND(I102*H102,2)</f>
        <v>0</v>
      </c>
      <c r="BL102" s="18" t="s">
        <v>254</v>
      </c>
      <c r="BM102" s="190" t="s">
        <v>1378</v>
      </c>
    </row>
    <row r="103" spans="1:65" s="2" customFormat="1" ht="18">
      <c r="A103" s="35"/>
      <c r="B103" s="36"/>
      <c r="C103" s="37"/>
      <c r="D103" s="192" t="s">
        <v>249</v>
      </c>
      <c r="E103" s="37"/>
      <c r="F103" s="193" t="s">
        <v>1379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2" customFormat="1" ht="10">
      <c r="A104" s="35"/>
      <c r="B104" s="36"/>
      <c r="C104" s="37"/>
      <c r="D104" s="197" t="s">
        <v>250</v>
      </c>
      <c r="E104" s="37"/>
      <c r="F104" s="198" t="s">
        <v>1380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250</v>
      </c>
      <c r="AU104" s="18" t="s">
        <v>86</v>
      </c>
    </row>
    <row r="105" spans="1:65" s="13" customFormat="1" ht="10">
      <c r="B105" s="199"/>
      <c r="C105" s="200"/>
      <c r="D105" s="192" t="s">
        <v>252</v>
      </c>
      <c r="E105" s="201" t="s">
        <v>19</v>
      </c>
      <c r="F105" s="202" t="s">
        <v>1381</v>
      </c>
      <c r="G105" s="200"/>
      <c r="H105" s="203">
        <v>30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252</v>
      </c>
      <c r="AU105" s="209" t="s">
        <v>86</v>
      </c>
      <c r="AV105" s="13" t="s">
        <v>86</v>
      </c>
      <c r="AW105" s="13" t="s">
        <v>37</v>
      </c>
      <c r="AX105" s="13" t="s">
        <v>76</v>
      </c>
      <c r="AY105" s="209" t="s">
        <v>237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1382</v>
      </c>
      <c r="G106" s="200"/>
      <c r="H106" s="203">
        <v>16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86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3" customFormat="1" ht="10">
      <c r="B107" s="199"/>
      <c r="C107" s="200"/>
      <c r="D107" s="192" t="s">
        <v>252</v>
      </c>
      <c r="E107" s="201" t="s">
        <v>19</v>
      </c>
      <c r="F107" s="202" t="s">
        <v>1383</v>
      </c>
      <c r="G107" s="200"/>
      <c r="H107" s="203">
        <v>81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252</v>
      </c>
      <c r="AU107" s="209" t="s">
        <v>86</v>
      </c>
      <c r="AV107" s="13" t="s">
        <v>86</v>
      </c>
      <c r="AW107" s="13" t="s">
        <v>37</v>
      </c>
      <c r="AX107" s="13" t="s">
        <v>76</v>
      </c>
      <c r="AY107" s="209" t="s">
        <v>237</v>
      </c>
    </row>
    <row r="108" spans="1:65" s="14" customFormat="1" ht="10">
      <c r="B108" s="210"/>
      <c r="C108" s="211"/>
      <c r="D108" s="192" t="s">
        <v>252</v>
      </c>
      <c r="E108" s="212" t="s">
        <v>19</v>
      </c>
      <c r="F108" s="213" t="s">
        <v>253</v>
      </c>
      <c r="G108" s="211"/>
      <c r="H108" s="214">
        <v>127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252</v>
      </c>
      <c r="AU108" s="220" t="s">
        <v>86</v>
      </c>
      <c r="AV108" s="14" t="s">
        <v>254</v>
      </c>
      <c r="AW108" s="14" t="s">
        <v>37</v>
      </c>
      <c r="AX108" s="14" t="s">
        <v>84</v>
      </c>
      <c r="AY108" s="220" t="s">
        <v>237</v>
      </c>
    </row>
    <row r="109" spans="1:65" s="2" customFormat="1" ht="19.75" customHeight="1">
      <c r="A109" s="35"/>
      <c r="B109" s="36"/>
      <c r="C109" s="179" t="s">
        <v>254</v>
      </c>
      <c r="D109" s="179" t="s">
        <v>242</v>
      </c>
      <c r="E109" s="180" t="s">
        <v>1384</v>
      </c>
      <c r="F109" s="181" t="s">
        <v>1385</v>
      </c>
      <c r="G109" s="182" t="s">
        <v>411</v>
      </c>
      <c r="H109" s="183">
        <v>3810</v>
      </c>
      <c r="I109" s="184"/>
      <c r="J109" s="185">
        <f>ROUND(I109*H109,2)</f>
        <v>0</v>
      </c>
      <c r="K109" s="181" t="s">
        <v>246</v>
      </c>
      <c r="L109" s="40"/>
      <c r="M109" s="186" t="s">
        <v>19</v>
      </c>
      <c r="N109" s="187" t="s">
        <v>47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254</v>
      </c>
      <c r="AT109" s="190" t="s">
        <v>242</v>
      </c>
      <c r="AU109" s="190" t="s">
        <v>86</v>
      </c>
      <c r="AY109" s="18" t="s">
        <v>237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84</v>
      </c>
      <c r="BK109" s="191">
        <f>ROUND(I109*H109,2)</f>
        <v>0</v>
      </c>
      <c r="BL109" s="18" t="s">
        <v>254</v>
      </c>
      <c r="BM109" s="190" t="s">
        <v>1386</v>
      </c>
    </row>
    <row r="110" spans="1:65" s="2" customFormat="1" ht="18">
      <c r="A110" s="35"/>
      <c r="B110" s="36"/>
      <c r="C110" s="37"/>
      <c r="D110" s="192" t="s">
        <v>249</v>
      </c>
      <c r="E110" s="37"/>
      <c r="F110" s="193" t="s">
        <v>1387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10">
      <c r="A111" s="35"/>
      <c r="B111" s="36"/>
      <c r="C111" s="37"/>
      <c r="D111" s="197" t="s">
        <v>250</v>
      </c>
      <c r="E111" s="37"/>
      <c r="F111" s="198" t="s">
        <v>1388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250</v>
      </c>
      <c r="AU111" s="18" t="s">
        <v>86</v>
      </c>
    </row>
    <row r="112" spans="1:65" s="13" customFormat="1" ht="10">
      <c r="B112" s="199"/>
      <c r="C112" s="200"/>
      <c r="D112" s="192" t="s">
        <v>252</v>
      </c>
      <c r="E112" s="201" t="s">
        <v>19</v>
      </c>
      <c r="F112" s="202" t="s">
        <v>1389</v>
      </c>
      <c r="G112" s="200"/>
      <c r="H112" s="203">
        <v>3810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252</v>
      </c>
      <c r="AU112" s="209" t="s">
        <v>86</v>
      </c>
      <c r="AV112" s="13" t="s">
        <v>86</v>
      </c>
      <c r="AW112" s="13" t="s">
        <v>37</v>
      </c>
      <c r="AX112" s="13" t="s">
        <v>76</v>
      </c>
      <c r="AY112" s="209" t="s">
        <v>237</v>
      </c>
    </row>
    <row r="113" spans="1:65" s="14" customFormat="1" ht="10">
      <c r="B113" s="210"/>
      <c r="C113" s="211"/>
      <c r="D113" s="192" t="s">
        <v>252</v>
      </c>
      <c r="E113" s="212" t="s">
        <v>19</v>
      </c>
      <c r="F113" s="213" t="s">
        <v>253</v>
      </c>
      <c r="G113" s="211"/>
      <c r="H113" s="214">
        <v>3810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252</v>
      </c>
      <c r="AU113" s="220" t="s">
        <v>86</v>
      </c>
      <c r="AV113" s="14" t="s">
        <v>254</v>
      </c>
      <c r="AW113" s="14" t="s">
        <v>37</v>
      </c>
      <c r="AX113" s="14" t="s">
        <v>84</v>
      </c>
      <c r="AY113" s="220" t="s">
        <v>237</v>
      </c>
    </row>
    <row r="114" spans="1:65" s="2" customFormat="1" ht="22.25" customHeight="1">
      <c r="A114" s="35"/>
      <c r="B114" s="36"/>
      <c r="C114" s="179" t="s">
        <v>239</v>
      </c>
      <c r="D114" s="179" t="s">
        <v>242</v>
      </c>
      <c r="E114" s="180" t="s">
        <v>1390</v>
      </c>
      <c r="F114" s="181" t="s">
        <v>1391</v>
      </c>
      <c r="G114" s="182" t="s">
        <v>370</v>
      </c>
      <c r="H114" s="183">
        <v>3</v>
      </c>
      <c r="I114" s="184"/>
      <c r="J114" s="185">
        <f>ROUND(I114*H114,2)</f>
        <v>0</v>
      </c>
      <c r="K114" s="181" t="s">
        <v>246</v>
      </c>
      <c r="L114" s="40"/>
      <c r="M114" s="186" t="s">
        <v>19</v>
      </c>
      <c r="N114" s="187" t="s">
        <v>47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254</v>
      </c>
      <c r="AT114" s="190" t="s">
        <v>242</v>
      </c>
      <c r="AU114" s="190" t="s">
        <v>86</v>
      </c>
      <c r="AY114" s="18" t="s">
        <v>237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84</v>
      </c>
      <c r="BK114" s="191">
        <f>ROUND(I114*H114,2)</f>
        <v>0</v>
      </c>
      <c r="BL114" s="18" t="s">
        <v>254</v>
      </c>
      <c r="BM114" s="190" t="s">
        <v>1392</v>
      </c>
    </row>
    <row r="115" spans="1:65" s="2" customFormat="1" ht="18">
      <c r="A115" s="35"/>
      <c r="B115" s="36"/>
      <c r="C115" s="37"/>
      <c r="D115" s="192" t="s">
        <v>249</v>
      </c>
      <c r="E115" s="37"/>
      <c r="F115" s="193" t="s">
        <v>1393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10">
      <c r="A116" s="35"/>
      <c r="B116" s="36"/>
      <c r="C116" s="37"/>
      <c r="D116" s="197" t="s">
        <v>250</v>
      </c>
      <c r="E116" s="37"/>
      <c r="F116" s="198" t="s">
        <v>1394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250</v>
      </c>
      <c r="AU116" s="18" t="s">
        <v>86</v>
      </c>
    </row>
    <row r="117" spans="1:65" s="2" customFormat="1" ht="19.75" customHeight="1">
      <c r="A117" s="35"/>
      <c r="B117" s="36"/>
      <c r="C117" s="179" t="s">
        <v>276</v>
      </c>
      <c r="D117" s="179" t="s">
        <v>242</v>
      </c>
      <c r="E117" s="180" t="s">
        <v>1395</v>
      </c>
      <c r="F117" s="181" t="s">
        <v>1396</v>
      </c>
      <c r="G117" s="182" t="s">
        <v>411</v>
      </c>
      <c r="H117" s="183">
        <v>127</v>
      </c>
      <c r="I117" s="184"/>
      <c r="J117" s="185">
        <f>ROUND(I117*H117,2)</f>
        <v>0</v>
      </c>
      <c r="K117" s="181" t="s">
        <v>246</v>
      </c>
      <c r="L117" s="40"/>
      <c r="M117" s="186" t="s">
        <v>19</v>
      </c>
      <c r="N117" s="187" t="s">
        <v>47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254</v>
      </c>
      <c r="AT117" s="190" t="s">
        <v>242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254</v>
      </c>
      <c r="BM117" s="190" t="s">
        <v>1397</v>
      </c>
    </row>
    <row r="118" spans="1:65" s="2" customFormat="1" ht="18">
      <c r="A118" s="35"/>
      <c r="B118" s="36"/>
      <c r="C118" s="37"/>
      <c r="D118" s="192" t="s">
        <v>249</v>
      </c>
      <c r="E118" s="37"/>
      <c r="F118" s="193" t="s">
        <v>1398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10">
      <c r="A119" s="35"/>
      <c r="B119" s="36"/>
      <c r="C119" s="37"/>
      <c r="D119" s="197" t="s">
        <v>250</v>
      </c>
      <c r="E119" s="37"/>
      <c r="F119" s="198" t="s">
        <v>1399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250</v>
      </c>
      <c r="AU119" s="18" t="s">
        <v>86</v>
      </c>
    </row>
    <row r="120" spans="1:65" s="13" customFormat="1" ht="10">
      <c r="B120" s="199"/>
      <c r="C120" s="200"/>
      <c r="D120" s="192" t="s">
        <v>252</v>
      </c>
      <c r="E120" s="201" t="s">
        <v>19</v>
      </c>
      <c r="F120" s="202" t="s">
        <v>1400</v>
      </c>
      <c r="G120" s="200"/>
      <c r="H120" s="203">
        <v>127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252</v>
      </c>
      <c r="AU120" s="209" t="s">
        <v>86</v>
      </c>
      <c r="AV120" s="13" t="s">
        <v>86</v>
      </c>
      <c r="AW120" s="13" t="s">
        <v>37</v>
      </c>
      <c r="AX120" s="13" t="s">
        <v>76</v>
      </c>
      <c r="AY120" s="209" t="s">
        <v>237</v>
      </c>
    </row>
    <row r="121" spans="1:65" s="14" customFormat="1" ht="10">
      <c r="B121" s="210"/>
      <c r="C121" s="211"/>
      <c r="D121" s="192" t="s">
        <v>252</v>
      </c>
      <c r="E121" s="212" t="s">
        <v>19</v>
      </c>
      <c r="F121" s="213" t="s">
        <v>253</v>
      </c>
      <c r="G121" s="211"/>
      <c r="H121" s="214">
        <v>127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252</v>
      </c>
      <c r="AU121" s="220" t="s">
        <v>86</v>
      </c>
      <c r="AV121" s="14" t="s">
        <v>254</v>
      </c>
      <c r="AW121" s="14" t="s">
        <v>37</v>
      </c>
      <c r="AX121" s="14" t="s">
        <v>84</v>
      </c>
      <c r="AY121" s="220" t="s">
        <v>237</v>
      </c>
    </row>
    <row r="122" spans="1:65" s="2" customFormat="1" ht="14.4" customHeight="1">
      <c r="A122" s="35"/>
      <c r="B122" s="36"/>
      <c r="C122" s="179" t="s">
        <v>281</v>
      </c>
      <c r="D122" s="179" t="s">
        <v>242</v>
      </c>
      <c r="E122" s="180" t="s">
        <v>1401</v>
      </c>
      <c r="F122" s="181" t="s">
        <v>1402</v>
      </c>
      <c r="G122" s="182" t="s">
        <v>411</v>
      </c>
      <c r="H122" s="183">
        <v>127</v>
      </c>
      <c r="I122" s="184"/>
      <c r="J122" s="185">
        <f>ROUND(I122*H122,2)</f>
        <v>0</v>
      </c>
      <c r="K122" s="181" t="s">
        <v>246</v>
      </c>
      <c r="L122" s="40"/>
      <c r="M122" s="186" t="s">
        <v>19</v>
      </c>
      <c r="N122" s="187" t="s">
        <v>47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254</v>
      </c>
      <c r="AT122" s="190" t="s">
        <v>242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254</v>
      </c>
      <c r="BM122" s="190" t="s">
        <v>1403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1404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10">
      <c r="A124" s="35"/>
      <c r="B124" s="36"/>
      <c r="C124" s="37"/>
      <c r="D124" s="197" t="s">
        <v>250</v>
      </c>
      <c r="E124" s="37"/>
      <c r="F124" s="198" t="s">
        <v>1405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250</v>
      </c>
      <c r="AU124" s="18" t="s">
        <v>86</v>
      </c>
    </row>
    <row r="125" spans="1:65" s="13" customFormat="1" ht="10">
      <c r="B125" s="199"/>
      <c r="C125" s="200"/>
      <c r="D125" s="192" t="s">
        <v>252</v>
      </c>
      <c r="E125" s="201" t="s">
        <v>19</v>
      </c>
      <c r="F125" s="202" t="s">
        <v>1400</v>
      </c>
      <c r="G125" s="200"/>
      <c r="H125" s="203">
        <v>127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252</v>
      </c>
      <c r="AU125" s="209" t="s">
        <v>86</v>
      </c>
      <c r="AV125" s="13" t="s">
        <v>86</v>
      </c>
      <c r="AW125" s="13" t="s">
        <v>37</v>
      </c>
      <c r="AX125" s="13" t="s">
        <v>76</v>
      </c>
      <c r="AY125" s="209" t="s">
        <v>237</v>
      </c>
    </row>
    <row r="126" spans="1:65" s="14" customFormat="1" ht="10">
      <c r="B126" s="210"/>
      <c r="C126" s="211"/>
      <c r="D126" s="192" t="s">
        <v>252</v>
      </c>
      <c r="E126" s="212" t="s">
        <v>19</v>
      </c>
      <c r="F126" s="213" t="s">
        <v>253</v>
      </c>
      <c r="G126" s="211"/>
      <c r="H126" s="214">
        <v>127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252</v>
      </c>
      <c r="AU126" s="220" t="s">
        <v>86</v>
      </c>
      <c r="AV126" s="14" t="s">
        <v>254</v>
      </c>
      <c r="AW126" s="14" t="s">
        <v>37</v>
      </c>
      <c r="AX126" s="14" t="s">
        <v>84</v>
      </c>
      <c r="AY126" s="220" t="s">
        <v>237</v>
      </c>
    </row>
    <row r="127" spans="1:65" s="2" customFormat="1" ht="14.4" customHeight="1">
      <c r="A127" s="35"/>
      <c r="B127" s="36"/>
      <c r="C127" s="179" t="s">
        <v>288</v>
      </c>
      <c r="D127" s="179" t="s">
        <v>242</v>
      </c>
      <c r="E127" s="180" t="s">
        <v>1406</v>
      </c>
      <c r="F127" s="181" t="s">
        <v>1407</v>
      </c>
      <c r="G127" s="182" t="s">
        <v>411</v>
      </c>
      <c r="H127" s="183">
        <v>3810</v>
      </c>
      <c r="I127" s="184"/>
      <c r="J127" s="185">
        <f>ROUND(I127*H127,2)</f>
        <v>0</v>
      </c>
      <c r="K127" s="181" t="s">
        <v>246</v>
      </c>
      <c r="L127" s="40"/>
      <c r="M127" s="186" t="s">
        <v>19</v>
      </c>
      <c r="N127" s="187" t="s">
        <v>47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254</v>
      </c>
      <c r="AT127" s="190" t="s">
        <v>242</v>
      </c>
      <c r="AU127" s="190" t="s">
        <v>86</v>
      </c>
      <c r="AY127" s="18" t="s">
        <v>237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84</v>
      </c>
      <c r="BK127" s="191">
        <f>ROUND(I127*H127,2)</f>
        <v>0</v>
      </c>
      <c r="BL127" s="18" t="s">
        <v>254</v>
      </c>
      <c r="BM127" s="190" t="s">
        <v>1408</v>
      </c>
    </row>
    <row r="128" spans="1:65" s="2" customFormat="1" ht="10">
      <c r="A128" s="35"/>
      <c r="B128" s="36"/>
      <c r="C128" s="37"/>
      <c r="D128" s="192" t="s">
        <v>249</v>
      </c>
      <c r="E128" s="37"/>
      <c r="F128" s="193" t="s">
        <v>1409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10">
      <c r="A129" s="35"/>
      <c r="B129" s="36"/>
      <c r="C129" s="37"/>
      <c r="D129" s="197" t="s">
        <v>250</v>
      </c>
      <c r="E129" s="37"/>
      <c r="F129" s="198" t="s">
        <v>1410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250</v>
      </c>
      <c r="AU129" s="18" t="s">
        <v>86</v>
      </c>
    </row>
    <row r="130" spans="1:65" s="13" customFormat="1" ht="10">
      <c r="B130" s="199"/>
      <c r="C130" s="200"/>
      <c r="D130" s="192" t="s">
        <v>252</v>
      </c>
      <c r="E130" s="201" t="s">
        <v>19</v>
      </c>
      <c r="F130" s="202" t="s">
        <v>1389</v>
      </c>
      <c r="G130" s="200"/>
      <c r="H130" s="203">
        <v>3810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252</v>
      </c>
      <c r="AU130" s="209" t="s">
        <v>86</v>
      </c>
      <c r="AV130" s="13" t="s">
        <v>86</v>
      </c>
      <c r="AW130" s="13" t="s">
        <v>37</v>
      </c>
      <c r="AX130" s="13" t="s">
        <v>76</v>
      </c>
      <c r="AY130" s="209" t="s">
        <v>237</v>
      </c>
    </row>
    <row r="131" spans="1:65" s="14" customFormat="1" ht="10">
      <c r="B131" s="210"/>
      <c r="C131" s="211"/>
      <c r="D131" s="192" t="s">
        <v>252</v>
      </c>
      <c r="E131" s="212" t="s">
        <v>19</v>
      </c>
      <c r="F131" s="213" t="s">
        <v>253</v>
      </c>
      <c r="G131" s="211"/>
      <c r="H131" s="214">
        <v>3810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252</v>
      </c>
      <c r="AU131" s="220" t="s">
        <v>86</v>
      </c>
      <c r="AV131" s="14" t="s">
        <v>254</v>
      </c>
      <c r="AW131" s="14" t="s">
        <v>37</v>
      </c>
      <c r="AX131" s="14" t="s">
        <v>84</v>
      </c>
      <c r="AY131" s="220" t="s">
        <v>237</v>
      </c>
    </row>
    <row r="132" spans="1:65" s="2" customFormat="1" ht="14.4" customHeight="1">
      <c r="A132" s="35"/>
      <c r="B132" s="36"/>
      <c r="C132" s="179" t="s">
        <v>294</v>
      </c>
      <c r="D132" s="179" t="s">
        <v>242</v>
      </c>
      <c r="E132" s="180" t="s">
        <v>1411</v>
      </c>
      <c r="F132" s="181" t="s">
        <v>1412</v>
      </c>
      <c r="G132" s="182" t="s">
        <v>411</v>
      </c>
      <c r="H132" s="183">
        <v>127</v>
      </c>
      <c r="I132" s="184"/>
      <c r="J132" s="185">
        <f>ROUND(I132*H132,2)</f>
        <v>0</v>
      </c>
      <c r="K132" s="181" t="s">
        <v>246</v>
      </c>
      <c r="L132" s="40"/>
      <c r="M132" s="186" t="s">
        <v>19</v>
      </c>
      <c r="N132" s="187" t="s">
        <v>47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254</v>
      </c>
      <c r="AT132" s="190" t="s">
        <v>242</v>
      </c>
      <c r="AU132" s="190" t="s">
        <v>86</v>
      </c>
      <c r="AY132" s="18" t="s">
        <v>237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84</v>
      </c>
      <c r="BK132" s="191">
        <f>ROUND(I132*H132,2)</f>
        <v>0</v>
      </c>
      <c r="BL132" s="18" t="s">
        <v>254</v>
      </c>
      <c r="BM132" s="190" t="s">
        <v>1413</v>
      </c>
    </row>
    <row r="133" spans="1:65" s="2" customFormat="1" ht="10">
      <c r="A133" s="35"/>
      <c r="B133" s="36"/>
      <c r="C133" s="37"/>
      <c r="D133" s="192" t="s">
        <v>249</v>
      </c>
      <c r="E133" s="37"/>
      <c r="F133" s="193" t="s">
        <v>1414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10">
      <c r="A134" s="35"/>
      <c r="B134" s="36"/>
      <c r="C134" s="37"/>
      <c r="D134" s="197" t="s">
        <v>250</v>
      </c>
      <c r="E134" s="37"/>
      <c r="F134" s="198" t="s">
        <v>1415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250</v>
      </c>
      <c r="AU134" s="18" t="s">
        <v>86</v>
      </c>
    </row>
    <row r="135" spans="1:65" s="13" customFormat="1" ht="10">
      <c r="B135" s="199"/>
      <c r="C135" s="200"/>
      <c r="D135" s="192" t="s">
        <v>252</v>
      </c>
      <c r="E135" s="201" t="s">
        <v>19</v>
      </c>
      <c r="F135" s="202" t="s">
        <v>1400</v>
      </c>
      <c r="G135" s="200"/>
      <c r="H135" s="203">
        <v>127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252</v>
      </c>
      <c r="AU135" s="209" t="s">
        <v>86</v>
      </c>
      <c r="AV135" s="13" t="s">
        <v>86</v>
      </c>
      <c r="AW135" s="13" t="s">
        <v>37</v>
      </c>
      <c r="AX135" s="13" t="s">
        <v>76</v>
      </c>
      <c r="AY135" s="209" t="s">
        <v>237</v>
      </c>
    </row>
    <row r="136" spans="1:65" s="14" customFormat="1" ht="10">
      <c r="B136" s="210"/>
      <c r="C136" s="211"/>
      <c r="D136" s="192" t="s">
        <v>252</v>
      </c>
      <c r="E136" s="212" t="s">
        <v>19</v>
      </c>
      <c r="F136" s="213" t="s">
        <v>253</v>
      </c>
      <c r="G136" s="211"/>
      <c r="H136" s="214">
        <v>127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252</v>
      </c>
      <c r="AU136" s="220" t="s">
        <v>86</v>
      </c>
      <c r="AV136" s="14" t="s">
        <v>254</v>
      </c>
      <c r="AW136" s="14" t="s">
        <v>37</v>
      </c>
      <c r="AX136" s="14" t="s">
        <v>84</v>
      </c>
      <c r="AY136" s="220" t="s">
        <v>237</v>
      </c>
    </row>
    <row r="137" spans="1:65" s="2" customFormat="1" ht="14.4" customHeight="1">
      <c r="A137" s="35"/>
      <c r="B137" s="36"/>
      <c r="C137" s="179" t="s">
        <v>299</v>
      </c>
      <c r="D137" s="179" t="s">
        <v>242</v>
      </c>
      <c r="E137" s="180" t="s">
        <v>1416</v>
      </c>
      <c r="F137" s="181" t="s">
        <v>1417</v>
      </c>
      <c r="G137" s="182" t="s">
        <v>858</v>
      </c>
      <c r="H137" s="183">
        <v>16</v>
      </c>
      <c r="I137" s="184"/>
      <c r="J137" s="185">
        <f>ROUND(I137*H137,2)</f>
        <v>0</v>
      </c>
      <c r="K137" s="181" t="s">
        <v>19</v>
      </c>
      <c r="L137" s="40"/>
      <c r="M137" s="186" t="s">
        <v>19</v>
      </c>
      <c r="N137" s="187" t="s">
        <v>47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254</v>
      </c>
      <c r="AT137" s="190" t="s">
        <v>242</v>
      </c>
      <c r="AU137" s="190" t="s">
        <v>86</v>
      </c>
      <c r="AY137" s="18" t="s">
        <v>237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84</v>
      </c>
      <c r="BK137" s="191">
        <f>ROUND(I137*H137,2)</f>
        <v>0</v>
      </c>
      <c r="BL137" s="18" t="s">
        <v>254</v>
      </c>
      <c r="BM137" s="190" t="s">
        <v>1418</v>
      </c>
    </row>
    <row r="138" spans="1:65" s="2" customFormat="1" ht="10">
      <c r="A138" s="35"/>
      <c r="B138" s="36"/>
      <c r="C138" s="37"/>
      <c r="D138" s="192" t="s">
        <v>249</v>
      </c>
      <c r="E138" s="37"/>
      <c r="F138" s="193" t="s">
        <v>1417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249</v>
      </c>
      <c r="AU138" s="18" t="s">
        <v>86</v>
      </c>
    </row>
    <row r="139" spans="1:65" s="2" customFormat="1" ht="18">
      <c r="A139" s="35"/>
      <c r="B139" s="36"/>
      <c r="C139" s="37"/>
      <c r="D139" s="192" t="s">
        <v>345</v>
      </c>
      <c r="E139" s="37"/>
      <c r="F139" s="221" t="s">
        <v>1419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345</v>
      </c>
      <c r="AU139" s="18" t="s">
        <v>86</v>
      </c>
    </row>
    <row r="140" spans="1:65" s="13" customFormat="1" ht="10">
      <c r="B140" s="199"/>
      <c r="C140" s="200"/>
      <c r="D140" s="192" t="s">
        <v>252</v>
      </c>
      <c r="E140" s="201" t="s">
        <v>19</v>
      </c>
      <c r="F140" s="202" t="s">
        <v>1328</v>
      </c>
      <c r="G140" s="200"/>
      <c r="H140" s="203">
        <v>16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252</v>
      </c>
      <c r="AU140" s="209" t="s">
        <v>86</v>
      </c>
      <c r="AV140" s="13" t="s">
        <v>86</v>
      </c>
      <c r="AW140" s="13" t="s">
        <v>37</v>
      </c>
      <c r="AX140" s="13" t="s">
        <v>76</v>
      </c>
      <c r="AY140" s="209" t="s">
        <v>237</v>
      </c>
    </row>
    <row r="141" spans="1:65" s="14" customFormat="1" ht="10">
      <c r="B141" s="210"/>
      <c r="C141" s="211"/>
      <c r="D141" s="192" t="s">
        <v>252</v>
      </c>
      <c r="E141" s="212" t="s">
        <v>19</v>
      </c>
      <c r="F141" s="213" t="s">
        <v>253</v>
      </c>
      <c r="G141" s="211"/>
      <c r="H141" s="214">
        <v>16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252</v>
      </c>
      <c r="AU141" s="220" t="s">
        <v>86</v>
      </c>
      <c r="AV141" s="14" t="s">
        <v>254</v>
      </c>
      <c r="AW141" s="14" t="s">
        <v>37</v>
      </c>
      <c r="AX141" s="14" t="s">
        <v>84</v>
      </c>
      <c r="AY141" s="220" t="s">
        <v>237</v>
      </c>
    </row>
    <row r="142" spans="1:65" s="12" customFormat="1" ht="22.75" customHeight="1">
      <c r="B142" s="163"/>
      <c r="C142" s="164"/>
      <c r="D142" s="165" t="s">
        <v>75</v>
      </c>
      <c r="E142" s="177" t="s">
        <v>1420</v>
      </c>
      <c r="F142" s="177" t="s">
        <v>1421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SUM(P143:P145)</f>
        <v>0</v>
      </c>
      <c r="Q142" s="171"/>
      <c r="R142" s="172">
        <f>SUM(R143:R145)</f>
        <v>0</v>
      </c>
      <c r="S142" s="171"/>
      <c r="T142" s="173">
        <f>SUM(T143:T145)</f>
        <v>0</v>
      </c>
      <c r="AR142" s="174" t="s">
        <v>84</v>
      </c>
      <c r="AT142" s="175" t="s">
        <v>75</v>
      </c>
      <c r="AU142" s="175" t="s">
        <v>84</v>
      </c>
      <c r="AY142" s="174" t="s">
        <v>237</v>
      </c>
      <c r="BK142" s="176">
        <f>SUM(BK143:BK145)</f>
        <v>0</v>
      </c>
    </row>
    <row r="143" spans="1:65" s="2" customFormat="1" ht="14.4" customHeight="1">
      <c r="A143" s="35"/>
      <c r="B143" s="36"/>
      <c r="C143" s="179" t="s">
        <v>304</v>
      </c>
      <c r="D143" s="179" t="s">
        <v>242</v>
      </c>
      <c r="E143" s="180" t="s">
        <v>1422</v>
      </c>
      <c r="F143" s="181" t="s">
        <v>1423</v>
      </c>
      <c r="G143" s="182" t="s">
        <v>567</v>
      </c>
      <c r="H143" s="183">
        <v>1.8640000000000001</v>
      </c>
      <c r="I143" s="184"/>
      <c r="J143" s="185">
        <f>ROUND(I143*H143,2)</f>
        <v>0</v>
      </c>
      <c r="K143" s="181" t="s">
        <v>246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86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1424</v>
      </c>
    </row>
    <row r="144" spans="1:65" s="2" customFormat="1" ht="18">
      <c r="A144" s="35"/>
      <c r="B144" s="36"/>
      <c r="C144" s="37"/>
      <c r="D144" s="192" t="s">
        <v>249</v>
      </c>
      <c r="E144" s="37"/>
      <c r="F144" s="193" t="s">
        <v>1425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86</v>
      </c>
    </row>
    <row r="145" spans="1:65" s="2" customFormat="1" ht="10">
      <c r="A145" s="35"/>
      <c r="B145" s="36"/>
      <c r="C145" s="37"/>
      <c r="D145" s="197" t="s">
        <v>250</v>
      </c>
      <c r="E145" s="37"/>
      <c r="F145" s="198" t="s">
        <v>1426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250</v>
      </c>
      <c r="AU145" s="18" t="s">
        <v>86</v>
      </c>
    </row>
    <row r="146" spans="1:65" s="12" customFormat="1" ht="25.9" customHeight="1">
      <c r="B146" s="163"/>
      <c r="C146" s="164"/>
      <c r="D146" s="165" t="s">
        <v>75</v>
      </c>
      <c r="E146" s="166" t="s">
        <v>619</v>
      </c>
      <c r="F146" s="166" t="s">
        <v>620</v>
      </c>
      <c r="G146" s="164"/>
      <c r="H146" s="164"/>
      <c r="I146" s="167"/>
      <c r="J146" s="168">
        <f>BK146</f>
        <v>0</v>
      </c>
      <c r="K146" s="164"/>
      <c r="L146" s="169"/>
      <c r="M146" s="170"/>
      <c r="N146" s="171"/>
      <c r="O146" s="171"/>
      <c r="P146" s="172">
        <f>P147</f>
        <v>0</v>
      </c>
      <c r="Q146" s="171"/>
      <c r="R146" s="172">
        <f>R147</f>
        <v>1.1934720000000001E-2</v>
      </c>
      <c r="S146" s="171"/>
      <c r="T146" s="173">
        <f>T147</f>
        <v>0</v>
      </c>
      <c r="AR146" s="174" t="s">
        <v>86</v>
      </c>
      <c r="AT146" s="175" t="s">
        <v>75</v>
      </c>
      <c r="AU146" s="175" t="s">
        <v>76</v>
      </c>
      <c r="AY146" s="174" t="s">
        <v>237</v>
      </c>
      <c r="BK146" s="176">
        <f>BK147</f>
        <v>0</v>
      </c>
    </row>
    <row r="147" spans="1:65" s="12" customFormat="1" ht="22.75" customHeight="1">
      <c r="B147" s="163"/>
      <c r="C147" s="164"/>
      <c r="D147" s="165" t="s">
        <v>75</v>
      </c>
      <c r="E147" s="177" t="s">
        <v>1427</v>
      </c>
      <c r="F147" s="177" t="s">
        <v>1428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SUM(P148:P160)</f>
        <v>0</v>
      </c>
      <c r="Q147" s="171"/>
      <c r="R147" s="172">
        <f>SUM(R148:R160)</f>
        <v>1.1934720000000001E-2</v>
      </c>
      <c r="S147" s="171"/>
      <c r="T147" s="173">
        <f>SUM(T148:T160)</f>
        <v>0</v>
      </c>
      <c r="AR147" s="174" t="s">
        <v>86</v>
      </c>
      <c r="AT147" s="175" t="s">
        <v>75</v>
      </c>
      <c r="AU147" s="175" t="s">
        <v>84</v>
      </c>
      <c r="AY147" s="174" t="s">
        <v>237</v>
      </c>
      <c r="BK147" s="176">
        <f>SUM(BK148:BK160)</f>
        <v>0</v>
      </c>
    </row>
    <row r="148" spans="1:65" s="2" customFormat="1" ht="14.4" customHeight="1">
      <c r="A148" s="35"/>
      <c r="B148" s="36"/>
      <c r="C148" s="179" t="s">
        <v>309</v>
      </c>
      <c r="D148" s="179" t="s">
        <v>242</v>
      </c>
      <c r="E148" s="180" t="s">
        <v>1429</v>
      </c>
      <c r="F148" s="181" t="s">
        <v>1430</v>
      </c>
      <c r="G148" s="182" t="s">
        <v>411</v>
      </c>
      <c r="H148" s="183">
        <v>16</v>
      </c>
      <c r="I148" s="184"/>
      <c r="J148" s="185">
        <f>ROUND(I148*H148,2)</f>
        <v>0</v>
      </c>
      <c r="K148" s="181" t="s">
        <v>246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331</v>
      </c>
      <c r="AT148" s="190" t="s">
        <v>242</v>
      </c>
      <c r="AU148" s="190" t="s">
        <v>86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331</v>
      </c>
      <c r="BM148" s="190" t="s">
        <v>1431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1432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86</v>
      </c>
    </row>
    <row r="150" spans="1:65" s="2" customFormat="1" ht="10">
      <c r="A150" s="35"/>
      <c r="B150" s="36"/>
      <c r="C150" s="37"/>
      <c r="D150" s="197" t="s">
        <v>250</v>
      </c>
      <c r="E150" s="37"/>
      <c r="F150" s="198" t="s">
        <v>1433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250</v>
      </c>
      <c r="AU150" s="18" t="s">
        <v>86</v>
      </c>
    </row>
    <row r="151" spans="1:65" s="2" customFormat="1" ht="18">
      <c r="A151" s="35"/>
      <c r="B151" s="36"/>
      <c r="C151" s="37"/>
      <c r="D151" s="192" t="s">
        <v>345</v>
      </c>
      <c r="E151" s="37"/>
      <c r="F151" s="221" t="s">
        <v>1434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345</v>
      </c>
      <c r="AU151" s="18" t="s">
        <v>86</v>
      </c>
    </row>
    <row r="152" spans="1:65" s="2" customFormat="1" ht="14.4" customHeight="1">
      <c r="A152" s="35"/>
      <c r="B152" s="36"/>
      <c r="C152" s="225" t="s">
        <v>315</v>
      </c>
      <c r="D152" s="225" t="s">
        <v>680</v>
      </c>
      <c r="E152" s="226" t="s">
        <v>1435</v>
      </c>
      <c r="F152" s="227" t="s">
        <v>1436</v>
      </c>
      <c r="G152" s="228" t="s">
        <v>411</v>
      </c>
      <c r="H152" s="229">
        <v>18.648</v>
      </c>
      <c r="I152" s="230"/>
      <c r="J152" s="231">
        <f>ROUND(I152*H152,2)</f>
        <v>0</v>
      </c>
      <c r="K152" s="227" t="s">
        <v>246</v>
      </c>
      <c r="L152" s="232"/>
      <c r="M152" s="233" t="s">
        <v>19</v>
      </c>
      <c r="N152" s="234" t="s">
        <v>47</v>
      </c>
      <c r="O152" s="65"/>
      <c r="P152" s="188">
        <f>O152*H152</f>
        <v>0</v>
      </c>
      <c r="Q152" s="188">
        <v>6.4000000000000005E-4</v>
      </c>
      <c r="R152" s="188">
        <f>Q152*H152</f>
        <v>1.1934720000000001E-2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602</v>
      </c>
      <c r="AT152" s="190" t="s">
        <v>680</v>
      </c>
      <c r="AU152" s="190" t="s">
        <v>86</v>
      </c>
      <c r="AY152" s="18" t="s">
        <v>237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84</v>
      </c>
      <c r="BK152" s="191">
        <f>ROUND(I152*H152,2)</f>
        <v>0</v>
      </c>
      <c r="BL152" s="18" t="s">
        <v>331</v>
      </c>
      <c r="BM152" s="190" t="s">
        <v>1437</v>
      </c>
    </row>
    <row r="153" spans="1:65" s="2" customFormat="1" ht="10">
      <c r="A153" s="35"/>
      <c r="B153" s="36"/>
      <c r="C153" s="37"/>
      <c r="D153" s="192" t="s">
        <v>249</v>
      </c>
      <c r="E153" s="37"/>
      <c r="F153" s="193" t="s">
        <v>1436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86</v>
      </c>
    </row>
    <row r="154" spans="1:65" s="13" customFormat="1" ht="10">
      <c r="B154" s="199"/>
      <c r="C154" s="200"/>
      <c r="D154" s="192" t="s">
        <v>252</v>
      </c>
      <c r="E154" s="200"/>
      <c r="F154" s="202" t="s">
        <v>1438</v>
      </c>
      <c r="G154" s="200"/>
      <c r="H154" s="203">
        <v>18.648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252</v>
      </c>
      <c r="AU154" s="209" t="s">
        <v>86</v>
      </c>
      <c r="AV154" s="13" t="s">
        <v>86</v>
      </c>
      <c r="AW154" s="13" t="s">
        <v>4</v>
      </c>
      <c r="AX154" s="13" t="s">
        <v>84</v>
      </c>
      <c r="AY154" s="209" t="s">
        <v>237</v>
      </c>
    </row>
    <row r="155" spans="1:65" s="2" customFormat="1" ht="14.4" customHeight="1">
      <c r="A155" s="35"/>
      <c r="B155" s="36"/>
      <c r="C155" s="179" t="s">
        <v>322</v>
      </c>
      <c r="D155" s="179" t="s">
        <v>242</v>
      </c>
      <c r="E155" s="180" t="s">
        <v>1439</v>
      </c>
      <c r="F155" s="181" t="s">
        <v>1440</v>
      </c>
      <c r="G155" s="182" t="s">
        <v>567</v>
      </c>
      <c r="H155" s="183">
        <v>1.2E-2</v>
      </c>
      <c r="I155" s="184"/>
      <c r="J155" s="185">
        <f>ROUND(I155*H155,2)</f>
        <v>0</v>
      </c>
      <c r="K155" s="181" t="s">
        <v>246</v>
      </c>
      <c r="L155" s="40"/>
      <c r="M155" s="186" t="s">
        <v>19</v>
      </c>
      <c r="N155" s="187" t="s">
        <v>47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331</v>
      </c>
      <c r="AT155" s="190" t="s">
        <v>242</v>
      </c>
      <c r="AU155" s="190" t="s">
        <v>86</v>
      </c>
      <c r="AY155" s="18" t="s">
        <v>237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84</v>
      </c>
      <c r="BK155" s="191">
        <f>ROUND(I155*H155,2)</f>
        <v>0</v>
      </c>
      <c r="BL155" s="18" t="s">
        <v>331</v>
      </c>
      <c r="BM155" s="190" t="s">
        <v>1441</v>
      </c>
    </row>
    <row r="156" spans="1:65" s="2" customFormat="1" ht="18">
      <c r="A156" s="35"/>
      <c r="B156" s="36"/>
      <c r="C156" s="37"/>
      <c r="D156" s="192" t="s">
        <v>249</v>
      </c>
      <c r="E156" s="37"/>
      <c r="F156" s="193" t="s">
        <v>1442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86</v>
      </c>
    </row>
    <row r="157" spans="1:65" s="2" customFormat="1" ht="10">
      <c r="A157" s="35"/>
      <c r="B157" s="36"/>
      <c r="C157" s="37"/>
      <c r="D157" s="197" t="s">
        <v>250</v>
      </c>
      <c r="E157" s="37"/>
      <c r="F157" s="198" t="s">
        <v>1443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250</v>
      </c>
      <c r="AU157" s="18" t="s">
        <v>86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1444</v>
      </c>
      <c r="F158" s="181" t="s">
        <v>1445</v>
      </c>
      <c r="G158" s="182" t="s">
        <v>567</v>
      </c>
      <c r="H158" s="183">
        <v>1.2E-2</v>
      </c>
      <c r="I158" s="184"/>
      <c r="J158" s="185">
        <f>ROUND(I158*H158,2)</f>
        <v>0</v>
      </c>
      <c r="K158" s="181" t="s">
        <v>246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331</v>
      </c>
      <c r="AT158" s="190" t="s">
        <v>242</v>
      </c>
      <c r="AU158" s="190" t="s">
        <v>86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331</v>
      </c>
      <c r="BM158" s="190" t="s">
        <v>1446</v>
      </c>
    </row>
    <row r="159" spans="1:65" s="2" customFormat="1" ht="18">
      <c r="A159" s="35"/>
      <c r="B159" s="36"/>
      <c r="C159" s="37"/>
      <c r="D159" s="192" t="s">
        <v>249</v>
      </c>
      <c r="E159" s="37"/>
      <c r="F159" s="193" t="s">
        <v>1447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10">
      <c r="A160" s="35"/>
      <c r="B160" s="36"/>
      <c r="C160" s="37"/>
      <c r="D160" s="197" t="s">
        <v>250</v>
      </c>
      <c r="E160" s="37"/>
      <c r="F160" s="198" t="s">
        <v>1448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250</v>
      </c>
      <c r="AU160" s="18" t="s">
        <v>86</v>
      </c>
    </row>
    <row r="161" spans="1:65" s="12" customFormat="1" ht="25.9" customHeight="1">
      <c r="B161" s="163"/>
      <c r="C161" s="164"/>
      <c r="D161" s="165" t="s">
        <v>75</v>
      </c>
      <c r="E161" s="166" t="s">
        <v>853</v>
      </c>
      <c r="F161" s="166" t="s">
        <v>854</v>
      </c>
      <c r="G161" s="164"/>
      <c r="H161" s="164"/>
      <c r="I161" s="167"/>
      <c r="J161" s="168">
        <f>BK161</f>
        <v>0</v>
      </c>
      <c r="K161" s="164"/>
      <c r="L161" s="169"/>
      <c r="M161" s="170"/>
      <c r="N161" s="171"/>
      <c r="O161" s="171"/>
      <c r="P161" s="172">
        <f>SUM(P162:P242)</f>
        <v>0</v>
      </c>
      <c r="Q161" s="171"/>
      <c r="R161" s="172">
        <f>SUM(R162:R242)</f>
        <v>0</v>
      </c>
      <c r="S161" s="171"/>
      <c r="T161" s="173">
        <f>SUM(T162:T242)</f>
        <v>0</v>
      </c>
      <c r="AR161" s="174" t="s">
        <v>254</v>
      </c>
      <c r="AT161" s="175" t="s">
        <v>75</v>
      </c>
      <c r="AU161" s="175" t="s">
        <v>76</v>
      </c>
      <c r="AY161" s="174" t="s">
        <v>237</v>
      </c>
      <c r="BK161" s="176">
        <f>SUM(BK162:BK242)</f>
        <v>0</v>
      </c>
    </row>
    <row r="162" spans="1:65" s="2" customFormat="1" ht="14.4" customHeight="1">
      <c r="A162" s="35"/>
      <c r="B162" s="36"/>
      <c r="C162" s="179" t="s">
        <v>331</v>
      </c>
      <c r="D162" s="179" t="s">
        <v>242</v>
      </c>
      <c r="E162" s="180" t="s">
        <v>856</v>
      </c>
      <c r="F162" s="181" t="s">
        <v>857</v>
      </c>
      <c r="G162" s="182" t="s">
        <v>858</v>
      </c>
      <c r="H162" s="183">
        <v>1</v>
      </c>
      <c r="I162" s="184"/>
      <c r="J162" s="185">
        <f>ROUND(I162*H162,2)</f>
        <v>0</v>
      </c>
      <c r="K162" s="181" t="s">
        <v>246</v>
      </c>
      <c r="L162" s="40"/>
      <c r="M162" s="186" t="s">
        <v>19</v>
      </c>
      <c r="N162" s="187" t="s">
        <v>47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859</v>
      </c>
      <c r="AT162" s="190" t="s">
        <v>242</v>
      </c>
      <c r="AU162" s="190" t="s">
        <v>84</v>
      </c>
      <c r="AY162" s="18" t="s">
        <v>237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84</v>
      </c>
      <c r="BK162" s="191">
        <f>ROUND(I162*H162,2)</f>
        <v>0</v>
      </c>
      <c r="BL162" s="18" t="s">
        <v>859</v>
      </c>
      <c r="BM162" s="190" t="s">
        <v>1449</v>
      </c>
    </row>
    <row r="163" spans="1:65" s="2" customFormat="1" ht="10">
      <c r="A163" s="35"/>
      <c r="B163" s="36"/>
      <c r="C163" s="37"/>
      <c r="D163" s="192" t="s">
        <v>249</v>
      </c>
      <c r="E163" s="37"/>
      <c r="F163" s="193" t="s">
        <v>861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84</v>
      </c>
    </row>
    <row r="164" spans="1:65" s="2" customFormat="1" ht="10">
      <c r="A164" s="35"/>
      <c r="B164" s="36"/>
      <c r="C164" s="37"/>
      <c r="D164" s="197" t="s">
        <v>250</v>
      </c>
      <c r="E164" s="37"/>
      <c r="F164" s="198" t="s">
        <v>862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250</v>
      </c>
      <c r="AU164" s="18" t="s">
        <v>84</v>
      </c>
    </row>
    <row r="165" spans="1:65" s="2" customFormat="1" ht="14.4" customHeight="1">
      <c r="A165" s="35"/>
      <c r="B165" s="36"/>
      <c r="C165" s="179" t="s">
        <v>335</v>
      </c>
      <c r="D165" s="179" t="s">
        <v>242</v>
      </c>
      <c r="E165" s="180" t="s">
        <v>856</v>
      </c>
      <c r="F165" s="181" t="s">
        <v>857</v>
      </c>
      <c r="G165" s="182" t="s">
        <v>858</v>
      </c>
      <c r="H165" s="183">
        <v>32</v>
      </c>
      <c r="I165" s="184"/>
      <c r="J165" s="185">
        <f>ROUND(I165*H165,2)</f>
        <v>0</v>
      </c>
      <c r="K165" s="181" t="s">
        <v>246</v>
      </c>
      <c r="L165" s="40"/>
      <c r="M165" s="186" t="s">
        <v>19</v>
      </c>
      <c r="N165" s="187" t="s">
        <v>47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859</v>
      </c>
      <c r="AT165" s="190" t="s">
        <v>242</v>
      </c>
      <c r="AU165" s="190" t="s">
        <v>84</v>
      </c>
      <c r="AY165" s="18" t="s">
        <v>237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84</v>
      </c>
      <c r="BK165" s="191">
        <f>ROUND(I165*H165,2)</f>
        <v>0</v>
      </c>
      <c r="BL165" s="18" t="s">
        <v>859</v>
      </c>
      <c r="BM165" s="190" t="s">
        <v>1450</v>
      </c>
    </row>
    <row r="166" spans="1:65" s="2" customFormat="1" ht="10">
      <c r="A166" s="35"/>
      <c r="B166" s="36"/>
      <c r="C166" s="37"/>
      <c r="D166" s="192" t="s">
        <v>249</v>
      </c>
      <c r="E166" s="37"/>
      <c r="F166" s="193" t="s">
        <v>861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249</v>
      </c>
      <c r="AU166" s="18" t="s">
        <v>84</v>
      </c>
    </row>
    <row r="167" spans="1:65" s="2" customFormat="1" ht="10">
      <c r="A167" s="35"/>
      <c r="B167" s="36"/>
      <c r="C167" s="37"/>
      <c r="D167" s="197" t="s">
        <v>250</v>
      </c>
      <c r="E167" s="37"/>
      <c r="F167" s="198" t="s">
        <v>862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250</v>
      </c>
      <c r="AU167" s="18" t="s">
        <v>84</v>
      </c>
    </row>
    <row r="168" spans="1:65" s="2" customFormat="1" ht="18">
      <c r="A168" s="35"/>
      <c r="B168" s="36"/>
      <c r="C168" s="37"/>
      <c r="D168" s="192" t="s">
        <v>345</v>
      </c>
      <c r="E168" s="37"/>
      <c r="F168" s="221" t="s">
        <v>1451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345</v>
      </c>
      <c r="AU168" s="18" t="s">
        <v>84</v>
      </c>
    </row>
    <row r="169" spans="1:65" s="13" customFormat="1" ht="10">
      <c r="B169" s="199"/>
      <c r="C169" s="200"/>
      <c r="D169" s="192" t="s">
        <v>252</v>
      </c>
      <c r="E169" s="201" t="s">
        <v>19</v>
      </c>
      <c r="F169" s="202" t="s">
        <v>907</v>
      </c>
      <c r="G169" s="200"/>
      <c r="H169" s="203">
        <v>32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252</v>
      </c>
      <c r="AU169" s="209" t="s">
        <v>84</v>
      </c>
      <c r="AV169" s="13" t="s">
        <v>86</v>
      </c>
      <c r="AW169" s="13" t="s">
        <v>37</v>
      </c>
      <c r="AX169" s="13" t="s">
        <v>76</v>
      </c>
      <c r="AY169" s="209" t="s">
        <v>237</v>
      </c>
    </row>
    <row r="170" spans="1:65" s="14" customFormat="1" ht="10">
      <c r="B170" s="210"/>
      <c r="C170" s="211"/>
      <c r="D170" s="192" t="s">
        <v>252</v>
      </c>
      <c r="E170" s="212" t="s">
        <v>19</v>
      </c>
      <c r="F170" s="213" t="s">
        <v>253</v>
      </c>
      <c r="G170" s="211"/>
      <c r="H170" s="214">
        <v>32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252</v>
      </c>
      <c r="AU170" s="220" t="s">
        <v>84</v>
      </c>
      <c r="AV170" s="14" t="s">
        <v>254</v>
      </c>
      <c r="AW170" s="14" t="s">
        <v>37</v>
      </c>
      <c r="AX170" s="14" t="s">
        <v>84</v>
      </c>
      <c r="AY170" s="220" t="s">
        <v>237</v>
      </c>
    </row>
    <row r="171" spans="1:65" s="2" customFormat="1" ht="14.4" customHeight="1">
      <c r="A171" s="35"/>
      <c r="B171" s="36"/>
      <c r="C171" s="179" t="s">
        <v>340</v>
      </c>
      <c r="D171" s="179" t="s">
        <v>242</v>
      </c>
      <c r="E171" s="180" t="s">
        <v>1323</v>
      </c>
      <c r="F171" s="181" t="s">
        <v>1324</v>
      </c>
      <c r="G171" s="182" t="s">
        <v>858</v>
      </c>
      <c r="H171" s="183">
        <v>32</v>
      </c>
      <c r="I171" s="184"/>
      <c r="J171" s="185">
        <f>ROUND(I171*H171,2)</f>
        <v>0</v>
      </c>
      <c r="K171" s="181" t="s">
        <v>246</v>
      </c>
      <c r="L171" s="40"/>
      <c r="M171" s="186" t="s">
        <v>19</v>
      </c>
      <c r="N171" s="187" t="s">
        <v>47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859</v>
      </c>
      <c r="AT171" s="190" t="s">
        <v>242</v>
      </c>
      <c r="AU171" s="190" t="s">
        <v>84</v>
      </c>
      <c r="AY171" s="18" t="s">
        <v>237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84</v>
      </c>
      <c r="BK171" s="191">
        <f>ROUND(I171*H171,2)</f>
        <v>0</v>
      </c>
      <c r="BL171" s="18" t="s">
        <v>859</v>
      </c>
      <c r="BM171" s="190" t="s">
        <v>1452</v>
      </c>
    </row>
    <row r="172" spans="1:65" s="2" customFormat="1" ht="10">
      <c r="A172" s="35"/>
      <c r="B172" s="36"/>
      <c r="C172" s="37"/>
      <c r="D172" s="192" t="s">
        <v>249</v>
      </c>
      <c r="E172" s="37"/>
      <c r="F172" s="193" t="s">
        <v>1326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84</v>
      </c>
    </row>
    <row r="173" spans="1:65" s="2" customFormat="1" ht="10">
      <c r="A173" s="35"/>
      <c r="B173" s="36"/>
      <c r="C173" s="37"/>
      <c r="D173" s="197" t="s">
        <v>250</v>
      </c>
      <c r="E173" s="37"/>
      <c r="F173" s="198" t="s">
        <v>1327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250</v>
      </c>
      <c r="AU173" s="18" t="s">
        <v>84</v>
      </c>
    </row>
    <row r="174" spans="1:65" s="2" customFormat="1" ht="18">
      <c r="A174" s="35"/>
      <c r="B174" s="36"/>
      <c r="C174" s="37"/>
      <c r="D174" s="192" t="s">
        <v>345</v>
      </c>
      <c r="E174" s="37"/>
      <c r="F174" s="221" t="s">
        <v>1451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345</v>
      </c>
      <c r="AU174" s="18" t="s">
        <v>84</v>
      </c>
    </row>
    <row r="175" spans="1:65" s="13" customFormat="1" ht="10">
      <c r="B175" s="199"/>
      <c r="C175" s="200"/>
      <c r="D175" s="192" t="s">
        <v>252</v>
      </c>
      <c r="E175" s="201" t="s">
        <v>19</v>
      </c>
      <c r="F175" s="202" t="s">
        <v>907</v>
      </c>
      <c r="G175" s="200"/>
      <c r="H175" s="203">
        <v>32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252</v>
      </c>
      <c r="AU175" s="209" t="s">
        <v>84</v>
      </c>
      <c r="AV175" s="13" t="s">
        <v>86</v>
      </c>
      <c r="AW175" s="13" t="s">
        <v>37</v>
      </c>
      <c r="AX175" s="13" t="s">
        <v>76</v>
      </c>
      <c r="AY175" s="209" t="s">
        <v>237</v>
      </c>
    </row>
    <row r="176" spans="1:65" s="14" customFormat="1" ht="10">
      <c r="B176" s="210"/>
      <c r="C176" s="211"/>
      <c r="D176" s="192" t="s">
        <v>252</v>
      </c>
      <c r="E176" s="212" t="s">
        <v>19</v>
      </c>
      <c r="F176" s="213" t="s">
        <v>253</v>
      </c>
      <c r="G176" s="211"/>
      <c r="H176" s="214">
        <v>32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252</v>
      </c>
      <c r="AU176" s="220" t="s">
        <v>84</v>
      </c>
      <c r="AV176" s="14" t="s">
        <v>254</v>
      </c>
      <c r="AW176" s="14" t="s">
        <v>37</v>
      </c>
      <c r="AX176" s="14" t="s">
        <v>84</v>
      </c>
      <c r="AY176" s="220" t="s">
        <v>237</v>
      </c>
    </row>
    <row r="177" spans="1:65" s="2" customFormat="1" ht="14.4" customHeight="1">
      <c r="A177" s="35"/>
      <c r="B177" s="36"/>
      <c r="C177" s="179" t="s">
        <v>348</v>
      </c>
      <c r="D177" s="179" t="s">
        <v>242</v>
      </c>
      <c r="E177" s="180" t="s">
        <v>1330</v>
      </c>
      <c r="F177" s="181" t="s">
        <v>1331</v>
      </c>
      <c r="G177" s="182" t="s">
        <v>858</v>
      </c>
      <c r="H177" s="183">
        <v>16</v>
      </c>
      <c r="I177" s="184"/>
      <c r="J177" s="185">
        <f>ROUND(I177*H177,2)</f>
        <v>0</v>
      </c>
      <c r="K177" s="181" t="s">
        <v>246</v>
      </c>
      <c r="L177" s="40"/>
      <c r="M177" s="186" t="s">
        <v>19</v>
      </c>
      <c r="N177" s="187" t="s">
        <v>47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859</v>
      </c>
      <c r="AT177" s="190" t="s">
        <v>242</v>
      </c>
      <c r="AU177" s="190" t="s">
        <v>84</v>
      </c>
      <c r="AY177" s="18" t="s">
        <v>237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84</v>
      </c>
      <c r="BK177" s="191">
        <f>ROUND(I177*H177,2)</f>
        <v>0</v>
      </c>
      <c r="BL177" s="18" t="s">
        <v>859</v>
      </c>
      <c r="BM177" s="190" t="s">
        <v>1453</v>
      </c>
    </row>
    <row r="178" spans="1:65" s="2" customFormat="1" ht="10">
      <c r="A178" s="35"/>
      <c r="B178" s="36"/>
      <c r="C178" s="37"/>
      <c r="D178" s="192" t="s">
        <v>249</v>
      </c>
      <c r="E178" s="37"/>
      <c r="F178" s="193" t="s">
        <v>1333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249</v>
      </c>
      <c r="AU178" s="18" t="s">
        <v>84</v>
      </c>
    </row>
    <row r="179" spans="1:65" s="2" customFormat="1" ht="10">
      <c r="A179" s="35"/>
      <c r="B179" s="36"/>
      <c r="C179" s="37"/>
      <c r="D179" s="197" t="s">
        <v>250</v>
      </c>
      <c r="E179" s="37"/>
      <c r="F179" s="198" t="s">
        <v>1334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250</v>
      </c>
      <c r="AU179" s="18" t="s">
        <v>84</v>
      </c>
    </row>
    <row r="180" spans="1:65" s="13" customFormat="1" ht="10">
      <c r="B180" s="199"/>
      <c r="C180" s="200"/>
      <c r="D180" s="192" t="s">
        <v>252</v>
      </c>
      <c r="E180" s="201" t="s">
        <v>19</v>
      </c>
      <c r="F180" s="202" t="s">
        <v>331</v>
      </c>
      <c r="G180" s="200"/>
      <c r="H180" s="203">
        <v>16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252</v>
      </c>
      <c r="AU180" s="209" t="s">
        <v>84</v>
      </c>
      <c r="AV180" s="13" t="s">
        <v>86</v>
      </c>
      <c r="AW180" s="13" t="s">
        <v>37</v>
      </c>
      <c r="AX180" s="13" t="s">
        <v>76</v>
      </c>
      <c r="AY180" s="209" t="s">
        <v>237</v>
      </c>
    </row>
    <row r="181" spans="1:65" s="14" customFormat="1" ht="10">
      <c r="B181" s="210"/>
      <c r="C181" s="211"/>
      <c r="D181" s="192" t="s">
        <v>252</v>
      </c>
      <c r="E181" s="212" t="s">
        <v>19</v>
      </c>
      <c r="F181" s="213" t="s">
        <v>253</v>
      </c>
      <c r="G181" s="211"/>
      <c r="H181" s="214">
        <v>16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252</v>
      </c>
      <c r="AU181" s="220" t="s">
        <v>84</v>
      </c>
      <c r="AV181" s="14" t="s">
        <v>254</v>
      </c>
      <c r="AW181" s="14" t="s">
        <v>37</v>
      </c>
      <c r="AX181" s="14" t="s">
        <v>84</v>
      </c>
      <c r="AY181" s="220" t="s">
        <v>237</v>
      </c>
    </row>
    <row r="182" spans="1:65" s="2" customFormat="1" ht="14.4" customHeight="1">
      <c r="A182" s="35"/>
      <c r="B182" s="36"/>
      <c r="C182" s="179" t="s">
        <v>355</v>
      </c>
      <c r="D182" s="179" t="s">
        <v>242</v>
      </c>
      <c r="E182" s="180" t="s">
        <v>1454</v>
      </c>
      <c r="F182" s="181" t="s">
        <v>1455</v>
      </c>
      <c r="G182" s="182" t="s">
        <v>858</v>
      </c>
      <c r="H182" s="183">
        <v>32</v>
      </c>
      <c r="I182" s="184"/>
      <c r="J182" s="185">
        <f>ROUND(I182*H182,2)</f>
        <v>0</v>
      </c>
      <c r="K182" s="181" t="s">
        <v>246</v>
      </c>
      <c r="L182" s="40"/>
      <c r="M182" s="186" t="s">
        <v>19</v>
      </c>
      <c r="N182" s="187" t="s">
        <v>47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859</v>
      </c>
      <c r="AT182" s="190" t="s">
        <v>242</v>
      </c>
      <c r="AU182" s="190" t="s">
        <v>84</v>
      </c>
      <c r="AY182" s="18" t="s">
        <v>237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84</v>
      </c>
      <c r="BK182" s="191">
        <f>ROUND(I182*H182,2)</f>
        <v>0</v>
      </c>
      <c r="BL182" s="18" t="s">
        <v>859</v>
      </c>
      <c r="BM182" s="190" t="s">
        <v>1456</v>
      </c>
    </row>
    <row r="183" spans="1:65" s="2" customFormat="1" ht="10">
      <c r="A183" s="35"/>
      <c r="B183" s="36"/>
      <c r="C183" s="37"/>
      <c r="D183" s="192" t="s">
        <v>249</v>
      </c>
      <c r="E183" s="37"/>
      <c r="F183" s="193" t="s">
        <v>1457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84</v>
      </c>
    </row>
    <row r="184" spans="1:65" s="2" customFormat="1" ht="10">
      <c r="A184" s="35"/>
      <c r="B184" s="36"/>
      <c r="C184" s="37"/>
      <c r="D184" s="197" t="s">
        <v>250</v>
      </c>
      <c r="E184" s="37"/>
      <c r="F184" s="198" t="s">
        <v>1458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250</v>
      </c>
      <c r="AU184" s="18" t="s">
        <v>84</v>
      </c>
    </row>
    <row r="185" spans="1:65" s="2" customFormat="1" ht="18">
      <c r="A185" s="35"/>
      <c r="B185" s="36"/>
      <c r="C185" s="37"/>
      <c r="D185" s="192" t="s">
        <v>345</v>
      </c>
      <c r="E185" s="37"/>
      <c r="F185" s="221" t="s">
        <v>1451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345</v>
      </c>
      <c r="AU185" s="18" t="s">
        <v>84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907</v>
      </c>
      <c r="G186" s="200"/>
      <c r="H186" s="203">
        <v>32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84</v>
      </c>
      <c r="AV186" s="13" t="s">
        <v>86</v>
      </c>
      <c r="AW186" s="13" t="s">
        <v>37</v>
      </c>
      <c r="AX186" s="13" t="s">
        <v>84</v>
      </c>
      <c r="AY186" s="209" t="s">
        <v>237</v>
      </c>
    </row>
    <row r="187" spans="1:65" s="2" customFormat="1" ht="14.4" customHeight="1">
      <c r="A187" s="35"/>
      <c r="B187" s="36"/>
      <c r="C187" s="179" t="s">
        <v>7</v>
      </c>
      <c r="D187" s="179" t="s">
        <v>242</v>
      </c>
      <c r="E187" s="180" t="s">
        <v>1459</v>
      </c>
      <c r="F187" s="181" t="s">
        <v>1460</v>
      </c>
      <c r="G187" s="182" t="s">
        <v>858</v>
      </c>
      <c r="H187" s="183">
        <v>32</v>
      </c>
      <c r="I187" s="184"/>
      <c r="J187" s="185">
        <f>ROUND(I187*H187,2)</f>
        <v>0</v>
      </c>
      <c r="K187" s="181" t="s">
        <v>246</v>
      </c>
      <c r="L187" s="40"/>
      <c r="M187" s="186" t="s">
        <v>19</v>
      </c>
      <c r="N187" s="187" t="s">
        <v>47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859</v>
      </c>
      <c r="AT187" s="190" t="s">
        <v>242</v>
      </c>
      <c r="AU187" s="190" t="s">
        <v>84</v>
      </c>
      <c r="AY187" s="18" t="s">
        <v>237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84</v>
      </c>
      <c r="BK187" s="191">
        <f>ROUND(I187*H187,2)</f>
        <v>0</v>
      </c>
      <c r="BL187" s="18" t="s">
        <v>859</v>
      </c>
      <c r="BM187" s="190" t="s">
        <v>1461</v>
      </c>
    </row>
    <row r="188" spans="1:65" s="2" customFormat="1" ht="10">
      <c r="A188" s="35"/>
      <c r="B188" s="36"/>
      <c r="C188" s="37"/>
      <c r="D188" s="192" t="s">
        <v>249</v>
      </c>
      <c r="E188" s="37"/>
      <c r="F188" s="193" t="s">
        <v>1462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84</v>
      </c>
    </row>
    <row r="189" spans="1:65" s="2" customFormat="1" ht="10">
      <c r="A189" s="35"/>
      <c r="B189" s="36"/>
      <c r="C189" s="37"/>
      <c r="D189" s="197" t="s">
        <v>250</v>
      </c>
      <c r="E189" s="37"/>
      <c r="F189" s="198" t="s">
        <v>1463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250</v>
      </c>
      <c r="AU189" s="18" t="s">
        <v>84</v>
      </c>
    </row>
    <row r="190" spans="1:65" s="2" customFormat="1" ht="18">
      <c r="A190" s="35"/>
      <c r="B190" s="36"/>
      <c r="C190" s="37"/>
      <c r="D190" s="192" t="s">
        <v>345</v>
      </c>
      <c r="E190" s="37"/>
      <c r="F190" s="221" t="s">
        <v>1451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345</v>
      </c>
      <c r="AU190" s="18" t="s">
        <v>84</v>
      </c>
    </row>
    <row r="191" spans="1:65" s="13" customFormat="1" ht="10">
      <c r="B191" s="199"/>
      <c r="C191" s="200"/>
      <c r="D191" s="192" t="s">
        <v>252</v>
      </c>
      <c r="E191" s="201" t="s">
        <v>19</v>
      </c>
      <c r="F191" s="202" t="s">
        <v>907</v>
      </c>
      <c r="G191" s="200"/>
      <c r="H191" s="203">
        <v>32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252</v>
      </c>
      <c r="AU191" s="209" t="s">
        <v>84</v>
      </c>
      <c r="AV191" s="13" t="s">
        <v>86</v>
      </c>
      <c r="AW191" s="13" t="s">
        <v>37</v>
      </c>
      <c r="AX191" s="13" t="s">
        <v>84</v>
      </c>
      <c r="AY191" s="209" t="s">
        <v>237</v>
      </c>
    </row>
    <row r="192" spans="1:65" s="2" customFormat="1" ht="14.4" customHeight="1">
      <c r="A192" s="35"/>
      <c r="B192" s="36"/>
      <c r="C192" s="179" t="s">
        <v>367</v>
      </c>
      <c r="D192" s="179" t="s">
        <v>242</v>
      </c>
      <c r="E192" s="180" t="s">
        <v>866</v>
      </c>
      <c r="F192" s="181" t="s">
        <v>867</v>
      </c>
      <c r="G192" s="182" t="s">
        <v>858</v>
      </c>
      <c r="H192" s="183">
        <v>32</v>
      </c>
      <c r="I192" s="184"/>
      <c r="J192" s="185">
        <f>ROUND(I192*H192,2)</f>
        <v>0</v>
      </c>
      <c r="K192" s="181" t="s">
        <v>246</v>
      </c>
      <c r="L192" s="40"/>
      <c r="M192" s="186" t="s">
        <v>19</v>
      </c>
      <c r="N192" s="187" t="s">
        <v>47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859</v>
      </c>
      <c r="AT192" s="190" t="s">
        <v>242</v>
      </c>
      <c r="AU192" s="190" t="s">
        <v>84</v>
      </c>
      <c r="AY192" s="18" t="s">
        <v>237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84</v>
      </c>
      <c r="BK192" s="191">
        <f>ROUND(I192*H192,2)</f>
        <v>0</v>
      </c>
      <c r="BL192" s="18" t="s">
        <v>859</v>
      </c>
      <c r="BM192" s="190" t="s">
        <v>1464</v>
      </c>
    </row>
    <row r="193" spans="1:65" s="2" customFormat="1" ht="10">
      <c r="A193" s="35"/>
      <c r="B193" s="36"/>
      <c r="C193" s="37"/>
      <c r="D193" s="192" t="s">
        <v>249</v>
      </c>
      <c r="E193" s="37"/>
      <c r="F193" s="193" t="s">
        <v>869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84</v>
      </c>
    </row>
    <row r="194" spans="1:65" s="2" customFormat="1" ht="10">
      <c r="A194" s="35"/>
      <c r="B194" s="36"/>
      <c r="C194" s="37"/>
      <c r="D194" s="197" t="s">
        <v>250</v>
      </c>
      <c r="E194" s="37"/>
      <c r="F194" s="198" t="s">
        <v>870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250</v>
      </c>
      <c r="AU194" s="18" t="s">
        <v>84</v>
      </c>
    </row>
    <row r="195" spans="1:65" s="13" customFormat="1" ht="10">
      <c r="B195" s="199"/>
      <c r="C195" s="200"/>
      <c r="D195" s="192" t="s">
        <v>252</v>
      </c>
      <c r="E195" s="201" t="s">
        <v>19</v>
      </c>
      <c r="F195" s="202" t="s">
        <v>602</v>
      </c>
      <c r="G195" s="200"/>
      <c r="H195" s="203">
        <v>32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252</v>
      </c>
      <c r="AU195" s="209" t="s">
        <v>84</v>
      </c>
      <c r="AV195" s="13" t="s">
        <v>86</v>
      </c>
      <c r="AW195" s="13" t="s">
        <v>37</v>
      </c>
      <c r="AX195" s="13" t="s">
        <v>76</v>
      </c>
      <c r="AY195" s="209" t="s">
        <v>237</v>
      </c>
    </row>
    <row r="196" spans="1:65" s="14" customFormat="1" ht="10">
      <c r="B196" s="210"/>
      <c r="C196" s="211"/>
      <c r="D196" s="192" t="s">
        <v>252</v>
      </c>
      <c r="E196" s="212" t="s">
        <v>19</v>
      </c>
      <c r="F196" s="213" t="s">
        <v>253</v>
      </c>
      <c r="G196" s="211"/>
      <c r="H196" s="214">
        <v>32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252</v>
      </c>
      <c r="AU196" s="220" t="s">
        <v>84</v>
      </c>
      <c r="AV196" s="14" t="s">
        <v>254</v>
      </c>
      <c r="AW196" s="14" t="s">
        <v>37</v>
      </c>
      <c r="AX196" s="14" t="s">
        <v>84</v>
      </c>
      <c r="AY196" s="220" t="s">
        <v>237</v>
      </c>
    </row>
    <row r="197" spans="1:65" s="2" customFormat="1" ht="14.4" customHeight="1">
      <c r="A197" s="35"/>
      <c r="B197" s="36"/>
      <c r="C197" s="179" t="s">
        <v>374</v>
      </c>
      <c r="D197" s="179" t="s">
        <v>242</v>
      </c>
      <c r="E197" s="180" t="s">
        <v>874</v>
      </c>
      <c r="F197" s="181" t="s">
        <v>875</v>
      </c>
      <c r="G197" s="182" t="s">
        <v>858</v>
      </c>
      <c r="H197" s="183">
        <v>16</v>
      </c>
      <c r="I197" s="184"/>
      <c r="J197" s="185">
        <f>ROUND(I197*H197,2)</f>
        <v>0</v>
      </c>
      <c r="K197" s="181" t="s">
        <v>246</v>
      </c>
      <c r="L197" s="40"/>
      <c r="M197" s="186" t="s">
        <v>19</v>
      </c>
      <c r="N197" s="187" t="s">
        <v>47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859</v>
      </c>
      <c r="AT197" s="190" t="s">
        <v>242</v>
      </c>
      <c r="AU197" s="190" t="s">
        <v>84</v>
      </c>
      <c r="AY197" s="18" t="s">
        <v>237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84</v>
      </c>
      <c r="BK197" s="191">
        <f>ROUND(I197*H197,2)</f>
        <v>0</v>
      </c>
      <c r="BL197" s="18" t="s">
        <v>859</v>
      </c>
      <c r="BM197" s="190" t="s">
        <v>1465</v>
      </c>
    </row>
    <row r="198" spans="1:65" s="2" customFormat="1" ht="10">
      <c r="A198" s="35"/>
      <c r="B198" s="36"/>
      <c r="C198" s="37"/>
      <c r="D198" s="192" t="s">
        <v>249</v>
      </c>
      <c r="E198" s="37"/>
      <c r="F198" s="193" t="s">
        <v>877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84</v>
      </c>
    </row>
    <row r="199" spans="1:65" s="2" customFormat="1" ht="10">
      <c r="A199" s="35"/>
      <c r="B199" s="36"/>
      <c r="C199" s="37"/>
      <c r="D199" s="197" t="s">
        <v>250</v>
      </c>
      <c r="E199" s="37"/>
      <c r="F199" s="198" t="s">
        <v>878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250</v>
      </c>
      <c r="AU199" s="18" t="s">
        <v>84</v>
      </c>
    </row>
    <row r="200" spans="1:65" s="13" customFormat="1" ht="10">
      <c r="B200" s="199"/>
      <c r="C200" s="200"/>
      <c r="D200" s="192" t="s">
        <v>252</v>
      </c>
      <c r="E200" s="201" t="s">
        <v>19</v>
      </c>
      <c r="F200" s="202" t="s">
        <v>331</v>
      </c>
      <c r="G200" s="200"/>
      <c r="H200" s="203">
        <v>16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252</v>
      </c>
      <c r="AU200" s="209" t="s">
        <v>84</v>
      </c>
      <c r="AV200" s="13" t="s">
        <v>86</v>
      </c>
      <c r="AW200" s="13" t="s">
        <v>37</v>
      </c>
      <c r="AX200" s="13" t="s">
        <v>76</v>
      </c>
      <c r="AY200" s="209" t="s">
        <v>237</v>
      </c>
    </row>
    <row r="201" spans="1:65" s="14" customFormat="1" ht="10">
      <c r="B201" s="210"/>
      <c r="C201" s="211"/>
      <c r="D201" s="192" t="s">
        <v>252</v>
      </c>
      <c r="E201" s="212" t="s">
        <v>19</v>
      </c>
      <c r="F201" s="213" t="s">
        <v>253</v>
      </c>
      <c r="G201" s="211"/>
      <c r="H201" s="214">
        <v>16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252</v>
      </c>
      <c r="AU201" s="220" t="s">
        <v>84</v>
      </c>
      <c r="AV201" s="14" t="s">
        <v>254</v>
      </c>
      <c r="AW201" s="14" t="s">
        <v>37</v>
      </c>
      <c r="AX201" s="14" t="s">
        <v>84</v>
      </c>
      <c r="AY201" s="220" t="s">
        <v>237</v>
      </c>
    </row>
    <row r="202" spans="1:65" s="2" customFormat="1" ht="14.4" customHeight="1">
      <c r="A202" s="35"/>
      <c r="B202" s="36"/>
      <c r="C202" s="179" t="s">
        <v>541</v>
      </c>
      <c r="D202" s="179" t="s">
        <v>242</v>
      </c>
      <c r="E202" s="180" t="s">
        <v>882</v>
      </c>
      <c r="F202" s="181" t="s">
        <v>883</v>
      </c>
      <c r="G202" s="182" t="s">
        <v>858</v>
      </c>
      <c r="H202" s="183">
        <v>24</v>
      </c>
      <c r="I202" s="184"/>
      <c r="J202" s="185">
        <f>ROUND(I202*H202,2)</f>
        <v>0</v>
      </c>
      <c r="K202" s="181" t="s">
        <v>246</v>
      </c>
      <c r="L202" s="40"/>
      <c r="M202" s="186" t="s">
        <v>19</v>
      </c>
      <c r="N202" s="187" t="s">
        <v>47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859</v>
      </c>
      <c r="AT202" s="190" t="s">
        <v>242</v>
      </c>
      <c r="AU202" s="190" t="s">
        <v>84</v>
      </c>
      <c r="AY202" s="18" t="s">
        <v>237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84</v>
      </c>
      <c r="BK202" s="191">
        <f>ROUND(I202*H202,2)</f>
        <v>0</v>
      </c>
      <c r="BL202" s="18" t="s">
        <v>859</v>
      </c>
      <c r="BM202" s="190" t="s">
        <v>1466</v>
      </c>
    </row>
    <row r="203" spans="1:65" s="2" customFormat="1" ht="10">
      <c r="A203" s="35"/>
      <c r="B203" s="36"/>
      <c r="C203" s="37"/>
      <c r="D203" s="192" t="s">
        <v>249</v>
      </c>
      <c r="E203" s="37"/>
      <c r="F203" s="193" t="s">
        <v>885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249</v>
      </c>
      <c r="AU203" s="18" t="s">
        <v>84</v>
      </c>
    </row>
    <row r="204" spans="1:65" s="2" customFormat="1" ht="10">
      <c r="A204" s="35"/>
      <c r="B204" s="36"/>
      <c r="C204" s="37"/>
      <c r="D204" s="197" t="s">
        <v>250</v>
      </c>
      <c r="E204" s="37"/>
      <c r="F204" s="198" t="s">
        <v>886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250</v>
      </c>
      <c r="AU204" s="18" t="s">
        <v>84</v>
      </c>
    </row>
    <row r="205" spans="1:65" s="13" customFormat="1" ht="10">
      <c r="B205" s="199"/>
      <c r="C205" s="200"/>
      <c r="D205" s="192" t="s">
        <v>252</v>
      </c>
      <c r="E205" s="201" t="s">
        <v>19</v>
      </c>
      <c r="F205" s="202" t="s">
        <v>541</v>
      </c>
      <c r="G205" s="200"/>
      <c r="H205" s="203">
        <v>24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252</v>
      </c>
      <c r="AU205" s="209" t="s">
        <v>84</v>
      </c>
      <c r="AV205" s="13" t="s">
        <v>86</v>
      </c>
      <c r="AW205" s="13" t="s">
        <v>37</v>
      </c>
      <c r="AX205" s="13" t="s">
        <v>76</v>
      </c>
      <c r="AY205" s="209" t="s">
        <v>237</v>
      </c>
    </row>
    <row r="206" spans="1:65" s="14" customFormat="1" ht="10">
      <c r="B206" s="210"/>
      <c r="C206" s="211"/>
      <c r="D206" s="192" t="s">
        <v>252</v>
      </c>
      <c r="E206" s="212" t="s">
        <v>19</v>
      </c>
      <c r="F206" s="213" t="s">
        <v>253</v>
      </c>
      <c r="G206" s="211"/>
      <c r="H206" s="214">
        <v>24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252</v>
      </c>
      <c r="AU206" s="220" t="s">
        <v>84</v>
      </c>
      <c r="AV206" s="14" t="s">
        <v>254</v>
      </c>
      <c r="AW206" s="14" t="s">
        <v>37</v>
      </c>
      <c r="AX206" s="14" t="s">
        <v>84</v>
      </c>
      <c r="AY206" s="220" t="s">
        <v>237</v>
      </c>
    </row>
    <row r="207" spans="1:65" s="2" customFormat="1" ht="14.4" customHeight="1">
      <c r="A207" s="35"/>
      <c r="B207" s="36"/>
      <c r="C207" s="179" t="s">
        <v>347</v>
      </c>
      <c r="D207" s="179" t="s">
        <v>242</v>
      </c>
      <c r="E207" s="180" t="s">
        <v>889</v>
      </c>
      <c r="F207" s="181" t="s">
        <v>890</v>
      </c>
      <c r="G207" s="182" t="s">
        <v>858</v>
      </c>
      <c r="H207" s="183">
        <v>24</v>
      </c>
      <c r="I207" s="184"/>
      <c r="J207" s="185">
        <f>ROUND(I207*H207,2)</f>
        <v>0</v>
      </c>
      <c r="K207" s="181" t="s">
        <v>246</v>
      </c>
      <c r="L207" s="40"/>
      <c r="M207" s="186" t="s">
        <v>19</v>
      </c>
      <c r="N207" s="187" t="s">
        <v>47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859</v>
      </c>
      <c r="AT207" s="190" t="s">
        <v>242</v>
      </c>
      <c r="AU207" s="190" t="s">
        <v>84</v>
      </c>
      <c r="AY207" s="18" t="s">
        <v>237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84</v>
      </c>
      <c r="BK207" s="191">
        <f>ROUND(I207*H207,2)</f>
        <v>0</v>
      </c>
      <c r="BL207" s="18" t="s">
        <v>859</v>
      </c>
      <c r="BM207" s="190" t="s">
        <v>1467</v>
      </c>
    </row>
    <row r="208" spans="1:65" s="2" customFormat="1" ht="10">
      <c r="A208" s="35"/>
      <c r="B208" s="36"/>
      <c r="C208" s="37"/>
      <c r="D208" s="192" t="s">
        <v>249</v>
      </c>
      <c r="E208" s="37"/>
      <c r="F208" s="193" t="s">
        <v>892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84</v>
      </c>
    </row>
    <row r="209" spans="1:65" s="2" customFormat="1" ht="10">
      <c r="A209" s="35"/>
      <c r="B209" s="36"/>
      <c r="C209" s="37"/>
      <c r="D209" s="197" t="s">
        <v>250</v>
      </c>
      <c r="E209" s="37"/>
      <c r="F209" s="198" t="s">
        <v>893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250</v>
      </c>
      <c r="AU209" s="18" t="s">
        <v>84</v>
      </c>
    </row>
    <row r="210" spans="1:65" s="13" customFormat="1" ht="10">
      <c r="B210" s="199"/>
      <c r="C210" s="200"/>
      <c r="D210" s="192" t="s">
        <v>252</v>
      </c>
      <c r="E210" s="201" t="s">
        <v>19</v>
      </c>
      <c r="F210" s="202" t="s">
        <v>541</v>
      </c>
      <c r="G210" s="200"/>
      <c r="H210" s="203">
        <v>24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252</v>
      </c>
      <c r="AU210" s="209" t="s">
        <v>84</v>
      </c>
      <c r="AV210" s="13" t="s">
        <v>86</v>
      </c>
      <c r="AW210" s="13" t="s">
        <v>37</v>
      </c>
      <c r="AX210" s="13" t="s">
        <v>76</v>
      </c>
      <c r="AY210" s="209" t="s">
        <v>237</v>
      </c>
    </row>
    <row r="211" spans="1:65" s="14" customFormat="1" ht="10">
      <c r="B211" s="210"/>
      <c r="C211" s="211"/>
      <c r="D211" s="192" t="s">
        <v>252</v>
      </c>
      <c r="E211" s="212" t="s">
        <v>19</v>
      </c>
      <c r="F211" s="213" t="s">
        <v>253</v>
      </c>
      <c r="G211" s="211"/>
      <c r="H211" s="214">
        <v>24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252</v>
      </c>
      <c r="AU211" s="220" t="s">
        <v>84</v>
      </c>
      <c r="AV211" s="14" t="s">
        <v>254</v>
      </c>
      <c r="AW211" s="14" t="s">
        <v>37</v>
      </c>
      <c r="AX211" s="14" t="s">
        <v>84</v>
      </c>
      <c r="AY211" s="220" t="s">
        <v>237</v>
      </c>
    </row>
    <row r="212" spans="1:65" s="2" customFormat="1" ht="14.4" customHeight="1">
      <c r="A212" s="35"/>
      <c r="B212" s="36"/>
      <c r="C212" s="179" t="s">
        <v>564</v>
      </c>
      <c r="D212" s="179" t="s">
        <v>242</v>
      </c>
      <c r="E212" s="180" t="s">
        <v>896</v>
      </c>
      <c r="F212" s="181" t="s">
        <v>897</v>
      </c>
      <c r="G212" s="182" t="s">
        <v>858</v>
      </c>
      <c r="H212" s="183">
        <v>32</v>
      </c>
      <c r="I212" s="184"/>
      <c r="J212" s="185">
        <f>ROUND(I212*H212,2)</f>
        <v>0</v>
      </c>
      <c r="K212" s="181" t="s">
        <v>246</v>
      </c>
      <c r="L212" s="40"/>
      <c r="M212" s="186" t="s">
        <v>19</v>
      </c>
      <c r="N212" s="187" t="s">
        <v>47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859</v>
      </c>
      <c r="AT212" s="190" t="s">
        <v>242</v>
      </c>
      <c r="AU212" s="190" t="s">
        <v>84</v>
      </c>
      <c r="AY212" s="18" t="s">
        <v>237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84</v>
      </c>
      <c r="BK212" s="191">
        <f>ROUND(I212*H212,2)</f>
        <v>0</v>
      </c>
      <c r="BL212" s="18" t="s">
        <v>859</v>
      </c>
      <c r="BM212" s="190" t="s">
        <v>1468</v>
      </c>
    </row>
    <row r="213" spans="1:65" s="2" customFormat="1" ht="10">
      <c r="A213" s="35"/>
      <c r="B213" s="36"/>
      <c r="C213" s="37"/>
      <c r="D213" s="192" t="s">
        <v>249</v>
      </c>
      <c r="E213" s="37"/>
      <c r="F213" s="193" t="s">
        <v>899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84</v>
      </c>
    </row>
    <row r="214" spans="1:65" s="2" customFormat="1" ht="10">
      <c r="A214" s="35"/>
      <c r="B214" s="36"/>
      <c r="C214" s="37"/>
      <c r="D214" s="197" t="s">
        <v>250</v>
      </c>
      <c r="E214" s="37"/>
      <c r="F214" s="198" t="s">
        <v>900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250</v>
      </c>
      <c r="AU214" s="18" t="s">
        <v>84</v>
      </c>
    </row>
    <row r="215" spans="1:65" s="13" customFormat="1" ht="10">
      <c r="B215" s="199"/>
      <c r="C215" s="200"/>
      <c r="D215" s="192" t="s">
        <v>252</v>
      </c>
      <c r="E215" s="201" t="s">
        <v>19</v>
      </c>
      <c r="F215" s="202" t="s">
        <v>602</v>
      </c>
      <c r="G215" s="200"/>
      <c r="H215" s="203">
        <v>32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252</v>
      </c>
      <c r="AU215" s="209" t="s">
        <v>84</v>
      </c>
      <c r="AV215" s="13" t="s">
        <v>86</v>
      </c>
      <c r="AW215" s="13" t="s">
        <v>37</v>
      </c>
      <c r="AX215" s="13" t="s">
        <v>76</v>
      </c>
      <c r="AY215" s="209" t="s">
        <v>237</v>
      </c>
    </row>
    <row r="216" spans="1:65" s="14" customFormat="1" ht="10">
      <c r="B216" s="210"/>
      <c r="C216" s="211"/>
      <c r="D216" s="192" t="s">
        <v>252</v>
      </c>
      <c r="E216" s="212" t="s">
        <v>19</v>
      </c>
      <c r="F216" s="213" t="s">
        <v>253</v>
      </c>
      <c r="G216" s="211"/>
      <c r="H216" s="214">
        <v>32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252</v>
      </c>
      <c r="AU216" s="220" t="s">
        <v>84</v>
      </c>
      <c r="AV216" s="14" t="s">
        <v>254</v>
      </c>
      <c r="AW216" s="14" t="s">
        <v>37</v>
      </c>
      <c r="AX216" s="14" t="s">
        <v>84</v>
      </c>
      <c r="AY216" s="220" t="s">
        <v>237</v>
      </c>
    </row>
    <row r="217" spans="1:65" s="2" customFormat="1" ht="14.4" customHeight="1">
      <c r="A217" s="35"/>
      <c r="B217" s="36"/>
      <c r="C217" s="179" t="s">
        <v>571</v>
      </c>
      <c r="D217" s="179" t="s">
        <v>242</v>
      </c>
      <c r="E217" s="180" t="s">
        <v>902</v>
      </c>
      <c r="F217" s="181" t="s">
        <v>903</v>
      </c>
      <c r="G217" s="182" t="s">
        <v>858</v>
      </c>
      <c r="H217" s="183">
        <v>32</v>
      </c>
      <c r="I217" s="184"/>
      <c r="J217" s="185">
        <f>ROUND(I217*H217,2)</f>
        <v>0</v>
      </c>
      <c r="K217" s="181" t="s">
        <v>246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859</v>
      </c>
      <c r="AT217" s="190" t="s">
        <v>242</v>
      </c>
      <c r="AU217" s="190" t="s">
        <v>84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859</v>
      </c>
      <c r="BM217" s="190" t="s">
        <v>1469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905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84</v>
      </c>
    </row>
    <row r="219" spans="1:65" s="2" customFormat="1" ht="10">
      <c r="A219" s="35"/>
      <c r="B219" s="36"/>
      <c r="C219" s="37"/>
      <c r="D219" s="197" t="s">
        <v>250</v>
      </c>
      <c r="E219" s="37"/>
      <c r="F219" s="198" t="s">
        <v>906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250</v>
      </c>
      <c r="AU219" s="18" t="s">
        <v>84</v>
      </c>
    </row>
    <row r="220" spans="1:65" s="2" customFormat="1" ht="18">
      <c r="A220" s="35"/>
      <c r="B220" s="36"/>
      <c r="C220" s="37"/>
      <c r="D220" s="192" t="s">
        <v>345</v>
      </c>
      <c r="E220" s="37"/>
      <c r="F220" s="221" t="s">
        <v>1470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345</v>
      </c>
      <c r="AU220" s="18" t="s">
        <v>84</v>
      </c>
    </row>
    <row r="221" spans="1:65" s="13" customFormat="1" ht="10">
      <c r="B221" s="199"/>
      <c r="C221" s="200"/>
      <c r="D221" s="192" t="s">
        <v>252</v>
      </c>
      <c r="E221" s="201" t="s">
        <v>19</v>
      </c>
      <c r="F221" s="202" t="s">
        <v>907</v>
      </c>
      <c r="G221" s="200"/>
      <c r="H221" s="203">
        <v>32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252</v>
      </c>
      <c r="AU221" s="209" t="s">
        <v>84</v>
      </c>
      <c r="AV221" s="13" t="s">
        <v>86</v>
      </c>
      <c r="AW221" s="13" t="s">
        <v>37</v>
      </c>
      <c r="AX221" s="13" t="s">
        <v>76</v>
      </c>
      <c r="AY221" s="209" t="s">
        <v>237</v>
      </c>
    </row>
    <row r="222" spans="1:65" s="14" customFormat="1" ht="10">
      <c r="B222" s="210"/>
      <c r="C222" s="211"/>
      <c r="D222" s="192" t="s">
        <v>252</v>
      </c>
      <c r="E222" s="212" t="s">
        <v>19</v>
      </c>
      <c r="F222" s="213" t="s">
        <v>253</v>
      </c>
      <c r="G222" s="211"/>
      <c r="H222" s="214">
        <v>32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252</v>
      </c>
      <c r="AU222" s="220" t="s">
        <v>84</v>
      </c>
      <c r="AV222" s="14" t="s">
        <v>254</v>
      </c>
      <c r="AW222" s="14" t="s">
        <v>37</v>
      </c>
      <c r="AX222" s="14" t="s">
        <v>84</v>
      </c>
      <c r="AY222" s="220" t="s">
        <v>237</v>
      </c>
    </row>
    <row r="223" spans="1:65" s="2" customFormat="1" ht="14.4" customHeight="1">
      <c r="A223" s="35"/>
      <c r="B223" s="36"/>
      <c r="C223" s="179" t="s">
        <v>577</v>
      </c>
      <c r="D223" s="179" t="s">
        <v>242</v>
      </c>
      <c r="E223" s="180" t="s">
        <v>909</v>
      </c>
      <c r="F223" s="181" t="s">
        <v>910</v>
      </c>
      <c r="G223" s="182" t="s">
        <v>858</v>
      </c>
      <c r="H223" s="183">
        <v>16</v>
      </c>
      <c r="I223" s="184"/>
      <c r="J223" s="185">
        <f>ROUND(I223*H223,2)</f>
        <v>0</v>
      </c>
      <c r="K223" s="181" t="s">
        <v>246</v>
      </c>
      <c r="L223" s="40"/>
      <c r="M223" s="186" t="s">
        <v>19</v>
      </c>
      <c r="N223" s="187" t="s">
        <v>47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859</v>
      </c>
      <c r="AT223" s="190" t="s">
        <v>242</v>
      </c>
      <c r="AU223" s="190" t="s">
        <v>84</v>
      </c>
      <c r="AY223" s="18" t="s">
        <v>237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84</v>
      </c>
      <c r="BK223" s="191">
        <f>ROUND(I223*H223,2)</f>
        <v>0</v>
      </c>
      <c r="BL223" s="18" t="s">
        <v>859</v>
      </c>
      <c r="BM223" s="190" t="s">
        <v>1471</v>
      </c>
    </row>
    <row r="224" spans="1:65" s="2" customFormat="1" ht="10">
      <c r="A224" s="35"/>
      <c r="B224" s="36"/>
      <c r="C224" s="37"/>
      <c r="D224" s="192" t="s">
        <v>249</v>
      </c>
      <c r="E224" s="37"/>
      <c r="F224" s="193" t="s">
        <v>912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249</v>
      </c>
      <c r="AU224" s="18" t="s">
        <v>84</v>
      </c>
    </row>
    <row r="225" spans="1:65" s="2" customFormat="1" ht="10">
      <c r="A225" s="35"/>
      <c r="B225" s="36"/>
      <c r="C225" s="37"/>
      <c r="D225" s="197" t="s">
        <v>250</v>
      </c>
      <c r="E225" s="37"/>
      <c r="F225" s="198" t="s">
        <v>913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250</v>
      </c>
      <c r="AU225" s="18" t="s">
        <v>84</v>
      </c>
    </row>
    <row r="226" spans="1:65" s="13" customFormat="1" ht="10">
      <c r="B226" s="199"/>
      <c r="C226" s="200"/>
      <c r="D226" s="192" t="s">
        <v>252</v>
      </c>
      <c r="E226" s="201" t="s">
        <v>19</v>
      </c>
      <c r="F226" s="202" t="s">
        <v>331</v>
      </c>
      <c r="G226" s="200"/>
      <c r="H226" s="203">
        <v>16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252</v>
      </c>
      <c r="AU226" s="209" t="s">
        <v>84</v>
      </c>
      <c r="AV226" s="13" t="s">
        <v>86</v>
      </c>
      <c r="AW226" s="13" t="s">
        <v>37</v>
      </c>
      <c r="AX226" s="13" t="s">
        <v>76</v>
      </c>
      <c r="AY226" s="209" t="s">
        <v>237</v>
      </c>
    </row>
    <row r="227" spans="1:65" s="14" customFormat="1" ht="10">
      <c r="B227" s="210"/>
      <c r="C227" s="211"/>
      <c r="D227" s="192" t="s">
        <v>252</v>
      </c>
      <c r="E227" s="212" t="s">
        <v>19</v>
      </c>
      <c r="F227" s="213" t="s">
        <v>253</v>
      </c>
      <c r="G227" s="211"/>
      <c r="H227" s="214">
        <v>16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252</v>
      </c>
      <c r="AU227" s="220" t="s">
        <v>84</v>
      </c>
      <c r="AV227" s="14" t="s">
        <v>254</v>
      </c>
      <c r="AW227" s="14" t="s">
        <v>37</v>
      </c>
      <c r="AX227" s="14" t="s">
        <v>84</v>
      </c>
      <c r="AY227" s="220" t="s">
        <v>237</v>
      </c>
    </row>
    <row r="228" spans="1:65" s="2" customFormat="1" ht="14.4" customHeight="1">
      <c r="A228" s="35"/>
      <c r="B228" s="36"/>
      <c r="C228" s="179" t="s">
        <v>584</v>
      </c>
      <c r="D228" s="179" t="s">
        <v>242</v>
      </c>
      <c r="E228" s="180" t="s">
        <v>915</v>
      </c>
      <c r="F228" s="181" t="s">
        <v>916</v>
      </c>
      <c r="G228" s="182" t="s">
        <v>858</v>
      </c>
      <c r="H228" s="183">
        <v>16</v>
      </c>
      <c r="I228" s="184"/>
      <c r="J228" s="185">
        <f>ROUND(I228*H228,2)</f>
        <v>0</v>
      </c>
      <c r="K228" s="181" t="s">
        <v>246</v>
      </c>
      <c r="L228" s="40"/>
      <c r="M228" s="186" t="s">
        <v>19</v>
      </c>
      <c r="N228" s="187" t="s">
        <v>47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859</v>
      </c>
      <c r="AT228" s="190" t="s">
        <v>242</v>
      </c>
      <c r="AU228" s="190" t="s">
        <v>84</v>
      </c>
      <c r="AY228" s="18" t="s">
        <v>237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84</v>
      </c>
      <c r="BK228" s="191">
        <f>ROUND(I228*H228,2)</f>
        <v>0</v>
      </c>
      <c r="BL228" s="18" t="s">
        <v>859</v>
      </c>
      <c r="BM228" s="190" t="s">
        <v>1472</v>
      </c>
    </row>
    <row r="229" spans="1:65" s="2" customFormat="1" ht="10">
      <c r="A229" s="35"/>
      <c r="B229" s="36"/>
      <c r="C229" s="37"/>
      <c r="D229" s="192" t="s">
        <v>249</v>
      </c>
      <c r="E229" s="37"/>
      <c r="F229" s="193" t="s">
        <v>918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249</v>
      </c>
      <c r="AU229" s="18" t="s">
        <v>84</v>
      </c>
    </row>
    <row r="230" spans="1:65" s="2" customFormat="1" ht="10">
      <c r="A230" s="35"/>
      <c r="B230" s="36"/>
      <c r="C230" s="37"/>
      <c r="D230" s="197" t="s">
        <v>250</v>
      </c>
      <c r="E230" s="37"/>
      <c r="F230" s="198" t="s">
        <v>919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250</v>
      </c>
      <c r="AU230" s="18" t="s">
        <v>84</v>
      </c>
    </row>
    <row r="231" spans="1:65" s="13" customFormat="1" ht="10">
      <c r="B231" s="199"/>
      <c r="C231" s="200"/>
      <c r="D231" s="192" t="s">
        <v>252</v>
      </c>
      <c r="E231" s="201" t="s">
        <v>19</v>
      </c>
      <c r="F231" s="202" t="s">
        <v>331</v>
      </c>
      <c r="G231" s="200"/>
      <c r="H231" s="203">
        <v>16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252</v>
      </c>
      <c r="AU231" s="209" t="s">
        <v>84</v>
      </c>
      <c r="AV231" s="13" t="s">
        <v>86</v>
      </c>
      <c r="AW231" s="13" t="s">
        <v>37</v>
      </c>
      <c r="AX231" s="13" t="s">
        <v>76</v>
      </c>
      <c r="AY231" s="209" t="s">
        <v>237</v>
      </c>
    </row>
    <row r="232" spans="1:65" s="14" customFormat="1" ht="10">
      <c r="B232" s="210"/>
      <c r="C232" s="211"/>
      <c r="D232" s="192" t="s">
        <v>252</v>
      </c>
      <c r="E232" s="212" t="s">
        <v>19</v>
      </c>
      <c r="F232" s="213" t="s">
        <v>253</v>
      </c>
      <c r="G232" s="211"/>
      <c r="H232" s="214">
        <v>16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252</v>
      </c>
      <c r="AU232" s="220" t="s">
        <v>84</v>
      </c>
      <c r="AV232" s="14" t="s">
        <v>254</v>
      </c>
      <c r="AW232" s="14" t="s">
        <v>37</v>
      </c>
      <c r="AX232" s="14" t="s">
        <v>84</v>
      </c>
      <c r="AY232" s="220" t="s">
        <v>237</v>
      </c>
    </row>
    <row r="233" spans="1:65" s="2" customFormat="1" ht="14.4" customHeight="1">
      <c r="A233" s="35"/>
      <c r="B233" s="36"/>
      <c r="C233" s="179" t="s">
        <v>590</v>
      </c>
      <c r="D233" s="179" t="s">
        <v>242</v>
      </c>
      <c r="E233" s="180" t="s">
        <v>1353</v>
      </c>
      <c r="F233" s="181" t="s">
        <v>1354</v>
      </c>
      <c r="G233" s="182" t="s">
        <v>858</v>
      </c>
      <c r="H233" s="183">
        <v>16</v>
      </c>
      <c r="I233" s="184"/>
      <c r="J233" s="185">
        <f>ROUND(I233*H233,2)</f>
        <v>0</v>
      </c>
      <c r="K233" s="181" t="s">
        <v>246</v>
      </c>
      <c r="L233" s="40"/>
      <c r="M233" s="186" t="s">
        <v>19</v>
      </c>
      <c r="N233" s="187" t="s">
        <v>47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859</v>
      </c>
      <c r="AT233" s="190" t="s">
        <v>242</v>
      </c>
      <c r="AU233" s="190" t="s">
        <v>84</v>
      </c>
      <c r="AY233" s="18" t="s">
        <v>237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84</v>
      </c>
      <c r="BK233" s="191">
        <f>ROUND(I233*H233,2)</f>
        <v>0</v>
      </c>
      <c r="BL233" s="18" t="s">
        <v>859</v>
      </c>
      <c r="BM233" s="190" t="s">
        <v>1473</v>
      </c>
    </row>
    <row r="234" spans="1:65" s="2" customFormat="1" ht="10">
      <c r="A234" s="35"/>
      <c r="B234" s="36"/>
      <c r="C234" s="37"/>
      <c r="D234" s="192" t="s">
        <v>249</v>
      </c>
      <c r="E234" s="37"/>
      <c r="F234" s="193" t="s">
        <v>1356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249</v>
      </c>
      <c r="AU234" s="18" t="s">
        <v>84</v>
      </c>
    </row>
    <row r="235" spans="1:65" s="2" customFormat="1" ht="10">
      <c r="A235" s="35"/>
      <c r="B235" s="36"/>
      <c r="C235" s="37"/>
      <c r="D235" s="197" t="s">
        <v>250</v>
      </c>
      <c r="E235" s="37"/>
      <c r="F235" s="198" t="s">
        <v>1357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250</v>
      </c>
      <c r="AU235" s="18" t="s">
        <v>84</v>
      </c>
    </row>
    <row r="236" spans="1:65" s="13" customFormat="1" ht="10">
      <c r="B236" s="199"/>
      <c r="C236" s="200"/>
      <c r="D236" s="192" t="s">
        <v>252</v>
      </c>
      <c r="E236" s="201" t="s">
        <v>19</v>
      </c>
      <c r="F236" s="202" t="s">
        <v>331</v>
      </c>
      <c r="G236" s="200"/>
      <c r="H236" s="203">
        <v>16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252</v>
      </c>
      <c r="AU236" s="209" t="s">
        <v>84</v>
      </c>
      <c r="AV236" s="13" t="s">
        <v>86</v>
      </c>
      <c r="AW236" s="13" t="s">
        <v>37</v>
      </c>
      <c r="AX236" s="13" t="s">
        <v>76</v>
      </c>
      <c r="AY236" s="209" t="s">
        <v>237</v>
      </c>
    </row>
    <row r="237" spans="1:65" s="14" customFormat="1" ht="10">
      <c r="B237" s="210"/>
      <c r="C237" s="211"/>
      <c r="D237" s="192" t="s">
        <v>252</v>
      </c>
      <c r="E237" s="212" t="s">
        <v>19</v>
      </c>
      <c r="F237" s="213" t="s">
        <v>253</v>
      </c>
      <c r="G237" s="211"/>
      <c r="H237" s="214">
        <v>16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252</v>
      </c>
      <c r="AU237" s="220" t="s">
        <v>84</v>
      </c>
      <c r="AV237" s="14" t="s">
        <v>254</v>
      </c>
      <c r="AW237" s="14" t="s">
        <v>37</v>
      </c>
      <c r="AX237" s="14" t="s">
        <v>84</v>
      </c>
      <c r="AY237" s="220" t="s">
        <v>237</v>
      </c>
    </row>
    <row r="238" spans="1:65" s="2" customFormat="1" ht="14.4" customHeight="1">
      <c r="A238" s="35"/>
      <c r="B238" s="36"/>
      <c r="C238" s="179" t="s">
        <v>596</v>
      </c>
      <c r="D238" s="179" t="s">
        <v>242</v>
      </c>
      <c r="E238" s="180" t="s">
        <v>1359</v>
      </c>
      <c r="F238" s="181" t="s">
        <v>1360</v>
      </c>
      <c r="G238" s="182" t="s">
        <v>858</v>
      </c>
      <c r="H238" s="183">
        <v>16</v>
      </c>
      <c r="I238" s="184"/>
      <c r="J238" s="185">
        <f>ROUND(I238*H238,2)</f>
        <v>0</v>
      </c>
      <c r="K238" s="181" t="s">
        <v>246</v>
      </c>
      <c r="L238" s="40"/>
      <c r="M238" s="186" t="s">
        <v>19</v>
      </c>
      <c r="N238" s="187" t="s">
        <v>47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859</v>
      </c>
      <c r="AT238" s="190" t="s">
        <v>242</v>
      </c>
      <c r="AU238" s="190" t="s">
        <v>84</v>
      </c>
      <c r="AY238" s="18" t="s">
        <v>237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84</v>
      </c>
      <c r="BK238" s="191">
        <f>ROUND(I238*H238,2)</f>
        <v>0</v>
      </c>
      <c r="BL238" s="18" t="s">
        <v>859</v>
      </c>
      <c r="BM238" s="190" t="s">
        <v>1474</v>
      </c>
    </row>
    <row r="239" spans="1:65" s="2" customFormat="1" ht="10">
      <c r="A239" s="35"/>
      <c r="B239" s="36"/>
      <c r="C239" s="37"/>
      <c r="D239" s="192" t="s">
        <v>249</v>
      </c>
      <c r="E239" s="37"/>
      <c r="F239" s="193" t="s">
        <v>1362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249</v>
      </c>
      <c r="AU239" s="18" t="s">
        <v>84</v>
      </c>
    </row>
    <row r="240" spans="1:65" s="2" customFormat="1" ht="10">
      <c r="A240" s="35"/>
      <c r="B240" s="36"/>
      <c r="C240" s="37"/>
      <c r="D240" s="197" t="s">
        <v>250</v>
      </c>
      <c r="E240" s="37"/>
      <c r="F240" s="198" t="s">
        <v>1363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250</v>
      </c>
      <c r="AU240" s="18" t="s">
        <v>84</v>
      </c>
    </row>
    <row r="241" spans="1:51" s="13" customFormat="1" ht="10">
      <c r="B241" s="199"/>
      <c r="C241" s="200"/>
      <c r="D241" s="192" t="s">
        <v>252</v>
      </c>
      <c r="E241" s="201" t="s">
        <v>19</v>
      </c>
      <c r="F241" s="202" t="s">
        <v>331</v>
      </c>
      <c r="G241" s="200"/>
      <c r="H241" s="203">
        <v>16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252</v>
      </c>
      <c r="AU241" s="209" t="s">
        <v>84</v>
      </c>
      <c r="AV241" s="13" t="s">
        <v>86</v>
      </c>
      <c r="AW241" s="13" t="s">
        <v>37</v>
      </c>
      <c r="AX241" s="13" t="s">
        <v>76</v>
      </c>
      <c r="AY241" s="209" t="s">
        <v>237</v>
      </c>
    </row>
    <row r="242" spans="1:51" s="14" customFormat="1" ht="10">
      <c r="B242" s="210"/>
      <c r="C242" s="211"/>
      <c r="D242" s="192" t="s">
        <v>252</v>
      </c>
      <c r="E242" s="212" t="s">
        <v>19</v>
      </c>
      <c r="F242" s="213" t="s">
        <v>253</v>
      </c>
      <c r="G242" s="211"/>
      <c r="H242" s="214">
        <v>16</v>
      </c>
      <c r="I242" s="215"/>
      <c r="J242" s="211"/>
      <c r="K242" s="211"/>
      <c r="L242" s="216"/>
      <c r="M242" s="222"/>
      <c r="N242" s="223"/>
      <c r="O242" s="223"/>
      <c r="P242" s="223"/>
      <c r="Q242" s="223"/>
      <c r="R242" s="223"/>
      <c r="S242" s="223"/>
      <c r="T242" s="224"/>
      <c r="AT242" s="220" t="s">
        <v>252</v>
      </c>
      <c r="AU242" s="220" t="s">
        <v>84</v>
      </c>
      <c r="AV242" s="14" t="s">
        <v>254</v>
      </c>
      <c r="AW242" s="14" t="s">
        <v>37</v>
      </c>
      <c r="AX242" s="14" t="s">
        <v>84</v>
      </c>
      <c r="AY242" s="220" t="s">
        <v>237</v>
      </c>
    </row>
    <row r="243" spans="1:51" s="2" customFormat="1" ht="7" customHeight="1">
      <c r="A243" s="35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40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password="C8E5" sheet="1" objects="1" scenarios="1"/>
  <autoFilter ref="C91:K242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/>
    <hyperlink ref="F104" r:id="rId2"/>
    <hyperlink ref="F111" r:id="rId3"/>
    <hyperlink ref="F116" r:id="rId4"/>
    <hyperlink ref="F119" r:id="rId5"/>
    <hyperlink ref="F124" r:id="rId6"/>
    <hyperlink ref="F129" r:id="rId7"/>
    <hyperlink ref="F134" r:id="rId8"/>
    <hyperlink ref="F145" r:id="rId9"/>
    <hyperlink ref="F150" r:id="rId10"/>
    <hyperlink ref="F157" r:id="rId11"/>
    <hyperlink ref="F160" r:id="rId12"/>
    <hyperlink ref="F164" r:id="rId13"/>
    <hyperlink ref="F167" r:id="rId14"/>
    <hyperlink ref="F173" r:id="rId15"/>
    <hyperlink ref="F179" r:id="rId16"/>
    <hyperlink ref="F184" r:id="rId17"/>
    <hyperlink ref="F189" r:id="rId18"/>
    <hyperlink ref="F194" r:id="rId19"/>
    <hyperlink ref="F199" r:id="rId20"/>
    <hyperlink ref="F204" r:id="rId21"/>
    <hyperlink ref="F209" r:id="rId22"/>
    <hyperlink ref="F214" r:id="rId23"/>
    <hyperlink ref="F219" r:id="rId24"/>
    <hyperlink ref="F225" r:id="rId25"/>
    <hyperlink ref="F230" r:id="rId26"/>
    <hyperlink ref="F235" r:id="rId27"/>
    <hyperlink ref="F24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2:BM264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105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1475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1476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ROUND((SUM(BE97:BE263)),  2)</f>
        <v>0</v>
      </c>
      <c r="G35" s="35"/>
      <c r="H35" s="35"/>
      <c r="I35" s="125">
        <v>0.21</v>
      </c>
      <c r="J35" s="124">
        <f>ROUND(((SUM(BE97:BE263))*I35),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ROUND((SUM(BF97:BF263)),  2)</f>
        <v>0</v>
      </c>
      <c r="G36" s="35"/>
      <c r="H36" s="35"/>
      <c r="I36" s="125">
        <v>0.15</v>
      </c>
      <c r="J36" s="124">
        <f>ROUND(((SUM(BF97:BF263))*I36),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ROUND((SUM(BG97:BG263)),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ROUND((SUM(BH97:BH263)),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ROUND((SUM(BI97:BI263)),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1475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1. - NN-silnoproud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J98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1477</v>
      </c>
      <c r="E65" s="149"/>
      <c r="F65" s="149"/>
      <c r="G65" s="149"/>
      <c r="H65" s="149"/>
      <c r="I65" s="149"/>
      <c r="J65" s="150">
        <f>J99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383</v>
      </c>
      <c r="E66" s="149"/>
      <c r="F66" s="149"/>
      <c r="G66" s="149"/>
      <c r="H66" s="149"/>
      <c r="I66" s="149"/>
      <c r="J66" s="150">
        <f>J102</f>
        <v>0</v>
      </c>
      <c r="K66" s="98"/>
      <c r="L66" s="151"/>
    </row>
    <row r="67" spans="1:31" s="9" customFormat="1" ht="25" customHeight="1">
      <c r="B67" s="141"/>
      <c r="C67" s="142"/>
      <c r="D67" s="143" t="s">
        <v>385</v>
      </c>
      <c r="E67" s="144"/>
      <c r="F67" s="144"/>
      <c r="G67" s="144"/>
      <c r="H67" s="144"/>
      <c r="I67" s="144"/>
      <c r="J67" s="145">
        <f>J111</f>
        <v>0</v>
      </c>
      <c r="K67" s="142"/>
      <c r="L67" s="146"/>
    </row>
    <row r="68" spans="1:31" s="10" customFormat="1" ht="19.899999999999999" customHeight="1">
      <c r="B68" s="147"/>
      <c r="C68" s="98"/>
      <c r="D68" s="148" t="s">
        <v>1478</v>
      </c>
      <c r="E68" s="149"/>
      <c r="F68" s="149"/>
      <c r="G68" s="149"/>
      <c r="H68" s="149"/>
      <c r="I68" s="149"/>
      <c r="J68" s="150">
        <f>J116</f>
        <v>0</v>
      </c>
      <c r="K68" s="98"/>
      <c r="L68" s="151"/>
    </row>
    <row r="69" spans="1:31" s="9" customFormat="1" ht="25" customHeight="1">
      <c r="B69" s="141"/>
      <c r="C69" s="142"/>
      <c r="D69" s="143" t="s">
        <v>1479</v>
      </c>
      <c r="E69" s="144"/>
      <c r="F69" s="144"/>
      <c r="G69" s="144"/>
      <c r="H69" s="144"/>
      <c r="I69" s="144"/>
      <c r="J69" s="145">
        <f>J243</f>
        <v>0</v>
      </c>
      <c r="K69" s="142"/>
      <c r="L69" s="146"/>
    </row>
    <row r="70" spans="1:31" s="10" customFormat="1" ht="19.899999999999999" customHeight="1">
      <c r="B70" s="147"/>
      <c r="C70" s="98"/>
      <c r="D70" s="148" t="s">
        <v>1480</v>
      </c>
      <c r="E70" s="149"/>
      <c r="F70" s="149"/>
      <c r="G70" s="149"/>
      <c r="H70" s="149"/>
      <c r="I70" s="149"/>
      <c r="J70" s="150">
        <f>J244</f>
        <v>0</v>
      </c>
      <c r="K70" s="98"/>
      <c r="L70" s="151"/>
    </row>
    <row r="71" spans="1:31" s="9" customFormat="1" ht="25" customHeight="1">
      <c r="B71" s="141"/>
      <c r="C71" s="142"/>
      <c r="D71" s="143" t="s">
        <v>216</v>
      </c>
      <c r="E71" s="144"/>
      <c r="F71" s="144"/>
      <c r="G71" s="144"/>
      <c r="H71" s="144"/>
      <c r="I71" s="144"/>
      <c r="J71" s="145">
        <f>J247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217</v>
      </c>
      <c r="E72" s="149"/>
      <c r="F72" s="149"/>
      <c r="G72" s="149"/>
      <c r="H72" s="149"/>
      <c r="I72" s="149"/>
      <c r="J72" s="150">
        <f>J248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219</v>
      </c>
      <c r="E73" s="149"/>
      <c r="F73" s="149"/>
      <c r="G73" s="149"/>
      <c r="H73" s="149"/>
      <c r="I73" s="149"/>
      <c r="J73" s="150">
        <f>J253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1481</v>
      </c>
      <c r="E74" s="149"/>
      <c r="F74" s="149"/>
      <c r="G74" s="149"/>
      <c r="H74" s="149"/>
      <c r="I74" s="149"/>
      <c r="J74" s="150">
        <f>J258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221</v>
      </c>
      <c r="E75" s="149"/>
      <c r="F75" s="149"/>
      <c r="G75" s="149"/>
      <c r="H75" s="149"/>
      <c r="I75" s="149"/>
      <c r="J75" s="150">
        <f>J261</f>
        <v>0</v>
      </c>
      <c r="K75" s="98"/>
      <c r="L75" s="15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4" t="s">
        <v>222</v>
      </c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4.4" customHeight="1">
      <c r="A85" s="35"/>
      <c r="B85" s="36"/>
      <c r="C85" s="37"/>
      <c r="D85" s="37"/>
      <c r="E85" s="384" t="str">
        <f>E7</f>
        <v>Vytvoření laboratoří FŽP- UNICRE</v>
      </c>
      <c r="F85" s="385"/>
      <c r="G85" s="385"/>
      <c r="H85" s="385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4.4" customHeight="1">
      <c r="A87" s="35"/>
      <c r="B87" s="36"/>
      <c r="C87" s="37"/>
      <c r="D87" s="37"/>
      <c r="E87" s="384" t="s">
        <v>1475</v>
      </c>
      <c r="F87" s="386"/>
      <c r="G87" s="386"/>
      <c r="H87" s="386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380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5.65" customHeight="1">
      <c r="A89" s="35"/>
      <c r="B89" s="36"/>
      <c r="C89" s="37"/>
      <c r="D89" s="37"/>
      <c r="E89" s="358" t="str">
        <f>E11</f>
        <v>1. - NN-silnoproud</v>
      </c>
      <c r="F89" s="386"/>
      <c r="G89" s="386"/>
      <c r="H89" s="386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F14</f>
        <v>Ústí nad Labem</v>
      </c>
      <c r="G91" s="37"/>
      <c r="H91" s="37"/>
      <c r="I91" s="30" t="s">
        <v>23</v>
      </c>
      <c r="J91" s="60" t="str">
        <f>IF(J14="","",J14)</f>
        <v>10. 5. 2023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75" customHeight="1">
      <c r="A93" s="35"/>
      <c r="B93" s="36"/>
      <c r="C93" s="30" t="s">
        <v>25</v>
      </c>
      <c r="D93" s="37"/>
      <c r="E93" s="37"/>
      <c r="F93" s="28" t="str">
        <f>E17</f>
        <v>UJEP, Pasteurova 3632/15, 400 96 Ústí nad Labem</v>
      </c>
      <c r="G93" s="37"/>
      <c r="H93" s="37"/>
      <c r="I93" s="30" t="s">
        <v>33</v>
      </c>
      <c r="J93" s="33" t="str">
        <f>E23</f>
        <v>Correct BC, s.r.o., El.Krásnohorské 1339/15, UL</v>
      </c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40.75" customHeight="1">
      <c r="A94" s="35"/>
      <c r="B94" s="36"/>
      <c r="C94" s="30" t="s">
        <v>31</v>
      </c>
      <c r="D94" s="37"/>
      <c r="E94" s="37"/>
      <c r="F94" s="28" t="str">
        <f>IF(E20="","",E20)</f>
        <v>Vyplň údaj</v>
      </c>
      <c r="G94" s="37"/>
      <c r="H94" s="37"/>
      <c r="I94" s="30" t="s">
        <v>38</v>
      </c>
      <c r="J94" s="33" t="str">
        <f>E26</f>
        <v>Correct BC, s.r.o., El.Krásnohorské 1339/15, UL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2"/>
      <c r="B96" s="153"/>
      <c r="C96" s="154" t="s">
        <v>223</v>
      </c>
      <c r="D96" s="155" t="s">
        <v>61</v>
      </c>
      <c r="E96" s="155" t="s">
        <v>57</v>
      </c>
      <c r="F96" s="155" t="s">
        <v>58</v>
      </c>
      <c r="G96" s="155" t="s">
        <v>224</v>
      </c>
      <c r="H96" s="155" t="s">
        <v>225</v>
      </c>
      <c r="I96" s="155" t="s">
        <v>226</v>
      </c>
      <c r="J96" s="155" t="s">
        <v>213</v>
      </c>
      <c r="K96" s="156" t="s">
        <v>227</v>
      </c>
      <c r="L96" s="157"/>
      <c r="M96" s="69" t="s">
        <v>19</v>
      </c>
      <c r="N96" s="70" t="s">
        <v>46</v>
      </c>
      <c r="O96" s="70" t="s">
        <v>228</v>
      </c>
      <c r="P96" s="70" t="s">
        <v>229</v>
      </c>
      <c r="Q96" s="70" t="s">
        <v>230</v>
      </c>
      <c r="R96" s="70" t="s">
        <v>231</v>
      </c>
      <c r="S96" s="70" t="s">
        <v>232</v>
      </c>
      <c r="T96" s="71" t="s">
        <v>233</v>
      </c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</row>
    <row r="97" spans="1:65" s="2" customFormat="1" ht="22.75" customHeight="1">
      <c r="A97" s="35"/>
      <c r="B97" s="36"/>
      <c r="C97" s="76" t="s">
        <v>234</v>
      </c>
      <c r="D97" s="37"/>
      <c r="E97" s="37"/>
      <c r="F97" s="37"/>
      <c r="G97" s="37"/>
      <c r="H97" s="37"/>
      <c r="I97" s="37"/>
      <c r="J97" s="158">
        <f>BK97</f>
        <v>0</v>
      </c>
      <c r="K97" s="37"/>
      <c r="L97" s="40"/>
      <c r="M97" s="72"/>
      <c r="N97" s="159"/>
      <c r="O97" s="73"/>
      <c r="P97" s="160">
        <f>P98+P111+P243+P247</f>
        <v>0</v>
      </c>
      <c r="Q97" s="73"/>
      <c r="R97" s="160">
        <f>R98+R111+R243+R247</f>
        <v>0.89227999999999996</v>
      </c>
      <c r="S97" s="73"/>
      <c r="T97" s="161">
        <f>T98+T111+T243+T247</f>
        <v>0.748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75</v>
      </c>
      <c r="AU97" s="18" t="s">
        <v>214</v>
      </c>
      <c r="BK97" s="162">
        <f>BK98+BK111+BK243+BK247</f>
        <v>0</v>
      </c>
    </row>
    <row r="98" spans="1:65" s="12" customFormat="1" ht="25.9" customHeight="1">
      <c r="B98" s="163"/>
      <c r="C98" s="164"/>
      <c r="D98" s="165" t="s">
        <v>75</v>
      </c>
      <c r="E98" s="166" t="s">
        <v>235</v>
      </c>
      <c r="F98" s="166" t="s">
        <v>236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P99+P102</f>
        <v>0</v>
      </c>
      <c r="Q98" s="171"/>
      <c r="R98" s="172">
        <f>R99+R102</f>
        <v>2.4000000000000002E-3</v>
      </c>
      <c r="S98" s="171"/>
      <c r="T98" s="173">
        <f>T99+T102</f>
        <v>0.21999999999999997</v>
      </c>
      <c r="AR98" s="174" t="s">
        <v>84</v>
      </c>
      <c r="AT98" s="175" t="s">
        <v>75</v>
      </c>
      <c r="AU98" s="175" t="s">
        <v>76</v>
      </c>
      <c r="AY98" s="174" t="s">
        <v>237</v>
      </c>
      <c r="BK98" s="176">
        <f>BK99+BK102</f>
        <v>0</v>
      </c>
    </row>
    <row r="99" spans="1:65" s="12" customFormat="1" ht="22.75" customHeight="1">
      <c r="B99" s="163"/>
      <c r="C99" s="164"/>
      <c r="D99" s="165" t="s">
        <v>75</v>
      </c>
      <c r="E99" s="177" t="s">
        <v>84</v>
      </c>
      <c r="F99" s="177" t="s">
        <v>1482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SUM(P100:P101)</f>
        <v>0</v>
      </c>
      <c r="Q99" s="171"/>
      <c r="R99" s="172">
        <f>SUM(R100:R101)</f>
        <v>0</v>
      </c>
      <c r="S99" s="171"/>
      <c r="T99" s="173">
        <f>SUM(T100:T101)</f>
        <v>0</v>
      </c>
      <c r="AR99" s="174" t="s">
        <v>84</v>
      </c>
      <c r="AT99" s="175" t="s">
        <v>75</v>
      </c>
      <c r="AU99" s="175" t="s">
        <v>84</v>
      </c>
      <c r="AY99" s="174" t="s">
        <v>237</v>
      </c>
      <c r="BK99" s="176">
        <f>SUM(BK100:BK101)</f>
        <v>0</v>
      </c>
    </row>
    <row r="100" spans="1:65" s="2" customFormat="1" ht="14.4" customHeight="1">
      <c r="A100" s="35"/>
      <c r="B100" s="36"/>
      <c r="C100" s="179" t="s">
        <v>84</v>
      </c>
      <c r="D100" s="179" t="s">
        <v>242</v>
      </c>
      <c r="E100" s="180" t="s">
        <v>1483</v>
      </c>
      <c r="F100" s="181" t="s">
        <v>1484</v>
      </c>
      <c r="G100" s="182" t="s">
        <v>858</v>
      </c>
      <c r="H100" s="183">
        <v>26</v>
      </c>
      <c r="I100" s="184"/>
      <c r="J100" s="185">
        <f>ROUND(I100*H100,2)</f>
        <v>0</v>
      </c>
      <c r="K100" s="181" t="s">
        <v>19</v>
      </c>
      <c r="L100" s="40"/>
      <c r="M100" s="186" t="s">
        <v>19</v>
      </c>
      <c r="N100" s="187" t="s">
        <v>47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254</v>
      </c>
      <c r="AT100" s="190" t="s">
        <v>242</v>
      </c>
      <c r="AU100" s="190" t="s">
        <v>86</v>
      </c>
      <c r="AY100" s="18" t="s">
        <v>237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84</v>
      </c>
      <c r="BK100" s="191">
        <f>ROUND(I100*H100,2)</f>
        <v>0</v>
      </c>
      <c r="BL100" s="18" t="s">
        <v>254</v>
      </c>
      <c r="BM100" s="190" t="s">
        <v>1485</v>
      </c>
    </row>
    <row r="101" spans="1:65" s="2" customFormat="1" ht="10">
      <c r="A101" s="35"/>
      <c r="B101" s="36"/>
      <c r="C101" s="37"/>
      <c r="D101" s="192" t="s">
        <v>249</v>
      </c>
      <c r="E101" s="37"/>
      <c r="F101" s="193" t="s">
        <v>1484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12" customFormat="1" ht="22.75" customHeight="1">
      <c r="B102" s="163"/>
      <c r="C102" s="164"/>
      <c r="D102" s="165" t="s">
        <v>75</v>
      </c>
      <c r="E102" s="177" t="s">
        <v>294</v>
      </c>
      <c r="F102" s="177" t="s">
        <v>408</v>
      </c>
      <c r="G102" s="164"/>
      <c r="H102" s="164"/>
      <c r="I102" s="167"/>
      <c r="J102" s="178">
        <f>BK102</f>
        <v>0</v>
      </c>
      <c r="K102" s="164"/>
      <c r="L102" s="169"/>
      <c r="M102" s="170"/>
      <c r="N102" s="171"/>
      <c r="O102" s="171"/>
      <c r="P102" s="172">
        <f>SUM(P103:P110)</f>
        <v>0</v>
      </c>
      <c r="Q102" s="171"/>
      <c r="R102" s="172">
        <f>SUM(R103:R110)</f>
        <v>2.4000000000000002E-3</v>
      </c>
      <c r="S102" s="171"/>
      <c r="T102" s="173">
        <f>SUM(T103:T110)</f>
        <v>0.21999999999999997</v>
      </c>
      <c r="AR102" s="174" t="s">
        <v>84</v>
      </c>
      <c r="AT102" s="175" t="s">
        <v>75</v>
      </c>
      <c r="AU102" s="175" t="s">
        <v>84</v>
      </c>
      <c r="AY102" s="174" t="s">
        <v>237</v>
      </c>
      <c r="BK102" s="176">
        <f>SUM(BK103:BK110)</f>
        <v>0</v>
      </c>
    </row>
    <row r="103" spans="1:65" s="2" customFormat="1" ht="19.75" customHeight="1">
      <c r="A103" s="35"/>
      <c r="B103" s="36"/>
      <c r="C103" s="179" t="s">
        <v>86</v>
      </c>
      <c r="D103" s="179" t="s">
        <v>242</v>
      </c>
      <c r="E103" s="180" t="s">
        <v>1486</v>
      </c>
      <c r="F103" s="181" t="s">
        <v>1487</v>
      </c>
      <c r="G103" s="182" t="s">
        <v>370</v>
      </c>
      <c r="H103" s="183">
        <v>76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1E-3</v>
      </c>
      <c r="T103" s="189">
        <f>S103*H103</f>
        <v>7.5999999999999998E-2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86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1488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1487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86</v>
      </c>
    </row>
    <row r="105" spans="1:65" s="2" customFormat="1" ht="14.4" customHeight="1">
      <c r="A105" s="35"/>
      <c r="B105" s="36"/>
      <c r="C105" s="179" t="s">
        <v>260</v>
      </c>
      <c r="D105" s="179" t="s">
        <v>242</v>
      </c>
      <c r="E105" s="180" t="s">
        <v>1489</v>
      </c>
      <c r="F105" s="181" t="s">
        <v>1490</v>
      </c>
      <c r="G105" s="182" t="s">
        <v>245</v>
      </c>
      <c r="H105" s="183">
        <v>3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47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4.0000000000000001E-3</v>
      </c>
      <c r="T105" s="189">
        <f>S105*H105</f>
        <v>1.2E-2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254</v>
      </c>
      <c r="AT105" s="190" t="s">
        <v>242</v>
      </c>
      <c r="AU105" s="190" t="s">
        <v>86</v>
      </c>
      <c r="AY105" s="18" t="s">
        <v>237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84</v>
      </c>
      <c r="BK105" s="191">
        <f>ROUND(I105*H105,2)</f>
        <v>0</v>
      </c>
      <c r="BL105" s="18" t="s">
        <v>254</v>
      </c>
      <c r="BM105" s="190" t="s">
        <v>1491</v>
      </c>
    </row>
    <row r="106" spans="1:65" s="2" customFormat="1" ht="10">
      <c r="A106" s="35"/>
      <c r="B106" s="36"/>
      <c r="C106" s="37"/>
      <c r="D106" s="192" t="s">
        <v>249</v>
      </c>
      <c r="E106" s="37"/>
      <c r="F106" s="193" t="s">
        <v>1490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2" customFormat="1" ht="14.4" customHeight="1">
      <c r="A107" s="35"/>
      <c r="B107" s="36"/>
      <c r="C107" s="179" t="s">
        <v>254</v>
      </c>
      <c r="D107" s="179" t="s">
        <v>242</v>
      </c>
      <c r="E107" s="180" t="s">
        <v>1492</v>
      </c>
      <c r="F107" s="181" t="s">
        <v>1493</v>
      </c>
      <c r="G107" s="182" t="s">
        <v>245</v>
      </c>
      <c r="H107" s="183">
        <v>2</v>
      </c>
      <c r="I107" s="184"/>
      <c r="J107" s="185">
        <f>ROUND(I107*H107,2)</f>
        <v>0</v>
      </c>
      <c r="K107" s="181" t="s">
        <v>19</v>
      </c>
      <c r="L107" s="40"/>
      <c r="M107" s="186" t="s">
        <v>19</v>
      </c>
      <c r="N107" s="187" t="s">
        <v>47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6.0000000000000001E-3</v>
      </c>
      <c r="T107" s="189">
        <f>S107*H107</f>
        <v>1.2E-2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254</v>
      </c>
      <c r="AT107" s="190" t="s">
        <v>242</v>
      </c>
      <c r="AU107" s="190" t="s">
        <v>86</v>
      </c>
      <c r="AY107" s="18" t="s">
        <v>237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84</v>
      </c>
      <c r="BK107" s="191">
        <f>ROUND(I107*H107,2)</f>
        <v>0</v>
      </c>
      <c r="BL107" s="18" t="s">
        <v>254</v>
      </c>
      <c r="BM107" s="190" t="s">
        <v>1494</v>
      </c>
    </row>
    <row r="108" spans="1:65" s="2" customFormat="1" ht="10">
      <c r="A108" s="35"/>
      <c r="B108" s="36"/>
      <c r="C108" s="37"/>
      <c r="D108" s="192" t="s">
        <v>249</v>
      </c>
      <c r="E108" s="37"/>
      <c r="F108" s="193" t="s">
        <v>1493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14.4" customHeight="1">
      <c r="A109" s="35"/>
      <c r="B109" s="36"/>
      <c r="C109" s="179" t="s">
        <v>239</v>
      </c>
      <c r="D109" s="179" t="s">
        <v>242</v>
      </c>
      <c r="E109" s="180" t="s">
        <v>1495</v>
      </c>
      <c r="F109" s="181" t="s">
        <v>1496</v>
      </c>
      <c r="G109" s="182" t="s">
        <v>424</v>
      </c>
      <c r="H109" s="183">
        <v>120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47</v>
      </c>
      <c r="O109" s="65"/>
      <c r="P109" s="188">
        <f>O109*H109</f>
        <v>0</v>
      </c>
      <c r="Q109" s="188">
        <v>2.0000000000000002E-5</v>
      </c>
      <c r="R109" s="188">
        <f>Q109*H109</f>
        <v>2.4000000000000002E-3</v>
      </c>
      <c r="S109" s="188">
        <v>1E-3</v>
      </c>
      <c r="T109" s="189">
        <f>S109*H109</f>
        <v>0.12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254</v>
      </c>
      <c r="AT109" s="190" t="s">
        <v>242</v>
      </c>
      <c r="AU109" s="190" t="s">
        <v>86</v>
      </c>
      <c r="AY109" s="18" t="s">
        <v>237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84</v>
      </c>
      <c r="BK109" s="191">
        <f>ROUND(I109*H109,2)</f>
        <v>0</v>
      </c>
      <c r="BL109" s="18" t="s">
        <v>254</v>
      </c>
      <c r="BM109" s="190" t="s">
        <v>1497</v>
      </c>
    </row>
    <row r="110" spans="1:65" s="2" customFormat="1" ht="10">
      <c r="A110" s="35"/>
      <c r="B110" s="36"/>
      <c r="C110" s="37"/>
      <c r="D110" s="192" t="s">
        <v>249</v>
      </c>
      <c r="E110" s="37"/>
      <c r="F110" s="193" t="s">
        <v>1496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12" customFormat="1" ht="25.9" customHeight="1">
      <c r="B111" s="163"/>
      <c r="C111" s="164"/>
      <c r="D111" s="165" t="s">
        <v>75</v>
      </c>
      <c r="E111" s="166" t="s">
        <v>619</v>
      </c>
      <c r="F111" s="166" t="s">
        <v>620</v>
      </c>
      <c r="G111" s="164"/>
      <c r="H111" s="164"/>
      <c r="I111" s="167"/>
      <c r="J111" s="168">
        <f>BK111</f>
        <v>0</v>
      </c>
      <c r="K111" s="164"/>
      <c r="L111" s="169"/>
      <c r="M111" s="170"/>
      <c r="N111" s="171"/>
      <c r="O111" s="171"/>
      <c r="P111" s="172">
        <f>P112+SUM(P113:P116)</f>
        <v>0</v>
      </c>
      <c r="Q111" s="171"/>
      <c r="R111" s="172">
        <f>R112+SUM(R113:R116)</f>
        <v>0.88988</v>
      </c>
      <c r="S111" s="171"/>
      <c r="T111" s="173">
        <f>T112+SUM(T113:T116)</f>
        <v>0</v>
      </c>
      <c r="AR111" s="174" t="s">
        <v>86</v>
      </c>
      <c r="AT111" s="175" t="s">
        <v>75</v>
      </c>
      <c r="AU111" s="175" t="s">
        <v>76</v>
      </c>
      <c r="AY111" s="174" t="s">
        <v>237</v>
      </c>
      <c r="BK111" s="176">
        <f>BK112+SUM(BK113:BK116)</f>
        <v>0</v>
      </c>
    </row>
    <row r="112" spans="1:65" s="2" customFormat="1" ht="22.25" customHeight="1">
      <c r="A112" s="35"/>
      <c r="B112" s="36"/>
      <c r="C112" s="179" t="s">
        <v>276</v>
      </c>
      <c r="D112" s="179" t="s">
        <v>242</v>
      </c>
      <c r="E112" s="180" t="s">
        <v>1498</v>
      </c>
      <c r="F112" s="181" t="s">
        <v>1499</v>
      </c>
      <c r="G112" s="182" t="s">
        <v>370</v>
      </c>
      <c r="H112" s="183">
        <v>2</v>
      </c>
      <c r="I112" s="184"/>
      <c r="J112" s="185">
        <f>ROUND(I112*H112,2)</f>
        <v>0</v>
      </c>
      <c r="K112" s="181" t="s">
        <v>19</v>
      </c>
      <c r="L112" s="40"/>
      <c r="M112" s="186" t="s">
        <v>19</v>
      </c>
      <c r="N112" s="187" t="s">
        <v>47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331</v>
      </c>
      <c r="AT112" s="190" t="s">
        <v>242</v>
      </c>
      <c r="AU112" s="190" t="s">
        <v>84</v>
      </c>
      <c r="AY112" s="18" t="s">
        <v>237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84</v>
      </c>
      <c r="BK112" s="191">
        <f>ROUND(I112*H112,2)</f>
        <v>0</v>
      </c>
      <c r="BL112" s="18" t="s">
        <v>331</v>
      </c>
      <c r="BM112" s="190" t="s">
        <v>1500</v>
      </c>
    </row>
    <row r="113" spans="1:65" s="2" customFormat="1" ht="10">
      <c r="A113" s="35"/>
      <c r="B113" s="36"/>
      <c r="C113" s="37"/>
      <c r="D113" s="192" t="s">
        <v>249</v>
      </c>
      <c r="E113" s="37"/>
      <c r="F113" s="193" t="s">
        <v>1499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249</v>
      </c>
      <c r="AU113" s="18" t="s">
        <v>84</v>
      </c>
    </row>
    <row r="114" spans="1:65" s="2" customFormat="1" ht="22.25" customHeight="1">
      <c r="A114" s="35"/>
      <c r="B114" s="36"/>
      <c r="C114" s="225" t="s">
        <v>281</v>
      </c>
      <c r="D114" s="225" t="s">
        <v>680</v>
      </c>
      <c r="E114" s="226" t="s">
        <v>1501</v>
      </c>
      <c r="F114" s="227" t="s">
        <v>1502</v>
      </c>
      <c r="G114" s="228" t="s">
        <v>370</v>
      </c>
      <c r="H114" s="229">
        <v>1</v>
      </c>
      <c r="I114" s="230"/>
      <c r="J114" s="231">
        <f>ROUND(I114*H114,2)</f>
        <v>0</v>
      </c>
      <c r="K114" s="227" t="s">
        <v>19</v>
      </c>
      <c r="L114" s="232"/>
      <c r="M114" s="233" t="s">
        <v>19</v>
      </c>
      <c r="N114" s="234" t="s">
        <v>47</v>
      </c>
      <c r="O114" s="65"/>
      <c r="P114" s="188">
        <f>O114*H114</f>
        <v>0</v>
      </c>
      <c r="Q114" s="188">
        <v>5.0000000000000002E-5</v>
      </c>
      <c r="R114" s="188">
        <f>Q114*H114</f>
        <v>5.0000000000000002E-5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602</v>
      </c>
      <c r="AT114" s="190" t="s">
        <v>680</v>
      </c>
      <c r="AU114" s="190" t="s">
        <v>84</v>
      </c>
      <c r="AY114" s="18" t="s">
        <v>237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84</v>
      </c>
      <c r="BK114" s="191">
        <f>ROUND(I114*H114,2)</f>
        <v>0</v>
      </c>
      <c r="BL114" s="18" t="s">
        <v>331</v>
      </c>
      <c r="BM114" s="190" t="s">
        <v>1503</v>
      </c>
    </row>
    <row r="115" spans="1:65" s="2" customFormat="1" ht="10">
      <c r="A115" s="35"/>
      <c r="B115" s="36"/>
      <c r="C115" s="37"/>
      <c r="D115" s="192" t="s">
        <v>249</v>
      </c>
      <c r="E115" s="37"/>
      <c r="F115" s="193" t="s">
        <v>1502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84</v>
      </c>
    </row>
    <row r="116" spans="1:65" s="12" customFormat="1" ht="22.75" customHeight="1">
      <c r="B116" s="163"/>
      <c r="C116" s="164"/>
      <c r="D116" s="165" t="s">
        <v>75</v>
      </c>
      <c r="E116" s="177" t="s">
        <v>1504</v>
      </c>
      <c r="F116" s="177" t="s">
        <v>1505</v>
      </c>
      <c r="G116" s="164"/>
      <c r="H116" s="164"/>
      <c r="I116" s="167"/>
      <c r="J116" s="178">
        <f>BK116</f>
        <v>0</v>
      </c>
      <c r="K116" s="164"/>
      <c r="L116" s="169"/>
      <c r="M116" s="170"/>
      <c r="N116" s="171"/>
      <c r="O116" s="171"/>
      <c r="P116" s="172">
        <f>SUM(P117:P242)</f>
        <v>0</v>
      </c>
      <c r="Q116" s="171"/>
      <c r="R116" s="172">
        <f>SUM(R117:R242)</f>
        <v>0.88983000000000001</v>
      </c>
      <c r="S116" s="171"/>
      <c r="T116" s="173">
        <f>SUM(T117:T242)</f>
        <v>0</v>
      </c>
      <c r="AR116" s="174" t="s">
        <v>86</v>
      </c>
      <c r="AT116" s="175" t="s">
        <v>75</v>
      </c>
      <c r="AU116" s="175" t="s">
        <v>84</v>
      </c>
      <c r="AY116" s="174" t="s">
        <v>237</v>
      </c>
      <c r="BK116" s="176">
        <f>SUM(BK117:BK242)</f>
        <v>0</v>
      </c>
    </row>
    <row r="117" spans="1:65" s="2" customFormat="1" ht="22.25" customHeight="1">
      <c r="A117" s="35"/>
      <c r="B117" s="36"/>
      <c r="C117" s="179" t="s">
        <v>288</v>
      </c>
      <c r="D117" s="179" t="s">
        <v>242</v>
      </c>
      <c r="E117" s="180" t="s">
        <v>1506</v>
      </c>
      <c r="F117" s="181" t="s">
        <v>1507</v>
      </c>
      <c r="G117" s="182" t="s">
        <v>424</v>
      </c>
      <c r="H117" s="183">
        <v>40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47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895</v>
      </c>
      <c r="AT117" s="190" t="s">
        <v>242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895</v>
      </c>
      <c r="BM117" s="190" t="s">
        <v>1508</v>
      </c>
    </row>
    <row r="118" spans="1:65" s="2" customFormat="1" ht="18">
      <c r="A118" s="35"/>
      <c r="B118" s="36"/>
      <c r="C118" s="37"/>
      <c r="D118" s="192" t="s">
        <v>249</v>
      </c>
      <c r="E118" s="37"/>
      <c r="F118" s="193" t="s">
        <v>1507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22.25" customHeight="1">
      <c r="A119" s="35"/>
      <c r="B119" s="36"/>
      <c r="C119" s="225" t="s">
        <v>294</v>
      </c>
      <c r="D119" s="225" t="s">
        <v>680</v>
      </c>
      <c r="E119" s="226" t="s">
        <v>1509</v>
      </c>
      <c r="F119" s="227" t="s">
        <v>1510</v>
      </c>
      <c r="G119" s="228" t="s">
        <v>424</v>
      </c>
      <c r="H119" s="229">
        <v>40</v>
      </c>
      <c r="I119" s="230"/>
      <c r="J119" s="231">
        <f>ROUND(I119*H119,2)</f>
        <v>0</v>
      </c>
      <c r="K119" s="227" t="s">
        <v>19</v>
      </c>
      <c r="L119" s="232"/>
      <c r="M119" s="233" t="s">
        <v>19</v>
      </c>
      <c r="N119" s="234" t="s">
        <v>47</v>
      </c>
      <c r="O119" s="65"/>
      <c r="P119" s="188">
        <f>O119*H119</f>
        <v>0</v>
      </c>
      <c r="Q119" s="188">
        <v>2.0000000000000001E-4</v>
      </c>
      <c r="R119" s="188">
        <f>Q119*H119</f>
        <v>8.0000000000000002E-3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1511</v>
      </c>
      <c r="AT119" s="190" t="s">
        <v>680</v>
      </c>
      <c r="AU119" s="190" t="s">
        <v>86</v>
      </c>
      <c r="AY119" s="18" t="s">
        <v>237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84</v>
      </c>
      <c r="BK119" s="191">
        <f>ROUND(I119*H119,2)</f>
        <v>0</v>
      </c>
      <c r="BL119" s="18" t="s">
        <v>1511</v>
      </c>
      <c r="BM119" s="190" t="s">
        <v>1512</v>
      </c>
    </row>
    <row r="120" spans="1:65" s="2" customFormat="1" ht="18">
      <c r="A120" s="35"/>
      <c r="B120" s="36"/>
      <c r="C120" s="37"/>
      <c r="D120" s="192" t="s">
        <v>249</v>
      </c>
      <c r="E120" s="37"/>
      <c r="F120" s="193" t="s">
        <v>1510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22.25" customHeight="1">
      <c r="A121" s="35"/>
      <c r="B121" s="36"/>
      <c r="C121" s="179" t="s">
        <v>299</v>
      </c>
      <c r="D121" s="179" t="s">
        <v>242</v>
      </c>
      <c r="E121" s="180" t="s">
        <v>1513</v>
      </c>
      <c r="F121" s="181" t="s">
        <v>1514</v>
      </c>
      <c r="G121" s="182" t="s">
        <v>370</v>
      </c>
      <c r="H121" s="183">
        <v>76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47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331</v>
      </c>
      <c r="AT121" s="190" t="s">
        <v>242</v>
      </c>
      <c r="AU121" s="190" t="s">
        <v>86</v>
      </c>
      <c r="AY121" s="18" t="s">
        <v>237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84</v>
      </c>
      <c r="BK121" s="191">
        <f>ROUND(I121*H121,2)</f>
        <v>0</v>
      </c>
      <c r="BL121" s="18" t="s">
        <v>331</v>
      </c>
      <c r="BM121" s="190" t="s">
        <v>1515</v>
      </c>
    </row>
    <row r="122" spans="1:65" s="2" customFormat="1" ht="18">
      <c r="A122" s="35"/>
      <c r="B122" s="36"/>
      <c r="C122" s="37"/>
      <c r="D122" s="192" t="s">
        <v>249</v>
      </c>
      <c r="E122" s="37"/>
      <c r="F122" s="193" t="s">
        <v>1514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249</v>
      </c>
      <c r="AU122" s="18" t="s">
        <v>86</v>
      </c>
    </row>
    <row r="123" spans="1:65" s="2" customFormat="1" ht="14.4" customHeight="1">
      <c r="A123" s="35"/>
      <c r="B123" s="36"/>
      <c r="C123" s="225" t="s">
        <v>304</v>
      </c>
      <c r="D123" s="225" t="s">
        <v>680</v>
      </c>
      <c r="E123" s="226" t="s">
        <v>1516</v>
      </c>
      <c r="F123" s="227" t="s">
        <v>1517</v>
      </c>
      <c r="G123" s="228" t="s">
        <v>370</v>
      </c>
      <c r="H123" s="229">
        <v>76</v>
      </c>
      <c r="I123" s="230"/>
      <c r="J123" s="231">
        <f>ROUND(I123*H123,2)</f>
        <v>0</v>
      </c>
      <c r="K123" s="227" t="s">
        <v>19</v>
      </c>
      <c r="L123" s="232"/>
      <c r="M123" s="233" t="s">
        <v>19</v>
      </c>
      <c r="N123" s="234" t="s">
        <v>47</v>
      </c>
      <c r="O123" s="65"/>
      <c r="P123" s="188">
        <f>O123*H123</f>
        <v>0</v>
      </c>
      <c r="Q123" s="188">
        <v>9.0000000000000006E-5</v>
      </c>
      <c r="R123" s="188">
        <f>Q123*H123</f>
        <v>6.8400000000000006E-3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602</v>
      </c>
      <c r="AT123" s="190" t="s">
        <v>680</v>
      </c>
      <c r="AU123" s="190" t="s">
        <v>86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331</v>
      </c>
      <c r="BM123" s="190" t="s">
        <v>1518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1517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86</v>
      </c>
    </row>
    <row r="125" spans="1:65" s="2" customFormat="1" ht="22.25" customHeight="1">
      <c r="A125" s="35"/>
      <c r="B125" s="36"/>
      <c r="C125" s="179" t="s">
        <v>309</v>
      </c>
      <c r="D125" s="179" t="s">
        <v>242</v>
      </c>
      <c r="E125" s="180" t="s">
        <v>1519</v>
      </c>
      <c r="F125" s="181" t="s">
        <v>1520</v>
      </c>
      <c r="G125" s="182" t="s">
        <v>424</v>
      </c>
      <c r="H125" s="183">
        <v>250</v>
      </c>
      <c r="I125" s="184"/>
      <c r="J125" s="185">
        <f>ROUND(I125*H125,2)</f>
        <v>0</v>
      </c>
      <c r="K125" s="181" t="s">
        <v>19</v>
      </c>
      <c r="L125" s="40"/>
      <c r="M125" s="186" t="s">
        <v>19</v>
      </c>
      <c r="N125" s="187" t="s">
        <v>47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331</v>
      </c>
      <c r="AT125" s="190" t="s">
        <v>242</v>
      </c>
      <c r="AU125" s="190" t="s">
        <v>86</v>
      </c>
      <c r="AY125" s="18" t="s">
        <v>237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84</v>
      </c>
      <c r="BK125" s="191">
        <f>ROUND(I125*H125,2)</f>
        <v>0</v>
      </c>
      <c r="BL125" s="18" t="s">
        <v>331</v>
      </c>
      <c r="BM125" s="190" t="s">
        <v>1521</v>
      </c>
    </row>
    <row r="126" spans="1:65" s="2" customFormat="1" ht="18">
      <c r="A126" s="35"/>
      <c r="B126" s="36"/>
      <c r="C126" s="37"/>
      <c r="D126" s="192" t="s">
        <v>249</v>
      </c>
      <c r="E126" s="37"/>
      <c r="F126" s="193" t="s">
        <v>1520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249</v>
      </c>
      <c r="AU126" s="18" t="s">
        <v>86</v>
      </c>
    </row>
    <row r="127" spans="1:65" s="2" customFormat="1" ht="14.4" customHeight="1">
      <c r="A127" s="35"/>
      <c r="B127" s="36"/>
      <c r="C127" s="225" t="s">
        <v>315</v>
      </c>
      <c r="D127" s="225" t="s">
        <v>680</v>
      </c>
      <c r="E127" s="226" t="s">
        <v>1522</v>
      </c>
      <c r="F127" s="227" t="s">
        <v>1523</v>
      </c>
      <c r="G127" s="228" t="s">
        <v>424</v>
      </c>
      <c r="H127" s="229">
        <v>250</v>
      </c>
      <c r="I127" s="230"/>
      <c r="J127" s="231">
        <f>ROUND(I127*H127,2)</f>
        <v>0</v>
      </c>
      <c r="K127" s="227" t="s">
        <v>19</v>
      </c>
      <c r="L127" s="232"/>
      <c r="M127" s="233" t="s">
        <v>19</v>
      </c>
      <c r="N127" s="234" t="s">
        <v>47</v>
      </c>
      <c r="O127" s="65"/>
      <c r="P127" s="188">
        <f>O127*H127</f>
        <v>0</v>
      </c>
      <c r="Q127" s="188">
        <v>6.9999999999999994E-5</v>
      </c>
      <c r="R127" s="188">
        <f>Q127*H127</f>
        <v>1.7499999999999998E-2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602</v>
      </c>
      <c r="AT127" s="190" t="s">
        <v>680</v>
      </c>
      <c r="AU127" s="190" t="s">
        <v>86</v>
      </c>
      <c r="AY127" s="18" t="s">
        <v>237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84</v>
      </c>
      <c r="BK127" s="191">
        <f>ROUND(I127*H127,2)</f>
        <v>0</v>
      </c>
      <c r="BL127" s="18" t="s">
        <v>331</v>
      </c>
      <c r="BM127" s="190" t="s">
        <v>1524</v>
      </c>
    </row>
    <row r="128" spans="1:65" s="2" customFormat="1" ht="10">
      <c r="A128" s="35"/>
      <c r="B128" s="36"/>
      <c r="C128" s="37"/>
      <c r="D128" s="192" t="s">
        <v>249</v>
      </c>
      <c r="E128" s="37"/>
      <c r="F128" s="193" t="s">
        <v>1523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22.25" customHeight="1">
      <c r="A129" s="35"/>
      <c r="B129" s="36"/>
      <c r="C129" s="179" t="s">
        <v>322</v>
      </c>
      <c r="D129" s="179" t="s">
        <v>242</v>
      </c>
      <c r="E129" s="180" t="s">
        <v>1525</v>
      </c>
      <c r="F129" s="181" t="s">
        <v>1526</v>
      </c>
      <c r="G129" s="182" t="s">
        <v>424</v>
      </c>
      <c r="H129" s="183">
        <v>100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47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331</v>
      </c>
      <c r="AT129" s="190" t="s">
        <v>242</v>
      </c>
      <c r="AU129" s="190" t="s">
        <v>86</v>
      </c>
      <c r="AY129" s="18" t="s">
        <v>237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84</v>
      </c>
      <c r="BK129" s="191">
        <f>ROUND(I129*H129,2)</f>
        <v>0</v>
      </c>
      <c r="BL129" s="18" t="s">
        <v>331</v>
      </c>
      <c r="BM129" s="190" t="s">
        <v>1527</v>
      </c>
    </row>
    <row r="130" spans="1:65" s="2" customFormat="1" ht="18">
      <c r="A130" s="35"/>
      <c r="B130" s="36"/>
      <c r="C130" s="37"/>
      <c r="D130" s="192" t="s">
        <v>249</v>
      </c>
      <c r="E130" s="37"/>
      <c r="F130" s="193" t="s">
        <v>1526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86</v>
      </c>
    </row>
    <row r="131" spans="1:65" s="2" customFormat="1" ht="14.4" customHeight="1">
      <c r="A131" s="35"/>
      <c r="B131" s="36"/>
      <c r="C131" s="225" t="s">
        <v>8</v>
      </c>
      <c r="D131" s="225" t="s">
        <v>680</v>
      </c>
      <c r="E131" s="226" t="s">
        <v>1528</v>
      </c>
      <c r="F131" s="227" t="s">
        <v>1529</v>
      </c>
      <c r="G131" s="228" t="s">
        <v>424</v>
      </c>
      <c r="H131" s="229">
        <v>100</v>
      </c>
      <c r="I131" s="230"/>
      <c r="J131" s="231">
        <f>ROUND(I131*H131,2)</f>
        <v>0</v>
      </c>
      <c r="K131" s="227" t="s">
        <v>19</v>
      </c>
      <c r="L131" s="232"/>
      <c r="M131" s="233" t="s">
        <v>19</v>
      </c>
      <c r="N131" s="234" t="s">
        <v>47</v>
      </c>
      <c r="O131" s="65"/>
      <c r="P131" s="188">
        <f>O131*H131</f>
        <v>0</v>
      </c>
      <c r="Q131" s="188">
        <v>1E-4</v>
      </c>
      <c r="R131" s="188">
        <f>Q131*H131</f>
        <v>0.01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602</v>
      </c>
      <c r="AT131" s="190" t="s">
        <v>680</v>
      </c>
      <c r="AU131" s="190" t="s">
        <v>86</v>
      </c>
      <c r="AY131" s="18" t="s">
        <v>237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84</v>
      </c>
      <c r="BK131" s="191">
        <f>ROUND(I131*H131,2)</f>
        <v>0</v>
      </c>
      <c r="BL131" s="18" t="s">
        <v>331</v>
      </c>
      <c r="BM131" s="190" t="s">
        <v>1530</v>
      </c>
    </row>
    <row r="132" spans="1:65" s="2" customFormat="1" ht="10">
      <c r="A132" s="35"/>
      <c r="B132" s="36"/>
      <c r="C132" s="37"/>
      <c r="D132" s="192" t="s">
        <v>249</v>
      </c>
      <c r="E132" s="37"/>
      <c r="F132" s="193" t="s">
        <v>1529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2.25" customHeight="1">
      <c r="A133" s="35"/>
      <c r="B133" s="36"/>
      <c r="C133" s="179" t="s">
        <v>331</v>
      </c>
      <c r="D133" s="179" t="s">
        <v>242</v>
      </c>
      <c r="E133" s="180" t="s">
        <v>1531</v>
      </c>
      <c r="F133" s="181" t="s">
        <v>1532</v>
      </c>
      <c r="G133" s="182" t="s">
        <v>424</v>
      </c>
      <c r="H133" s="183">
        <v>2300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331</v>
      </c>
      <c r="AT133" s="190" t="s">
        <v>242</v>
      </c>
      <c r="AU133" s="190" t="s">
        <v>86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331</v>
      </c>
      <c r="BM133" s="190" t="s">
        <v>1533</v>
      </c>
    </row>
    <row r="134" spans="1:65" s="2" customFormat="1" ht="18">
      <c r="A134" s="35"/>
      <c r="B134" s="36"/>
      <c r="C134" s="37"/>
      <c r="D134" s="192" t="s">
        <v>249</v>
      </c>
      <c r="E134" s="37"/>
      <c r="F134" s="193" t="s">
        <v>1532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86</v>
      </c>
    </row>
    <row r="135" spans="1:65" s="2" customFormat="1" ht="14.4" customHeight="1">
      <c r="A135" s="35"/>
      <c r="B135" s="36"/>
      <c r="C135" s="225" t="s">
        <v>335</v>
      </c>
      <c r="D135" s="225" t="s">
        <v>680</v>
      </c>
      <c r="E135" s="226" t="s">
        <v>1534</v>
      </c>
      <c r="F135" s="227" t="s">
        <v>1535</v>
      </c>
      <c r="G135" s="228" t="s">
        <v>424</v>
      </c>
      <c r="H135" s="229">
        <v>2300</v>
      </c>
      <c r="I135" s="230"/>
      <c r="J135" s="231">
        <f>ROUND(I135*H135,2)</f>
        <v>0</v>
      </c>
      <c r="K135" s="227" t="s">
        <v>19</v>
      </c>
      <c r="L135" s="232"/>
      <c r="M135" s="233" t="s">
        <v>19</v>
      </c>
      <c r="N135" s="234" t="s">
        <v>47</v>
      </c>
      <c r="O135" s="65"/>
      <c r="P135" s="188">
        <f>O135*H135</f>
        <v>0</v>
      </c>
      <c r="Q135" s="188">
        <v>1.2E-4</v>
      </c>
      <c r="R135" s="188">
        <f>Q135*H135</f>
        <v>0.27600000000000002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602</v>
      </c>
      <c r="AT135" s="190" t="s">
        <v>680</v>
      </c>
      <c r="AU135" s="190" t="s">
        <v>86</v>
      </c>
      <c r="AY135" s="18" t="s">
        <v>237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84</v>
      </c>
      <c r="BK135" s="191">
        <f>ROUND(I135*H135,2)</f>
        <v>0</v>
      </c>
      <c r="BL135" s="18" t="s">
        <v>331</v>
      </c>
      <c r="BM135" s="190" t="s">
        <v>1536</v>
      </c>
    </row>
    <row r="136" spans="1:65" s="2" customFormat="1" ht="10">
      <c r="A136" s="35"/>
      <c r="B136" s="36"/>
      <c r="C136" s="37"/>
      <c r="D136" s="192" t="s">
        <v>249</v>
      </c>
      <c r="E136" s="37"/>
      <c r="F136" s="193" t="s">
        <v>1535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249</v>
      </c>
      <c r="AU136" s="18" t="s">
        <v>86</v>
      </c>
    </row>
    <row r="137" spans="1:65" s="2" customFormat="1" ht="22.25" customHeight="1">
      <c r="A137" s="35"/>
      <c r="B137" s="36"/>
      <c r="C137" s="179" t="s">
        <v>340</v>
      </c>
      <c r="D137" s="179" t="s">
        <v>242</v>
      </c>
      <c r="E137" s="180" t="s">
        <v>1531</v>
      </c>
      <c r="F137" s="181" t="s">
        <v>1532</v>
      </c>
      <c r="G137" s="182" t="s">
        <v>424</v>
      </c>
      <c r="H137" s="183">
        <v>1520</v>
      </c>
      <c r="I137" s="184"/>
      <c r="J137" s="185">
        <f>ROUND(I137*H137,2)</f>
        <v>0</v>
      </c>
      <c r="K137" s="181" t="s">
        <v>19</v>
      </c>
      <c r="L137" s="40"/>
      <c r="M137" s="186" t="s">
        <v>19</v>
      </c>
      <c r="N137" s="187" t="s">
        <v>47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331</v>
      </c>
      <c r="AT137" s="190" t="s">
        <v>242</v>
      </c>
      <c r="AU137" s="190" t="s">
        <v>86</v>
      </c>
      <c r="AY137" s="18" t="s">
        <v>237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84</v>
      </c>
      <c r="BK137" s="191">
        <f>ROUND(I137*H137,2)</f>
        <v>0</v>
      </c>
      <c r="BL137" s="18" t="s">
        <v>331</v>
      </c>
      <c r="BM137" s="190" t="s">
        <v>1537</v>
      </c>
    </row>
    <row r="138" spans="1:65" s="2" customFormat="1" ht="18">
      <c r="A138" s="35"/>
      <c r="B138" s="36"/>
      <c r="C138" s="37"/>
      <c r="D138" s="192" t="s">
        <v>249</v>
      </c>
      <c r="E138" s="37"/>
      <c r="F138" s="193" t="s">
        <v>1532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249</v>
      </c>
      <c r="AU138" s="18" t="s">
        <v>86</v>
      </c>
    </row>
    <row r="139" spans="1:65" s="2" customFormat="1" ht="14.4" customHeight="1">
      <c r="A139" s="35"/>
      <c r="B139" s="36"/>
      <c r="C139" s="225" t="s">
        <v>348</v>
      </c>
      <c r="D139" s="225" t="s">
        <v>680</v>
      </c>
      <c r="E139" s="226" t="s">
        <v>1538</v>
      </c>
      <c r="F139" s="227" t="s">
        <v>1539</v>
      </c>
      <c r="G139" s="228" t="s">
        <v>424</v>
      </c>
      <c r="H139" s="229">
        <v>1520</v>
      </c>
      <c r="I139" s="230"/>
      <c r="J139" s="231">
        <f>ROUND(I139*H139,2)</f>
        <v>0</v>
      </c>
      <c r="K139" s="227" t="s">
        <v>19</v>
      </c>
      <c r="L139" s="232"/>
      <c r="M139" s="233" t="s">
        <v>19</v>
      </c>
      <c r="N139" s="234" t="s">
        <v>47</v>
      </c>
      <c r="O139" s="65"/>
      <c r="P139" s="188">
        <f>O139*H139</f>
        <v>0</v>
      </c>
      <c r="Q139" s="188">
        <v>1.7000000000000001E-4</v>
      </c>
      <c r="R139" s="188">
        <f>Q139*H139</f>
        <v>0.25840000000000002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602</v>
      </c>
      <c r="AT139" s="190" t="s">
        <v>680</v>
      </c>
      <c r="AU139" s="190" t="s">
        <v>86</v>
      </c>
      <c r="AY139" s="18" t="s">
        <v>237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84</v>
      </c>
      <c r="BK139" s="191">
        <f>ROUND(I139*H139,2)</f>
        <v>0</v>
      </c>
      <c r="BL139" s="18" t="s">
        <v>331</v>
      </c>
      <c r="BM139" s="190" t="s">
        <v>1540</v>
      </c>
    </row>
    <row r="140" spans="1:65" s="2" customFormat="1" ht="10">
      <c r="A140" s="35"/>
      <c r="B140" s="36"/>
      <c r="C140" s="37"/>
      <c r="D140" s="192" t="s">
        <v>249</v>
      </c>
      <c r="E140" s="37"/>
      <c r="F140" s="193" t="s">
        <v>1539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249</v>
      </c>
      <c r="AU140" s="18" t="s">
        <v>86</v>
      </c>
    </row>
    <row r="141" spans="1:65" s="2" customFormat="1" ht="22.25" customHeight="1">
      <c r="A141" s="35"/>
      <c r="B141" s="36"/>
      <c r="C141" s="179" t="s">
        <v>355</v>
      </c>
      <c r="D141" s="179" t="s">
        <v>242</v>
      </c>
      <c r="E141" s="180" t="s">
        <v>1541</v>
      </c>
      <c r="F141" s="181" t="s">
        <v>1542</v>
      </c>
      <c r="G141" s="182" t="s">
        <v>424</v>
      </c>
      <c r="H141" s="183">
        <v>450</v>
      </c>
      <c r="I141" s="184"/>
      <c r="J141" s="185">
        <f>ROUND(I141*H141,2)</f>
        <v>0</v>
      </c>
      <c r="K141" s="181" t="s">
        <v>19</v>
      </c>
      <c r="L141" s="40"/>
      <c r="M141" s="186" t="s">
        <v>19</v>
      </c>
      <c r="N141" s="187" t="s">
        <v>47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331</v>
      </c>
      <c r="AT141" s="190" t="s">
        <v>242</v>
      </c>
      <c r="AU141" s="190" t="s">
        <v>86</v>
      </c>
      <c r="AY141" s="18" t="s">
        <v>237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84</v>
      </c>
      <c r="BK141" s="191">
        <f>ROUND(I141*H141,2)</f>
        <v>0</v>
      </c>
      <c r="BL141" s="18" t="s">
        <v>331</v>
      </c>
      <c r="BM141" s="190" t="s">
        <v>1543</v>
      </c>
    </row>
    <row r="142" spans="1:65" s="2" customFormat="1" ht="18">
      <c r="A142" s="35"/>
      <c r="B142" s="36"/>
      <c r="C142" s="37"/>
      <c r="D142" s="192" t="s">
        <v>249</v>
      </c>
      <c r="E142" s="37"/>
      <c r="F142" s="193" t="s">
        <v>1542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86</v>
      </c>
    </row>
    <row r="143" spans="1:65" s="2" customFormat="1" ht="14.4" customHeight="1">
      <c r="A143" s="35"/>
      <c r="B143" s="36"/>
      <c r="C143" s="225" t="s">
        <v>7</v>
      </c>
      <c r="D143" s="225" t="s">
        <v>680</v>
      </c>
      <c r="E143" s="226" t="s">
        <v>1544</v>
      </c>
      <c r="F143" s="227" t="s">
        <v>1545</v>
      </c>
      <c r="G143" s="228" t="s">
        <v>424</v>
      </c>
      <c r="H143" s="229">
        <v>500</v>
      </c>
      <c r="I143" s="230"/>
      <c r="J143" s="231">
        <f>ROUND(I143*H143,2)</f>
        <v>0</v>
      </c>
      <c r="K143" s="227" t="s">
        <v>19</v>
      </c>
      <c r="L143" s="232"/>
      <c r="M143" s="233" t="s">
        <v>19</v>
      </c>
      <c r="N143" s="234" t="s">
        <v>47</v>
      </c>
      <c r="O143" s="65"/>
      <c r="P143" s="188">
        <f>O143*H143</f>
        <v>0</v>
      </c>
      <c r="Q143" s="188">
        <v>2.5000000000000001E-4</v>
      </c>
      <c r="R143" s="188">
        <f>Q143*H143</f>
        <v>0.125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602</v>
      </c>
      <c r="AT143" s="190" t="s">
        <v>680</v>
      </c>
      <c r="AU143" s="190" t="s">
        <v>86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331</v>
      </c>
      <c r="BM143" s="190" t="s">
        <v>1546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1545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86</v>
      </c>
    </row>
    <row r="145" spans="1:65" s="2" customFormat="1" ht="22.25" customHeight="1">
      <c r="A145" s="35"/>
      <c r="B145" s="36"/>
      <c r="C145" s="179" t="s">
        <v>367</v>
      </c>
      <c r="D145" s="179" t="s">
        <v>242</v>
      </c>
      <c r="E145" s="180" t="s">
        <v>1541</v>
      </c>
      <c r="F145" s="181" t="s">
        <v>1542</v>
      </c>
      <c r="G145" s="182" t="s">
        <v>424</v>
      </c>
      <c r="H145" s="183">
        <v>350</v>
      </c>
      <c r="I145" s="184"/>
      <c r="J145" s="185">
        <f>ROUND(I145*H145,2)</f>
        <v>0</v>
      </c>
      <c r="K145" s="181" t="s">
        <v>19</v>
      </c>
      <c r="L145" s="40"/>
      <c r="M145" s="186" t="s">
        <v>19</v>
      </c>
      <c r="N145" s="187" t="s">
        <v>47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331</v>
      </c>
      <c r="AT145" s="190" t="s">
        <v>242</v>
      </c>
      <c r="AU145" s="190" t="s">
        <v>86</v>
      </c>
      <c r="AY145" s="18" t="s">
        <v>237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84</v>
      </c>
      <c r="BK145" s="191">
        <f>ROUND(I145*H145,2)</f>
        <v>0</v>
      </c>
      <c r="BL145" s="18" t="s">
        <v>331</v>
      </c>
      <c r="BM145" s="190" t="s">
        <v>1547</v>
      </c>
    </row>
    <row r="146" spans="1:65" s="2" customFormat="1" ht="18">
      <c r="A146" s="35"/>
      <c r="B146" s="36"/>
      <c r="C146" s="37"/>
      <c r="D146" s="192" t="s">
        <v>249</v>
      </c>
      <c r="E146" s="37"/>
      <c r="F146" s="193" t="s">
        <v>1542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86</v>
      </c>
    </row>
    <row r="147" spans="1:65" s="2" customFormat="1" ht="14.4" customHeight="1">
      <c r="A147" s="35"/>
      <c r="B147" s="36"/>
      <c r="C147" s="225" t="s">
        <v>374</v>
      </c>
      <c r="D147" s="225" t="s">
        <v>680</v>
      </c>
      <c r="E147" s="226" t="s">
        <v>1548</v>
      </c>
      <c r="F147" s="227" t="s">
        <v>1549</v>
      </c>
      <c r="G147" s="228" t="s">
        <v>424</v>
      </c>
      <c r="H147" s="229">
        <v>350</v>
      </c>
      <c r="I147" s="230"/>
      <c r="J147" s="231">
        <f>ROUND(I147*H147,2)</f>
        <v>0</v>
      </c>
      <c r="K147" s="227" t="s">
        <v>19</v>
      </c>
      <c r="L147" s="232"/>
      <c r="M147" s="233" t="s">
        <v>19</v>
      </c>
      <c r="N147" s="234" t="s">
        <v>47</v>
      </c>
      <c r="O147" s="65"/>
      <c r="P147" s="188">
        <f>O147*H147</f>
        <v>0</v>
      </c>
      <c r="Q147" s="188">
        <v>1.6000000000000001E-4</v>
      </c>
      <c r="R147" s="188">
        <f>Q147*H147</f>
        <v>5.6000000000000001E-2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602</v>
      </c>
      <c r="AT147" s="190" t="s">
        <v>680</v>
      </c>
      <c r="AU147" s="190" t="s">
        <v>86</v>
      </c>
      <c r="AY147" s="18" t="s">
        <v>237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84</v>
      </c>
      <c r="BK147" s="191">
        <f>ROUND(I147*H147,2)</f>
        <v>0</v>
      </c>
      <c r="BL147" s="18" t="s">
        <v>331</v>
      </c>
      <c r="BM147" s="190" t="s">
        <v>1550</v>
      </c>
    </row>
    <row r="148" spans="1:65" s="2" customFormat="1" ht="10">
      <c r="A148" s="35"/>
      <c r="B148" s="36"/>
      <c r="C148" s="37"/>
      <c r="D148" s="192" t="s">
        <v>249</v>
      </c>
      <c r="E148" s="37"/>
      <c r="F148" s="193" t="s">
        <v>1549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249</v>
      </c>
      <c r="AU148" s="18" t="s">
        <v>86</v>
      </c>
    </row>
    <row r="149" spans="1:65" s="2" customFormat="1" ht="22.25" customHeight="1">
      <c r="A149" s="35"/>
      <c r="B149" s="36"/>
      <c r="C149" s="179" t="s">
        <v>541</v>
      </c>
      <c r="D149" s="179" t="s">
        <v>242</v>
      </c>
      <c r="E149" s="180" t="s">
        <v>1551</v>
      </c>
      <c r="F149" s="181" t="s">
        <v>1552</v>
      </c>
      <c r="G149" s="182" t="s">
        <v>424</v>
      </c>
      <c r="H149" s="183">
        <v>230</v>
      </c>
      <c r="I149" s="184"/>
      <c r="J149" s="185">
        <f>ROUND(I149*H149,2)</f>
        <v>0</v>
      </c>
      <c r="K149" s="181" t="s">
        <v>19</v>
      </c>
      <c r="L149" s="40"/>
      <c r="M149" s="186" t="s">
        <v>19</v>
      </c>
      <c r="N149" s="187" t="s">
        <v>47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331</v>
      </c>
      <c r="AT149" s="190" t="s">
        <v>242</v>
      </c>
      <c r="AU149" s="190" t="s">
        <v>86</v>
      </c>
      <c r="AY149" s="18" t="s">
        <v>237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84</v>
      </c>
      <c r="BK149" s="191">
        <f>ROUND(I149*H149,2)</f>
        <v>0</v>
      </c>
      <c r="BL149" s="18" t="s">
        <v>331</v>
      </c>
      <c r="BM149" s="190" t="s">
        <v>1553</v>
      </c>
    </row>
    <row r="150" spans="1:65" s="2" customFormat="1" ht="18">
      <c r="A150" s="35"/>
      <c r="B150" s="36"/>
      <c r="C150" s="37"/>
      <c r="D150" s="192" t="s">
        <v>249</v>
      </c>
      <c r="E150" s="37"/>
      <c r="F150" s="193" t="s">
        <v>1552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86</v>
      </c>
    </row>
    <row r="151" spans="1:65" s="2" customFormat="1" ht="14.4" customHeight="1">
      <c r="A151" s="35"/>
      <c r="B151" s="36"/>
      <c r="C151" s="225" t="s">
        <v>347</v>
      </c>
      <c r="D151" s="225" t="s">
        <v>680</v>
      </c>
      <c r="E151" s="226" t="s">
        <v>1554</v>
      </c>
      <c r="F151" s="227" t="s">
        <v>1555</v>
      </c>
      <c r="G151" s="228" t="s">
        <v>424</v>
      </c>
      <c r="H151" s="229">
        <v>230</v>
      </c>
      <c r="I151" s="230"/>
      <c r="J151" s="231">
        <f>ROUND(I151*H151,2)</f>
        <v>0</v>
      </c>
      <c r="K151" s="227" t="s">
        <v>19</v>
      </c>
      <c r="L151" s="232"/>
      <c r="M151" s="233" t="s">
        <v>19</v>
      </c>
      <c r="N151" s="234" t="s">
        <v>47</v>
      </c>
      <c r="O151" s="65"/>
      <c r="P151" s="188">
        <f>O151*H151</f>
        <v>0</v>
      </c>
      <c r="Q151" s="188">
        <v>3.4000000000000002E-4</v>
      </c>
      <c r="R151" s="188">
        <f>Q151*H151</f>
        <v>7.8200000000000006E-2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602</v>
      </c>
      <c r="AT151" s="190" t="s">
        <v>680</v>
      </c>
      <c r="AU151" s="190" t="s">
        <v>86</v>
      </c>
      <c r="AY151" s="18" t="s">
        <v>237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84</v>
      </c>
      <c r="BK151" s="191">
        <f>ROUND(I151*H151,2)</f>
        <v>0</v>
      </c>
      <c r="BL151" s="18" t="s">
        <v>331</v>
      </c>
      <c r="BM151" s="190" t="s">
        <v>1556</v>
      </c>
    </row>
    <row r="152" spans="1:65" s="2" customFormat="1" ht="10">
      <c r="A152" s="35"/>
      <c r="B152" s="36"/>
      <c r="C152" s="37"/>
      <c r="D152" s="192" t="s">
        <v>249</v>
      </c>
      <c r="E152" s="37"/>
      <c r="F152" s="193" t="s">
        <v>1555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249</v>
      </c>
      <c r="AU152" s="18" t="s">
        <v>86</v>
      </c>
    </row>
    <row r="153" spans="1:65" s="2" customFormat="1" ht="19.75" customHeight="1">
      <c r="A153" s="35"/>
      <c r="B153" s="36"/>
      <c r="C153" s="179" t="s">
        <v>564</v>
      </c>
      <c r="D153" s="179" t="s">
        <v>242</v>
      </c>
      <c r="E153" s="180" t="s">
        <v>1557</v>
      </c>
      <c r="F153" s="181" t="s">
        <v>1558</v>
      </c>
      <c r="G153" s="182" t="s">
        <v>370</v>
      </c>
      <c r="H153" s="183">
        <v>750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331</v>
      </c>
      <c r="AT153" s="190" t="s">
        <v>242</v>
      </c>
      <c r="AU153" s="190" t="s">
        <v>86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331</v>
      </c>
      <c r="BM153" s="190" t="s">
        <v>1559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1558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86</v>
      </c>
    </row>
    <row r="155" spans="1:65" s="2" customFormat="1" ht="14.4" customHeight="1">
      <c r="A155" s="35"/>
      <c r="B155" s="36"/>
      <c r="C155" s="225" t="s">
        <v>571</v>
      </c>
      <c r="D155" s="225" t="s">
        <v>680</v>
      </c>
      <c r="E155" s="226" t="s">
        <v>1560</v>
      </c>
      <c r="F155" s="227" t="s">
        <v>1561</v>
      </c>
      <c r="G155" s="228" t="s">
        <v>370</v>
      </c>
      <c r="H155" s="229">
        <v>120</v>
      </c>
      <c r="I155" s="230"/>
      <c r="J155" s="231">
        <f>ROUND(I155*H155,2)</f>
        <v>0</v>
      </c>
      <c r="K155" s="227" t="s">
        <v>19</v>
      </c>
      <c r="L155" s="232"/>
      <c r="M155" s="233" t="s">
        <v>19</v>
      </c>
      <c r="N155" s="234" t="s">
        <v>47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602</v>
      </c>
      <c r="AT155" s="190" t="s">
        <v>680</v>
      </c>
      <c r="AU155" s="190" t="s">
        <v>86</v>
      </c>
      <c r="AY155" s="18" t="s">
        <v>237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84</v>
      </c>
      <c r="BK155" s="191">
        <f>ROUND(I155*H155,2)</f>
        <v>0</v>
      </c>
      <c r="BL155" s="18" t="s">
        <v>331</v>
      </c>
      <c r="BM155" s="190" t="s">
        <v>1562</v>
      </c>
    </row>
    <row r="156" spans="1:65" s="2" customFormat="1" ht="10">
      <c r="A156" s="35"/>
      <c r="B156" s="36"/>
      <c r="C156" s="37"/>
      <c r="D156" s="192" t="s">
        <v>249</v>
      </c>
      <c r="E156" s="37"/>
      <c r="F156" s="193" t="s">
        <v>1561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86</v>
      </c>
    </row>
    <row r="157" spans="1:65" s="2" customFormat="1" ht="14.4" customHeight="1">
      <c r="A157" s="35"/>
      <c r="B157" s="36"/>
      <c r="C157" s="225" t="s">
        <v>577</v>
      </c>
      <c r="D157" s="225" t="s">
        <v>680</v>
      </c>
      <c r="E157" s="226" t="s">
        <v>1563</v>
      </c>
      <c r="F157" s="227" t="s">
        <v>1564</v>
      </c>
      <c r="G157" s="228" t="s">
        <v>370</v>
      </c>
      <c r="H157" s="229">
        <v>80</v>
      </c>
      <c r="I157" s="230"/>
      <c r="J157" s="231">
        <f>ROUND(I157*H157,2)</f>
        <v>0</v>
      </c>
      <c r="K157" s="227" t="s">
        <v>19</v>
      </c>
      <c r="L157" s="232"/>
      <c r="M157" s="233" t="s">
        <v>19</v>
      </c>
      <c r="N157" s="234" t="s">
        <v>47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602</v>
      </c>
      <c r="AT157" s="190" t="s">
        <v>680</v>
      </c>
      <c r="AU157" s="190" t="s">
        <v>86</v>
      </c>
      <c r="AY157" s="18" t="s">
        <v>237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84</v>
      </c>
      <c r="BK157" s="191">
        <f>ROUND(I157*H157,2)</f>
        <v>0</v>
      </c>
      <c r="BL157" s="18" t="s">
        <v>331</v>
      </c>
      <c r="BM157" s="190" t="s">
        <v>1565</v>
      </c>
    </row>
    <row r="158" spans="1:65" s="2" customFormat="1" ht="10">
      <c r="A158" s="35"/>
      <c r="B158" s="36"/>
      <c r="C158" s="37"/>
      <c r="D158" s="192" t="s">
        <v>249</v>
      </c>
      <c r="E158" s="37"/>
      <c r="F158" s="193" t="s">
        <v>1564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86</v>
      </c>
    </row>
    <row r="159" spans="1:65" s="2" customFormat="1" ht="14.4" customHeight="1">
      <c r="A159" s="35"/>
      <c r="B159" s="36"/>
      <c r="C159" s="225" t="s">
        <v>584</v>
      </c>
      <c r="D159" s="225" t="s">
        <v>680</v>
      </c>
      <c r="E159" s="226" t="s">
        <v>1566</v>
      </c>
      <c r="F159" s="227" t="s">
        <v>1567</v>
      </c>
      <c r="G159" s="228" t="s">
        <v>370</v>
      </c>
      <c r="H159" s="229">
        <v>60</v>
      </c>
      <c r="I159" s="230"/>
      <c r="J159" s="231">
        <f>ROUND(I159*H159,2)</f>
        <v>0</v>
      </c>
      <c r="K159" s="227" t="s">
        <v>19</v>
      </c>
      <c r="L159" s="232"/>
      <c r="M159" s="233" t="s">
        <v>19</v>
      </c>
      <c r="N159" s="234" t="s">
        <v>47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602</v>
      </c>
      <c r="AT159" s="190" t="s">
        <v>680</v>
      </c>
      <c r="AU159" s="190" t="s">
        <v>86</v>
      </c>
      <c r="AY159" s="18" t="s">
        <v>237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84</v>
      </c>
      <c r="BK159" s="191">
        <f>ROUND(I159*H159,2)</f>
        <v>0</v>
      </c>
      <c r="BL159" s="18" t="s">
        <v>331</v>
      </c>
      <c r="BM159" s="190" t="s">
        <v>1568</v>
      </c>
    </row>
    <row r="160" spans="1:65" s="2" customFormat="1" ht="10">
      <c r="A160" s="35"/>
      <c r="B160" s="36"/>
      <c r="C160" s="37"/>
      <c r="D160" s="192" t="s">
        <v>249</v>
      </c>
      <c r="E160" s="37"/>
      <c r="F160" s="193" t="s">
        <v>1567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249</v>
      </c>
      <c r="AU160" s="18" t="s">
        <v>86</v>
      </c>
    </row>
    <row r="161" spans="1:65" s="2" customFormat="1" ht="22.25" customHeight="1">
      <c r="A161" s="35"/>
      <c r="B161" s="36"/>
      <c r="C161" s="179" t="s">
        <v>1569</v>
      </c>
      <c r="D161" s="179" t="s">
        <v>242</v>
      </c>
      <c r="E161" s="180" t="s">
        <v>1498</v>
      </c>
      <c r="F161" s="181" t="s">
        <v>1499</v>
      </c>
      <c r="G161" s="182" t="s">
        <v>370</v>
      </c>
      <c r="H161" s="183">
        <v>2</v>
      </c>
      <c r="I161" s="184"/>
      <c r="J161" s="185">
        <f>ROUND(I161*H161,2)</f>
        <v>0</v>
      </c>
      <c r="K161" s="181" t="s">
        <v>19</v>
      </c>
      <c r="L161" s="40"/>
      <c r="M161" s="186" t="s">
        <v>19</v>
      </c>
      <c r="N161" s="187" t="s">
        <v>47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331</v>
      </c>
      <c r="AT161" s="190" t="s">
        <v>242</v>
      </c>
      <c r="AU161" s="190" t="s">
        <v>86</v>
      </c>
      <c r="AY161" s="18" t="s">
        <v>237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84</v>
      </c>
      <c r="BK161" s="191">
        <f>ROUND(I161*H161,2)</f>
        <v>0</v>
      </c>
      <c r="BL161" s="18" t="s">
        <v>331</v>
      </c>
      <c r="BM161" s="190" t="s">
        <v>1570</v>
      </c>
    </row>
    <row r="162" spans="1:65" s="2" customFormat="1" ht="10">
      <c r="A162" s="35"/>
      <c r="B162" s="36"/>
      <c r="C162" s="37"/>
      <c r="D162" s="192" t="s">
        <v>249</v>
      </c>
      <c r="E162" s="37"/>
      <c r="F162" s="193" t="s">
        <v>1499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86</v>
      </c>
    </row>
    <row r="163" spans="1:65" s="2" customFormat="1" ht="22.25" customHeight="1">
      <c r="A163" s="35"/>
      <c r="B163" s="36"/>
      <c r="C163" s="225" t="s">
        <v>1207</v>
      </c>
      <c r="D163" s="225" t="s">
        <v>680</v>
      </c>
      <c r="E163" s="226" t="s">
        <v>1501</v>
      </c>
      <c r="F163" s="227" t="s">
        <v>1502</v>
      </c>
      <c r="G163" s="228" t="s">
        <v>370</v>
      </c>
      <c r="H163" s="229">
        <v>1</v>
      </c>
      <c r="I163" s="230"/>
      <c r="J163" s="231">
        <f>ROUND(I163*H163,2)</f>
        <v>0</v>
      </c>
      <c r="K163" s="227" t="s">
        <v>19</v>
      </c>
      <c r="L163" s="232"/>
      <c r="M163" s="233" t="s">
        <v>19</v>
      </c>
      <c r="N163" s="234" t="s">
        <v>47</v>
      </c>
      <c r="O163" s="65"/>
      <c r="P163" s="188">
        <f>O163*H163</f>
        <v>0</v>
      </c>
      <c r="Q163" s="188">
        <v>5.0000000000000002E-5</v>
      </c>
      <c r="R163" s="188">
        <f>Q163*H163</f>
        <v>5.0000000000000002E-5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602</v>
      </c>
      <c r="AT163" s="190" t="s">
        <v>680</v>
      </c>
      <c r="AU163" s="190" t="s">
        <v>86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331</v>
      </c>
      <c r="BM163" s="190" t="s">
        <v>1571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1502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86</v>
      </c>
    </row>
    <row r="165" spans="1:65" s="2" customFormat="1" ht="22.25" customHeight="1">
      <c r="A165" s="35"/>
      <c r="B165" s="36"/>
      <c r="C165" s="179" t="s">
        <v>590</v>
      </c>
      <c r="D165" s="179" t="s">
        <v>242</v>
      </c>
      <c r="E165" s="180" t="s">
        <v>1572</v>
      </c>
      <c r="F165" s="181" t="s">
        <v>1499</v>
      </c>
      <c r="G165" s="182" t="s">
        <v>370</v>
      </c>
      <c r="H165" s="183">
        <v>33</v>
      </c>
      <c r="I165" s="184"/>
      <c r="J165" s="185">
        <f>ROUND(I165*H165,2)</f>
        <v>0</v>
      </c>
      <c r="K165" s="181" t="s">
        <v>19</v>
      </c>
      <c r="L165" s="40"/>
      <c r="M165" s="186" t="s">
        <v>19</v>
      </c>
      <c r="N165" s="187" t="s">
        <v>47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331</v>
      </c>
      <c r="AT165" s="190" t="s">
        <v>242</v>
      </c>
      <c r="AU165" s="190" t="s">
        <v>86</v>
      </c>
      <c r="AY165" s="18" t="s">
        <v>237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84</v>
      </c>
      <c r="BK165" s="191">
        <f>ROUND(I165*H165,2)</f>
        <v>0</v>
      </c>
      <c r="BL165" s="18" t="s">
        <v>331</v>
      </c>
      <c r="BM165" s="190" t="s">
        <v>1573</v>
      </c>
    </row>
    <row r="166" spans="1:65" s="2" customFormat="1" ht="10">
      <c r="A166" s="35"/>
      <c r="B166" s="36"/>
      <c r="C166" s="37"/>
      <c r="D166" s="192" t="s">
        <v>249</v>
      </c>
      <c r="E166" s="37"/>
      <c r="F166" s="193" t="s">
        <v>1499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249</v>
      </c>
      <c r="AU166" s="18" t="s">
        <v>86</v>
      </c>
    </row>
    <row r="167" spans="1:65" s="2" customFormat="1" ht="14.4" customHeight="1">
      <c r="A167" s="35"/>
      <c r="B167" s="36"/>
      <c r="C167" s="225" t="s">
        <v>596</v>
      </c>
      <c r="D167" s="225" t="s">
        <v>680</v>
      </c>
      <c r="E167" s="226" t="s">
        <v>1574</v>
      </c>
      <c r="F167" s="227" t="s">
        <v>1575</v>
      </c>
      <c r="G167" s="228" t="s">
        <v>370</v>
      </c>
      <c r="H167" s="229">
        <v>6</v>
      </c>
      <c r="I167" s="230"/>
      <c r="J167" s="231">
        <f>ROUND(I167*H167,2)</f>
        <v>0</v>
      </c>
      <c r="K167" s="227" t="s">
        <v>19</v>
      </c>
      <c r="L167" s="232"/>
      <c r="M167" s="233" t="s">
        <v>19</v>
      </c>
      <c r="N167" s="234" t="s">
        <v>47</v>
      </c>
      <c r="O167" s="65"/>
      <c r="P167" s="188">
        <f>O167*H167</f>
        <v>0</v>
      </c>
      <c r="Q167" s="188">
        <v>4.0000000000000003E-5</v>
      </c>
      <c r="R167" s="188">
        <f>Q167*H167</f>
        <v>2.4000000000000003E-4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602</v>
      </c>
      <c r="AT167" s="190" t="s">
        <v>680</v>
      </c>
      <c r="AU167" s="190" t="s">
        <v>86</v>
      </c>
      <c r="AY167" s="18" t="s">
        <v>237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84</v>
      </c>
      <c r="BK167" s="191">
        <f>ROUND(I167*H167,2)</f>
        <v>0</v>
      </c>
      <c r="BL167" s="18" t="s">
        <v>331</v>
      </c>
      <c r="BM167" s="190" t="s">
        <v>1576</v>
      </c>
    </row>
    <row r="168" spans="1:65" s="2" customFormat="1" ht="10">
      <c r="A168" s="35"/>
      <c r="B168" s="36"/>
      <c r="C168" s="37"/>
      <c r="D168" s="192" t="s">
        <v>249</v>
      </c>
      <c r="E168" s="37"/>
      <c r="F168" s="193" t="s">
        <v>1575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86</v>
      </c>
    </row>
    <row r="169" spans="1:65" s="2" customFormat="1" ht="14.4" customHeight="1">
      <c r="A169" s="35"/>
      <c r="B169" s="36"/>
      <c r="C169" s="225" t="s">
        <v>602</v>
      </c>
      <c r="D169" s="225" t="s">
        <v>680</v>
      </c>
      <c r="E169" s="226" t="s">
        <v>1577</v>
      </c>
      <c r="F169" s="227" t="s">
        <v>1578</v>
      </c>
      <c r="G169" s="228" t="s">
        <v>370</v>
      </c>
      <c r="H169" s="229">
        <v>5</v>
      </c>
      <c r="I169" s="230"/>
      <c r="J169" s="231">
        <f>ROUND(I169*H169,2)</f>
        <v>0</v>
      </c>
      <c r="K169" s="227" t="s">
        <v>19</v>
      </c>
      <c r="L169" s="232"/>
      <c r="M169" s="233" t="s">
        <v>19</v>
      </c>
      <c r="N169" s="234" t="s">
        <v>47</v>
      </c>
      <c r="O169" s="65"/>
      <c r="P169" s="188">
        <f>O169*H169</f>
        <v>0</v>
      </c>
      <c r="Q169" s="188">
        <v>4.0000000000000003E-5</v>
      </c>
      <c r="R169" s="188">
        <f>Q169*H169</f>
        <v>2.0000000000000001E-4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602</v>
      </c>
      <c r="AT169" s="190" t="s">
        <v>680</v>
      </c>
      <c r="AU169" s="190" t="s">
        <v>86</v>
      </c>
      <c r="AY169" s="18" t="s">
        <v>237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84</v>
      </c>
      <c r="BK169" s="191">
        <f>ROUND(I169*H169,2)</f>
        <v>0</v>
      </c>
      <c r="BL169" s="18" t="s">
        <v>331</v>
      </c>
      <c r="BM169" s="190" t="s">
        <v>1579</v>
      </c>
    </row>
    <row r="170" spans="1:65" s="2" customFormat="1" ht="10">
      <c r="A170" s="35"/>
      <c r="B170" s="36"/>
      <c r="C170" s="37"/>
      <c r="D170" s="192" t="s">
        <v>249</v>
      </c>
      <c r="E170" s="37"/>
      <c r="F170" s="193" t="s">
        <v>1578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86</v>
      </c>
    </row>
    <row r="171" spans="1:65" s="2" customFormat="1" ht="14.4" customHeight="1">
      <c r="A171" s="35"/>
      <c r="B171" s="36"/>
      <c r="C171" s="225" t="s">
        <v>608</v>
      </c>
      <c r="D171" s="225" t="s">
        <v>680</v>
      </c>
      <c r="E171" s="226" t="s">
        <v>1580</v>
      </c>
      <c r="F171" s="227" t="s">
        <v>1581</v>
      </c>
      <c r="G171" s="228" t="s">
        <v>370</v>
      </c>
      <c r="H171" s="229">
        <v>11</v>
      </c>
      <c r="I171" s="230"/>
      <c r="J171" s="231">
        <f>ROUND(I171*H171,2)</f>
        <v>0</v>
      </c>
      <c r="K171" s="227" t="s">
        <v>19</v>
      </c>
      <c r="L171" s="232"/>
      <c r="M171" s="233" t="s">
        <v>19</v>
      </c>
      <c r="N171" s="234" t="s">
        <v>47</v>
      </c>
      <c r="O171" s="65"/>
      <c r="P171" s="188">
        <f>O171*H171</f>
        <v>0</v>
      </c>
      <c r="Q171" s="188">
        <v>4.0000000000000003E-5</v>
      </c>
      <c r="R171" s="188">
        <f>Q171*H171</f>
        <v>4.4000000000000002E-4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602</v>
      </c>
      <c r="AT171" s="190" t="s">
        <v>680</v>
      </c>
      <c r="AU171" s="190" t="s">
        <v>86</v>
      </c>
      <c r="AY171" s="18" t="s">
        <v>237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84</v>
      </c>
      <c r="BK171" s="191">
        <f>ROUND(I171*H171,2)</f>
        <v>0</v>
      </c>
      <c r="BL171" s="18" t="s">
        <v>331</v>
      </c>
      <c r="BM171" s="190" t="s">
        <v>1582</v>
      </c>
    </row>
    <row r="172" spans="1:65" s="2" customFormat="1" ht="10">
      <c r="A172" s="35"/>
      <c r="B172" s="36"/>
      <c r="C172" s="37"/>
      <c r="D172" s="192" t="s">
        <v>249</v>
      </c>
      <c r="E172" s="37"/>
      <c r="F172" s="193" t="s">
        <v>1581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86</v>
      </c>
    </row>
    <row r="173" spans="1:65" s="2" customFormat="1" ht="14.4" customHeight="1">
      <c r="A173" s="35"/>
      <c r="B173" s="36"/>
      <c r="C173" s="225" t="s">
        <v>614</v>
      </c>
      <c r="D173" s="225" t="s">
        <v>680</v>
      </c>
      <c r="E173" s="226" t="s">
        <v>1583</v>
      </c>
      <c r="F173" s="227" t="s">
        <v>1584</v>
      </c>
      <c r="G173" s="228" t="s">
        <v>370</v>
      </c>
      <c r="H173" s="229">
        <v>3</v>
      </c>
      <c r="I173" s="230"/>
      <c r="J173" s="231">
        <f>ROUND(I173*H173,2)</f>
        <v>0</v>
      </c>
      <c r="K173" s="227" t="s">
        <v>19</v>
      </c>
      <c r="L173" s="232"/>
      <c r="M173" s="233" t="s">
        <v>19</v>
      </c>
      <c r="N173" s="234" t="s">
        <v>47</v>
      </c>
      <c r="O173" s="65"/>
      <c r="P173" s="188">
        <f>O173*H173</f>
        <v>0</v>
      </c>
      <c r="Q173" s="188">
        <v>5.0000000000000002E-5</v>
      </c>
      <c r="R173" s="188">
        <f>Q173*H173</f>
        <v>1.5000000000000001E-4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602</v>
      </c>
      <c r="AT173" s="190" t="s">
        <v>680</v>
      </c>
      <c r="AU173" s="190" t="s">
        <v>86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331</v>
      </c>
      <c r="BM173" s="190" t="s">
        <v>1585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1584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86</v>
      </c>
    </row>
    <row r="175" spans="1:65" s="2" customFormat="1" ht="14.4" customHeight="1">
      <c r="A175" s="35"/>
      <c r="B175" s="36"/>
      <c r="C175" s="225" t="s">
        <v>623</v>
      </c>
      <c r="D175" s="225" t="s">
        <v>680</v>
      </c>
      <c r="E175" s="226" t="s">
        <v>1586</v>
      </c>
      <c r="F175" s="227" t="s">
        <v>1587</v>
      </c>
      <c r="G175" s="228" t="s">
        <v>370</v>
      </c>
      <c r="H175" s="229">
        <v>8</v>
      </c>
      <c r="I175" s="230"/>
      <c r="J175" s="231">
        <f>ROUND(I175*H175,2)</f>
        <v>0</v>
      </c>
      <c r="K175" s="227" t="s">
        <v>19</v>
      </c>
      <c r="L175" s="232"/>
      <c r="M175" s="233" t="s">
        <v>19</v>
      </c>
      <c r="N175" s="234" t="s">
        <v>47</v>
      </c>
      <c r="O175" s="65"/>
      <c r="P175" s="188">
        <f>O175*H175</f>
        <v>0</v>
      </c>
      <c r="Q175" s="188">
        <v>4.0000000000000003E-5</v>
      </c>
      <c r="R175" s="188">
        <f>Q175*H175</f>
        <v>3.2000000000000003E-4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602</v>
      </c>
      <c r="AT175" s="190" t="s">
        <v>680</v>
      </c>
      <c r="AU175" s="190" t="s">
        <v>86</v>
      </c>
      <c r="AY175" s="18" t="s">
        <v>237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84</v>
      </c>
      <c r="BK175" s="191">
        <f>ROUND(I175*H175,2)</f>
        <v>0</v>
      </c>
      <c r="BL175" s="18" t="s">
        <v>331</v>
      </c>
      <c r="BM175" s="190" t="s">
        <v>1588</v>
      </c>
    </row>
    <row r="176" spans="1:65" s="2" customFormat="1" ht="10">
      <c r="A176" s="35"/>
      <c r="B176" s="36"/>
      <c r="C176" s="37"/>
      <c r="D176" s="192" t="s">
        <v>249</v>
      </c>
      <c r="E176" s="37"/>
      <c r="F176" s="193" t="s">
        <v>1587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2" customFormat="1" ht="22.25" customHeight="1">
      <c r="A177" s="35"/>
      <c r="B177" s="36"/>
      <c r="C177" s="179" t="s">
        <v>631</v>
      </c>
      <c r="D177" s="179" t="s">
        <v>242</v>
      </c>
      <c r="E177" s="180" t="s">
        <v>1589</v>
      </c>
      <c r="F177" s="181" t="s">
        <v>1499</v>
      </c>
      <c r="G177" s="182" t="s">
        <v>370</v>
      </c>
      <c r="H177" s="183">
        <v>1</v>
      </c>
      <c r="I177" s="184"/>
      <c r="J177" s="185">
        <f>ROUND(I177*H177,2)</f>
        <v>0</v>
      </c>
      <c r="K177" s="181" t="s">
        <v>19</v>
      </c>
      <c r="L177" s="40"/>
      <c r="M177" s="186" t="s">
        <v>19</v>
      </c>
      <c r="N177" s="187" t="s">
        <v>47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331</v>
      </c>
      <c r="AT177" s="190" t="s">
        <v>242</v>
      </c>
      <c r="AU177" s="190" t="s">
        <v>86</v>
      </c>
      <c r="AY177" s="18" t="s">
        <v>237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84</v>
      </c>
      <c r="BK177" s="191">
        <f>ROUND(I177*H177,2)</f>
        <v>0</v>
      </c>
      <c r="BL177" s="18" t="s">
        <v>331</v>
      </c>
      <c r="BM177" s="190" t="s">
        <v>1590</v>
      </c>
    </row>
    <row r="178" spans="1:65" s="2" customFormat="1" ht="10">
      <c r="A178" s="35"/>
      <c r="B178" s="36"/>
      <c r="C178" s="37"/>
      <c r="D178" s="192" t="s">
        <v>249</v>
      </c>
      <c r="E178" s="37"/>
      <c r="F178" s="193" t="s">
        <v>1499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249</v>
      </c>
      <c r="AU178" s="18" t="s">
        <v>86</v>
      </c>
    </row>
    <row r="179" spans="1:65" s="2" customFormat="1" ht="22.25" customHeight="1">
      <c r="A179" s="35"/>
      <c r="B179" s="36"/>
      <c r="C179" s="225" t="s">
        <v>638</v>
      </c>
      <c r="D179" s="225" t="s">
        <v>680</v>
      </c>
      <c r="E179" s="226" t="s">
        <v>1591</v>
      </c>
      <c r="F179" s="227" t="s">
        <v>1592</v>
      </c>
      <c r="G179" s="228" t="s">
        <v>370</v>
      </c>
      <c r="H179" s="229">
        <v>1</v>
      </c>
      <c r="I179" s="230"/>
      <c r="J179" s="231">
        <f>ROUND(I179*H179,2)</f>
        <v>0</v>
      </c>
      <c r="K179" s="227" t="s">
        <v>19</v>
      </c>
      <c r="L179" s="232"/>
      <c r="M179" s="233" t="s">
        <v>19</v>
      </c>
      <c r="N179" s="234" t="s">
        <v>47</v>
      </c>
      <c r="O179" s="65"/>
      <c r="P179" s="188">
        <f>O179*H179</f>
        <v>0</v>
      </c>
      <c r="Q179" s="188">
        <v>5.0000000000000002E-5</v>
      </c>
      <c r="R179" s="188">
        <f>Q179*H179</f>
        <v>5.0000000000000002E-5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602</v>
      </c>
      <c r="AT179" s="190" t="s">
        <v>680</v>
      </c>
      <c r="AU179" s="190" t="s">
        <v>86</v>
      </c>
      <c r="AY179" s="18" t="s">
        <v>237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84</v>
      </c>
      <c r="BK179" s="191">
        <f>ROUND(I179*H179,2)</f>
        <v>0</v>
      </c>
      <c r="BL179" s="18" t="s">
        <v>331</v>
      </c>
      <c r="BM179" s="190" t="s">
        <v>1593</v>
      </c>
    </row>
    <row r="180" spans="1:65" s="2" customFormat="1" ht="10">
      <c r="A180" s="35"/>
      <c r="B180" s="36"/>
      <c r="C180" s="37"/>
      <c r="D180" s="192" t="s">
        <v>249</v>
      </c>
      <c r="E180" s="37"/>
      <c r="F180" s="193" t="s">
        <v>1592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86</v>
      </c>
    </row>
    <row r="181" spans="1:65" s="2" customFormat="1" ht="22.25" customHeight="1">
      <c r="A181" s="35"/>
      <c r="B181" s="36"/>
      <c r="C181" s="179" t="s">
        <v>644</v>
      </c>
      <c r="D181" s="179" t="s">
        <v>242</v>
      </c>
      <c r="E181" s="180" t="s">
        <v>1594</v>
      </c>
      <c r="F181" s="181" t="s">
        <v>1595</v>
      </c>
      <c r="G181" s="182" t="s">
        <v>370</v>
      </c>
      <c r="H181" s="183">
        <v>42</v>
      </c>
      <c r="I181" s="184"/>
      <c r="J181" s="185">
        <f>ROUND(I181*H181,2)</f>
        <v>0</v>
      </c>
      <c r="K181" s="181" t="s">
        <v>19</v>
      </c>
      <c r="L181" s="40"/>
      <c r="M181" s="186" t="s">
        <v>19</v>
      </c>
      <c r="N181" s="187" t="s">
        <v>47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331</v>
      </c>
      <c r="AT181" s="190" t="s">
        <v>242</v>
      </c>
      <c r="AU181" s="190" t="s">
        <v>86</v>
      </c>
      <c r="AY181" s="18" t="s">
        <v>237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84</v>
      </c>
      <c r="BK181" s="191">
        <f>ROUND(I181*H181,2)</f>
        <v>0</v>
      </c>
      <c r="BL181" s="18" t="s">
        <v>331</v>
      </c>
      <c r="BM181" s="190" t="s">
        <v>1596</v>
      </c>
    </row>
    <row r="182" spans="1:65" s="2" customFormat="1" ht="18">
      <c r="A182" s="35"/>
      <c r="B182" s="36"/>
      <c r="C182" s="37"/>
      <c r="D182" s="192" t="s">
        <v>249</v>
      </c>
      <c r="E182" s="37"/>
      <c r="F182" s="193" t="s">
        <v>1595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249</v>
      </c>
      <c r="AU182" s="18" t="s">
        <v>86</v>
      </c>
    </row>
    <row r="183" spans="1:65" s="2" customFormat="1" ht="14.4" customHeight="1">
      <c r="A183" s="35"/>
      <c r="B183" s="36"/>
      <c r="C183" s="225" t="s">
        <v>650</v>
      </c>
      <c r="D183" s="225" t="s">
        <v>680</v>
      </c>
      <c r="E183" s="226" t="s">
        <v>1597</v>
      </c>
      <c r="F183" s="227" t="s">
        <v>1598</v>
      </c>
      <c r="G183" s="228" t="s">
        <v>370</v>
      </c>
      <c r="H183" s="229">
        <v>42</v>
      </c>
      <c r="I183" s="230"/>
      <c r="J183" s="231">
        <f>ROUND(I183*H183,2)</f>
        <v>0</v>
      </c>
      <c r="K183" s="227" t="s">
        <v>19</v>
      </c>
      <c r="L183" s="232"/>
      <c r="M183" s="233" t="s">
        <v>19</v>
      </c>
      <c r="N183" s="234" t="s">
        <v>47</v>
      </c>
      <c r="O183" s="65"/>
      <c r="P183" s="188">
        <f>O183*H183</f>
        <v>0</v>
      </c>
      <c r="Q183" s="188">
        <v>6.0000000000000002E-5</v>
      </c>
      <c r="R183" s="188">
        <f>Q183*H183</f>
        <v>2.5200000000000001E-3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602</v>
      </c>
      <c r="AT183" s="190" t="s">
        <v>680</v>
      </c>
      <c r="AU183" s="190" t="s">
        <v>86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331</v>
      </c>
      <c r="BM183" s="190" t="s">
        <v>1599</v>
      </c>
    </row>
    <row r="184" spans="1:65" s="2" customFormat="1" ht="10">
      <c r="A184" s="35"/>
      <c r="B184" s="36"/>
      <c r="C184" s="37"/>
      <c r="D184" s="192" t="s">
        <v>249</v>
      </c>
      <c r="E184" s="37"/>
      <c r="F184" s="193" t="s">
        <v>1598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86</v>
      </c>
    </row>
    <row r="185" spans="1:65" s="2" customFormat="1" ht="14.4" customHeight="1">
      <c r="A185" s="35"/>
      <c r="B185" s="36"/>
      <c r="C185" s="225" t="s">
        <v>659</v>
      </c>
      <c r="D185" s="225" t="s">
        <v>680</v>
      </c>
      <c r="E185" s="226" t="s">
        <v>1600</v>
      </c>
      <c r="F185" s="227" t="s">
        <v>1601</v>
      </c>
      <c r="G185" s="228" t="s">
        <v>370</v>
      </c>
      <c r="H185" s="229">
        <v>42</v>
      </c>
      <c r="I185" s="230"/>
      <c r="J185" s="231">
        <f>ROUND(I185*H185,2)</f>
        <v>0</v>
      </c>
      <c r="K185" s="227" t="s">
        <v>19</v>
      </c>
      <c r="L185" s="232"/>
      <c r="M185" s="233" t="s">
        <v>19</v>
      </c>
      <c r="N185" s="234" t="s">
        <v>47</v>
      </c>
      <c r="O185" s="65"/>
      <c r="P185" s="188">
        <f>O185*H185</f>
        <v>0</v>
      </c>
      <c r="Q185" s="188">
        <v>1.0000000000000001E-5</v>
      </c>
      <c r="R185" s="188">
        <f>Q185*H185</f>
        <v>4.2000000000000002E-4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602</v>
      </c>
      <c r="AT185" s="190" t="s">
        <v>680</v>
      </c>
      <c r="AU185" s="190" t="s">
        <v>86</v>
      </c>
      <c r="AY185" s="18" t="s">
        <v>237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84</v>
      </c>
      <c r="BK185" s="191">
        <f>ROUND(I185*H185,2)</f>
        <v>0</v>
      </c>
      <c r="BL185" s="18" t="s">
        <v>331</v>
      </c>
      <c r="BM185" s="190" t="s">
        <v>1602</v>
      </c>
    </row>
    <row r="186" spans="1:65" s="2" customFormat="1" ht="10">
      <c r="A186" s="35"/>
      <c r="B186" s="36"/>
      <c r="C186" s="37"/>
      <c r="D186" s="192" t="s">
        <v>249</v>
      </c>
      <c r="E186" s="37"/>
      <c r="F186" s="193" t="s">
        <v>1601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249</v>
      </c>
      <c r="AU186" s="18" t="s">
        <v>86</v>
      </c>
    </row>
    <row r="187" spans="1:65" s="2" customFormat="1" ht="14.4" customHeight="1">
      <c r="A187" s="35"/>
      <c r="B187" s="36"/>
      <c r="C187" s="179" t="s">
        <v>664</v>
      </c>
      <c r="D187" s="179" t="s">
        <v>242</v>
      </c>
      <c r="E187" s="180" t="s">
        <v>1603</v>
      </c>
      <c r="F187" s="181" t="s">
        <v>1604</v>
      </c>
      <c r="G187" s="182" t="s">
        <v>370</v>
      </c>
      <c r="H187" s="183">
        <v>19</v>
      </c>
      <c r="I187" s="184"/>
      <c r="J187" s="185">
        <f>ROUND(I187*H187,2)</f>
        <v>0</v>
      </c>
      <c r="K187" s="181" t="s">
        <v>19</v>
      </c>
      <c r="L187" s="40"/>
      <c r="M187" s="186" t="s">
        <v>19</v>
      </c>
      <c r="N187" s="187" t="s">
        <v>47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331</v>
      </c>
      <c r="AT187" s="190" t="s">
        <v>242</v>
      </c>
      <c r="AU187" s="190" t="s">
        <v>86</v>
      </c>
      <c r="AY187" s="18" t="s">
        <v>237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84</v>
      </c>
      <c r="BK187" s="191">
        <f>ROUND(I187*H187,2)</f>
        <v>0</v>
      </c>
      <c r="BL187" s="18" t="s">
        <v>331</v>
      </c>
      <c r="BM187" s="190" t="s">
        <v>1605</v>
      </c>
    </row>
    <row r="188" spans="1:65" s="2" customFormat="1" ht="10">
      <c r="A188" s="35"/>
      <c r="B188" s="36"/>
      <c r="C188" s="37"/>
      <c r="D188" s="192" t="s">
        <v>249</v>
      </c>
      <c r="E188" s="37"/>
      <c r="F188" s="193" t="s">
        <v>1604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86</v>
      </c>
    </row>
    <row r="189" spans="1:65" s="2" customFormat="1" ht="14.4" customHeight="1">
      <c r="A189" s="35"/>
      <c r="B189" s="36"/>
      <c r="C189" s="225" t="s">
        <v>671</v>
      </c>
      <c r="D189" s="225" t="s">
        <v>680</v>
      </c>
      <c r="E189" s="226" t="s">
        <v>1606</v>
      </c>
      <c r="F189" s="227" t="s">
        <v>1607</v>
      </c>
      <c r="G189" s="228" t="s">
        <v>370</v>
      </c>
      <c r="H189" s="229">
        <v>14</v>
      </c>
      <c r="I189" s="230"/>
      <c r="J189" s="231">
        <f>ROUND(I189*H189,2)</f>
        <v>0</v>
      </c>
      <c r="K189" s="227" t="s">
        <v>19</v>
      </c>
      <c r="L189" s="232"/>
      <c r="M189" s="233" t="s">
        <v>19</v>
      </c>
      <c r="N189" s="234" t="s">
        <v>47</v>
      </c>
      <c r="O189" s="65"/>
      <c r="P189" s="188">
        <f>O189*H189</f>
        <v>0</v>
      </c>
      <c r="Q189" s="188">
        <v>1.2E-4</v>
      </c>
      <c r="R189" s="188">
        <f>Q189*H189</f>
        <v>1.6800000000000001E-3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602</v>
      </c>
      <c r="AT189" s="190" t="s">
        <v>680</v>
      </c>
      <c r="AU189" s="190" t="s">
        <v>86</v>
      </c>
      <c r="AY189" s="18" t="s">
        <v>237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84</v>
      </c>
      <c r="BK189" s="191">
        <f>ROUND(I189*H189,2)</f>
        <v>0</v>
      </c>
      <c r="BL189" s="18" t="s">
        <v>331</v>
      </c>
      <c r="BM189" s="190" t="s">
        <v>1608</v>
      </c>
    </row>
    <row r="190" spans="1:65" s="2" customFormat="1" ht="10">
      <c r="A190" s="35"/>
      <c r="B190" s="36"/>
      <c r="C190" s="37"/>
      <c r="D190" s="192" t="s">
        <v>249</v>
      </c>
      <c r="E190" s="37"/>
      <c r="F190" s="193" t="s">
        <v>1607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249</v>
      </c>
      <c r="AU190" s="18" t="s">
        <v>86</v>
      </c>
    </row>
    <row r="191" spans="1:65" s="2" customFormat="1" ht="14.4" customHeight="1">
      <c r="A191" s="35"/>
      <c r="B191" s="36"/>
      <c r="C191" s="225" t="s">
        <v>679</v>
      </c>
      <c r="D191" s="225" t="s">
        <v>680</v>
      </c>
      <c r="E191" s="226" t="s">
        <v>1609</v>
      </c>
      <c r="F191" s="227" t="s">
        <v>1610</v>
      </c>
      <c r="G191" s="228" t="s">
        <v>370</v>
      </c>
      <c r="H191" s="229">
        <v>2</v>
      </c>
      <c r="I191" s="230"/>
      <c r="J191" s="231">
        <f>ROUND(I191*H191,2)</f>
        <v>0</v>
      </c>
      <c r="K191" s="227" t="s">
        <v>19</v>
      </c>
      <c r="L191" s="232"/>
      <c r="M191" s="233" t="s">
        <v>19</v>
      </c>
      <c r="N191" s="234" t="s">
        <v>47</v>
      </c>
      <c r="O191" s="65"/>
      <c r="P191" s="188">
        <f>O191*H191</f>
        <v>0</v>
      </c>
      <c r="Q191" s="188">
        <v>1.2E-4</v>
      </c>
      <c r="R191" s="188">
        <f>Q191*H191</f>
        <v>2.4000000000000001E-4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602</v>
      </c>
      <c r="AT191" s="190" t="s">
        <v>680</v>
      </c>
      <c r="AU191" s="190" t="s">
        <v>86</v>
      </c>
      <c r="AY191" s="18" t="s">
        <v>237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84</v>
      </c>
      <c r="BK191" s="191">
        <f>ROUND(I191*H191,2)</f>
        <v>0</v>
      </c>
      <c r="BL191" s="18" t="s">
        <v>331</v>
      </c>
      <c r="BM191" s="190" t="s">
        <v>1611</v>
      </c>
    </row>
    <row r="192" spans="1:65" s="2" customFormat="1" ht="10">
      <c r="A192" s="35"/>
      <c r="B192" s="36"/>
      <c r="C192" s="37"/>
      <c r="D192" s="192" t="s">
        <v>249</v>
      </c>
      <c r="E192" s="37"/>
      <c r="F192" s="193" t="s">
        <v>1610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86</v>
      </c>
    </row>
    <row r="193" spans="1:65" s="2" customFormat="1" ht="14.4" customHeight="1">
      <c r="A193" s="35"/>
      <c r="B193" s="36"/>
      <c r="C193" s="225" t="s">
        <v>685</v>
      </c>
      <c r="D193" s="225" t="s">
        <v>680</v>
      </c>
      <c r="E193" s="226" t="s">
        <v>1612</v>
      </c>
      <c r="F193" s="227" t="s">
        <v>1613</v>
      </c>
      <c r="G193" s="228" t="s">
        <v>370</v>
      </c>
      <c r="H193" s="229">
        <v>3</v>
      </c>
      <c r="I193" s="230"/>
      <c r="J193" s="231">
        <f>ROUND(I193*H193,2)</f>
        <v>0</v>
      </c>
      <c r="K193" s="227" t="s">
        <v>19</v>
      </c>
      <c r="L193" s="232"/>
      <c r="M193" s="233" t="s">
        <v>19</v>
      </c>
      <c r="N193" s="234" t="s">
        <v>47</v>
      </c>
      <c r="O193" s="65"/>
      <c r="P193" s="188">
        <f>O193*H193</f>
        <v>0</v>
      </c>
      <c r="Q193" s="188">
        <v>1.2E-4</v>
      </c>
      <c r="R193" s="188">
        <f>Q193*H193</f>
        <v>3.6000000000000002E-4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602</v>
      </c>
      <c r="AT193" s="190" t="s">
        <v>680</v>
      </c>
      <c r="AU193" s="190" t="s">
        <v>86</v>
      </c>
      <c r="AY193" s="18" t="s">
        <v>237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84</v>
      </c>
      <c r="BK193" s="191">
        <f>ROUND(I193*H193,2)</f>
        <v>0</v>
      </c>
      <c r="BL193" s="18" t="s">
        <v>331</v>
      </c>
      <c r="BM193" s="190" t="s">
        <v>1614</v>
      </c>
    </row>
    <row r="194" spans="1:65" s="2" customFormat="1" ht="10">
      <c r="A194" s="35"/>
      <c r="B194" s="36"/>
      <c r="C194" s="37"/>
      <c r="D194" s="192" t="s">
        <v>249</v>
      </c>
      <c r="E194" s="37"/>
      <c r="F194" s="193" t="s">
        <v>1613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86</v>
      </c>
    </row>
    <row r="195" spans="1:65" s="2" customFormat="1" ht="14.4" customHeight="1">
      <c r="A195" s="35"/>
      <c r="B195" s="36"/>
      <c r="C195" s="179" t="s">
        <v>692</v>
      </c>
      <c r="D195" s="179" t="s">
        <v>242</v>
      </c>
      <c r="E195" s="180" t="s">
        <v>1615</v>
      </c>
      <c r="F195" s="181" t="s">
        <v>1616</v>
      </c>
      <c r="G195" s="182" t="s">
        <v>370</v>
      </c>
      <c r="H195" s="183">
        <v>6</v>
      </c>
      <c r="I195" s="184"/>
      <c r="J195" s="185">
        <f>ROUND(I195*H195,2)</f>
        <v>0</v>
      </c>
      <c r="K195" s="181" t="s">
        <v>19</v>
      </c>
      <c r="L195" s="40"/>
      <c r="M195" s="186" t="s">
        <v>19</v>
      </c>
      <c r="N195" s="187" t="s">
        <v>47</v>
      </c>
      <c r="O195" s="65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331</v>
      </c>
      <c r="AT195" s="190" t="s">
        <v>242</v>
      </c>
      <c r="AU195" s="190" t="s">
        <v>86</v>
      </c>
      <c r="AY195" s="18" t="s">
        <v>237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84</v>
      </c>
      <c r="BK195" s="191">
        <f>ROUND(I195*H195,2)</f>
        <v>0</v>
      </c>
      <c r="BL195" s="18" t="s">
        <v>331</v>
      </c>
      <c r="BM195" s="190" t="s">
        <v>1617</v>
      </c>
    </row>
    <row r="196" spans="1:65" s="2" customFormat="1" ht="10">
      <c r="A196" s="35"/>
      <c r="B196" s="36"/>
      <c r="C196" s="37"/>
      <c r="D196" s="192" t="s">
        <v>249</v>
      </c>
      <c r="E196" s="37"/>
      <c r="F196" s="193" t="s">
        <v>1616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86</v>
      </c>
    </row>
    <row r="197" spans="1:65" s="2" customFormat="1" ht="14.4" customHeight="1">
      <c r="A197" s="35"/>
      <c r="B197" s="36"/>
      <c r="C197" s="225" t="s">
        <v>352</v>
      </c>
      <c r="D197" s="225" t="s">
        <v>680</v>
      </c>
      <c r="E197" s="226" t="s">
        <v>1618</v>
      </c>
      <c r="F197" s="227" t="s">
        <v>1619</v>
      </c>
      <c r="G197" s="228" t="s">
        <v>370</v>
      </c>
      <c r="H197" s="229">
        <v>1</v>
      </c>
      <c r="I197" s="230"/>
      <c r="J197" s="231">
        <f>ROUND(I197*H197,2)</f>
        <v>0</v>
      </c>
      <c r="K197" s="227" t="s">
        <v>19</v>
      </c>
      <c r="L197" s="232"/>
      <c r="M197" s="233" t="s">
        <v>19</v>
      </c>
      <c r="N197" s="234" t="s">
        <v>47</v>
      </c>
      <c r="O197" s="65"/>
      <c r="P197" s="188">
        <f>O197*H197</f>
        <v>0</v>
      </c>
      <c r="Q197" s="188">
        <v>3.6000000000000002E-4</v>
      </c>
      <c r="R197" s="188">
        <f>Q197*H197</f>
        <v>3.6000000000000002E-4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602</v>
      </c>
      <c r="AT197" s="190" t="s">
        <v>680</v>
      </c>
      <c r="AU197" s="190" t="s">
        <v>86</v>
      </c>
      <c r="AY197" s="18" t="s">
        <v>237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84</v>
      </c>
      <c r="BK197" s="191">
        <f>ROUND(I197*H197,2)</f>
        <v>0</v>
      </c>
      <c r="BL197" s="18" t="s">
        <v>331</v>
      </c>
      <c r="BM197" s="190" t="s">
        <v>1620</v>
      </c>
    </row>
    <row r="198" spans="1:65" s="2" customFormat="1" ht="10">
      <c r="A198" s="35"/>
      <c r="B198" s="36"/>
      <c r="C198" s="37"/>
      <c r="D198" s="192" t="s">
        <v>249</v>
      </c>
      <c r="E198" s="37"/>
      <c r="F198" s="193" t="s">
        <v>1619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86</v>
      </c>
    </row>
    <row r="199" spans="1:65" s="2" customFormat="1" ht="14.4" customHeight="1">
      <c r="A199" s="35"/>
      <c r="B199" s="36"/>
      <c r="C199" s="225" t="s">
        <v>719</v>
      </c>
      <c r="D199" s="225" t="s">
        <v>680</v>
      </c>
      <c r="E199" s="226" t="s">
        <v>1621</v>
      </c>
      <c r="F199" s="227" t="s">
        <v>1622</v>
      </c>
      <c r="G199" s="228" t="s">
        <v>370</v>
      </c>
      <c r="H199" s="229">
        <v>2</v>
      </c>
      <c r="I199" s="230"/>
      <c r="J199" s="231">
        <f>ROUND(I199*H199,2)</f>
        <v>0</v>
      </c>
      <c r="K199" s="227" t="s">
        <v>19</v>
      </c>
      <c r="L199" s="232"/>
      <c r="M199" s="233" t="s">
        <v>19</v>
      </c>
      <c r="N199" s="234" t="s">
        <v>47</v>
      </c>
      <c r="O199" s="65"/>
      <c r="P199" s="188">
        <f>O199*H199</f>
        <v>0</v>
      </c>
      <c r="Q199" s="188">
        <v>3.6000000000000002E-4</v>
      </c>
      <c r="R199" s="188">
        <f>Q199*H199</f>
        <v>7.2000000000000005E-4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602</v>
      </c>
      <c r="AT199" s="190" t="s">
        <v>680</v>
      </c>
      <c r="AU199" s="190" t="s">
        <v>86</v>
      </c>
      <c r="AY199" s="18" t="s">
        <v>237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84</v>
      </c>
      <c r="BK199" s="191">
        <f>ROUND(I199*H199,2)</f>
        <v>0</v>
      </c>
      <c r="BL199" s="18" t="s">
        <v>331</v>
      </c>
      <c r="BM199" s="190" t="s">
        <v>1623</v>
      </c>
    </row>
    <row r="200" spans="1:65" s="2" customFormat="1" ht="10">
      <c r="A200" s="35"/>
      <c r="B200" s="36"/>
      <c r="C200" s="37"/>
      <c r="D200" s="192" t="s">
        <v>249</v>
      </c>
      <c r="E200" s="37"/>
      <c r="F200" s="193" t="s">
        <v>1622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249</v>
      </c>
      <c r="AU200" s="18" t="s">
        <v>86</v>
      </c>
    </row>
    <row r="201" spans="1:65" s="2" customFormat="1" ht="14.4" customHeight="1">
      <c r="A201" s="35"/>
      <c r="B201" s="36"/>
      <c r="C201" s="225" t="s">
        <v>725</v>
      </c>
      <c r="D201" s="225" t="s">
        <v>680</v>
      </c>
      <c r="E201" s="226" t="s">
        <v>1624</v>
      </c>
      <c r="F201" s="227" t="s">
        <v>1625</v>
      </c>
      <c r="G201" s="228" t="s">
        <v>370</v>
      </c>
      <c r="H201" s="229">
        <v>3</v>
      </c>
      <c r="I201" s="230"/>
      <c r="J201" s="231">
        <f>ROUND(I201*H201,2)</f>
        <v>0</v>
      </c>
      <c r="K201" s="227" t="s">
        <v>19</v>
      </c>
      <c r="L201" s="232"/>
      <c r="M201" s="233" t="s">
        <v>19</v>
      </c>
      <c r="N201" s="234" t="s">
        <v>47</v>
      </c>
      <c r="O201" s="65"/>
      <c r="P201" s="188">
        <f>O201*H201</f>
        <v>0</v>
      </c>
      <c r="Q201" s="188">
        <v>3.6000000000000002E-4</v>
      </c>
      <c r="R201" s="188">
        <f>Q201*H201</f>
        <v>1.08E-3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602</v>
      </c>
      <c r="AT201" s="190" t="s">
        <v>680</v>
      </c>
      <c r="AU201" s="190" t="s">
        <v>86</v>
      </c>
      <c r="AY201" s="18" t="s">
        <v>237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84</v>
      </c>
      <c r="BK201" s="191">
        <f>ROUND(I201*H201,2)</f>
        <v>0</v>
      </c>
      <c r="BL201" s="18" t="s">
        <v>331</v>
      </c>
      <c r="BM201" s="190" t="s">
        <v>1626</v>
      </c>
    </row>
    <row r="202" spans="1:65" s="2" customFormat="1" ht="10">
      <c r="A202" s="35"/>
      <c r="B202" s="36"/>
      <c r="C202" s="37"/>
      <c r="D202" s="192" t="s">
        <v>249</v>
      </c>
      <c r="E202" s="37"/>
      <c r="F202" s="193" t="s">
        <v>1625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249</v>
      </c>
      <c r="AU202" s="18" t="s">
        <v>86</v>
      </c>
    </row>
    <row r="203" spans="1:65" s="2" customFormat="1" ht="14.4" customHeight="1">
      <c r="A203" s="35"/>
      <c r="B203" s="36"/>
      <c r="C203" s="179" t="s">
        <v>731</v>
      </c>
      <c r="D203" s="179" t="s">
        <v>242</v>
      </c>
      <c r="E203" s="180" t="s">
        <v>1627</v>
      </c>
      <c r="F203" s="181" t="s">
        <v>1628</v>
      </c>
      <c r="G203" s="182" t="s">
        <v>370</v>
      </c>
      <c r="H203" s="183">
        <v>1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47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331</v>
      </c>
      <c r="AT203" s="190" t="s">
        <v>242</v>
      </c>
      <c r="AU203" s="190" t="s">
        <v>86</v>
      </c>
      <c r="AY203" s="18" t="s">
        <v>237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84</v>
      </c>
      <c r="BK203" s="191">
        <f>ROUND(I203*H203,2)</f>
        <v>0</v>
      </c>
      <c r="BL203" s="18" t="s">
        <v>331</v>
      </c>
      <c r="BM203" s="190" t="s">
        <v>1629</v>
      </c>
    </row>
    <row r="204" spans="1:65" s="2" customFormat="1" ht="10">
      <c r="A204" s="35"/>
      <c r="B204" s="36"/>
      <c r="C204" s="37"/>
      <c r="D204" s="192" t="s">
        <v>249</v>
      </c>
      <c r="E204" s="37"/>
      <c r="F204" s="193" t="s">
        <v>1628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86</v>
      </c>
    </row>
    <row r="205" spans="1:65" s="2" customFormat="1" ht="14.4" customHeight="1">
      <c r="A205" s="35"/>
      <c r="B205" s="36"/>
      <c r="C205" s="225" t="s">
        <v>739</v>
      </c>
      <c r="D205" s="225" t="s">
        <v>680</v>
      </c>
      <c r="E205" s="226" t="s">
        <v>1630</v>
      </c>
      <c r="F205" s="227" t="s">
        <v>1631</v>
      </c>
      <c r="G205" s="228" t="s">
        <v>370</v>
      </c>
      <c r="H205" s="229">
        <v>1</v>
      </c>
      <c r="I205" s="230"/>
      <c r="J205" s="231">
        <f>ROUND(I205*H205,2)</f>
        <v>0</v>
      </c>
      <c r="K205" s="227" t="s">
        <v>19</v>
      </c>
      <c r="L205" s="232"/>
      <c r="M205" s="233" t="s">
        <v>19</v>
      </c>
      <c r="N205" s="234" t="s">
        <v>47</v>
      </c>
      <c r="O205" s="65"/>
      <c r="P205" s="188">
        <f>O205*H205</f>
        <v>0</v>
      </c>
      <c r="Q205" s="188">
        <v>4.4000000000000002E-4</v>
      </c>
      <c r="R205" s="188">
        <f>Q205*H205</f>
        <v>4.4000000000000002E-4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602</v>
      </c>
      <c r="AT205" s="190" t="s">
        <v>680</v>
      </c>
      <c r="AU205" s="190" t="s">
        <v>86</v>
      </c>
      <c r="AY205" s="18" t="s">
        <v>237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84</v>
      </c>
      <c r="BK205" s="191">
        <f>ROUND(I205*H205,2)</f>
        <v>0</v>
      </c>
      <c r="BL205" s="18" t="s">
        <v>331</v>
      </c>
      <c r="BM205" s="190" t="s">
        <v>1632</v>
      </c>
    </row>
    <row r="206" spans="1:65" s="2" customFormat="1" ht="10">
      <c r="A206" s="35"/>
      <c r="B206" s="36"/>
      <c r="C206" s="37"/>
      <c r="D206" s="192" t="s">
        <v>249</v>
      </c>
      <c r="E206" s="37"/>
      <c r="F206" s="193" t="s">
        <v>1631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249</v>
      </c>
      <c r="AU206" s="18" t="s">
        <v>86</v>
      </c>
    </row>
    <row r="207" spans="1:65" s="2" customFormat="1" ht="14.4" customHeight="1">
      <c r="A207" s="35"/>
      <c r="B207" s="36"/>
      <c r="C207" s="225" t="s">
        <v>748</v>
      </c>
      <c r="D207" s="225" t="s">
        <v>680</v>
      </c>
      <c r="E207" s="226" t="s">
        <v>1633</v>
      </c>
      <c r="F207" s="227" t="s">
        <v>1634</v>
      </c>
      <c r="G207" s="228" t="s">
        <v>245</v>
      </c>
      <c r="H207" s="229">
        <v>1</v>
      </c>
      <c r="I207" s="230"/>
      <c r="J207" s="231">
        <f>ROUND(I207*H207,2)</f>
        <v>0</v>
      </c>
      <c r="K207" s="227" t="s">
        <v>19</v>
      </c>
      <c r="L207" s="232"/>
      <c r="M207" s="233" t="s">
        <v>19</v>
      </c>
      <c r="N207" s="234" t="s">
        <v>47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288</v>
      </c>
      <c r="AT207" s="190" t="s">
        <v>680</v>
      </c>
      <c r="AU207" s="190" t="s">
        <v>86</v>
      </c>
      <c r="AY207" s="18" t="s">
        <v>237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84</v>
      </c>
      <c r="BK207" s="191">
        <f>ROUND(I207*H207,2)</f>
        <v>0</v>
      </c>
      <c r="BL207" s="18" t="s">
        <v>254</v>
      </c>
      <c r="BM207" s="190" t="s">
        <v>1635</v>
      </c>
    </row>
    <row r="208" spans="1:65" s="2" customFormat="1" ht="10">
      <c r="A208" s="35"/>
      <c r="B208" s="36"/>
      <c r="C208" s="37"/>
      <c r="D208" s="192" t="s">
        <v>249</v>
      </c>
      <c r="E208" s="37"/>
      <c r="F208" s="193" t="s">
        <v>1634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86</v>
      </c>
    </row>
    <row r="209" spans="1:65" s="2" customFormat="1" ht="14.4" customHeight="1">
      <c r="A209" s="35"/>
      <c r="B209" s="36"/>
      <c r="C209" s="179" t="s">
        <v>764</v>
      </c>
      <c r="D209" s="179" t="s">
        <v>242</v>
      </c>
      <c r="E209" s="180" t="s">
        <v>1636</v>
      </c>
      <c r="F209" s="181" t="s">
        <v>1637</v>
      </c>
      <c r="G209" s="182" t="s">
        <v>370</v>
      </c>
      <c r="H209" s="183">
        <v>12</v>
      </c>
      <c r="I209" s="184"/>
      <c r="J209" s="185">
        <f>ROUND(I209*H209,2)</f>
        <v>0</v>
      </c>
      <c r="K209" s="181" t="s">
        <v>19</v>
      </c>
      <c r="L209" s="40"/>
      <c r="M209" s="186" t="s">
        <v>19</v>
      </c>
      <c r="N209" s="187" t="s">
        <v>47</v>
      </c>
      <c r="O209" s="6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331</v>
      </c>
      <c r="AT209" s="190" t="s">
        <v>242</v>
      </c>
      <c r="AU209" s="190" t="s">
        <v>86</v>
      </c>
      <c r="AY209" s="18" t="s">
        <v>237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84</v>
      </c>
      <c r="BK209" s="191">
        <f>ROUND(I209*H209,2)</f>
        <v>0</v>
      </c>
      <c r="BL209" s="18" t="s">
        <v>331</v>
      </c>
      <c r="BM209" s="190" t="s">
        <v>1638</v>
      </c>
    </row>
    <row r="210" spans="1:65" s="2" customFormat="1" ht="10">
      <c r="A210" s="35"/>
      <c r="B210" s="36"/>
      <c r="C210" s="37"/>
      <c r="D210" s="192" t="s">
        <v>249</v>
      </c>
      <c r="E210" s="37"/>
      <c r="F210" s="193" t="s">
        <v>1637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249</v>
      </c>
      <c r="AU210" s="18" t="s">
        <v>86</v>
      </c>
    </row>
    <row r="211" spans="1:65" s="2" customFormat="1" ht="14.4" customHeight="1">
      <c r="A211" s="35"/>
      <c r="B211" s="36"/>
      <c r="C211" s="225" t="s">
        <v>771</v>
      </c>
      <c r="D211" s="225" t="s">
        <v>680</v>
      </c>
      <c r="E211" s="226" t="s">
        <v>1639</v>
      </c>
      <c r="F211" s="227" t="s">
        <v>1640</v>
      </c>
      <c r="G211" s="228" t="s">
        <v>370</v>
      </c>
      <c r="H211" s="229">
        <v>12</v>
      </c>
      <c r="I211" s="230"/>
      <c r="J211" s="231">
        <f>ROUND(I211*H211,2)</f>
        <v>0</v>
      </c>
      <c r="K211" s="227" t="s">
        <v>19</v>
      </c>
      <c r="L211" s="232"/>
      <c r="M211" s="233" t="s">
        <v>19</v>
      </c>
      <c r="N211" s="234" t="s">
        <v>47</v>
      </c>
      <c r="O211" s="65"/>
      <c r="P211" s="188">
        <f>O211*H211</f>
        <v>0</v>
      </c>
      <c r="Q211" s="188">
        <v>2.0000000000000001E-4</v>
      </c>
      <c r="R211" s="188">
        <f>Q211*H211</f>
        <v>2.4000000000000002E-3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602</v>
      </c>
      <c r="AT211" s="190" t="s">
        <v>680</v>
      </c>
      <c r="AU211" s="190" t="s">
        <v>86</v>
      </c>
      <c r="AY211" s="18" t="s">
        <v>237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84</v>
      </c>
      <c r="BK211" s="191">
        <f>ROUND(I211*H211,2)</f>
        <v>0</v>
      </c>
      <c r="BL211" s="18" t="s">
        <v>331</v>
      </c>
      <c r="BM211" s="190" t="s">
        <v>1641</v>
      </c>
    </row>
    <row r="212" spans="1:65" s="2" customFormat="1" ht="10">
      <c r="A212" s="35"/>
      <c r="B212" s="36"/>
      <c r="C212" s="37"/>
      <c r="D212" s="192" t="s">
        <v>249</v>
      </c>
      <c r="E212" s="37"/>
      <c r="F212" s="193" t="s">
        <v>1640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249</v>
      </c>
      <c r="AU212" s="18" t="s">
        <v>86</v>
      </c>
    </row>
    <row r="213" spans="1:65" s="2" customFormat="1" ht="14.4" customHeight="1">
      <c r="A213" s="35"/>
      <c r="B213" s="36"/>
      <c r="C213" s="179" t="s">
        <v>778</v>
      </c>
      <c r="D213" s="179" t="s">
        <v>242</v>
      </c>
      <c r="E213" s="180" t="s">
        <v>1642</v>
      </c>
      <c r="F213" s="181" t="s">
        <v>1643</v>
      </c>
      <c r="G213" s="182" t="s">
        <v>370</v>
      </c>
      <c r="H213" s="183">
        <v>2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47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331</v>
      </c>
      <c r="AT213" s="190" t="s">
        <v>242</v>
      </c>
      <c r="AU213" s="190" t="s">
        <v>86</v>
      </c>
      <c r="AY213" s="18" t="s">
        <v>237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84</v>
      </c>
      <c r="BK213" s="191">
        <f>ROUND(I213*H213,2)</f>
        <v>0</v>
      </c>
      <c r="BL213" s="18" t="s">
        <v>331</v>
      </c>
      <c r="BM213" s="190" t="s">
        <v>1644</v>
      </c>
    </row>
    <row r="214" spans="1:65" s="2" customFormat="1" ht="10">
      <c r="A214" s="35"/>
      <c r="B214" s="36"/>
      <c r="C214" s="37"/>
      <c r="D214" s="192" t="s">
        <v>249</v>
      </c>
      <c r="E214" s="37"/>
      <c r="F214" s="193" t="s">
        <v>1643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86</v>
      </c>
    </row>
    <row r="215" spans="1:65" s="2" customFormat="1" ht="14.4" customHeight="1">
      <c r="A215" s="35"/>
      <c r="B215" s="36"/>
      <c r="C215" s="225" t="s">
        <v>787</v>
      </c>
      <c r="D215" s="225" t="s">
        <v>680</v>
      </c>
      <c r="E215" s="226" t="s">
        <v>1645</v>
      </c>
      <c r="F215" s="227" t="s">
        <v>1646</v>
      </c>
      <c r="G215" s="228" t="s">
        <v>370</v>
      </c>
      <c r="H215" s="229">
        <v>2</v>
      </c>
      <c r="I215" s="230"/>
      <c r="J215" s="231">
        <f>ROUND(I215*H215,2)</f>
        <v>0</v>
      </c>
      <c r="K215" s="227" t="s">
        <v>19</v>
      </c>
      <c r="L215" s="232"/>
      <c r="M215" s="233" t="s">
        <v>19</v>
      </c>
      <c r="N215" s="234" t="s">
        <v>47</v>
      </c>
      <c r="O215" s="65"/>
      <c r="P215" s="188">
        <f>O215*H215</f>
        <v>0</v>
      </c>
      <c r="Q215" s="188">
        <v>1.3999999999999999E-4</v>
      </c>
      <c r="R215" s="188">
        <f>Q215*H215</f>
        <v>2.7999999999999998E-4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602</v>
      </c>
      <c r="AT215" s="190" t="s">
        <v>680</v>
      </c>
      <c r="AU215" s="190" t="s">
        <v>86</v>
      </c>
      <c r="AY215" s="18" t="s">
        <v>237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84</v>
      </c>
      <c r="BK215" s="191">
        <f>ROUND(I215*H215,2)</f>
        <v>0</v>
      </c>
      <c r="BL215" s="18" t="s">
        <v>331</v>
      </c>
      <c r="BM215" s="190" t="s">
        <v>1647</v>
      </c>
    </row>
    <row r="216" spans="1:65" s="2" customFormat="1" ht="10">
      <c r="A216" s="35"/>
      <c r="B216" s="36"/>
      <c r="C216" s="37"/>
      <c r="D216" s="192" t="s">
        <v>249</v>
      </c>
      <c r="E216" s="37"/>
      <c r="F216" s="193" t="s">
        <v>1646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86</v>
      </c>
    </row>
    <row r="217" spans="1:65" s="2" customFormat="1" ht="14.4" customHeight="1">
      <c r="A217" s="35"/>
      <c r="B217" s="36"/>
      <c r="C217" s="179" t="s">
        <v>799</v>
      </c>
      <c r="D217" s="179" t="s">
        <v>242</v>
      </c>
      <c r="E217" s="180" t="s">
        <v>1648</v>
      </c>
      <c r="F217" s="181" t="s">
        <v>1649</v>
      </c>
      <c r="G217" s="182" t="s">
        <v>370</v>
      </c>
      <c r="H217" s="183">
        <v>1</v>
      </c>
      <c r="I217" s="184"/>
      <c r="J217" s="185">
        <f>ROUND(I217*H217,2)</f>
        <v>0</v>
      </c>
      <c r="K217" s="181" t="s">
        <v>19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331</v>
      </c>
      <c r="AT217" s="190" t="s">
        <v>242</v>
      </c>
      <c r="AU217" s="190" t="s">
        <v>86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331</v>
      </c>
      <c r="BM217" s="190" t="s">
        <v>1650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1649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86</v>
      </c>
    </row>
    <row r="219" spans="1:65" s="2" customFormat="1" ht="14.4" customHeight="1">
      <c r="A219" s="35"/>
      <c r="B219" s="36"/>
      <c r="C219" s="225" t="s">
        <v>808</v>
      </c>
      <c r="D219" s="225" t="s">
        <v>680</v>
      </c>
      <c r="E219" s="226" t="s">
        <v>1651</v>
      </c>
      <c r="F219" s="227" t="s">
        <v>1652</v>
      </c>
      <c r="G219" s="228" t="s">
        <v>370</v>
      </c>
      <c r="H219" s="229">
        <v>1</v>
      </c>
      <c r="I219" s="230"/>
      <c r="J219" s="231">
        <f>ROUND(I219*H219,2)</f>
        <v>0</v>
      </c>
      <c r="K219" s="227" t="s">
        <v>19</v>
      </c>
      <c r="L219" s="232"/>
      <c r="M219" s="233" t="s">
        <v>19</v>
      </c>
      <c r="N219" s="234" t="s">
        <v>47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602</v>
      </c>
      <c r="AT219" s="190" t="s">
        <v>680</v>
      </c>
      <c r="AU219" s="190" t="s">
        <v>86</v>
      </c>
      <c r="AY219" s="18" t="s">
        <v>237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84</v>
      </c>
      <c r="BK219" s="191">
        <f>ROUND(I219*H219,2)</f>
        <v>0</v>
      </c>
      <c r="BL219" s="18" t="s">
        <v>331</v>
      </c>
      <c r="BM219" s="190" t="s">
        <v>1653</v>
      </c>
    </row>
    <row r="220" spans="1:65" s="2" customFormat="1" ht="10">
      <c r="A220" s="35"/>
      <c r="B220" s="36"/>
      <c r="C220" s="37"/>
      <c r="D220" s="192" t="s">
        <v>249</v>
      </c>
      <c r="E220" s="37"/>
      <c r="F220" s="193" t="s">
        <v>1652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86</v>
      </c>
    </row>
    <row r="221" spans="1:65" s="2" customFormat="1" ht="14.4" customHeight="1">
      <c r="A221" s="35"/>
      <c r="B221" s="36"/>
      <c r="C221" s="225" t="s">
        <v>820</v>
      </c>
      <c r="D221" s="225" t="s">
        <v>680</v>
      </c>
      <c r="E221" s="226" t="s">
        <v>1654</v>
      </c>
      <c r="F221" s="227" t="s">
        <v>1655</v>
      </c>
      <c r="G221" s="228" t="s">
        <v>245</v>
      </c>
      <c r="H221" s="229">
        <v>1</v>
      </c>
      <c r="I221" s="230"/>
      <c r="J221" s="231">
        <f>ROUND(I221*H221,2)</f>
        <v>0</v>
      </c>
      <c r="K221" s="227" t="s">
        <v>19</v>
      </c>
      <c r="L221" s="232"/>
      <c r="M221" s="233" t="s">
        <v>19</v>
      </c>
      <c r="N221" s="234" t="s">
        <v>47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602</v>
      </c>
      <c r="AT221" s="190" t="s">
        <v>680</v>
      </c>
      <c r="AU221" s="190" t="s">
        <v>86</v>
      </c>
      <c r="AY221" s="18" t="s">
        <v>237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84</v>
      </c>
      <c r="BK221" s="191">
        <f>ROUND(I221*H221,2)</f>
        <v>0</v>
      </c>
      <c r="BL221" s="18" t="s">
        <v>331</v>
      </c>
      <c r="BM221" s="190" t="s">
        <v>1656</v>
      </c>
    </row>
    <row r="222" spans="1:65" s="2" customFormat="1" ht="10">
      <c r="A222" s="35"/>
      <c r="B222" s="36"/>
      <c r="C222" s="37"/>
      <c r="D222" s="192" t="s">
        <v>249</v>
      </c>
      <c r="E222" s="37"/>
      <c r="F222" s="193" t="s">
        <v>1655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249</v>
      </c>
      <c r="AU222" s="18" t="s">
        <v>86</v>
      </c>
    </row>
    <row r="223" spans="1:65" s="2" customFormat="1" ht="14.4" customHeight="1">
      <c r="A223" s="35"/>
      <c r="B223" s="36"/>
      <c r="C223" s="225" t="s">
        <v>855</v>
      </c>
      <c r="D223" s="225" t="s">
        <v>680</v>
      </c>
      <c r="E223" s="226" t="s">
        <v>1657</v>
      </c>
      <c r="F223" s="227" t="s">
        <v>1658</v>
      </c>
      <c r="G223" s="228" t="s">
        <v>245</v>
      </c>
      <c r="H223" s="229">
        <v>1</v>
      </c>
      <c r="I223" s="230"/>
      <c r="J223" s="231">
        <f>ROUND(I223*H223,2)</f>
        <v>0</v>
      </c>
      <c r="K223" s="227" t="s">
        <v>19</v>
      </c>
      <c r="L223" s="232"/>
      <c r="M223" s="233" t="s">
        <v>19</v>
      </c>
      <c r="N223" s="234" t="s">
        <v>47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602</v>
      </c>
      <c r="AT223" s="190" t="s">
        <v>680</v>
      </c>
      <c r="AU223" s="190" t="s">
        <v>86</v>
      </c>
      <c r="AY223" s="18" t="s">
        <v>237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84</v>
      </c>
      <c r="BK223" s="191">
        <f>ROUND(I223*H223,2)</f>
        <v>0</v>
      </c>
      <c r="BL223" s="18" t="s">
        <v>331</v>
      </c>
      <c r="BM223" s="190" t="s">
        <v>1659</v>
      </c>
    </row>
    <row r="224" spans="1:65" s="2" customFormat="1" ht="10">
      <c r="A224" s="35"/>
      <c r="B224" s="36"/>
      <c r="C224" s="37"/>
      <c r="D224" s="192" t="s">
        <v>249</v>
      </c>
      <c r="E224" s="37"/>
      <c r="F224" s="193" t="s">
        <v>1658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249</v>
      </c>
      <c r="AU224" s="18" t="s">
        <v>86</v>
      </c>
    </row>
    <row r="225" spans="1:65" s="2" customFormat="1" ht="22.25" customHeight="1">
      <c r="A225" s="35"/>
      <c r="B225" s="36"/>
      <c r="C225" s="179" t="s">
        <v>865</v>
      </c>
      <c r="D225" s="179" t="s">
        <v>242</v>
      </c>
      <c r="E225" s="180" t="s">
        <v>1660</v>
      </c>
      <c r="F225" s="181" t="s">
        <v>1661</v>
      </c>
      <c r="G225" s="182" t="s">
        <v>370</v>
      </c>
      <c r="H225" s="183">
        <v>2</v>
      </c>
      <c r="I225" s="184"/>
      <c r="J225" s="185">
        <f>ROUND(I225*H225,2)</f>
        <v>0</v>
      </c>
      <c r="K225" s="181" t="s">
        <v>19</v>
      </c>
      <c r="L225" s="40"/>
      <c r="M225" s="186" t="s">
        <v>19</v>
      </c>
      <c r="N225" s="187" t="s">
        <v>47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331</v>
      </c>
      <c r="AT225" s="190" t="s">
        <v>242</v>
      </c>
      <c r="AU225" s="190" t="s">
        <v>86</v>
      </c>
      <c r="AY225" s="18" t="s">
        <v>237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84</v>
      </c>
      <c r="BK225" s="191">
        <f>ROUND(I225*H225,2)</f>
        <v>0</v>
      </c>
      <c r="BL225" s="18" t="s">
        <v>331</v>
      </c>
      <c r="BM225" s="190" t="s">
        <v>1662</v>
      </c>
    </row>
    <row r="226" spans="1:65" s="2" customFormat="1" ht="10">
      <c r="A226" s="35"/>
      <c r="B226" s="36"/>
      <c r="C226" s="37"/>
      <c r="D226" s="192" t="s">
        <v>249</v>
      </c>
      <c r="E226" s="37"/>
      <c r="F226" s="193" t="s">
        <v>1661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86</v>
      </c>
    </row>
    <row r="227" spans="1:65" s="2" customFormat="1" ht="14.4" customHeight="1">
      <c r="A227" s="35"/>
      <c r="B227" s="36"/>
      <c r="C227" s="225" t="s">
        <v>873</v>
      </c>
      <c r="D227" s="225" t="s">
        <v>680</v>
      </c>
      <c r="E227" s="226" t="s">
        <v>1663</v>
      </c>
      <c r="F227" s="227" t="s">
        <v>1664</v>
      </c>
      <c r="G227" s="228" t="s">
        <v>370</v>
      </c>
      <c r="H227" s="229">
        <v>2</v>
      </c>
      <c r="I227" s="230"/>
      <c r="J227" s="231">
        <f>ROUND(I227*H227,2)</f>
        <v>0</v>
      </c>
      <c r="K227" s="227" t="s">
        <v>19</v>
      </c>
      <c r="L227" s="232"/>
      <c r="M227" s="233" t="s">
        <v>19</v>
      </c>
      <c r="N227" s="234" t="s">
        <v>47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602</v>
      </c>
      <c r="AT227" s="190" t="s">
        <v>680</v>
      </c>
      <c r="AU227" s="190" t="s">
        <v>86</v>
      </c>
      <c r="AY227" s="18" t="s">
        <v>237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84</v>
      </c>
      <c r="BK227" s="191">
        <f>ROUND(I227*H227,2)</f>
        <v>0</v>
      </c>
      <c r="BL227" s="18" t="s">
        <v>331</v>
      </c>
      <c r="BM227" s="190" t="s">
        <v>1665</v>
      </c>
    </row>
    <row r="228" spans="1:65" s="2" customFormat="1" ht="10">
      <c r="A228" s="35"/>
      <c r="B228" s="36"/>
      <c r="C228" s="37"/>
      <c r="D228" s="192" t="s">
        <v>249</v>
      </c>
      <c r="E228" s="37"/>
      <c r="F228" s="193" t="s">
        <v>1664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86</v>
      </c>
    </row>
    <row r="229" spans="1:65" s="2" customFormat="1" ht="14.4" customHeight="1">
      <c r="A229" s="35"/>
      <c r="B229" s="36"/>
      <c r="C229" s="179" t="s">
        <v>881</v>
      </c>
      <c r="D229" s="179" t="s">
        <v>242</v>
      </c>
      <c r="E229" s="180" t="s">
        <v>1666</v>
      </c>
      <c r="F229" s="181" t="s">
        <v>1667</v>
      </c>
      <c r="G229" s="182" t="s">
        <v>370</v>
      </c>
      <c r="H229" s="183">
        <v>49</v>
      </c>
      <c r="I229" s="184"/>
      <c r="J229" s="185">
        <f>ROUND(I229*H229,2)</f>
        <v>0</v>
      </c>
      <c r="K229" s="181" t="s">
        <v>19</v>
      </c>
      <c r="L229" s="40"/>
      <c r="M229" s="186" t="s">
        <v>19</v>
      </c>
      <c r="N229" s="187" t="s">
        <v>47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331</v>
      </c>
      <c r="AT229" s="190" t="s">
        <v>242</v>
      </c>
      <c r="AU229" s="190" t="s">
        <v>86</v>
      </c>
      <c r="AY229" s="18" t="s">
        <v>237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84</v>
      </c>
      <c r="BK229" s="191">
        <f>ROUND(I229*H229,2)</f>
        <v>0</v>
      </c>
      <c r="BL229" s="18" t="s">
        <v>331</v>
      </c>
      <c r="BM229" s="190" t="s">
        <v>1668</v>
      </c>
    </row>
    <row r="230" spans="1:65" s="2" customFormat="1" ht="10">
      <c r="A230" s="35"/>
      <c r="B230" s="36"/>
      <c r="C230" s="37"/>
      <c r="D230" s="192" t="s">
        <v>249</v>
      </c>
      <c r="E230" s="37"/>
      <c r="F230" s="193" t="s">
        <v>1667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249</v>
      </c>
      <c r="AU230" s="18" t="s">
        <v>86</v>
      </c>
    </row>
    <row r="231" spans="1:65" s="2" customFormat="1" ht="19.75" customHeight="1">
      <c r="A231" s="35"/>
      <c r="B231" s="36"/>
      <c r="C231" s="225" t="s">
        <v>888</v>
      </c>
      <c r="D231" s="225" t="s">
        <v>680</v>
      </c>
      <c r="E231" s="226" t="s">
        <v>1669</v>
      </c>
      <c r="F231" s="227" t="s">
        <v>1670</v>
      </c>
      <c r="G231" s="228" t="s">
        <v>370</v>
      </c>
      <c r="H231" s="229">
        <v>13</v>
      </c>
      <c r="I231" s="230"/>
      <c r="J231" s="231">
        <f>ROUND(I231*H231,2)</f>
        <v>0</v>
      </c>
      <c r="K231" s="227" t="s">
        <v>19</v>
      </c>
      <c r="L231" s="232"/>
      <c r="M231" s="233" t="s">
        <v>19</v>
      </c>
      <c r="N231" s="234" t="s">
        <v>47</v>
      </c>
      <c r="O231" s="65"/>
      <c r="P231" s="188">
        <f>O231*H231</f>
        <v>0</v>
      </c>
      <c r="Q231" s="188">
        <v>5.0000000000000001E-4</v>
      </c>
      <c r="R231" s="188">
        <f>Q231*H231</f>
        <v>6.5000000000000006E-3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602</v>
      </c>
      <c r="AT231" s="190" t="s">
        <v>680</v>
      </c>
      <c r="AU231" s="190" t="s">
        <v>86</v>
      </c>
      <c r="AY231" s="18" t="s">
        <v>237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84</v>
      </c>
      <c r="BK231" s="191">
        <f>ROUND(I231*H231,2)</f>
        <v>0</v>
      </c>
      <c r="BL231" s="18" t="s">
        <v>331</v>
      </c>
      <c r="BM231" s="190" t="s">
        <v>1671</v>
      </c>
    </row>
    <row r="232" spans="1:65" s="2" customFormat="1" ht="10">
      <c r="A232" s="35"/>
      <c r="B232" s="36"/>
      <c r="C232" s="37"/>
      <c r="D232" s="192" t="s">
        <v>249</v>
      </c>
      <c r="E232" s="37"/>
      <c r="F232" s="193" t="s">
        <v>1670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249</v>
      </c>
      <c r="AU232" s="18" t="s">
        <v>86</v>
      </c>
    </row>
    <row r="233" spans="1:65" s="2" customFormat="1" ht="14.4" customHeight="1">
      <c r="A233" s="35"/>
      <c r="B233" s="36"/>
      <c r="C233" s="225" t="s">
        <v>895</v>
      </c>
      <c r="D233" s="225" t="s">
        <v>680</v>
      </c>
      <c r="E233" s="226" t="s">
        <v>1672</v>
      </c>
      <c r="F233" s="227" t="s">
        <v>1673</v>
      </c>
      <c r="G233" s="228" t="s">
        <v>370</v>
      </c>
      <c r="H233" s="229">
        <v>24</v>
      </c>
      <c r="I233" s="230"/>
      <c r="J233" s="231">
        <f>ROUND(I233*H233,2)</f>
        <v>0</v>
      </c>
      <c r="K233" s="227" t="s">
        <v>19</v>
      </c>
      <c r="L233" s="232"/>
      <c r="M233" s="233" t="s">
        <v>19</v>
      </c>
      <c r="N233" s="234" t="s">
        <v>47</v>
      </c>
      <c r="O233" s="65"/>
      <c r="P233" s="188">
        <f>O233*H233</f>
        <v>0</v>
      </c>
      <c r="Q233" s="188">
        <v>7.5000000000000002E-4</v>
      </c>
      <c r="R233" s="188">
        <f>Q233*H233</f>
        <v>1.8000000000000002E-2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602</v>
      </c>
      <c r="AT233" s="190" t="s">
        <v>680</v>
      </c>
      <c r="AU233" s="190" t="s">
        <v>86</v>
      </c>
      <c r="AY233" s="18" t="s">
        <v>237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84</v>
      </c>
      <c r="BK233" s="191">
        <f>ROUND(I233*H233,2)</f>
        <v>0</v>
      </c>
      <c r="BL233" s="18" t="s">
        <v>331</v>
      </c>
      <c r="BM233" s="190" t="s">
        <v>1674</v>
      </c>
    </row>
    <row r="234" spans="1:65" s="2" customFormat="1" ht="10">
      <c r="A234" s="35"/>
      <c r="B234" s="36"/>
      <c r="C234" s="37"/>
      <c r="D234" s="192" t="s">
        <v>249</v>
      </c>
      <c r="E234" s="37"/>
      <c r="F234" s="193" t="s">
        <v>1673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249</v>
      </c>
      <c r="AU234" s="18" t="s">
        <v>86</v>
      </c>
    </row>
    <row r="235" spans="1:65" s="2" customFormat="1" ht="14.4" customHeight="1">
      <c r="A235" s="35"/>
      <c r="B235" s="36"/>
      <c r="C235" s="225" t="s">
        <v>901</v>
      </c>
      <c r="D235" s="225" t="s">
        <v>680</v>
      </c>
      <c r="E235" s="226" t="s">
        <v>1675</v>
      </c>
      <c r="F235" s="227" t="s">
        <v>1676</v>
      </c>
      <c r="G235" s="228" t="s">
        <v>370</v>
      </c>
      <c r="H235" s="229">
        <v>20</v>
      </c>
      <c r="I235" s="230"/>
      <c r="J235" s="231">
        <f>ROUND(I235*H235,2)</f>
        <v>0</v>
      </c>
      <c r="K235" s="227" t="s">
        <v>19</v>
      </c>
      <c r="L235" s="232"/>
      <c r="M235" s="233" t="s">
        <v>19</v>
      </c>
      <c r="N235" s="234" t="s">
        <v>47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288</v>
      </c>
      <c r="AT235" s="190" t="s">
        <v>680</v>
      </c>
      <c r="AU235" s="190" t="s">
        <v>86</v>
      </c>
      <c r="AY235" s="18" t="s">
        <v>237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84</v>
      </c>
      <c r="BK235" s="191">
        <f>ROUND(I235*H235,2)</f>
        <v>0</v>
      </c>
      <c r="BL235" s="18" t="s">
        <v>254</v>
      </c>
      <c r="BM235" s="190" t="s">
        <v>1677</v>
      </c>
    </row>
    <row r="236" spans="1:65" s="2" customFormat="1" ht="10">
      <c r="A236" s="35"/>
      <c r="B236" s="36"/>
      <c r="C236" s="37"/>
      <c r="D236" s="192" t="s">
        <v>249</v>
      </c>
      <c r="E236" s="37"/>
      <c r="F236" s="193" t="s">
        <v>1676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249</v>
      </c>
      <c r="AU236" s="18" t="s">
        <v>86</v>
      </c>
    </row>
    <row r="237" spans="1:65" s="2" customFormat="1" ht="14.4" customHeight="1">
      <c r="A237" s="35"/>
      <c r="B237" s="36"/>
      <c r="C237" s="225" t="s">
        <v>908</v>
      </c>
      <c r="D237" s="225" t="s">
        <v>680</v>
      </c>
      <c r="E237" s="226" t="s">
        <v>1678</v>
      </c>
      <c r="F237" s="227" t="s">
        <v>1679</v>
      </c>
      <c r="G237" s="228" t="s">
        <v>370</v>
      </c>
      <c r="H237" s="229">
        <v>4</v>
      </c>
      <c r="I237" s="230"/>
      <c r="J237" s="231">
        <f>ROUND(I237*H237,2)</f>
        <v>0</v>
      </c>
      <c r="K237" s="227" t="s">
        <v>19</v>
      </c>
      <c r="L237" s="232"/>
      <c r="M237" s="233" t="s">
        <v>19</v>
      </c>
      <c r="N237" s="234" t="s">
        <v>47</v>
      </c>
      <c r="O237" s="65"/>
      <c r="P237" s="188">
        <f>O237*H237</f>
        <v>0</v>
      </c>
      <c r="Q237" s="188">
        <v>8.9999999999999998E-4</v>
      </c>
      <c r="R237" s="188">
        <f>Q237*H237</f>
        <v>3.5999999999999999E-3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602</v>
      </c>
      <c r="AT237" s="190" t="s">
        <v>680</v>
      </c>
      <c r="AU237" s="190" t="s">
        <v>86</v>
      </c>
      <c r="AY237" s="18" t="s">
        <v>237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84</v>
      </c>
      <c r="BK237" s="191">
        <f>ROUND(I237*H237,2)</f>
        <v>0</v>
      </c>
      <c r="BL237" s="18" t="s">
        <v>331</v>
      </c>
      <c r="BM237" s="190" t="s">
        <v>1680</v>
      </c>
    </row>
    <row r="238" spans="1:65" s="2" customFormat="1" ht="10">
      <c r="A238" s="35"/>
      <c r="B238" s="36"/>
      <c r="C238" s="37"/>
      <c r="D238" s="192" t="s">
        <v>249</v>
      </c>
      <c r="E238" s="37"/>
      <c r="F238" s="193" t="s">
        <v>1679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249</v>
      </c>
      <c r="AU238" s="18" t="s">
        <v>86</v>
      </c>
    </row>
    <row r="239" spans="1:65" s="2" customFormat="1" ht="14.4" customHeight="1">
      <c r="A239" s="35"/>
      <c r="B239" s="36"/>
      <c r="C239" s="225" t="s">
        <v>914</v>
      </c>
      <c r="D239" s="225" t="s">
        <v>680</v>
      </c>
      <c r="E239" s="226" t="s">
        <v>1681</v>
      </c>
      <c r="F239" s="227" t="s">
        <v>1682</v>
      </c>
      <c r="G239" s="228" t="s">
        <v>370</v>
      </c>
      <c r="H239" s="229">
        <v>7</v>
      </c>
      <c r="I239" s="230"/>
      <c r="J239" s="231">
        <f>ROUND(I239*H239,2)</f>
        <v>0</v>
      </c>
      <c r="K239" s="227" t="s">
        <v>19</v>
      </c>
      <c r="L239" s="232"/>
      <c r="M239" s="233" t="s">
        <v>19</v>
      </c>
      <c r="N239" s="234" t="s">
        <v>47</v>
      </c>
      <c r="O239" s="65"/>
      <c r="P239" s="188">
        <f>O239*H239</f>
        <v>0</v>
      </c>
      <c r="Q239" s="188">
        <v>1.73E-3</v>
      </c>
      <c r="R239" s="188">
        <f>Q239*H239</f>
        <v>1.2109999999999999E-2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602</v>
      </c>
      <c r="AT239" s="190" t="s">
        <v>680</v>
      </c>
      <c r="AU239" s="190" t="s">
        <v>86</v>
      </c>
      <c r="AY239" s="18" t="s">
        <v>237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84</v>
      </c>
      <c r="BK239" s="191">
        <f>ROUND(I239*H239,2)</f>
        <v>0</v>
      </c>
      <c r="BL239" s="18" t="s">
        <v>331</v>
      </c>
      <c r="BM239" s="190" t="s">
        <v>1683</v>
      </c>
    </row>
    <row r="240" spans="1:65" s="2" customFormat="1" ht="10">
      <c r="A240" s="35"/>
      <c r="B240" s="36"/>
      <c r="C240" s="37"/>
      <c r="D240" s="192" t="s">
        <v>249</v>
      </c>
      <c r="E240" s="37"/>
      <c r="F240" s="193" t="s">
        <v>1682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249</v>
      </c>
      <c r="AU240" s="18" t="s">
        <v>86</v>
      </c>
    </row>
    <row r="241" spans="1:65" s="2" customFormat="1" ht="14.4" customHeight="1">
      <c r="A241" s="35"/>
      <c r="B241" s="36"/>
      <c r="C241" s="225" t="s">
        <v>1280</v>
      </c>
      <c r="D241" s="225" t="s">
        <v>680</v>
      </c>
      <c r="E241" s="226" t="s">
        <v>1684</v>
      </c>
      <c r="F241" s="227" t="s">
        <v>1685</v>
      </c>
      <c r="G241" s="228" t="s">
        <v>370</v>
      </c>
      <c r="H241" s="229">
        <v>1</v>
      </c>
      <c r="I241" s="230"/>
      <c r="J241" s="231">
        <f>ROUND(I241*H241,2)</f>
        <v>0</v>
      </c>
      <c r="K241" s="227" t="s">
        <v>19</v>
      </c>
      <c r="L241" s="232"/>
      <c r="M241" s="233" t="s">
        <v>19</v>
      </c>
      <c r="N241" s="234" t="s">
        <v>47</v>
      </c>
      <c r="O241" s="65"/>
      <c r="P241" s="188">
        <f>O241*H241</f>
        <v>0</v>
      </c>
      <c r="Q241" s="188">
        <v>1.73E-3</v>
      </c>
      <c r="R241" s="188">
        <f>Q241*H241</f>
        <v>1.73E-3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602</v>
      </c>
      <c r="AT241" s="190" t="s">
        <v>680</v>
      </c>
      <c r="AU241" s="190" t="s">
        <v>86</v>
      </c>
      <c r="AY241" s="18" t="s">
        <v>237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84</v>
      </c>
      <c r="BK241" s="191">
        <f>ROUND(I241*H241,2)</f>
        <v>0</v>
      </c>
      <c r="BL241" s="18" t="s">
        <v>331</v>
      </c>
      <c r="BM241" s="190" t="s">
        <v>1686</v>
      </c>
    </row>
    <row r="242" spans="1:65" s="2" customFormat="1" ht="10">
      <c r="A242" s="35"/>
      <c r="B242" s="36"/>
      <c r="C242" s="37"/>
      <c r="D242" s="192" t="s">
        <v>249</v>
      </c>
      <c r="E242" s="37"/>
      <c r="F242" s="193" t="s">
        <v>1685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249</v>
      </c>
      <c r="AU242" s="18" t="s">
        <v>86</v>
      </c>
    </row>
    <row r="243" spans="1:65" s="12" customFormat="1" ht="25.9" customHeight="1">
      <c r="B243" s="163"/>
      <c r="C243" s="164"/>
      <c r="D243" s="165" t="s">
        <v>75</v>
      </c>
      <c r="E243" s="166" t="s">
        <v>680</v>
      </c>
      <c r="F243" s="166" t="s">
        <v>1687</v>
      </c>
      <c r="G243" s="164"/>
      <c r="H243" s="164"/>
      <c r="I243" s="167"/>
      <c r="J243" s="168">
        <f>BK243</f>
        <v>0</v>
      </c>
      <c r="K243" s="164"/>
      <c r="L243" s="169"/>
      <c r="M243" s="170"/>
      <c r="N243" s="171"/>
      <c r="O243" s="171"/>
      <c r="P243" s="172">
        <f>P244</f>
        <v>0</v>
      </c>
      <c r="Q243" s="171"/>
      <c r="R243" s="172">
        <f>R244</f>
        <v>0</v>
      </c>
      <c r="S243" s="171"/>
      <c r="T243" s="173">
        <f>T244</f>
        <v>0</v>
      </c>
      <c r="AR243" s="174" t="s">
        <v>260</v>
      </c>
      <c r="AT243" s="175" t="s">
        <v>75</v>
      </c>
      <c r="AU243" s="175" t="s">
        <v>76</v>
      </c>
      <c r="AY243" s="174" t="s">
        <v>237</v>
      </c>
      <c r="BK243" s="176">
        <f>BK244</f>
        <v>0</v>
      </c>
    </row>
    <row r="244" spans="1:65" s="12" customFormat="1" ht="22.75" customHeight="1">
      <c r="B244" s="163"/>
      <c r="C244" s="164"/>
      <c r="D244" s="165" t="s">
        <v>75</v>
      </c>
      <c r="E244" s="177" t="s">
        <v>1688</v>
      </c>
      <c r="F244" s="177" t="s">
        <v>1689</v>
      </c>
      <c r="G244" s="164"/>
      <c r="H244" s="164"/>
      <c r="I244" s="167"/>
      <c r="J244" s="178">
        <f>BK244</f>
        <v>0</v>
      </c>
      <c r="K244" s="164"/>
      <c r="L244" s="169"/>
      <c r="M244" s="170"/>
      <c r="N244" s="171"/>
      <c r="O244" s="171"/>
      <c r="P244" s="172">
        <f>SUM(P245:P246)</f>
        <v>0</v>
      </c>
      <c r="Q244" s="171"/>
      <c r="R244" s="172">
        <f>SUM(R245:R246)</f>
        <v>0</v>
      </c>
      <c r="S244" s="171"/>
      <c r="T244" s="173">
        <f>SUM(T245:T246)</f>
        <v>0</v>
      </c>
      <c r="AR244" s="174" t="s">
        <v>260</v>
      </c>
      <c r="AT244" s="175" t="s">
        <v>75</v>
      </c>
      <c r="AU244" s="175" t="s">
        <v>84</v>
      </c>
      <c r="AY244" s="174" t="s">
        <v>237</v>
      </c>
      <c r="BK244" s="176">
        <f>SUM(BK245:BK246)</f>
        <v>0</v>
      </c>
    </row>
    <row r="245" spans="1:65" s="2" customFormat="1" ht="22.25" customHeight="1">
      <c r="A245" s="35"/>
      <c r="B245" s="36"/>
      <c r="C245" s="179" t="s">
        <v>1287</v>
      </c>
      <c r="D245" s="179" t="s">
        <v>242</v>
      </c>
      <c r="E245" s="180" t="s">
        <v>1690</v>
      </c>
      <c r="F245" s="181" t="s">
        <v>1691</v>
      </c>
      <c r="G245" s="182" t="s">
        <v>370</v>
      </c>
      <c r="H245" s="183">
        <v>1</v>
      </c>
      <c r="I245" s="184"/>
      <c r="J245" s="185">
        <f>ROUND(I245*H245,2)</f>
        <v>0</v>
      </c>
      <c r="K245" s="181" t="s">
        <v>19</v>
      </c>
      <c r="L245" s="40"/>
      <c r="M245" s="186" t="s">
        <v>19</v>
      </c>
      <c r="N245" s="187" t="s">
        <v>47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895</v>
      </c>
      <c r="AT245" s="190" t="s">
        <v>242</v>
      </c>
      <c r="AU245" s="190" t="s">
        <v>86</v>
      </c>
      <c r="AY245" s="18" t="s">
        <v>237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84</v>
      </c>
      <c r="BK245" s="191">
        <f>ROUND(I245*H245,2)</f>
        <v>0</v>
      </c>
      <c r="BL245" s="18" t="s">
        <v>895</v>
      </c>
      <c r="BM245" s="190" t="s">
        <v>1692</v>
      </c>
    </row>
    <row r="246" spans="1:65" s="2" customFormat="1" ht="18">
      <c r="A246" s="35"/>
      <c r="B246" s="36"/>
      <c r="C246" s="37"/>
      <c r="D246" s="192" t="s">
        <v>249</v>
      </c>
      <c r="E246" s="37"/>
      <c r="F246" s="193" t="s">
        <v>1691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249</v>
      </c>
      <c r="AU246" s="18" t="s">
        <v>86</v>
      </c>
    </row>
    <row r="247" spans="1:65" s="12" customFormat="1" ht="25.9" customHeight="1">
      <c r="B247" s="163"/>
      <c r="C247" s="164"/>
      <c r="D247" s="165" t="s">
        <v>75</v>
      </c>
      <c r="E247" s="166" t="s">
        <v>82</v>
      </c>
      <c r="F247" s="166" t="s">
        <v>238</v>
      </c>
      <c r="G247" s="164"/>
      <c r="H247" s="164"/>
      <c r="I247" s="167"/>
      <c r="J247" s="168">
        <f>BK247</f>
        <v>0</v>
      </c>
      <c r="K247" s="164"/>
      <c r="L247" s="169"/>
      <c r="M247" s="170"/>
      <c r="N247" s="171"/>
      <c r="O247" s="171"/>
      <c r="P247" s="172">
        <f>P248+P253+P258+P261</f>
        <v>0</v>
      </c>
      <c r="Q247" s="171"/>
      <c r="R247" s="172">
        <f>R248+R253+R258+R261</f>
        <v>0</v>
      </c>
      <c r="S247" s="171"/>
      <c r="T247" s="173">
        <f>T248+T253+T258+T261</f>
        <v>0.52800000000000002</v>
      </c>
      <c r="AR247" s="174" t="s">
        <v>239</v>
      </c>
      <c r="AT247" s="175" t="s">
        <v>75</v>
      </c>
      <c r="AU247" s="175" t="s">
        <v>76</v>
      </c>
      <c r="AY247" s="174" t="s">
        <v>237</v>
      </c>
      <c r="BK247" s="176">
        <f>BK248+BK253+BK258+BK261</f>
        <v>0</v>
      </c>
    </row>
    <row r="248" spans="1:65" s="12" customFormat="1" ht="22.75" customHeight="1">
      <c r="B248" s="163"/>
      <c r="C248" s="164"/>
      <c r="D248" s="165" t="s">
        <v>75</v>
      </c>
      <c r="E248" s="177" t="s">
        <v>240</v>
      </c>
      <c r="F248" s="177" t="s">
        <v>241</v>
      </c>
      <c r="G248" s="164"/>
      <c r="H248" s="164"/>
      <c r="I248" s="167"/>
      <c r="J248" s="178">
        <f>BK248</f>
        <v>0</v>
      </c>
      <c r="K248" s="164"/>
      <c r="L248" s="169"/>
      <c r="M248" s="170"/>
      <c r="N248" s="171"/>
      <c r="O248" s="171"/>
      <c r="P248" s="172">
        <f>SUM(P249:P252)</f>
        <v>0</v>
      </c>
      <c r="Q248" s="171"/>
      <c r="R248" s="172">
        <f>SUM(R249:R252)</f>
        <v>0</v>
      </c>
      <c r="S248" s="171"/>
      <c r="T248" s="173">
        <f>SUM(T249:T252)</f>
        <v>0.52800000000000002</v>
      </c>
      <c r="AR248" s="174" t="s">
        <v>239</v>
      </c>
      <c r="AT248" s="175" t="s">
        <v>75</v>
      </c>
      <c r="AU248" s="175" t="s">
        <v>84</v>
      </c>
      <c r="AY248" s="174" t="s">
        <v>237</v>
      </c>
      <c r="BK248" s="176">
        <f>SUM(BK249:BK252)</f>
        <v>0</v>
      </c>
    </row>
    <row r="249" spans="1:65" s="2" customFormat="1" ht="14.4" customHeight="1">
      <c r="A249" s="35"/>
      <c r="B249" s="36"/>
      <c r="C249" s="179" t="s">
        <v>1290</v>
      </c>
      <c r="D249" s="179" t="s">
        <v>242</v>
      </c>
      <c r="E249" s="180" t="s">
        <v>1693</v>
      </c>
      <c r="F249" s="181" t="s">
        <v>1694</v>
      </c>
      <c r="G249" s="182" t="s">
        <v>858</v>
      </c>
      <c r="H249" s="183">
        <v>8</v>
      </c>
      <c r="I249" s="184"/>
      <c r="J249" s="185">
        <f>ROUND(I249*H249,2)</f>
        <v>0</v>
      </c>
      <c r="K249" s="181" t="s">
        <v>19</v>
      </c>
      <c r="L249" s="40"/>
      <c r="M249" s="186" t="s">
        <v>19</v>
      </c>
      <c r="N249" s="187" t="s">
        <v>47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2.1999999999999999E-2</v>
      </c>
      <c r="T249" s="189">
        <f>S249*H249</f>
        <v>0.17599999999999999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331</v>
      </c>
      <c r="AT249" s="190" t="s">
        <v>242</v>
      </c>
      <c r="AU249" s="190" t="s">
        <v>86</v>
      </c>
      <c r="AY249" s="18" t="s">
        <v>237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84</v>
      </c>
      <c r="BK249" s="191">
        <f>ROUND(I249*H249,2)</f>
        <v>0</v>
      </c>
      <c r="BL249" s="18" t="s">
        <v>331</v>
      </c>
      <c r="BM249" s="190" t="s">
        <v>1695</v>
      </c>
    </row>
    <row r="250" spans="1:65" s="2" customFormat="1" ht="10">
      <c r="A250" s="35"/>
      <c r="B250" s="36"/>
      <c r="C250" s="37"/>
      <c r="D250" s="192" t="s">
        <v>249</v>
      </c>
      <c r="E250" s="37"/>
      <c r="F250" s="193" t="s">
        <v>1694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249</v>
      </c>
      <c r="AU250" s="18" t="s">
        <v>86</v>
      </c>
    </row>
    <row r="251" spans="1:65" s="2" customFormat="1" ht="14.4" customHeight="1">
      <c r="A251" s="35"/>
      <c r="B251" s="36"/>
      <c r="C251" s="179" t="s">
        <v>1296</v>
      </c>
      <c r="D251" s="179" t="s">
        <v>242</v>
      </c>
      <c r="E251" s="180" t="s">
        <v>1696</v>
      </c>
      <c r="F251" s="181" t="s">
        <v>1697</v>
      </c>
      <c r="G251" s="182" t="s">
        <v>858</v>
      </c>
      <c r="H251" s="183">
        <v>16</v>
      </c>
      <c r="I251" s="184"/>
      <c r="J251" s="185">
        <f>ROUND(I251*H251,2)</f>
        <v>0</v>
      </c>
      <c r="K251" s="181" t="s">
        <v>19</v>
      </c>
      <c r="L251" s="40"/>
      <c r="M251" s="186" t="s">
        <v>19</v>
      </c>
      <c r="N251" s="187" t="s">
        <v>47</v>
      </c>
      <c r="O251" s="65"/>
      <c r="P251" s="188">
        <f>O251*H251</f>
        <v>0</v>
      </c>
      <c r="Q251" s="188">
        <v>0</v>
      </c>
      <c r="R251" s="188">
        <f>Q251*H251</f>
        <v>0</v>
      </c>
      <c r="S251" s="188">
        <v>2.1999999999999999E-2</v>
      </c>
      <c r="T251" s="189">
        <f>S251*H251</f>
        <v>0.35199999999999998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331</v>
      </c>
      <c r="AT251" s="190" t="s">
        <v>242</v>
      </c>
      <c r="AU251" s="190" t="s">
        <v>86</v>
      </c>
      <c r="AY251" s="18" t="s">
        <v>237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84</v>
      </c>
      <c r="BK251" s="191">
        <f>ROUND(I251*H251,2)</f>
        <v>0</v>
      </c>
      <c r="BL251" s="18" t="s">
        <v>331</v>
      </c>
      <c r="BM251" s="190" t="s">
        <v>1698</v>
      </c>
    </row>
    <row r="252" spans="1:65" s="2" customFormat="1" ht="10">
      <c r="A252" s="35"/>
      <c r="B252" s="36"/>
      <c r="C252" s="37"/>
      <c r="D252" s="192" t="s">
        <v>249</v>
      </c>
      <c r="E252" s="37"/>
      <c r="F252" s="193" t="s">
        <v>1697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249</v>
      </c>
      <c r="AU252" s="18" t="s">
        <v>86</v>
      </c>
    </row>
    <row r="253" spans="1:65" s="12" customFormat="1" ht="22.75" customHeight="1">
      <c r="B253" s="163"/>
      <c r="C253" s="164"/>
      <c r="D253" s="165" t="s">
        <v>75</v>
      </c>
      <c r="E253" s="177" t="s">
        <v>320</v>
      </c>
      <c r="F253" s="177" t="s">
        <v>321</v>
      </c>
      <c r="G253" s="164"/>
      <c r="H253" s="164"/>
      <c r="I253" s="167"/>
      <c r="J253" s="178">
        <f>BK253</f>
        <v>0</v>
      </c>
      <c r="K253" s="164"/>
      <c r="L253" s="169"/>
      <c r="M253" s="170"/>
      <c r="N253" s="171"/>
      <c r="O253" s="171"/>
      <c r="P253" s="172">
        <f>SUM(P254:P257)</f>
        <v>0</v>
      </c>
      <c r="Q253" s="171"/>
      <c r="R253" s="172">
        <f>SUM(R254:R257)</f>
        <v>0</v>
      </c>
      <c r="S253" s="171"/>
      <c r="T253" s="173">
        <f>SUM(T254:T257)</f>
        <v>0</v>
      </c>
      <c r="AR253" s="174" t="s">
        <v>239</v>
      </c>
      <c r="AT253" s="175" t="s">
        <v>75</v>
      </c>
      <c r="AU253" s="175" t="s">
        <v>84</v>
      </c>
      <c r="AY253" s="174" t="s">
        <v>237</v>
      </c>
      <c r="BK253" s="176">
        <f>SUM(BK254:BK257)</f>
        <v>0</v>
      </c>
    </row>
    <row r="254" spans="1:65" s="2" customFormat="1" ht="14.4" customHeight="1">
      <c r="A254" s="35"/>
      <c r="B254" s="36"/>
      <c r="C254" s="179" t="s">
        <v>1302</v>
      </c>
      <c r="D254" s="179" t="s">
        <v>242</v>
      </c>
      <c r="E254" s="180" t="s">
        <v>1699</v>
      </c>
      <c r="F254" s="181" t="s">
        <v>1700</v>
      </c>
      <c r="G254" s="182" t="s">
        <v>858</v>
      </c>
      <c r="H254" s="183">
        <v>24</v>
      </c>
      <c r="I254" s="184"/>
      <c r="J254" s="185">
        <f>ROUND(I254*H254,2)</f>
        <v>0</v>
      </c>
      <c r="K254" s="181" t="s">
        <v>19</v>
      </c>
      <c r="L254" s="40"/>
      <c r="M254" s="186" t="s">
        <v>19</v>
      </c>
      <c r="N254" s="187" t="s">
        <v>47</v>
      </c>
      <c r="O254" s="65"/>
      <c r="P254" s="188">
        <f>O254*H254</f>
        <v>0</v>
      </c>
      <c r="Q254" s="188">
        <v>0</v>
      </c>
      <c r="R254" s="188">
        <f>Q254*H254</f>
        <v>0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247</v>
      </c>
      <c r="AT254" s="190" t="s">
        <v>242</v>
      </c>
      <c r="AU254" s="190" t="s">
        <v>86</v>
      </c>
      <c r="AY254" s="18" t="s">
        <v>237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84</v>
      </c>
      <c r="BK254" s="191">
        <f>ROUND(I254*H254,2)</f>
        <v>0</v>
      </c>
      <c r="BL254" s="18" t="s">
        <v>247</v>
      </c>
      <c r="BM254" s="190" t="s">
        <v>1701</v>
      </c>
    </row>
    <row r="255" spans="1:65" s="2" customFormat="1" ht="10">
      <c r="A255" s="35"/>
      <c r="B255" s="36"/>
      <c r="C255" s="37"/>
      <c r="D255" s="192" t="s">
        <v>249</v>
      </c>
      <c r="E255" s="37"/>
      <c r="F255" s="193" t="s">
        <v>1700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249</v>
      </c>
      <c r="AU255" s="18" t="s">
        <v>86</v>
      </c>
    </row>
    <row r="256" spans="1:65" s="2" customFormat="1" ht="14.4" customHeight="1">
      <c r="A256" s="35"/>
      <c r="B256" s="36"/>
      <c r="C256" s="179" t="s">
        <v>1308</v>
      </c>
      <c r="D256" s="179" t="s">
        <v>242</v>
      </c>
      <c r="E256" s="180" t="s">
        <v>1702</v>
      </c>
      <c r="F256" s="181" t="s">
        <v>1703</v>
      </c>
      <c r="G256" s="182" t="s">
        <v>245</v>
      </c>
      <c r="H256" s="183">
        <v>1</v>
      </c>
      <c r="I256" s="184"/>
      <c r="J256" s="185">
        <f>ROUND(I256*H256,2)</f>
        <v>0</v>
      </c>
      <c r="K256" s="181" t="s">
        <v>19</v>
      </c>
      <c r="L256" s="40"/>
      <c r="M256" s="186" t="s">
        <v>19</v>
      </c>
      <c r="N256" s="187" t="s">
        <v>47</v>
      </c>
      <c r="O256" s="65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247</v>
      </c>
      <c r="AT256" s="190" t="s">
        <v>242</v>
      </c>
      <c r="AU256" s="190" t="s">
        <v>86</v>
      </c>
      <c r="AY256" s="18" t="s">
        <v>237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84</v>
      </c>
      <c r="BK256" s="191">
        <f>ROUND(I256*H256,2)</f>
        <v>0</v>
      </c>
      <c r="BL256" s="18" t="s">
        <v>247</v>
      </c>
      <c r="BM256" s="190" t="s">
        <v>1704</v>
      </c>
    </row>
    <row r="257" spans="1:65" s="2" customFormat="1" ht="10">
      <c r="A257" s="35"/>
      <c r="B257" s="36"/>
      <c r="C257" s="37"/>
      <c r="D257" s="192" t="s">
        <v>249</v>
      </c>
      <c r="E257" s="37"/>
      <c r="F257" s="193" t="s">
        <v>1703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249</v>
      </c>
      <c r="AU257" s="18" t="s">
        <v>86</v>
      </c>
    </row>
    <row r="258" spans="1:65" s="12" customFormat="1" ht="22.75" customHeight="1">
      <c r="B258" s="163"/>
      <c r="C258" s="164"/>
      <c r="D258" s="165" t="s">
        <v>75</v>
      </c>
      <c r="E258" s="177" t="s">
        <v>1705</v>
      </c>
      <c r="F258" s="177" t="s">
        <v>1706</v>
      </c>
      <c r="G258" s="164"/>
      <c r="H258" s="164"/>
      <c r="I258" s="167"/>
      <c r="J258" s="178">
        <f>BK258</f>
        <v>0</v>
      </c>
      <c r="K258" s="164"/>
      <c r="L258" s="169"/>
      <c r="M258" s="170"/>
      <c r="N258" s="171"/>
      <c r="O258" s="171"/>
      <c r="P258" s="172">
        <f>SUM(P259:P260)</f>
        <v>0</v>
      </c>
      <c r="Q258" s="171"/>
      <c r="R258" s="172">
        <f>SUM(R259:R260)</f>
        <v>0</v>
      </c>
      <c r="S258" s="171"/>
      <c r="T258" s="173">
        <f>SUM(T259:T260)</f>
        <v>0</v>
      </c>
      <c r="AR258" s="174" t="s">
        <v>239</v>
      </c>
      <c r="AT258" s="175" t="s">
        <v>75</v>
      </c>
      <c r="AU258" s="175" t="s">
        <v>84</v>
      </c>
      <c r="AY258" s="174" t="s">
        <v>237</v>
      </c>
      <c r="BK258" s="176">
        <f>SUM(BK259:BK260)</f>
        <v>0</v>
      </c>
    </row>
    <row r="259" spans="1:65" s="2" customFormat="1" ht="14.4" customHeight="1">
      <c r="A259" s="35"/>
      <c r="B259" s="36"/>
      <c r="C259" s="179" t="s">
        <v>1314</v>
      </c>
      <c r="D259" s="179" t="s">
        <v>242</v>
      </c>
      <c r="E259" s="180" t="s">
        <v>1707</v>
      </c>
      <c r="F259" s="181" t="s">
        <v>1708</v>
      </c>
      <c r="G259" s="182" t="s">
        <v>364</v>
      </c>
      <c r="H259" s="183">
        <v>1</v>
      </c>
      <c r="I259" s="184"/>
      <c r="J259" s="185">
        <f>ROUND(I259*H259,2)</f>
        <v>0</v>
      </c>
      <c r="K259" s="181" t="s">
        <v>19</v>
      </c>
      <c r="L259" s="40"/>
      <c r="M259" s="186" t="s">
        <v>19</v>
      </c>
      <c r="N259" s="187" t="s">
        <v>47</v>
      </c>
      <c r="O259" s="65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247</v>
      </c>
      <c r="AT259" s="190" t="s">
        <v>242</v>
      </c>
      <c r="AU259" s="190" t="s">
        <v>86</v>
      </c>
      <c r="AY259" s="18" t="s">
        <v>237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84</v>
      </c>
      <c r="BK259" s="191">
        <f>ROUND(I259*H259,2)</f>
        <v>0</v>
      </c>
      <c r="BL259" s="18" t="s">
        <v>247</v>
      </c>
      <c r="BM259" s="190" t="s">
        <v>1709</v>
      </c>
    </row>
    <row r="260" spans="1:65" s="2" customFormat="1" ht="10">
      <c r="A260" s="35"/>
      <c r="B260" s="36"/>
      <c r="C260" s="37"/>
      <c r="D260" s="192" t="s">
        <v>249</v>
      </c>
      <c r="E260" s="37"/>
      <c r="F260" s="193" t="s">
        <v>1708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249</v>
      </c>
      <c r="AU260" s="18" t="s">
        <v>86</v>
      </c>
    </row>
    <row r="261" spans="1:65" s="12" customFormat="1" ht="22.75" customHeight="1">
      <c r="B261" s="163"/>
      <c r="C261" s="164"/>
      <c r="D261" s="165" t="s">
        <v>75</v>
      </c>
      <c r="E261" s="177" t="s">
        <v>360</v>
      </c>
      <c r="F261" s="177" t="s">
        <v>361</v>
      </c>
      <c r="G261" s="164"/>
      <c r="H261" s="164"/>
      <c r="I261" s="167"/>
      <c r="J261" s="178">
        <f>BK261</f>
        <v>0</v>
      </c>
      <c r="K261" s="164"/>
      <c r="L261" s="169"/>
      <c r="M261" s="170"/>
      <c r="N261" s="171"/>
      <c r="O261" s="171"/>
      <c r="P261" s="172">
        <f>SUM(P262:P263)</f>
        <v>0</v>
      </c>
      <c r="Q261" s="171"/>
      <c r="R261" s="172">
        <f>SUM(R262:R263)</f>
        <v>0</v>
      </c>
      <c r="S261" s="171"/>
      <c r="T261" s="173">
        <f>SUM(T262:T263)</f>
        <v>0</v>
      </c>
      <c r="AR261" s="174" t="s">
        <v>239</v>
      </c>
      <c r="AT261" s="175" t="s">
        <v>75</v>
      </c>
      <c r="AU261" s="175" t="s">
        <v>84</v>
      </c>
      <c r="AY261" s="174" t="s">
        <v>237</v>
      </c>
      <c r="BK261" s="176">
        <f>SUM(BK262:BK263)</f>
        <v>0</v>
      </c>
    </row>
    <row r="262" spans="1:65" s="2" customFormat="1" ht="14.4" customHeight="1">
      <c r="A262" s="35"/>
      <c r="B262" s="36"/>
      <c r="C262" s="179" t="s">
        <v>1320</v>
      </c>
      <c r="D262" s="179" t="s">
        <v>242</v>
      </c>
      <c r="E262" s="180" t="s">
        <v>1710</v>
      </c>
      <c r="F262" s="181" t="s">
        <v>361</v>
      </c>
      <c r="G262" s="182" t="s">
        <v>245</v>
      </c>
      <c r="H262" s="183">
        <v>1</v>
      </c>
      <c r="I262" s="184"/>
      <c r="J262" s="185">
        <f>ROUND(I262*H262,2)</f>
        <v>0</v>
      </c>
      <c r="K262" s="181" t="s">
        <v>19</v>
      </c>
      <c r="L262" s="40"/>
      <c r="M262" s="186" t="s">
        <v>19</v>
      </c>
      <c r="N262" s="187" t="s">
        <v>47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247</v>
      </c>
      <c r="AT262" s="190" t="s">
        <v>242</v>
      </c>
      <c r="AU262" s="190" t="s">
        <v>86</v>
      </c>
      <c r="AY262" s="18" t="s">
        <v>237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84</v>
      </c>
      <c r="BK262" s="191">
        <f>ROUND(I262*H262,2)</f>
        <v>0</v>
      </c>
      <c r="BL262" s="18" t="s">
        <v>247</v>
      </c>
      <c r="BM262" s="190" t="s">
        <v>1711</v>
      </c>
    </row>
    <row r="263" spans="1:65" s="2" customFormat="1" ht="10">
      <c r="A263" s="35"/>
      <c r="B263" s="36"/>
      <c r="C263" s="37"/>
      <c r="D263" s="192" t="s">
        <v>249</v>
      </c>
      <c r="E263" s="37"/>
      <c r="F263" s="193" t="s">
        <v>361</v>
      </c>
      <c r="G263" s="37"/>
      <c r="H263" s="37"/>
      <c r="I263" s="194"/>
      <c r="J263" s="37"/>
      <c r="K263" s="37"/>
      <c r="L263" s="40"/>
      <c r="M263" s="248"/>
      <c r="N263" s="249"/>
      <c r="O263" s="250"/>
      <c r="P263" s="250"/>
      <c r="Q263" s="250"/>
      <c r="R263" s="250"/>
      <c r="S263" s="250"/>
      <c r="T263" s="251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249</v>
      </c>
      <c r="AU263" s="18" t="s">
        <v>86</v>
      </c>
    </row>
    <row r="264" spans="1:65" s="2" customFormat="1" ht="7" customHeight="1">
      <c r="A264" s="35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40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password="C8E5" sheet="1" objects="1" scenarios="1"/>
  <autoFilter ref="C96:K263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2:BM190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108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1475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1712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ROUND(J94,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ROUND((SUM(BE94:BE189)),  2)</f>
        <v>0</v>
      </c>
      <c r="G35" s="35"/>
      <c r="H35" s="35"/>
      <c r="I35" s="125">
        <v>0.21</v>
      </c>
      <c r="J35" s="124">
        <f>ROUND(((SUM(BE94:BE189))*I35),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ROUND((SUM(BF94:BF189)),  2)</f>
        <v>0</v>
      </c>
      <c r="G36" s="35"/>
      <c r="H36" s="35"/>
      <c r="I36" s="125">
        <v>0.15</v>
      </c>
      <c r="J36" s="124">
        <f>ROUND(((SUM(BF94:BF189))*I36),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ROUND((SUM(BG94:BG189)),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ROUND((SUM(BH94:BH189)),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ROUND((SUM(BI94:BI189)),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1475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2. - SLB- slaboproud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J94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385</v>
      </c>
      <c r="E64" s="144"/>
      <c r="F64" s="144"/>
      <c r="G64" s="144"/>
      <c r="H64" s="144"/>
      <c r="I64" s="144"/>
      <c r="J64" s="145">
        <f>J95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1478</v>
      </c>
      <c r="E65" s="149"/>
      <c r="F65" s="149"/>
      <c r="G65" s="149"/>
      <c r="H65" s="149"/>
      <c r="I65" s="149"/>
      <c r="J65" s="150">
        <f>J96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1713</v>
      </c>
      <c r="E66" s="149"/>
      <c r="F66" s="149"/>
      <c r="G66" s="149"/>
      <c r="H66" s="149"/>
      <c r="I66" s="149"/>
      <c r="J66" s="150">
        <f>J104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1714</v>
      </c>
      <c r="E67" s="149"/>
      <c r="F67" s="149"/>
      <c r="G67" s="149"/>
      <c r="H67" s="149"/>
      <c r="I67" s="149"/>
      <c r="J67" s="150">
        <f>J154</f>
        <v>0</v>
      </c>
      <c r="K67" s="98"/>
      <c r="L67" s="151"/>
    </row>
    <row r="68" spans="1:31" s="9" customFormat="1" ht="25" customHeight="1">
      <c r="B68" s="141"/>
      <c r="C68" s="142"/>
      <c r="D68" s="143" t="s">
        <v>216</v>
      </c>
      <c r="E68" s="144"/>
      <c r="F68" s="144"/>
      <c r="G68" s="144"/>
      <c r="H68" s="144"/>
      <c r="I68" s="144"/>
      <c r="J68" s="145">
        <f>J171</f>
        <v>0</v>
      </c>
      <c r="K68" s="142"/>
      <c r="L68" s="146"/>
    </row>
    <row r="69" spans="1:31" s="10" customFormat="1" ht="19.899999999999999" customHeight="1">
      <c r="B69" s="147"/>
      <c r="C69" s="98"/>
      <c r="D69" s="148" t="s">
        <v>217</v>
      </c>
      <c r="E69" s="149"/>
      <c r="F69" s="149"/>
      <c r="G69" s="149"/>
      <c r="H69" s="149"/>
      <c r="I69" s="149"/>
      <c r="J69" s="150">
        <f>J172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219</v>
      </c>
      <c r="E70" s="149"/>
      <c r="F70" s="149"/>
      <c r="G70" s="149"/>
      <c r="H70" s="149"/>
      <c r="I70" s="149"/>
      <c r="J70" s="150">
        <f>J177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1481</v>
      </c>
      <c r="E71" s="149"/>
      <c r="F71" s="149"/>
      <c r="G71" s="149"/>
      <c r="H71" s="149"/>
      <c r="I71" s="149"/>
      <c r="J71" s="150">
        <f>J184</f>
        <v>0</v>
      </c>
      <c r="K71" s="98"/>
      <c r="L71" s="151"/>
    </row>
    <row r="72" spans="1:31" s="10" customFormat="1" ht="19.899999999999999" customHeight="1">
      <c r="B72" s="147"/>
      <c r="C72" s="98"/>
      <c r="D72" s="148" t="s">
        <v>221</v>
      </c>
      <c r="E72" s="149"/>
      <c r="F72" s="149"/>
      <c r="G72" s="149"/>
      <c r="H72" s="149"/>
      <c r="I72" s="149"/>
      <c r="J72" s="150">
        <f>J187</f>
        <v>0</v>
      </c>
      <c r="K72" s="98"/>
      <c r="L72" s="151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4" t="s">
        <v>222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4.4" customHeight="1">
      <c r="A82" s="35"/>
      <c r="B82" s="36"/>
      <c r="C82" s="37"/>
      <c r="D82" s="37"/>
      <c r="E82" s="384" t="str">
        <f>E7</f>
        <v>Vytvoření laboratoří FŽP- UNICRE</v>
      </c>
      <c r="F82" s="385"/>
      <c r="G82" s="385"/>
      <c r="H82" s="385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30" t="s">
        <v>209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4.4" customHeight="1">
      <c r="A84" s="35"/>
      <c r="B84" s="36"/>
      <c r="C84" s="37"/>
      <c r="D84" s="37"/>
      <c r="E84" s="384" t="s">
        <v>1475</v>
      </c>
      <c r="F84" s="386"/>
      <c r="G84" s="386"/>
      <c r="H84" s="386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380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5.65" customHeight="1">
      <c r="A86" s="35"/>
      <c r="B86" s="36"/>
      <c r="C86" s="37"/>
      <c r="D86" s="37"/>
      <c r="E86" s="358" t="str">
        <f>E11</f>
        <v>2. - SLB- slaboproud</v>
      </c>
      <c r="F86" s="386"/>
      <c r="G86" s="386"/>
      <c r="H86" s="386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F14</f>
        <v>Ústí nad Labem</v>
      </c>
      <c r="G88" s="37"/>
      <c r="H88" s="37"/>
      <c r="I88" s="30" t="s">
        <v>23</v>
      </c>
      <c r="J88" s="60" t="str">
        <f>IF(J14="","",J14)</f>
        <v>10. 5. 2023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.75" customHeight="1">
      <c r="A90" s="35"/>
      <c r="B90" s="36"/>
      <c r="C90" s="30" t="s">
        <v>25</v>
      </c>
      <c r="D90" s="37"/>
      <c r="E90" s="37"/>
      <c r="F90" s="28" t="str">
        <f>E17</f>
        <v>UJEP, Pasteurova 3632/15, 400 96 Ústí nad Labem</v>
      </c>
      <c r="G90" s="37"/>
      <c r="H90" s="37"/>
      <c r="I90" s="30" t="s">
        <v>33</v>
      </c>
      <c r="J90" s="33" t="str">
        <f>E23</f>
        <v>Correct BC, s.r.o., El.Krásnohorské 1339/15, UL</v>
      </c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.75" customHeight="1">
      <c r="A91" s="35"/>
      <c r="B91" s="36"/>
      <c r="C91" s="30" t="s">
        <v>31</v>
      </c>
      <c r="D91" s="37"/>
      <c r="E91" s="37"/>
      <c r="F91" s="28" t="str">
        <f>IF(E20="","",E20)</f>
        <v>Vyplň údaj</v>
      </c>
      <c r="G91" s="37"/>
      <c r="H91" s="37"/>
      <c r="I91" s="30" t="s">
        <v>38</v>
      </c>
      <c r="J91" s="33" t="str">
        <f>E26</f>
        <v>Correct BC, s.r.o., El.Krásnohorské 1339/15, UL</v>
      </c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52"/>
      <c r="B93" s="153"/>
      <c r="C93" s="154" t="s">
        <v>223</v>
      </c>
      <c r="D93" s="155" t="s">
        <v>61</v>
      </c>
      <c r="E93" s="155" t="s">
        <v>57</v>
      </c>
      <c r="F93" s="155" t="s">
        <v>58</v>
      </c>
      <c r="G93" s="155" t="s">
        <v>224</v>
      </c>
      <c r="H93" s="155" t="s">
        <v>225</v>
      </c>
      <c r="I93" s="155" t="s">
        <v>226</v>
      </c>
      <c r="J93" s="155" t="s">
        <v>213</v>
      </c>
      <c r="K93" s="156" t="s">
        <v>227</v>
      </c>
      <c r="L93" s="157"/>
      <c r="M93" s="69" t="s">
        <v>19</v>
      </c>
      <c r="N93" s="70" t="s">
        <v>46</v>
      </c>
      <c r="O93" s="70" t="s">
        <v>228</v>
      </c>
      <c r="P93" s="70" t="s">
        <v>229</v>
      </c>
      <c r="Q93" s="70" t="s">
        <v>230</v>
      </c>
      <c r="R93" s="70" t="s">
        <v>231</v>
      </c>
      <c r="S93" s="70" t="s">
        <v>232</v>
      </c>
      <c r="T93" s="71" t="s">
        <v>233</v>
      </c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</row>
    <row r="94" spans="1:63" s="2" customFormat="1" ht="22.75" customHeight="1">
      <c r="A94" s="35"/>
      <c r="B94" s="36"/>
      <c r="C94" s="76" t="s">
        <v>234</v>
      </c>
      <c r="D94" s="37"/>
      <c r="E94" s="37"/>
      <c r="F94" s="37"/>
      <c r="G94" s="37"/>
      <c r="H94" s="37"/>
      <c r="I94" s="37"/>
      <c r="J94" s="158">
        <f>BK94</f>
        <v>0</v>
      </c>
      <c r="K94" s="37"/>
      <c r="L94" s="40"/>
      <c r="M94" s="72"/>
      <c r="N94" s="159"/>
      <c r="O94" s="73"/>
      <c r="P94" s="160">
        <f>P95+P171</f>
        <v>0</v>
      </c>
      <c r="Q94" s="73"/>
      <c r="R94" s="160">
        <f>R95+R171</f>
        <v>0.11849000000000001</v>
      </c>
      <c r="S94" s="73"/>
      <c r="T94" s="161">
        <f>T95+T171</f>
        <v>0.54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75</v>
      </c>
      <c r="AU94" s="18" t="s">
        <v>214</v>
      </c>
      <c r="BK94" s="162">
        <f>BK95+BK171</f>
        <v>0</v>
      </c>
    </row>
    <row r="95" spans="1:63" s="12" customFormat="1" ht="25.9" customHeight="1">
      <c r="B95" s="163"/>
      <c r="C95" s="164"/>
      <c r="D95" s="165" t="s">
        <v>75</v>
      </c>
      <c r="E95" s="166" t="s">
        <v>619</v>
      </c>
      <c r="F95" s="166" t="s">
        <v>620</v>
      </c>
      <c r="G95" s="164"/>
      <c r="H95" s="164"/>
      <c r="I95" s="167"/>
      <c r="J95" s="168">
        <f>BK95</f>
        <v>0</v>
      </c>
      <c r="K95" s="164"/>
      <c r="L95" s="169"/>
      <c r="M95" s="170"/>
      <c r="N95" s="171"/>
      <c r="O95" s="171"/>
      <c r="P95" s="172">
        <f>P96+P104+P154</f>
        <v>0</v>
      </c>
      <c r="Q95" s="171"/>
      <c r="R95" s="172">
        <f>R96+R104+R154</f>
        <v>0.11849000000000001</v>
      </c>
      <c r="S95" s="171"/>
      <c r="T95" s="173">
        <f>T96+T104+T154</f>
        <v>0.40799999999999997</v>
      </c>
      <c r="AR95" s="174" t="s">
        <v>86</v>
      </c>
      <c r="AT95" s="175" t="s">
        <v>75</v>
      </c>
      <c r="AU95" s="175" t="s">
        <v>76</v>
      </c>
      <c r="AY95" s="174" t="s">
        <v>237</v>
      </c>
      <c r="BK95" s="176">
        <f>BK96+BK104+BK154</f>
        <v>0</v>
      </c>
    </row>
    <row r="96" spans="1:63" s="12" customFormat="1" ht="22.75" customHeight="1">
      <c r="B96" s="163"/>
      <c r="C96" s="164"/>
      <c r="D96" s="165" t="s">
        <v>75</v>
      </c>
      <c r="E96" s="177" t="s">
        <v>1504</v>
      </c>
      <c r="F96" s="177" t="s">
        <v>1505</v>
      </c>
      <c r="G96" s="164"/>
      <c r="H96" s="164"/>
      <c r="I96" s="167"/>
      <c r="J96" s="178">
        <f>BK96</f>
        <v>0</v>
      </c>
      <c r="K96" s="164"/>
      <c r="L96" s="169"/>
      <c r="M96" s="170"/>
      <c r="N96" s="171"/>
      <c r="O96" s="171"/>
      <c r="P96" s="172">
        <f>SUM(P97:P103)</f>
        <v>0</v>
      </c>
      <c r="Q96" s="171"/>
      <c r="R96" s="172">
        <f>SUM(R97:R103)</f>
        <v>0</v>
      </c>
      <c r="S96" s="171"/>
      <c r="T96" s="173">
        <f>SUM(T97:T103)</f>
        <v>0.35199999999999998</v>
      </c>
      <c r="AR96" s="174" t="s">
        <v>86</v>
      </c>
      <c r="AT96" s="175" t="s">
        <v>75</v>
      </c>
      <c r="AU96" s="175" t="s">
        <v>84</v>
      </c>
      <c r="AY96" s="174" t="s">
        <v>237</v>
      </c>
      <c r="BK96" s="176">
        <f>SUM(BK97:BK103)</f>
        <v>0</v>
      </c>
    </row>
    <row r="97" spans="1:65" s="2" customFormat="1" ht="22.25" customHeight="1">
      <c r="A97" s="35"/>
      <c r="B97" s="36"/>
      <c r="C97" s="179" t="s">
        <v>84</v>
      </c>
      <c r="D97" s="179" t="s">
        <v>242</v>
      </c>
      <c r="E97" s="180" t="s">
        <v>1715</v>
      </c>
      <c r="F97" s="181" t="s">
        <v>1716</v>
      </c>
      <c r="G97" s="182" t="s">
        <v>424</v>
      </c>
      <c r="H97" s="183">
        <v>60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47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331</v>
      </c>
      <c r="AT97" s="190" t="s">
        <v>242</v>
      </c>
      <c r="AU97" s="190" t="s">
        <v>86</v>
      </c>
      <c r="AY97" s="18" t="s">
        <v>237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84</v>
      </c>
      <c r="BK97" s="191">
        <f>ROUND(I97*H97,2)</f>
        <v>0</v>
      </c>
      <c r="BL97" s="18" t="s">
        <v>331</v>
      </c>
      <c r="BM97" s="190" t="s">
        <v>1717</v>
      </c>
    </row>
    <row r="98" spans="1:65" s="2" customFormat="1" ht="18">
      <c r="A98" s="35"/>
      <c r="B98" s="36"/>
      <c r="C98" s="37"/>
      <c r="D98" s="192" t="s">
        <v>249</v>
      </c>
      <c r="E98" s="37"/>
      <c r="F98" s="193" t="s">
        <v>1716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14.4" customHeight="1">
      <c r="A99" s="35"/>
      <c r="B99" s="36"/>
      <c r="C99" s="225" t="s">
        <v>86</v>
      </c>
      <c r="D99" s="225" t="s">
        <v>680</v>
      </c>
      <c r="E99" s="226" t="s">
        <v>1718</v>
      </c>
      <c r="F99" s="227" t="s">
        <v>1719</v>
      </c>
      <c r="G99" s="228" t="s">
        <v>424</v>
      </c>
      <c r="H99" s="229">
        <v>60</v>
      </c>
      <c r="I99" s="230"/>
      <c r="J99" s="231">
        <f>ROUND(I99*H99,2)</f>
        <v>0</v>
      </c>
      <c r="K99" s="227" t="s">
        <v>19</v>
      </c>
      <c r="L99" s="232"/>
      <c r="M99" s="233" t="s">
        <v>19</v>
      </c>
      <c r="N99" s="234" t="s">
        <v>47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602</v>
      </c>
      <c r="AT99" s="190" t="s">
        <v>680</v>
      </c>
      <c r="AU99" s="190" t="s">
        <v>86</v>
      </c>
      <c r="AY99" s="18" t="s">
        <v>237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84</v>
      </c>
      <c r="BK99" s="191">
        <f>ROUND(I99*H99,2)</f>
        <v>0</v>
      </c>
      <c r="BL99" s="18" t="s">
        <v>331</v>
      </c>
      <c r="BM99" s="190" t="s">
        <v>1720</v>
      </c>
    </row>
    <row r="100" spans="1:65" s="2" customFormat="1" ht="10">
      <c r="A100" s="35"/>
      <c r="B100" s="36"/>
      <c r="C100" s="37"/>
      <c r="D100" s="192" t="s">
        <v>249</v>
      </c>
      <c r="E100" s="37"/>
      <c r="F100" s="193" t="s">
        <v>1719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249</v>
      </c>
      <c r="AU100" s="18" t="s">
        <v>86</v>
      </c>
    </row>
    <row r="101" spans="1:65" s="2" customFormat="1" ht="27">
      <c r="A101" s="35"/>
      <c r="B101" s="36"/>
      <c r="C101" s="37"/>
      <c r="D101" s="192" t="s">
        <v>345</v>
      </c>
      <c r="E101" s="37"/>
      <c r="F101" s="221" t="s">
        <v>1721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345</v>
      </c>
      <c r="AU101" s="18" t="s">
        <v>86</v>
      </c>
    </row>
    <row r="102" spans="1:65" s="2" customFormat="1" ht="14.4" customHeight="1">
      <c r="A102" s="35"/>
      <c r="B102" s="36"/>
      <c r="C102" s="179" t="s">
        <v>260</v>
      </c>
      <c r="D102" s="179" t="s">
        <v>242</v>
      </c>
      <c r="E102" s="180" t="s">
        <v>1722</v>
      </c>
      <c r="F102" s="181" t="s">
        <v>1484</v>
      </c>
      <c r="G102" s="182" t="s">
        <v>858</v>
      </c>
      <c r="H102" s="183">
        <v>16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47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2.1999999999999999E-2</v>
      </c>
      <c r="T102" s="189">
        <f>S102*H102</f>
        <v>0.35199999999999998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331</v>
      </c>
      <c r="AT102" s="190" t="s">
        <v>242</v>
      </c>
      <c r="AU102" s="190" t="s">
        <v>86</v>
      </c>
      <c r="AY102" s="18" t="s">
        <v>237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84</v>
      </c>
      <c r="BK102" s="191">
        <f>ROUND(I102*H102,2)</f>
        <v>0</v>
      </c>
      <c r="BL102" s="18" t="s">
        <v>331</v>
      </c>
      <c r="BM102" s="190" t="s">
        <v>1723</v>
      </c>
    </row>
    <row r="103" spans="1:65" s="2" customFormat="1" ht="10">
      <c r="A103" s="35"/>
      <c r="B103" s="36"/>
      <c r="C103" s="37"/>
      <c r="D103" s="192" t="s">
        <v>249</v>
      </c>
      <c r="E103" s="37"/>
      <c r="F103" s="193" t="s">
        <v>1484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12" customFormat="1" ht="22.75" customHeight="1">
      <c r="B104" s="163"/>
      <c r="C104" s="164"/>
      <c r="D104" s="165" t="s">
        <v>75</v>
      </c>
      <c r="E104" s="177" t="s">
        <v>1724</v>
      </c>
      <c r="F104" s="177" t="s">
        <v>1725</v>
      </c>
      <c r="G104" s="164"/>
      <c r="H104" s="164"/>
      <c r="I104" s="167"/>
      <c r="J104" s="178">
        <f>BK104</f>
        <v>0</v>
      </c>
      <c r="K104" s="164"/>
      <c r="L104" s="169"/>
      <c r="M104" s="170"/>
      <c r="N104" s="171"/>
      <c r="O104" s="171"/>
      <c r="P104" s="172">
        <f>SUM(P105:P153)</f>
        <v>0</v>
      </c>
      <c r="Q104" s="171"/>
      <c r="R104" s="172">
        <f>SUM(R105:R153)</f>
        <v>1.0339999999999998E-2</v>
      </c>
      <c r="S104" s="171"/>
      <c r="T104" s="173">
        <f>SUM(T105:T153)</f>
        <v>0</v>
      </c>
      <c r="AR104" s="174" t="s">
        <v>86</v>
      </c>
      <c r="AT104" s="175" t="s">
        <v>75</v>
      </c>
      <c r="AU104" s="175" t="s">
        <v>84</v>
      </c>
      <c r="AY104" s="174" t="s">
        <v>237</v>
      </c>
      <c r="BK104" s="176">
        <f>SUM(BK105:BK153)</f>
        <v>0</v>
      </c>
    </row>
    <row r="105" spans="1:65" s="2" customFormat="1" ht="14.4" customHeight="1">
      <c r="A105" s="35"/>
      <c r="B105" s="36"/>
      <c r="C105" s="179" t="s">
        <v>254</v>
      </c>
      <c r="D105" s="179" t="s">
        <v>242</v>
      </c>
      <c r="E105" s="180" t="s">
        <v>1726</v>
      </c>
      <c r="F105" s="181" t="s">
        <v>1727</v>
      </c>
      <c r="G105" s="182" t="s">
        <v>424</v>
      </c>
      <c r="H105" s="183">
        <v>80</v>
      </c>
      <c r="I105" s="184"/>
      <c r="J105" s="185">
        <f>ROUND(I105*H105,2)</f>
        <v>0</v>
      </c>
      <c r="K105" s="181" t="s">
        <v>19</v>
      </c>
      <c r="L105" s="40"/>
      <c r="M105" s="186" t="s">
        <v>19</v>
      </c>
      <c r="N105" s="187" t="s">
        <v>47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254</v>
      </c>
      <c r="AT105" s="190" t="s">
        <v>242</v>
      </c>
      <c r="AU105" s="190" t="s">
        <v>86</v>
      </c>
      <c r="AY105" s="18" t="s">
        <v>237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84</v>
      </c>
      <c r="BK105" s="191">
        <f>ROUND(I105*H105,2)</f>
        <v>0</v>
      </c>
      <c r="BL105" s="18" t="s">
        <v>254</v>
      </c>
      <c r="BM105" s="190" t="s">
        <v>1728</v>
      </c>
    </row>
    <row r="106" spans="1:65" s="2" customFormat="1" ht="10">
      <c r="A106" s="35"/>
      <c r="B106" s="36"/>
      <c r="C106" s="37"/>
      <c r="D106" s="192" t="s">
        <v>249</v>
      </c>
      <c r="E106" s="37"/>
      <c r="F106" s="193" t="s">
        <v>1727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13" customFormat="1" ht="10">
      <c r="B107" s="199"/>
      <c r="C107" s="200"/>
      <c r="D107" s="192" t="s">
        <v>252</v>
      </c>
      <c r="E107" s="201" t="s">
        <v>19</v>
      </c>
      <c r="F107" s="202" t="s">
        <v>1339</v>
      </c>
      <c r="G107" s="200"/>
      <c r="H107" s="203">
        <v>80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252</v>
      </c>
      <c r="AU107" s="209" t="s">
        <v>86</v>
      </c>
      <c r="AV107" s="13" t="s">
        <v>86</v>
      </c>
      <c r="AW107" s="13" t="s">
        <v>37</v>
      </c>
      <c r="AX107" s="13" t="s">
        <v>76</v>
      </c>
      <c r="AY107" s="209" t="s">
        <v>237</v>
      </c>
    </row>
    <row r="108" spans="1:65" s="14" customFormat="1" ht="10">
      <c r="B108" s="210"/>
      <c r="C108" s="211"/>
      <c r="D108" s="192" t="s">
        <v>252</v>
      </c>
      <c r="E108" s="212" t="s">
        <v>19</v>
      </c>
      <c r="F108" s="213" t="s">
        <v>253</v>
      </c>
      <c r="G108" s="211"/>
      <c r="H108" s="214">
        <v>80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252</v>
      </c>
      <c r="AU108" s="220" t="s">
        <v>86</v>
      </c>
      <c r="AV108" s="14" t="s">
        <v>254</v>
      </c>
      <c r="AW108" s="14" t="s">
        <v>37</v>
      </c>
      <c r="AX108" s="14" t="s">
        <v>84</v>
      </c>
      <c r="AY108" s="220" t="s">
        <v>237</v>
      </c>
    </row>
    <row r="109" spans="1:65" s="2" customFormat="1" ht="14.4" customHeight="1">
      <c r="A109" s="35"/>
      <c r="B109" s="36"/>
      <c r="C109" s="225" t="s">
        <v>239</v>
      </c>
      <c r="D109" s="225" t="s">
        <v>680</v>
      </c>
      <c r="E109" s="226" t="s">
        <v>1729</v>
      </c>
      <c r="F109" s="227" t="s">
        <v>1730</v>
      </c>
      <c r="G109" s="228" t="s">
        <v>424</v>
      </c>
      <c r="H109" s="229">
        <v>80</v>
      </c>
      <c r="I109" s="230"/>
      <c r="J109" s="231">
        <f>ROUND(I109*H109,2)</f>
        <v>0</v>
      </c>
      <c r="K109" s="227" t="s">
        <v>19</v>
      </c>
      <c r="L109" s="232"/>
      <c r="M109" s="233" t="s">
        <v>19</v>
      </c>
      <c r="N109" s="234" t="s">
        <v>47</v>
      </c>
      <c r="O109" s="65"/>
      <c r="P109" s="188">
        <f>O109*H109</f>
        <v>0</v>
      </c>
      <c r="Q109" s="188">
        <v>6.9999999999999994E-5</v>
      </c>
      <c r="R109" s="188">
        <f>Q109*H109</f>
        <v>5.5999999999999991E-3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602</v>
      </c>
      <c r="AT109" s="190" t="s">
        <v>680</v>
      </c>
      <c r="AU109" s="190" t="s">
        <v>86</v>
      </c>
      <c r="AY109" s="18" t="s">
        <v>237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84</v>
      </c>
      <c r="BK109" s="191">
        <f>ROUND(I109*H109,2)</f>
        <v>0</v>
      </c>
      <c r="BL109" s="18" t="s">
        <v>331</v>
      </c>
      <c r="BM109" s="190" t="s">
        <v>1731</v>
      </c>
    </row>
    <row r="110" spans="1:65" s="2" customFormat="1" ht="10">
      <c r="A110" s="35"/>
      <c r="B110" s="36"/>
      <c r="C110" s="37"/>
      <c r="D110" s="192" t="s">
        <v>249</v>
      </c>
      <c r="E110" s="37"/>
      <c r="F110" s="193" t="s">
        <v>1730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1339</v>
      </c>
      <c r="G111" s="200"/>
      <c r="H111" s="203">
        <v>80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86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80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86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1732</v>
      </c>
      <c r="F113" s="181" t="s">
        <v>1733</v>
      </c>
      <c r="G113" s="182" t="s">
        <v>424</v>
      </c>
      <c r="H113" s="183">
        <v>1300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331</v>
      </c>
      <c r="AT113" s="190" t="s">
        <v>242</v>
      </c>
      <c r="AU113" s="190" t="s">
        <v>86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331</v>
      </c>
      <c r="BM113" s="190" t="s">
        <v>1734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1733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86</v>
      </c>
    </row>
    <row r="115" spans="1:65" s="13" customFormat="1" ht="10">
      <c r="B115" s="199"/>
      <c r="C115" s="200"/>
      <c r="D115" s="192" t="s">
        <v>252</v>
      </c>
      <c r="E115" s="201" t="s">
        <v>19</v>
      </c>
      <c r="F115" s="202" t="s">
        <v>1735</v>
      </c>
      <c r="G115" s="200"/>
      <c r="H115" s="203">
        <v>1300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252</v>
      </c>
      <c r="AU115" s="209" t="s">
        <v>86</v>
      </c>
      <c r="AV115" s="13" t="s">
        <v>86</v>
      </c>
      <c r="AW115" s="13" t="s">
        <v>37</v>
      </c>
      <c r="AX115" s="13" t="s">
        <v>76</v>
      </c>
      <c r="AY115" s="209" t="s">
        <v>237</v>
      </c>
    </row>
    <row r="116" spans="1:65" s="14" customFormat="1" ht="10">
      <c r="B116" s="210"/>
      <c r="C116" s="211"/>
      <c r="D116" s="192" t="s">
        <v>252</v>
      </c>
      <c r="E116" s="212" t="s">
        <v>19</v>
      </c>
      <c r="F116" s="213" t="s">
        <v>253</v>
      </c>
      <c r="G116" s="211"/>
      <c r="H116" s="214">
        <v>1300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252</v>
      </c>
      <c r="AU116" s="220" t="s">
        <v>86</v>
      </c>
      <c r="AV116" s="14" t="s">
        <v>254</v>
      </c>
      <c r="AW116" s="14" t="s">
        <v>37</v>
      </c>
      <c r="AX116" s="14" t="s">
        <v>84</v>
      </c>
      <c r="AY116" s="220" t="s">
        <v>237</v>
      </c>
    </row>
    <row r="117" spans="1:65" s="2" customFormat="1" ht="14.4" customHeight="1">
      <c r="A117" s="35"/>
      <c r="B117" s="36"/>
      <c r="C117" s="225" t="s">
        <v>281</v>
      </c>
      <c r="D117" s="225" t="s">
        <v>680</v>
      </c>
      <c r="E117" s="226" t="s">
        <v>1736</v>
      </c>
      <c r="F117" s="227" t="s">
        <v>1737</v>
      </c>
      <c r="G117" s="228" t="s">
        <v>424</v>
      </c>
      <c r="H117" s="229">
        <v>1300</v>
      </c>
      <c r="I117" s="230"/>
      <c r="J117" s="231">
        <f>ROUND(I117*H117,2)</f>
        <v>0</v>
      </c>
      <c r="K117" s="227" t="s">
        <v>19</v>
      </c>
      <c r="L117" s="232"/>
      <c r="M117" s="233" t="s">
        <v>19</v>
      </c>
      <c r="N117" s="234" t="s">
        <v>47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602</v>
      </c>
      <c r="AT117" s="190" t="s">
        <v>680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331</v>
      </c>
      <c r="BM117" s="190" t="s">
        <v>1738</v>
      </c>
    </row>
    <row r="118" spans="1:65" s="2" customFormat="1" ht="10">
      <c r="A118" s="35"/>
      <c r="B118" s="36"/>
      <c r="C118" s="37"/>
      <c r="D118" s="192" t="s">
        <v>249</v>
      </c>
      <c r="E118" s="37"/>
      <c r="F118" s="193" t="s">
        <v>1737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13" customFormat="1" ht="10">
      <c r="B119" s="199"/>
      <c r="C119" s="200"/>
      <c r="D119" s="192" t="s">
        <v>252</v>
      </c>
      <c r="E119" s="201" t="s">
        <v>19</v>
      </c>
      <c r="F119" s="202" t="s">
        <v>1735</v>
      </c>
      <c r="G119" s="200"/>
      <c r="H119" s="203">
        <v>1300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252</v>
      </c>
      <c r="AU119" s="209" t="s">
        <v>86</v>
      </c>
      <c r="AV119" s="13" t="s">
        <v>86</v>
      </c>
      <c r="AW119" s="13" t="s">
        <v>37</v>
      </c>
      <c r="AX119" s="13" t="s">
        <v>84</v>
      </c>
      <c r="AY119" s="209" t="s">
        <v>237</v>
      </c>
    </row>
    <row r="120" spans="1:65" s="2" customFormat="1" ht="14.4" customHeight="1">
      <c r="A120" s="35"/>
      <c r="B120" s="36"/>
      <c r="C120" s="179" t="s">
        <v>288</v>
      </c>
      <c r="D120" s="179" t="s">
        <v>242</v>
      </c>
      <c r="E120" s="180" t="s">
        <v>1739</v>
      </c>
      <c r="F120" s="181" t="s">
        <v>1740</v>
      </c>
      <c r="G120" s="182" t="s">
        <v>370</v>
      </c>
      <c r="H120" s="183">
        <v>2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47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331</v>
      </c>
      <c r="AT120" s="190" t="s">
        <v>242</v>
      </c>
      <c r="AU120" s="190" t="s">
        <v>86</v>
      </c>
      <c r="AY120" s="18" t="s">
        <v>237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84</v>
      </c>
      <c r="BK120" s="191">
        <f>ROUND(I120*H120,2)</f>
        <v>0</v>
      </c>
      <c r="BL120" s="18" t="s">
        <v>331</v>
      </c>
      <c r="BM120" s="190" t="s">
        <v>1741</v>
      </c>
    </row>
    <row r="121" spans="1:65" s="2" customFormat="1" ht="10">
      <c r="A121" s="35"/>
      <c r="B121" s="36"/>
      <c r="C121" s="37"/>
      <c r="D121" s="192" t="s">
        <v>249</v>
      </c>
      <c r="E121" s="37"/>
      <c r="F121" s="193" t="s">
        <v>1740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14.4" customHeight="1">
      <c r="A122" s="35"/>
      <c r="B122" s="36"/>
      <c r="C122" s="225" t="s">
        <v>294</v>
      </c>
      <c r="D122" s="225" t="s">
        <v>680</v>
      </c>
      <c r="E122" s="226" t="s">
        <v>1742</v>
      </c>
      <c r="F122" s="227" t="s">
        <v>1743</v>
      </c>
      <c r="G122" s="228" t="s">
        <v>245</v>
      </c>
      <c r="H122" s="229">
        <v>2</v>
      </c>
      <c r="I122" s="230"/>
      <c r="J122" s="231">
        <f>ROUND(I122*H122,2)</f>
        <v>0</v>
      </c>
      <c r="K122" s="227" t="s">
        <v>19</v>
      </c>
      <c r="L122" s="232"/>
      <c r="M122" s="233" t="s">
        <v>19</v>
      </c>
      <c r="N122" s="234" t="s">
        <v>47</v>
      </c>
      <c r="O122" s="65"/>
      <c r="P122" s="188">
        <f>O122*H122</f>
        <v>0</v>
      </c>
      <c r="Q122" s="188">
        <v>2.2000000000000001E-4</v>
      </c>
      <c r="R122" s="188">
        <f>Q122*H122</f>
        <v>4.4000000000000002E-4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602</v>
      </c>
      <c r="AT122" s="190" t="s">
        <v>680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331</v>
      </c>
      <c r="BM122" s="190" t="s">
        <v>1744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1743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19.75" customHeight="1">
      <c r="A124" s="35"/>
      <c r="B124" s="36"/>
      <c r="C124" s="179" t="s">
        <v>299</v>
      </c>
      <c r="D124" s="179" t="s">
        <v>242</v>
      </c>
      <c r="E124" s="180" t="s">
        <v>1745</v>
      </c>
      <c r="F124" s="181" t="s">
        <v>1746</v>
      </c>
      <c r="G124" s="182" t="s">
        <v>370</v>
      </c>
      <c r="H124" s="183">
        <v>1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47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331</v>
      </c>
      <c r="AT124" s="190" t="s">
        <v>242</v>
      </c>
      <c r="AU124" s="190" t="s">
        <v>86</v>
      </c>
      <c r="AY124" s="18" t="s">
        <v>237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84</v>
      </c>
      <c r="BK124" s="191">
        <f>ROUND(I124*H124,2)</f>
        <v>0</v>
      </c>
      <c r="BL124" s="18" t="s">
        <v>331</v>
      </c>
      <c r="BM124" s="190" t="s">
        <v>1747</v>
      </c>
    </row>
    <row r="125" spans="1:65" s="2" customFormat="1" ht="10">
      <c r="A125" s="35"/>
      <c r="B125" s="36"/>
      <c r="C125" s="37"/>
      <c r="D125" s="192" t="s">
        <v>249</v>
      </c>
      <c r="E125" s="37"/>
      <c r="F125" s="193" t="s">
        <v>1746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14.4" customHeight="1">
      <c r="A126" s="35"/>
      <c r="B126" s="36"/>
      <c r="C126" s="225" t="s">
        <v>304</v>
      </c>
      <c r="D126" s="225" t="s">
        <v>680</v>
      </c>
      <c r="E126" s="226" t="s">
        <v>1748</v>
      </c>
      <c r="F126" s="227" t="s">
        <v>1749</v>
      </c>
      <c r="G126" s="228" t="s">
        <v>370</v>
      </c>
      <c r="H126" s="229">
        <v>1</v>
      </c>
      <c r="I126" s="230"/>
      <c r="J126" s="231">
        <f>ROUND(I126*H126,2)</f>
        <v>0</v>
      </c>
      <c r="K126" s="227" t="s">
        <v>19</v>
      </c>
      <c r="L126" s="232"/>
      <c r="M126" s="233" t="s">
        <v>19</v>
      </c>
      <c r="N126" s="234" t="s">
        <v>47</v>
      </c>
      <c r="O126" s="65"/>
      <c r="P126" s="188">
        <f>O126*H126</f>
        <v>0</v>
      </c>
      <c r="Q126" s="188">
        <v>2.15E-3</v>
      </c>
      <c r="R126" s="188">
        <f>Q126*H126</f>
        <v>2.15E-3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602</v>
      </c>
      <c r="AT126" s="190" t="s">
        <v>680</v>
      </c>
      <c r="AU126" s="190" t="s">
        <v>86</v>
      </c>
      <c r="AY126" s="18" t="s">
        <v>237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84</v>
      </c>
      <c r="BK126" s="191">
        <f>ROUND(I126*H126,2)</f>
        <v>0</v>
      </c>
      <c r="BL126" s="18" t="s">
        <v>331</v>
      </c>
      <c r="BM126" s="190" t="s">
        <v>1750</v>
      </c>
    </row>
    <row r="127" spans="1:65" s="2" customFormat="1" ht="10">
      <c r="A127" s="35"/>
      <c r="B127" s="36"/>
      <c r="C127" s="37"/>
      <c r="D127" s="192" t="s">
        <v>249</v>
      </c>
      <c r="E127" s="37"/>
      <c r="F127" s="193" t="s">
        <v>1749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249</v>
      </c>
      <c r="AU127" s="18" t="s">
        <v>86</v>
      </c>
    </row>
    <row r="128" spans="1:65" s="2" customFormat="1" ht="14.4" customHeight="1">
      <c r="A128" s="35"/>
      <c r="B128" s="36"/>
      <c r="C128" s="225" t="s">
        <v>309</v>
      </c>
      <c r="D128" s="225" t="s">
        <v>680</v>
      </c>
      <c r="E128" s="226" t="s">
        <v>1751</v>
      </c>
      <c r="F128" s="227" t="s">
        <v>1752</v>
      </c>
      <c r="G128" s="228" t="s">
        <v>370</v>
      </c>
      <c r="H128" s="229">
        <v>1</v>
      </c>
      <c r="I128" s="230"/>
      <c r="J128" s="231">
        <f>ROUND(I128*H128,2)</f>
        <v>0</v>
      </c>
      <c r="K128" s="227" t="s">
        <v>19</v>
      </c>
      <c r="L128" s="232"/>
      <c r="M128" s="233" t="s">
        <v>19</v>
      </c>
      <c r="N128" s="234" t="s">
        <v>47</v>
      </c>
      <c r="O128" s="65"/>
      <c r="P128" s="188">
        <f>O128*H128</f>
        <v>0</v>
      </c>
      <c r="Q128" s="188">
        <v>2.15E-3</v>
      </c>
      <c r="R128" s="188">
        <f>Q128*H128</f>
        <v>2.15E-3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602</v>
      </c>
      <c r="AT128" s="190" t="s">
        <v>680</v>
      </c>
      <c r="AU128" s="190" t="s">
        <v>86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331</v>
      </c>
      <c r="BM128" s="190" t="s">
        <v>1753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1752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86</v>
      </c>
    </row>
    <row r="130" spans="1:65" s="2" customFormat="1" ht="22.25" customHeight="1">
      <c r="A130" s="35"/>
      <c r="B130" s="36"/>
      <c r="C130" s="179" t="s">
        <v>315</v>
      </c>
      <c r="D130" s="179" t="s">
        <v>242</v>
      </c>
      <c r="E130" s="180" t="s">
        <v>1754</v>
      </c>
      <c r="F130" s="181" t="s">
        <v>1755</v>
      </c>
      <c r="G130" s="182" t="s">
        <v>370</v>
      </c>
      <c r="H130" s="183">
        <v>11</v>
      </c>
      <c r="I130" s="184"/>
      <c r="J130" s="185">
        <f>ROUND(I130*H130,2)</f>
        <v>0</v>
      </c>
      <c r="K130" s="181" t="s">
        <v>19</v>
      </c>
      <c r="L130" s="40"/>
      <c r="M130" s="186" t="s">
        <v>19</v>
      </c>
      <c r="N130" s="187" t="s">
        <v>47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331</v>
      </c>
      <c r="AT130" s="190" t="s">
        <v>242</v>
      </c>
      <c r="AU130" s="190" t="s">
        <v>86</v>
      </c>
      <c r="AY130" s="18" t="s">
        <v>237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84</v>
      </c>
      <c r="BK130" s="191">
        <f>ROUND(I130*H130,2)</f>
        <v>0</v>
      </c>
      <c r="BL130" s="18" t="s">
        <v>331</v>
      </c>
      <c r="BM130" s="190" t="s">
        <v>1756</v>
      </c>
    </row>
    <row r="131" spans="1:65" s="2" customFormat="1" ht="10">
      <c r="A131" s="35"/>
      <c r="B131" s="36"/>
      <c r="C131" s="37"/>
      <c r="D131" s="192" t="s">
        <v>249</v>
      </c>
      <c r="E131" s="37"/>
      <c r="F131" s="193" t="s">
        <v>1755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249</v>
      </c>
      <c r="AU131" s="18" t="s">
        <v>86</v>
      </c>
    </row>
    <row r="132" spans="1:65" s="2" customFormat="1" ht="14.4" customHeight="1">
      <c r="A132" s="35"/>
      <c r="B132" s="36"/>
      <c r="C132" s="225" t="s">
        <v>322</v>
      </c>
      <c r="D132" s="225" t="s">
        <v>680</v>
      </c>
      <c r="E132" s="226" t="s">
        <v>1757</v>
      </c>
      <c r="F132" s="227" t="s">
        <v>1758</v>
      </c>
      <c r="G132" s="228" t="s">
        <v>370</v>
      </c>
      <c r="H132" s="229">
        <v>11</v>
      </c>
      <c r="I132" s="230"/>
      <c r="J132" s="231">
        <f>ROUND(I132*H132,2)</f>
        <v>0</v>
      </c>
      <c r="K132" s="227" t="s">
        <v>19</v>
      </c>
      <c r="L132" s="232"/>
      <c r="M132" s="233" t="s">
        <v>19</v>
      </c>
      <c r="N132" s="234" t="s">
        <v>47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602</v>
      </c>
      <c r="AT132" s="190" t="s">
        <v>680</v>
      </c>
      <c r="AU132" s="190" t="s">
        <v>86</v>
      </c>
      <c r="AY132" s="18" t="s">
        <v>237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84</v>
      </c>
      <c r="BK132" s="191">
        <f>ROUND(I132*H132,2)</f>
        <v>0</v>
      </c>
      <c r="BL132" s="18" t="s">
        <v>331</v>
      </c>
      <c r="BM132" s="190" t="s">
        <v>1759</v>
      </c>
    </row>
    <row r="133" spans="1:65" s="2" customFormat="1" ht="10">
      <c r="A133" s="35"/>
      <c r="B133" s="36"/>
      <c r="C133" s="37"/>
      <c r="D133" s="192" t="s">
        <v>249</v>
      </c>
      <c r="E133" s="37"/>
      <c r="F133" s="193" t="s">
        <v>1758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22.25" customHeight="1">
      <c r="A134" s="35"/>
      <c r="B134" s="36"/>
      <c r="C134" s="179" t="s">
        <v>8</v>
      </c>
      <c r="D134" s="179" t="s">
        <v>242</v>
      </c>
      <c r="E134" s="180" t="s">
        <v>1760</v>
      </c>
      <c r="F134" s="181" t="s">
        <v>1761</v>
      </c>
      <c r="G134" s="182" t="s">
        <v>370</v>
      </c>
      <c r="H134" s="183">
        <v>4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47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331</v>
      </c>
      <c r="AT134" s="190" t="s">
        <v>242</v>
      </c>
      <c r="AU134" s="190" t="s">
        <v>86</v>
      </c>
      <c r="AY134" s="18" t="s">
        <v>237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84</v>
      </c>
      <c r="BK134" s="191">
        <f>ROUND(I134*H134,2)</f>
        <v>0</v>
      </c>
      <c r="BL134" s="18" t="s">
        <v>331</v>
      </c>
      <c r="BM134" s="190" t="s">
        <v>1762</v>
      </c>
    </row>
    <row r="135" spans="1:65" s="2" customFormat="1" ht="10">
      <c r="A135" s="35"/>
      <c r="B135" s="36"/>
      <c r="C135" s="37"/>
      <c r="D135" s="192" t="s">
        <v>249</v>
      </c>
      <c r="E135" s="37"/>
      <c r="F135" s="193" t="s">
        <v>1761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249</v>
      </c>
      <c r="AU135" s="18" t="s">
        <v>86</v>
      </c>
    </row>
    <row r="136" spans="1:65" s="2" customFormat="1" ht="14.4" customHeight="1">
      <c r="A136" s="35"/>
      <c r="B136" s="36"/>
      <c r="C136" s="179" t="s">
        <v>331</v>
      </c>
      <c r="D136" s="179" t="s">
        <v>242</v>
      </c>
      <c r="E136" s="180" t="s">
        <v>1763</v>
      </c>
      <c r="F136" s="181" t="s">
        <v>1764</v>
      </c>
      <c r="G136" s="182" t="s">
        <v>370</v>
      </c>
      <c r="H136" s="183">
        <v>26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47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331</v>
      </c>
      <c r="AT136" s="190" t="s">
        <v>242</v>
      </c>
      <c r="AU136" s="190" t="s">
        <v>86</v>
      </c>
      <c r="AY136" s="18" t="s">
        <v>237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84</v>
      </c>
      <c r="BK136" s="191">
        <f>ROUND(I136*H136,2)</f>
        <v>0</v>
      </c>
      <c r="BL136" s="18" t="s">
        <v>331</v>
      </c>
      <c r="BM136" s="190" t="s">
        <v>1765</v>
      </c>
    </row>
    <row r="137" spans="1:65" s="2" customFormat="1" ht="10">
      <c r="A137" s="35"/>
      <c r="B137" s="36"/>
      <c r="C137" s="37"/>
      <c r="D137" s="192" t="s">
        <v>249</v>
      </c>
      <c r="E137" s="37"/>
      <c r="F137" s="193" t="s">
        <v>1764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249</v>
      </c>
      <c r="AU137" s="18" t="s">
        <v>86</v>
      </c>
    </row>
    <row r="138" spans="1:65" s="13" customFormat="1" ht="10">
      <c r="B138" s="199"/>
      <c r="C138" s="200"/>
      <c r="D138" s="192" t="s">
        <v>252</v>
      </c>
      <c r="E138" s="201" t="s">
        <v>19</v>
      </c>
      <c r="F138" s="202" t="s">
        <v>564</v>
      </c>
      <c r="G138" s="200"/>
      <c r="H138" s="203">
        <v>26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252</v>
      </c>
      <c r="AU138" s="209" t="s">
        <v>86</v>
      </c>
      <c r="AV138" s="13" t="s">
        <v>86</v>
      </c>
      <c r="AW138" s="13" t="s">
        <v>37</v>
      </c>
      <c r="AX138" s="13" t="s">
        <v>76</v>
      </c>
      <c r="AY138" s="209" t="s">
        <v>237</v>
      </c>
    </row>
    <row r="139" spans="1:65" s="14" customFormat="1" ht="10">
      <c r="B139" s="210"/>
      <c r="C139" s="211"/>
      <c r="D139" s="192" t="s">
        <v>252</v>
      </c>
      <c r="E139" s="212" t="s">
        <v>19</v>
      </c>
      <c r="F139" s="213" t="s">
        <v>253</v>
      </c>
      <c r="G139" s="211"/>
      <c r="H139" s="214">
        <v>26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252</v>
      </c>
      <c r="AU139" s="220" t="s">
        <v>86</v>
      </c>
      <c r="AV139" s="14" t="s">
        <v>254</v>
      </c>
      <c r="AW139" s="14" t="s">
        <v>37</v>
      </c>
      <c r="AX139" s="14" t="s">
        <v>84</v>
      </c>
      <c r="AY139" s="220" t="s">
        <v>237</v>
      </c>
    </row>
    <row r="140" spans="1:65" s="2" customFormat="1" ht="14.4" customHeight="1">
      <c r="A140" s="35"/>
      <c r="B140" s="36"/>
      <c r="C140" s="179" t="s">
        <v>335</v>
      </c>
      <c r="D140" s="179" t="s">
        <v>242</v>
      </c>
      <c r="E140" s="180" t="s">
        <v>1766</v>
      </c>
      <c r="F140" s="181" t="s">
        <v>1767</v>
      </c>
      <c r="G140" s="182" t="s">
        <v>370</v>
      </c>
      <c r="H140" s="183">
        <v>6</v>
      </c>
      <c r="I140" s="184"/>
      <c r="J140" s="185">
        <f>ROUND(I140*H140,2)</f>
        <v>0</v>
      </c>
      <c r="K140" s="181" t="s">
        <v>19</v>
      </c>
      <c r="L140" s="40"/>
      <c r="M140" s="186" t="s">
        <v>19</v>
      </c>
      <c r="N140" s="187" t="s">
        <v>47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254</v>
      </c>
      <c r="AT140" s="190" t="s">
        <v>242</v>
      </c>
      <c r="AU140" s="190" t="s">
        <v>86</v>
      </c>
      <c r="AY140" s="18" t="s">
        <v>237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84</v>
      </c>
      <c r="BK140" s="191">
        <f>ROUND(I140*H140,2)</f>
        <v>0</v>
      </c>
      <c r="BL140" s="18" t="s">
        <v>254</v>
      </c>
      <c r="BM140" s="190" t="s">
        <v>1768</v>
      </c>
    </row>
    <row r="141" spans="1:65" s="2" customFormat="1" ht="10">
      <c r="A141" s="35"/>
      <c r="B141" s="36"/>
      <c r="C141" s="37"/>
      <c r="D141" s="192" t="s">
        <v>249</v>
      </c>
      <c r="E141" s="37"/>
      <c r="F141" s="193" t="s">
        <v>1767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249</v>
      </c>
      <c r="AU141" s="18" t="s">
        <v>86</v>
      </c>
    </row>
    <row r="142" spans="1:65" s="2" customFormat="1" ht="80.400000000000006" customHeight="1">
      <c r="A142" s="35"/>
      <c r="B142" s="36"/>
      <c r="C142" s="225" t="s">
        <v>340</v>
      </c>
      <c r="D142" s="225" t="s">
        <v>680</v>
      </c>
      <c r="E142" s="226" t="s">
        <v>1769</v>
      </c>
      <c r="F142" s="227" t="s">
        <v>1770</v>
      </c>
      <c r="G142" s="228" t="s">
        <v>370</v>
      </c>
      <c r="H142" s="229">
        <v>6</v>
      </c>
      <c r="I142" s="230"/>
      <c r="J142" s="231">
        <f>ROUND(I142*H142,2)</f>
        <v>0</v>
      </c>
      <c r="K142" s="227" t="s">
        <v>19</v>
      </c>
      <c r="L142" s="232"/>
      <c r="M142" s="233" t="s">
        <v>19</v>
      </c>
      <c r="N142" s="234" t="s">
        <v>47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602</v>
      </c>
      <c r="AT142" s="190" t="s">
        <v>680</v>
      </c>
      <c r="AU142" s="190" t="s">
        <v>86</v>
      </c>
      <c r="AY142" s="18" t="s">
        <v>237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84</v>
      </c>
      <c r="BK142" s="191">
        <f>ROUND(I142*H142,2)</f>
        <v>0</v>
      </c>
      <c r="BL142" s="18" t="s">
        <v>331</v>
      </c>
      <c r="BM142" s="190" t="s">
        <v>1771</v>
      </c>
    </row>
    <row r="143" spans="1:65" s="2" customFormat="1" ht="81">
      <c r="A143" s="35"/>
      <c r="B143" s="36"/>
      <c r="C143" s="37"/>
      <c r="D143" s="192" t="s">
        <v>249</v>
      </c>
      <c r="E143" s="37"/>
      <c r="F143" s="193" t="s">
        <v>1772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14.4" customHeight="1">
      <c r="A144" s="35"/>
      <c r="B144" s="36"/>
      <c r="C144" s="179" t="s">
        <v>348</v>
      </c>
      <c r="D144" s="179" t="s">
        <v>242</v>
      </c>
      <c r="E144" s="180" t="s">
        <v>1773</v>
      </c>
      <c r="F144" s="181" t="s">
        <v>1774</v>
      </c>
      <c r="G144" s="182" t="s">
        <v>245</v>
      </c>
      <c r="H144" s="183">
        <v>4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47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254</v>
      </c>
      <c r="AT144" s="190" t="s">
        <v>242</v>
      </c>
      <c r="AU144" s="190" t="s">
        <v>86</v>
      </c>
      <c r="AY144" s="18" t="s">
        <v>237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84</v>
      </c>
      <c r="BK144" s="191">
        <f>ROUND(I144*H144,2)</f>
        <v>0</v>
      </c>
      <c r="BL144" s="18" t="s">
        <v>254</v>
      </c>
      <c r="BM144" s="190" t="s">
        <v>1775</v>
      </c>
    </row>
    <row r="145" spans="1:65" s="2" customFormat="1" ht="10">
      <c r="A145" s="35"/>
      <c r="B145" s="36"/>
      <c r="C145" s="37"/>
      <c r="D145" s="192" t="s">
        <v>249</v>
      </c>
      <c r="E145" s="37"/>
      <c r="F145" s="193" t="s">
        <v>1774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249</v>
      </c>
      <c r="AU145" s="18" t="s">
        <v>86</v>
      </c>
    </row>
    <row r="146" spans="1:65" s="2" customFormat="1" ht="14.4" customHeight="1">
      <c r="A146" s="35"/>
      <c r="B146" s="36"/>
      <c r="C146" s="179" t="s">
        <v>355</v>
      </c>
      <c r="D146" s="179" t="s">
        <v>242</v>
      </c>
      <c r="E146" s="180" t="s">
        <v>1776</v>
      </c>
      <c r="F146" s="181" t="s">
        <v>1777</v>
      </c>
      <c r="G146" s="182" t="s">
        <v>370</v>
      </c>
      <c r="H146" s="183">
        <v>14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47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331</v>
      </c>
      <c r="AT146" s="190" t="s">
        <v>242</v>
      </c>
      <c r="AU146" s="190" t="s">
        <v>86</v>
      </c>
      <c r="AY146" s="18" t="s">
        <v>237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84</v>
      </c>
      <c r="BK146" s="191">
        <f>ROUND(I146*H146,2)</f>
        <v>0</v>
      </c>
      <c r="BL146" s="18" t="s">
        <v>331</v>
      </c>
      <c r="BM146" s="190" t="s">
        <v>1778</v>
      </c>
    </row>
    <row r="147" spans="1:65" s="2" customFormat="1" ht="10">
      <c r="A147" s="35"/>
      <c r="B147" s="36"/>
      <c r="C147" s="37"/>
      <c r="D147" s="192" t="s">
        <v>249</v>
      </c>
      <c r="E147" s="37"/>
      <c r="F147" s="193" t="s">
        <v>1777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86</v>
      </c>
    </row>
    <row r="148" spans="1:65" s="13" customFormat="1" ht="10">
      <c r="B148" s="199"/>
      <c r="C148" s="200"/>
      <c r="D148" s="192" t="s">
        <v>252</v>
      </c>
      <c r="E148" s="201" t="s">
        <v>19</v>
      </c>
      <c r="F148" s="202" t="s">
        <v>322</v>
      </c>
      <c r="G148" s="200"/>
      <c r="H148" s="203">
        <v>14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252</v>
      </c>
      <c r="AU148" s="209" t="s">
        <v>86</v>
      </c>
      <c r="AV148" s="13" t="s">
        <v>86</v>
      </c>
      <c r="AW148" s="13" t="s">
        <v>37</v>
      </c>
      <c r="AX148" s="13" t="s">
        <v>76</v>
      </c>
      <c r="AY148" s="209" t="s">
        <v>237</v>
      </c>
    </row>
    <row r="149" spans="1:65" s="14" customFormat="1" ht="10">
      <c r="B149" s="210"/>
      <c r="C149" s="211"/>
      <c r="D149" s="192" t="s">
        <v>252</v>
      </c>
      <c r="E149" s="212" t="s">
        <v>19</v>
      </c>
      <c r="F149" s="213" t="s">
        <v>253</v>
      </c>
      <c r="G149" s="211"/>
      <c r="H149" s="214">
        <v>14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252</v>
      </c>
      <c r="AU149" s="220" t="s">
        <v>86</v>
      </c>
      <c r="AV149" s="14" t="s">
        <v>254</v>
      </c>
      <c r="AW149" s="14" t="s">
        <v>37</v>
      </c>
      <c r="AX149" s="14" t="s">
        <v>84</v>
      </c>
      <c r="AY149" s="220" t="s">
        <v>237</v>
      </c>
    </row>
    <row r="150" spans="1:65" s="2" customFormat="1" ht="14.4" customHeight="1">
      <c r="A150" s="35"/>
      <c r="B150" s="36"/>
      <c r="C150" s="225" t="s">
        <v>7</v>
      </c>
      <c r="D150" s="225" t="s">
        <v>680</v>
      </c>
      <c r="E150" s="226" t="s">
        <v>1779</v>
      </c>
      <c r="F150" s="227" t="s">
        <v>1780</v>
      </c>
      <c r="G150" s="228" t="s">
        <v>370</v>
      </c>
      <c r="H150" s="229">
        <v>14</v>
      </c>
      <c r="I150" s="230"/>
      <c r="J150" s="231">
        <f>ROUND(I150*H150,2)</f>
        <v>0</v>
      </c>
      <c r="K150" s="227" t="s">
        <v>19</v>
      </c>
      <c r="L150" s="232"/>
      <c r="M150" s="233" t="s">
        <v>19</v>
      </c>
      <c r="N150" s="234" t="s">
        <v>47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602</v>
      </c>
      <c r="AT150" s="190" t="s">
        <v>680</v>
      </c>
      <c r="AU150" s="190" t="s">
        <v>86</v>
      </c>
      <c r="AY150" s="18" t="s">
        <v>237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84</v>
      </c>
      <c r="BK150" s="191">
        <f>ROUND(I150*H150,2)</f>
        <v>0</v>
      </c>
      <c r="BL150" s="18" t="s">
        <v>331</v>
      </c>
      <c r="BM150" s="190" t="s">
        <v>1781</v>
      </c>
    </row>
    <row r="151" spans="1:65" s="2" customFormat="1" ht="10">
      <c r="A151" s="35"/>
      <c r="B151" s="36"/>
      <c r="C151" s="37"/>
      <c r="D151" s="192" t="s">
        <v>249</v>
      </c>
      <c r="E151" s="37"/>
      <c r="F151" s="193" t="s">
        <v>1780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249</v>
      </c>
      <c r="AU151" s="18" t="s">
        <v>86</v>
      </c>
    </row>
    <row r="152" spans="1:65" s="13" customFormat="1" ht="10">
      <c r="B152" s="199"/>
      <c r="C152" s="200"/>
      <c r="D152" s="192" t="s">
        <v>252</v>
      </c>
      <c r="E152" s="201" t="s">
        <v>19</v>
      </c>
      <c r="F152" s="202" t="s">
        <v>322</v>
      </c>
      <c r="G152" s="200"/>
      <c r="H152" s="203">
        <v>14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252</v>
      </c>
      <c r="AU152" s="209" t="s">
        <v>86</v>
      </c>
      <c r="AV152" s="13" t="s">
        <v>86</v>
      </c>
      <c r="AW152" s="13" t="s">
        <v>37</v>
      </c>
      <c r="AX152" s="13" t="s">
        <v>76</v>
      </c>
      <c r="AY152" s="209" t="s">
        <v>237</v>
      </c>
    </row>
    <row r="153" spans="1:65" s="14" customFormat="1" ht="10">
      <c r="B153" s="210"/>
      <c r="C153" s="211"/>
      <c r="D153" s="192" t="s">
        <v>252</v>
      </c>
      <c r="E153" s="212" t="s">
        <v>19</v>
      </c>
      <c r="F153" s="213" t="s">
        <v>253</v>
      </c>
      <c r="G153" s="211"/>
      <c r="H153" s="214">
        <v>14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252</v>
      </c>
      <c r="AU153" s="220" t="s">
        <v>86</v>
      </c>
      <c r="AV153" s="14" t="s">
        <v>254</v>
      </c>
      <c r="AW153" s="14" t="s">
        <v>37</v>
      </c>
      <c r="AX153" s="14" t="s">
        <v>84</v>
      </c>
      <c r="AY153" s="220" t="s">
        <v>237</v>
      </c>
    </row>
    <row r="154" spans="1:65" s="12" customFormat="1" ht="22.75" customHeight="1">
      <c r="B154" s="163"/>
      <c r="C154" s="164"/>
      <c r="D154" s="165" t="s">
        <v>75</v>
      </c>
      <c r="E154" s="177" t="s">
        <v>1782</v>
      </c>
      <c r="F154" s="177" t="s">
        <v>1782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SUM(P155:P170)</f>
        <v>0</v>
      </c>
      <c r="Q154" s="171"/>
      <c r="R154" s="172">
        <f>SUM(R155:R170)</f>
        <v>0.10815000000000001</v>
      </c>
      <c r="S154" s="171"/>
      <c r="T154" s="173">
        <f>SUM(T155:T170)</f>
        <v>5.5999999999999994E-2</v>
      </c>
      <c r="AR154" s="174" t="s">
        <v>86</v>
      </c>
      <c r="AT154" s="175" t="s">
        <v>75</v>
      </c>
      <c r="AU154" s="175" t="s">
        <v>84</v>
      </c>
      <c r="AY154" s="174" t="s">
        <v>237</v>
      </c>
      <c r="BK154" s="176">
        <f>SUM(BK155:BK170)</f>
        <v>0</v>
      </c>
    </row>
    <row r="155" spans="1:65" s="2" customFormat="1" ht="22.25" customHeight="1">
      <c r="A155" s="35"/>
      <c r="B155" s="36"/>
      <c r="C155" s="179" t="s">
        <v>367</v>
      </c>
      <c r="D155" s="179" t="s">
        <v>242</v>
      </c>
      <c r="E155" s="180" t="s">
        <v>1513</v>
      </c>
      <c r="F155" s="181" t="s">
        <v>1514</v>
      </c>
      <c r="G155" s="182" t="s">
        <v>370</v>
      </c>
      <c r="H155" s="183">
        <v>15</v>
      </c>
      <c r="I155" s="184"/>
      <c r="J155" s="185">
        <f>ROUND(I155*H155,2)</f>
        <v>0</v>
      </c>
      <c r="K155" s="181" t="s">
        <v>19</v>
      </c>
      <c r="L155" s="40"/>
      <c r="M155" s="186" t="s">
        <v>19</v>
      </c>
      <c r="N155" s="187" t="s">
        <v>47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331</v>
      </c>
      <c r="AT155" s="190" t="s">
        <v>242</v>
      </c>
      <c r="AU155" s="190" t="s">
        <v>86</v>
      </c>
      <c r="AY155" s="18" t="s">
        <v>237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84</v>
      </c>
      <c r="BK155" s="191">
        <f>ROUND(I155*H155,2)</f>
        <v>0</v>
      </c>
      <c r="BL155" s="18" t="s">
        <v>331</v>
      </c>
      <c r="BM155" s="190" t="s">
        <v>1783</v>
      </c>
    </row>
    <row r="156" spans="1:65" s="2" customFormat="1" ht="18">
      <c r="A156" s="35"/>
      <c r="B156" s="36"/>
      <c r="C156" s="37"/>
      <c r="D156" s="192" t="s">
        <v>249</v>
      </c>
      <c r="E156" s="37"/>
      <c r="F156" s="193" t="s">
        <v>1514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86</v>
      </c>
    </row>
    <row r="157" spans="1:65" s="13" customFormat="1" ht="10">
      <c r="B157" s="199"/>
      <c r="C157" s="200"/>
      <c r="D157" s="192" t="s">
        <v>252</v>
      </c>
      <c r="E157" s="201" t="s">
        <v>19</v>
      </c>
      <c r="F157" s="202" t="s">
        <v>8</v>
      </c>
      <c r="G157" s="200"/>
      <c r="H157" s="203">
        <v>15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252</v>
      </c>
      <c r="AU157" s="209" t="s">
        <v>86</v>
      </c>
      <c r="AV157" s="13" t="s">
        <v>86</v>
      </c>
      <c r="AW157" s="13" t="s">
        <v>37</v>
      </c>
      <c r="AX157" s="13" t="s">
        <v>76</v>
      </c>
      <c r="AY157" s="209" t="s">
        <v>237</v>
      </c>
    </row>
    <row r="158" spans="1:65" s="14" customFormat="1" ht="10">
      <c r="B158" s="210"/>
      <c r="C158" s="211"/>
      <c r="D158" s="192" t="s">
        <v>252</v>
      </c>
      <c r="E158" s="212" t="s">
        <v>19</v>
      </c>
      <c r="F158" s="213" t="s">
        <v>253</v>
      </c>
      <c r="G158" s="211"/>
      <c r="H158" s="214">
        <v>15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252</v>
      </c>
      <c r="AU158" s="220" t="s">
        <v>86</v>
      </c>
      <c r="AV158" s="14" t="s">
        <v>254</v>
      </c>
      <c r="AW158" s="14" t="s">
        <v>37</v>
      </c>
      <c r="AX158" s="14" t="s">
        <v>84</v>
      </c>
      <c r="AY158" s="220" t="s">
        <v>237</v>
      </c>
    </row>
    <row r="159" spans="1:65" s="2" customFormat="1" ht="14.4" customHeight="1">
      <c r="A159" s="35"/>
      <c r="B159" s="36"/>
      <c r="C159" s="225" t="s">
        <v>374</v>
      </c>
      <c r="D159" s="225" t="s">
        <v>680</v>
      </c>
      <c r="E159" s="226" t="s">
        <v>1516</v>
      </c>
      <c r="F159" s="227" t="s">
        <v>1517</v>
      </c>
      <c r="G159" s="228" t="s">
        <v>370</v>
      </c>
      <c r="H159" s="229">
        <v>15</v>
      </c>
      <c r="I159" s="230"/>
      <c r="J159" s="231">
        <f>ROUND(I159*H159,2)</f>
        <v>0</v>
      </c>
      <c r="K159" s="227" t="s">
        <v>19</v>
      </c>
      <c r="L159" s="232"/>
      <c r="M159" s="233" t="s">
        <v>19</v>
      </c>
      <c r="N159" s="234" t="s">
        <v>47</v>
      </c>
      <c r="O159" s="65"/>
      <c r="P159" s="188">
        <f>O159*H159</f>
        <v>0</v>
      </c>
      <c r="Q159" s="188">
        <v>9.0000000000000006E-5</v>
      </c>
      <c r="R159" s="188">
        <f>Q159*H159</f>
        <v>1.3500000000000001E-3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602</v>
      </c>
      <c r="AT159" s="190" t="s">
        <v>680</v>
      </c>
      <c r="AU159" s="190" t="s">
        <v>86</v>
      </c>
      <c r="AY159" s="18" t="s">
        <v>237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84</v>
      </c>
      <c r="BK159" s="191">
        <f>ROUND(I159*H159,2)</f>
        <v>0</v>
      </c>
      <c r="BL159" s="18" t="s">
        <v>331</v>
      </c>
      <c r="BM159" s="190" t="s">
        <v>1784</v>
      </c>
    </row>
    <row r="160" spans="1:65" s="2" customFormat="1" ht="10">
      <c r="A160" s="35"/>
      <c r="B160" s="36"/>
      <c r="C160" s="37"/>
      <c r="D160" s="192" t="s">
        <v>249</v>
      </c>
      <c r="E160" s="37"/>
      <c r="F160" s="193" t="s">
        <v>1517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249</v>
      </c>
      <c r="AU160" s="18" t="s">
        <v>86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</v>
      </c>
      <c r="G161" s="200"/>
      <c r="H161" s="203">
        <v>15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86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15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86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9.75" customHeight="1">
      <c r="A163" s="35"/>
      <c r="B163" s="36"/>
      <c r="C163" s="179" t="s">
        <v>541</v>
      </c>
      <c r="D163" s="179" t="s">
        <v>242</v>
      </c>
      <c r="E163" s="180" t="s">
        <v>1785</v>
      </c>
      <c r="F163" s="181" t="s">
        <v>1786</v>
      </c>
      <c r="G163" s="182" t="s">
        <v>424</v>
      </c>
      <c r="H163" s="183">
        <v>30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331</v>
      </c>
      <c r="AT163" s="190" t="s">
        <v>242</v>
      </c>
      <c r="AU163" s="190" t="s">
        <v>86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331</v>
      </c>
      <c r="BM163" s="190" t="s">
        <v>1787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1786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86</v>
      </c>
    </row>
    <row r="165" spans="1:65" s="2" customFormat="1" ht="14.4" customHeight="1">
      <c r="A165" s="35"/>
      <c r="B165" s="36"/>
      <c r="C165" s="225" t="s">
        <v>347</v>
      </c>
      <c r="D165" s="225" t="s">
        <v>680</v>
      </c>
      <c r="E165" s="226" t="s">
        <v>1788</v>
      </c>
      <c r="F165" s="227" t="s">
        <v>1789</v>
      </c>
      <c r="G165" s="228" t="s">
        <v>424</v>
      </c>
      <c r="H165" s="229">
        <v>30</v>
      </c>
      <c r="I165" s="230"/>
      <c r="J165" s="231">
        <f>ROUND(I165*H165,2)</f>
        <v>0</v>
      </c>
      <c r="K165" s="227" t="s">
        <v>19</v>
      </c>
      <c r="L165" s="232"/>
      <c r="M165" s="233" t="s">
        <v>19</v>
      </c>
      <c r="N165" s="234" t="s">
        <v>47</v>
      </c>
      <c r="O165" s="65"/>
      <c r="P165" s="188">
        <f>O165*H165</f>
        <v>0</v>
      </c>
      <c r="Q165" s="188">
        <v>3.5300000000000002E-3</v>
      </c>
      <c r="R165" s="188">
        <f>Q165*H165</f>
        <v>0.10590000000000001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602</v>
      </c>
      <c r="AT165" s="190" t="s">
        <v>680</v>
      </c>
      <c r="AU165" s="190" t="s">
        <v>86</v>
      </c>
      <c r="AY165" s="18" t="s">
        <v>237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84</v>
      </c>
      <c r="BK165" s="191">
        <f>ROUND(I165*H165,2)</f>
        <v>0</v>
      </c>
      <c r="BL165" s="18" t="s">
        <v>331</v>
      </c>
      <c r="BM165" s="190" t="s">
        <v>1790</v>
      </c>
    </row>
    <row r="166" spans="1:65" s="2" customFormat="1" ht="10">
      <c r="A166" s="35"/>
      <c r="B166" s="36"/>
      <c r="C166" s="37"/>
      <c r="D166" s="192" t="s">
        <v>249</v>
      </c>
      <c r="E166" s="37"/>
      <c r="F166" s="193" t="s">
        <v>1789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249</v>
      </c>
      <c r="AU166" s="18" t="s">
        <v>86</v>
      </c>
    </row>
    <row r="167" spans="1:65" s="2" customFormat="1" ht="19.75" customHeight="1">
      <c r="A167" s="35"/>
      <c r="B167" s="36"/>
      <c r="C167" s="179" t="s">
        <v>564</v>
      </c>
      <c r="D167" s="179" t="s">
        <v>242</v>
      </c>
      <c r="E167" s="180" t="s">
        <v>1486</v>
      </c>
      <c r="F167" s="181" t="s">
        <v>1487</v>
      </c>
      <c r="G167" s="182" t="s">
        <v>370</v>
      </c>
      <c r="H167" s="183">
        <v>11</v>
      </c>
      <c r="I167" s="184"/>
      <c r="J167" s="185">
        <f>ROUND(I167*H167,2)</f>
        <v>0</v>
      </c>
      <c r="K167" s="181" t="s">
        <v>19</v>
      </c>
      <c r="L167" s="40"/>
      <c r="M167" s="186" t="s">
        <v>19</v>
      </c>
      <c r="N167" s="187" t="s">
        <v>47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1E-3</v>
      </c>
      <c r="T167" s="189">
        <f>S167*H167</f>
        <v>1.0999999999999999E-2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254</v>
      </c>
      <c r="AT167" s="190" t="s">
        <v>242</v>
      </c>
      <c r="AU167" s="190" t="s">
        <v>86</v>
      </c>
      <c r="AY167" s="18" t="s">
        <v>237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84</v>
      </c>
      <c r="BK167" s="191">
        <f>ROUND(I167*H167,2)</f>
        <v>0</v>
      </c>
      <c r="BL167" s="18" t="s">
        <v>254</v>
      </c>
      <c r="BM167" s="190" t="s">
        <v>1791</v>
      </c>
    </row>
    <row r="168" spans="1:65" s="2" customFormat="1" ht="10">
      <c r="A168" s="35"/>
      <c r="B168" s="36"/>
      <c r="C168" s="37"/>
      <c r="D168" s="192" t="s">
        <v>249</v>
      </c>
      <c r="E168" s="37"/>
      <c r="F168" s="193" t="s">
        <v>1487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86</v>
      </c>
    </row>
    <row r="169" spans="1:65" s="2" customFormat="1" ht="14.4" customHeight="1">
      <c r="A169" s="35"/>
      <c r="B169" s="36"/>
      <c r="C169" s="179" t="s">
        <v>571</v>
      </c>
      <c r="D169" s="179" t="s">
        <v>242</v>
      </c>
      <c r="E169" s="180" t="s">
        <v>1495</v>
      </c>
      <c r="F169" s="181" t="s">
        <v>1496</v>
      </c>
      <c r="G169" s="182" t="s">
        <v>424</v>
      </c>
      <c r="H169" s="183">
        <v>45</v>
      </c>
      <c r="I169" s="184"/>
      <c r="J169" s="185">
        <f>ROUND(I169*H169,2)</f>
        <v>0</v>
      </c>
      <c r="K169" s="181" t="s">
        <v>19</v>
      </c>
      <c r="L169" s="40"/>
      <c r="M169" s="186" t="s">
        <v>19</v>
      </c>
      <c r="N169" s="187" t="s">
        <v>47</v>
      </c>
      <c r="O169" s="65"/>
      <c r="P169" s="188">
        <f>O169*H169</f>
        <v>0</v>
      </c>
      <c r="Q169" s="188">
        <v>2.0000000000000002E-5</v>
      </c>
      <c r="R169" s="188">
        <f>Q169*H169</f>
        <v>9.0000000000000008E-4</v>
      </c>
      <c r="S169" s="188">
        <v>1E-3</v>
      </c>
      <c r="T169" s="189">
        <f>S169*H169</f>
        <v>4.4999999999999998E-2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254</v>
      </c>
      <c r="AT169" s="190" t="s">
        <v>242</v>
      </c>
      <c r="AU169" s="190" t="s">
        <v>86</v>
      </c>
      <c r="AY169" s="18" t="s">
        <v>237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84</v>
      </c>
      <c r="BK169" s="191">
        <f>ROUND(I169*H169,2)</f>
        <v>0</v>
      </c>
      <c r="BL169" s="18" t="s">
        <v>254</v>
      </c>
      <c r="BM169" s="190" t="s">
        <v>1792</v>
      </c>
    </row>
    <row r="170" spans="1:65" s="2" customFormat="1" ht="10">
      <c r="A170" s="35"/>
      <c r="B170" s="36"/>
      <c r="C170" s="37"/>
      <c r="D170" s="192" t="s">
        <v>249</v>
      </c>
      <c r="E170" s="37"/>
      <c r="F170" s="193" t="s">
        <v>1496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86</v>
      </c>
    </row>
    <row r="171" spans="1:65" s="12" customFormat="1" ht="25.9" customHeight="1">
      <c r="B171" s="163"/>
      <c r="C171" s="164"/>
      <c r="D171" s="165" t="s">
        <v>75</v>
      </c>
      <c r="E171" s="166" t="s">
        <v>82</v>
      </c>
      <c r="F171" s="166" t="s">
        <v>238</v>
      </c>
      <c r="G171" s="164"/>
      <c r="H171" s="164"/>
      <c r="I171" s="167"/>
      <c r="J171" s="168">
        <f>BK171</f>
        <v>0</v>
      </c>
      <c r="K171" s="164"/>
      <c r="L171" s="169"/>
      <c r="M171" s="170"/>
      <c r="N171" s="171"/>
      <c r="O171" s="171"/>
      <c r="P171" s="172">
        <f>P172+P177+P184+P187</f>
        <v>0</v>
      </c>
      <c r="Q171" s="171"/>
      <c r="R171" s="172">
        <f>R172+R177+R184+R187</f>
        <v>0</v>
      </c>
      <c r="S171" s="171"/>
      <c r="T171" s="173">
        <f>T172+T177+T184+T187</f>
        <v>0.13200000000000001</v>
      </c>
      <c r="AR171" s="174" t="s">
        <v>239</v>
      </c>
      <c r="AT171" s="175" t="s">
        <v>75</v>
      </c>
      <c r="AU171" s="175" t="s">
        <v>76</v>
      </c>
      <c r="AY171" s="174" t="s">
        <v>237</v>
      </c>
      <c r="BK171" s="176">
        <f>BK172+BK177+BK184+BK187</f>
        <v>0</v>
      </c>
    </row>
    <row r="172" spans="1:65" s="12" customFormat="1" ht="22.75" customHeight="1">
      <c r="B172" s="163"/>
      <c r="C172" s="164"/>
      <c r="D172" s="165" t="s">
        <v>75</v>
      </c>
      <c r="E172" s="177" t="s">
        <v>240</v>
      </c>
      <c r="F172" s="177" t="s">
        <v>241</v>
      </c>
      <c r="G172" s="164"/>
      <c r="H172" s="164"/>
      <c r="I172" s="167"/>
      <c r="J172" s="178">
        <f>BK172</f>
        <v>0</v>
      </c>
      <c r="K172" s="164"/>
      <c r="L172" s="169"/>
      <c r="M172" s="170"/>
      <c r="N172" s="171"/>
      <c r="O172" s="171"/>
      <c r="P172" s="172">
        <f>SUM(P173:P176)</f>
        <v>0</v>
      </c>
      <c r="Q172" s="171"/>
      <c r="R172" s="172">
        <f>SUM(R173:R176)</f>
        <v>0</v>
      </c>
      <c r="S172" s="171"/>
      <c r="T172" s="173">
        <f>SUM(T173:T176)</f>
        <v>0.13200000000000001</v>
      </c>
      <c r="AR172" s="174" t="s">
        <v>239</v>
      </c>
      <c r="AT172" s="175" t="s">
        <v>75</v>
      </c>
      <c r="AU172" s="175" t="s">
        <v>84</v>
      </c>
      <c r="AY172" s="174" t="s">
        <v>237</v>
      </c>
      <c r="BK172" s="176">
        <f>SUM(BK173:BK176)</f>
        <v>0</v>
      </c>
    </row>
    <row r="173" spans="1:65" s="2" customFormat="1" ht="14.4" customHeight="1">
      <c r="A173" s="35"/>
      <c r="B173" s="36"/>
      <c r="C173" s="179" t="s">
        <v>577</v>
      </c>
      <c r="D173" s="179" t="s">
        <v>242</v>
      </c>
      <c r="E173" s="180" t="s">
        <v>1793</v>
      </c>
      <c r="F173" s="181" t="s">
        <v>1794</v>
      </c>
      <c r="G173" s="182" t="s">
        <v>245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247</v>
      </c>
      <c r="AT173" s="190" t="s">
        <v>242</v>
      </c>
      <c r="AU173" s="190" t="s">
        <v>86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247</v>
      </c>
      <c r="BM173" s="190" t="s">
        <v>1795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1794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86</v>
      </c>
    </row>
    <row r="175" spans="1:65" s="2" customFormat="1" ht="14.4" customHeight="1">
      <c r="A175" s="35"/>
      <c r="B175" s="36"/>
      <c r="C175" s="179" t="s">
        <v>584</v>
      </c>
      <c r="D175" s="179" t="s">
        <v>242</v>
      </c>
      <c r="E175" s="180" t="s">
        <v>1693</v>
      </c>
      <c r="F175" s="181" t="s">
        <v>1694</v>
      </c>
      <c r="G175" s="182" t="s">
        <v>858</v>
      </c>
      <c r="H175" s="183">
        <v>6</v>
      </c>
      <c r="I175" s="184"/>
      <c r="J175" s="185">
        <f>ROUND(I175*H175,2)</f>
        <v>0</v>
      </c>
      <c r="K175" s="181" t="s">
        <v>19</v>
      </c>
      <c r="L175" s="40"/>
      <c r="M175" s="186" t="s">
        <v>19</v>
      </c>
      <c r="N175" s="187" t="s">
        <v>47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2.1999999999999999E-2</v>
      </c>
      <c r="T175" s="189">
        <f>S175*H175</f>
        <v>0.13200000000000001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331</v>
      </c>
      <c r="AT175" s="190" t="s">
        <v>242</v>
      </c>
      <c r="AU175" s="190" t="s">
        <v>86</v>
      </c>
      <c r="AY175" s="18" t="s">
        <v>237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84</v>
      </c>
      <c r="BK175" s="191">
        <f>ROUND(I175*H175,2)</f>
        <v>0</v>
      </c>
      <c r="BL175" s="18" t="s">
        <v>331</v>
      </c>
      <c r="BM175" s="190" t="s">
        <v>1796</v>
      </c>
    </row>
    <row r="176" spans="1:65" s="2" customFormat="1" ht="10">
      <c r="A176" s="35"/>
      <c r="B176" s="36"/>
      <c r="C176" s="37"/>
      <c r="D176" s="192" t="s">
        <v>249</v>
      </c>
      <c r="E176" s="37"/>
      <c r="F176" s="193" t="s">
        <v>1694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12" customFormat="1" ht="22.75" customHeight="1">
      <c r="B177" s="163"/>
      <c r="C177" s="164"/>
      <c r="D177" s="165" t="s">
        <v>75</v>
      </c>
      <c r="E177" s="177" t="s">
        <v>320</v>
      </c>
      <c r="F177" s="177" t="s">
        <v>321</v>
      </c>
      <c r="G177" s="164"/>
      <c r="H177" s="164"/>
      <c r="I177" s="167"/>
      <c r="J177" s="178">
        <f>BK177</f>
        <v>0</v>
      </c>
      <c r="K177" s="164"/>
      <c r="L177" s="169"/>
      <c r="M177" s="170"/>
      <c r="N177" s="171"/>
      <c r="O177" s="171"/>
      <c r="P177" s="172">
        <f>SUM(P178:P183)</f>
        <v>0</v>
      </c>
      <c r="Q177" s="171"/>
      <c r="R177" s="172">
        <f>SUM(R178:R183)</f>
        <v>0</v>
      </c>
      <c r="S177" s="171"/>
      <c r="T177" s="173">
        <f>SUM(T178:T183)</f>
        <v>0</v>
      </c>
      <c r="AR177" s="174" t="s">
        <v>239</v>
      </c>
      <c r="AT177" s="175" t="s">
        <v>75</v>
      </c>
      <c r="AU177" s="175" t="s">
        <v>84</v>
      </c>
      <c r="AY177" s="174" t="s">
        <v>237</v>
      </c>
      <c r="BK177" s="176">
        <f>SUM(BK178:BK183)</f>
        <v>0</v>
      </c>
    </row>
    <row r="178" spans="1:65" s="2" customFormat="1" ht="14.4" customHeight="1">
      <c r="A178" s="35"/>
      <c r="B178" s="36"/>
      <c r="C178" s="179" t="s">
        <v>590</v>
      </c>
      <c r="D178" s="179" t="s">
        <v>242</v>
      </c>
      <c r="E178" s="180" t="s">
        <v>1699</v>
      </c>
      <c r="F178" s="181" t="s">
        <v>1797</v>
      </c>
      <c r="G178" s="182" t="s">
        <v>858</v>
      </c>
      <c r="H178" s="183">
        <v>8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247</v>
      </c>
      <c r="AT178" s="190" t="s">
        <v>242</v>
      </c>
      <c r="AU178" s="190" t="s">
        <v>86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247</v>
      </c>
      <c r="BM178" s="190" t="s">
        <v>1798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1797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14.4" customHeight="1">
      <c r="A180" s="35"/>
      <c r="B180" s="36"/>
      <c r="C180" s="179" t="s">
        <v>596</v>
      </c>
      <c r="D180" s="179" t="s">
        <v>242</v>
      </c>
      <c r="E180" s="180" t="s">
        <v>1799</v>
      </c>
      <c r="F180" s="181" t="s">
        <v>1800</v>
      </c>
      <c r="G180" s="182" t="s">
        <v>858</v>
      </c>
      <c r="H180" s="183">
        <v>8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47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247</v>
      </c>
      <c r="AT180" s="190" t="s">
        <v>242</v>
      </c>
      <c r="AU180" s="190" t="s">
        <v>86</v>
      </c>
      <c r="AY180" s="18" t="s">
        <v>237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84</v>
      </c>
      <c r="BK180" s="191">
        <f>ROUND(I180*H180,2)</f>
        <v>0</v>
      </c>
      <c r="BL180" s="18" t="s">
        <v>247</v>
      </c>
      <c r="BM180" s="190" t="s">
        <v>1801</v>
      </c>
    </row>
    <row r="181" spans="1:65" s="2" customFormat="1" ht="10">
      <c r="A181" s="35"/>
      <c r="B181" s="36"/>
      <c r="C181" s="37"/>
      <c r="D181" s="192" t="s">
        <v>249</v>
      </c>
      <c r="E181" s="37"/>
      <c r="F181" s="193" t="s">
        <v>1800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249</v>
      </c>
      <c r="AU181" s="18" t="s">
        <v>86</v>
      </c>
    </row>
    <row r="182" spans="1:65" s="2" customFormat="1" ht="14.4" customHeight="1">
      <c r="A182" s="35"/>
      <c r="B182" s="36"/>
      <c r="C182" s="179" t="s">
        <v>602</v>
      </c>
      <c r="D182" s="179" t="s">
        <v>242</v>
      </c>
      <c r="E182" s="180" t="s">
        <v>1702</v>
      </c>
      <c r="F182" s="181" t="s">
        <v>1703</v>
      </c>
      <c r="G182" s="182" t="s">
        <v>245</v>
      </c>
      <c r="H182" s="183">
        <v>1</v>
      </c>
      <c r="I182" s="184"/>
      <c r="J182" s="185">
        <f>ROUND(I182*H182,2)</f>
        <v>0</v>
      </c>
      <c r="K182" s="181" t="s">
        <v>19</v>
      </c>
      <c r="L182" s="40"/>
      <c r="M182" s="186" t="s">
        <v>19</v>
      </c>
      <c r="N182" s="187" t="s">
        <v>47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247</v>
      </c>
      <c r="AT182" s="190" t="s">
        <v>242</v>
      </c>
      <c r="AU182" s="190" t="s">
        <v>86</v>
      </c>
      <c r="AY182" s="18" t="s">
        <v>237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84</v>
      </c>
      <c r="BK182" s="191">
        <f>ROUND(I182*H182,2)</f>
        <v>0</v>
      </c>
      <c r="BL182" s="18" t="s">
        <v>247</v>
      </c>
      <c r="BM182" s="190" t="s">
        <v>1802</v>
      </c>
    </row>
    <row r="183" spans="1:65" s="2" customFormat="1" ht="10">
      <c r="A183" s="35"/>
      <c r="B183" s="36"/>
      <c r="C183" s="37"/>
      <c r="D183" s="192" t="s">
        <v>249</v>
      </c>
      <c r="E183" s="37"/>
      <c r="F183" s="193" t="s">
        <v>1703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12" customFormat="1" ht="22.75" customHeight="1">
      <c r="B184" s="163"/>
      <c r="C184" s="164"/>
      <c r="D184" s="165" t="s">
        <v>75</v>
      </c>
      <c r="E184" s="177" t="s">
        <v>1705</v>
      </c>
      <c r="F184" s="177" t="s">
        <v>1706</v>
      </c>
      <c r="G184" s="164"/>
      <c r="H184" s="164"/>
      <c r="I184" s="167"/>
      <c r="J184" s="178">
        <f>BK184</f>
        <v>0</v>
      </c>
      <c r="K184" s="164"/>
      <c r="L184" s="169"/>
      <c r="M184" s="170"/>
      <c r="N184" s="171"/>
      <c r="O184" s="171"/>
      <c r="P184" s="172">
        <f>SUM(P185:P186)</f>
        <v>0</v>
      </c>
      <c r="Q184" s="171"/>
      <c r="R184" s="172">
        <f>SUM(R185:R186)</f>
        <v>0</v>
      </c>
      <c r="S184" s="171"/>
      <c r="T184" s="173">
        <f>SUM(T185:T186)</f>
        <v>0</v>
      </c>
      <c r="AR184" s="174" t="s">
        <v>239</v>
      </c>
      <c r="AT184" s="175" t="s">
        <v>75</v>
      </c>
      <c r="AU184" s="175" t="s">
        <v>84</v>
      </c>
      <c r="AY184" s="174" t="s">
        <v>237</v>
      </c>
      <c r="BK184" s="176">
        <f>SUM(BK185:BK186)</f>
        <v>0</v>
      </c>
    </row>
    <row r="185" spans="1:65" s="2" customFormat="1" ht="14.4" customHeight="1">
      <c r="A185" s="35"/>
      <c r="B185" s="36"/>
      <c r="C185" s="179" t="s">
        <v>608</v>
      </c>
      <c r="D185" s="179" t="s">
        <v>242</v>
      </c>
      <c r="E185" s="180" t="s">
        <v>1707</v>
      </c>
      <c r="F185" s="181" t="s">
        <v>1708</v>
      </c>
      <c r="G185" s="182" t="s">
        <v>364</v>
      </c>
      <c r="H185" s="183">
        <v>1</v>
      </c>
      <c r="I185" s="184"/>
      <c r="J185" s="185">
        <f>ROUND(I185*H185,2)</f>
        <v>0</v>
      </c>
      <c r="K185" s="181" t="s">
        <v>19</v>
      </c>
      <c r="L185" s="40"/>
      <c r="M185" s="186" t="s">
        <v>19</v>
      </c>
      <c r="N185" s="187" t="s">
        <v>47</v>
      </c>
      <c r="O185" s="65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247</v>
      </c>
      <c r="AT185" s="190" t="s">
        <v>242</v>
      </c>
      <c r="AU185" s="190" t="s">
        <v>86</v>
      </c>
      <c r="AY185" s="18" t="s">
        <v>237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84</v>
      </c>
      <c r="BK185" s="191">
        <f>ROUND(I185*H185,2)</f>
        <v>0</v>
      </c>
      <c r="BL185" s="18" t="s">
        <v>247</v>
      </c>
      <c r="BM185" s="190" t="s">
        <v>1803</v>
      </c>
    </row>
    <row r="186" spans="1:65" s="2" customFormat="1" ht="10">
      <c r="A186" s="35"/>
      <c r="B186" s="36"/>
      <c r="C186" s="37"/>
      <c r="D186" s="192" t="s">
        <v>249</v>
      </c>
      <c r="E186" s="37"/>
      <c r="F186" s="193" t="s">
        <v>1708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249</v>
      </c>
      <c r="AU186" s="18" t="s">
        <v>86</v>
      </c>
    </row>
    <row r="187" spans="1:65" s="12" customFormat="1" ht="22.75" customHeight="1">
      <c r="B187" s="163"/>
      <c r="C187" s="164"/>
      <c r="D187" s="165" t="s">
        <v>75</v>
      </c>
      <c r="E187" s="177" t="s">
        <v>360</v>
      </c>
      <c r="F187" s="177" t="s">
        <v>361</v>
      </c>
      <c r="G187" s="164"/>
      <c r="H187" s="164"/>
      <c r="I187" s="167"/>
      <c r="J187" s="178">
        <f>BK187</f>
        <v>0</v>
      </c>
      <c r="K187" s="164"/>
      <c r="L187" s="169"/>
      <c r="M187" s="170"/>
      <c r="N187" s="171"/>
      <c r="O187" s="171"/>
      <c r="P187" s="172">
        <f>SUM(P188:P189)</f>
        <v>0</v>
      </c>
      <c r="Q187" s="171"/>
      <c r="R187" s="172">
        <f>SUM(R188:R189)</f>
        <v>0</v>
      </c>
      <c r="S187" s="171"/>
      <c r="T187" s="173">
        <f>SUM(T188:T189)</f>
        <v>0</v>
      </c>
      <c r="AR187" s="174" t="s">
        <v>239</v>
      </c>
      <c r="AT187" s="175" t="s">
        <v>75</v>
      </c>
      <c r="AU187" s="175" t="s">
        <v>84</v>
      </c>
      <c r="AY187" s="174" t="s">
        <v>237</v>
      </c>
      <c r="BK187" s="176">
        <f>SUM(BK188:BK189)</f>
        <v>0</v>
      </c>
    </row>
    <row r="188" spans="1:65" s="2" customFormat="1" ht="14.4" customHeight="1">
      <c r="A188" s="35"/>
      <c r="B188" s="36"/>
      <c r="C188" s="179" t="s">
        <v>614</v>
      </c>
      <c r="D188" s="179" t="s">
        <v>242</v>
      </c>
      <c r="E188" s="180" t="s">
        <v>1710</v>
      </c>
      <c r="F188" s="181" t="s">
        <v>361</v>
      </c>
      <c r="G188" s="182" t="s">
        <v>245</v>
      </c>
      <c r="H188" s="183">
        <v>1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47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247</v>
      </c>
      <c r="AT188" s="190" t="s">
        <v>242</v>
      </c>
      <c r="AU188" s="190" t="s">
        <v>86</v>
      </c>
      <c r="AY188" s="18" t="s">
        <v>237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84</v>
      </c>
      <c r="BK188" s="191">
        <f>ROUND(I188*H188,2)</f>
        <v>0</v>
      </c>
      <c r="BL188" s="18" t="s">
        <v>247</v>
      </c>
      <c r="BM188" s="190" t="s">
        <v>1804</v>
      </c>
    </row>
    <row r="189" spans="1:65" s="2" customFormat="1" ht="10">
      <c r="A189" s="35"/>
      <c r="B189" s="36"/>
      <c r="C189" s="37"/>
      <c r="D189" s="192" t="s">
        <v>249</v>
      </c>
      <c r="E189" s="37"/>
      <c r="F189" s="193" t="s">
        <v>361</v>
      </c>
      <c r="G189" s="37"/>
      <c r="H189" s="37"/>
      <c r="I189" s="194"/>
      <c r="J189" s="37"/>
      <c r="K189" s="37"/>
      <c r="L189" s="40"/>
      <c r="M189" s="248"/>
      <c r="N189" s="249"/>
      <c r="O189" s="250"/>
      <c r="P189" s="250"/>
      <c r="Q189" s="250"/>
      <c r="R189" s="250"/>
      <c r="S189" s="250"/>
      <c r="T189" s="25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86</v>
      </c>
    </row>
    <row r="190" spans="1:65" s="2" customFormat="1" ht="7" customHeight="1">
      <c r="A190" s="35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password="C8E5" sheet="1" objects="1" scenarios="1"/>
  <autoFilter ref="C93:K18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2:BM13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111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1475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1805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ROUND((SUM(BE92:BE132)),  2)</f>
        <v>0</v>
      </c>
      <c r="G35" s="35"/>
      <c r="H35" s="35"/>
      <c r="I35" s="125">
        <v>0.21</v>
      </c>
      <c r="J35" s="124">
        <f>ROUND(((SUM(BE92:BE132))*I35),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ROUND((SUM(BF92:BF132)),  2)</f>
        <v>0</v>
      </c>
      <c r="G36" s="35"/>
      <c r="H36" s="35"/>
      <c r="I36" s="125">
        <v>0.15</v>
      </c>
      <c r="J36" s="124">
        <f>ROUND(((SUM(BF92:BF132))*I36),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ROUND((SUM(BG92:BG132)),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ROUND((SUM(BH92:BH132)),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ROUND((SUM(BI92:BI132)),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1475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3. - EPS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385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1478</v>
      </c>
      <c r="E65" s="149"/>
      <c r="F65" s="149"/>
      <c r="G65" s="149"/>
      <c r="H65" s="149"/>
      <c r="I65" s="149"/>
      <c r="J65" s="150">
        <f>J97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1713</v>
      </c>
      <c r="E66" s="149"/>
      <c r="F66" s="149"/>
      <c r="G66" s="149"/>
      <c r="H66" s="149"/>
      <c r="I66" s="149"/>
      <c r="J66" s="150">
        <f>J112</f>
        <v>0</v>
      </c>
      <c r="K66" s="98"/>
      <c r="L66" s="151"/>
    </row>
    <row r="67" spans="1:31" s="9" customFormat="1" ht="25" customHeight="1">
      <c r="B67" s="141"/>
      <c r="C67" s="142"/>
      <c r="D67" s="143" t="s">
        <v>216</v>
      </c>
      <c r="E67" s="144"/>
      <c r="F67" s="144"/>
      <c r="G67" s="144"/>
      <c r="H67" s="144"/>
      <c r="I67" s="144"/>
      <c r="J67" s="145">
        <f>J119</f>
        <v>0</v>
      </c>
      <c r="K67" s="142"/>
      <c r="L67" s="146"/>
    </row>
    <row r="68" spans="1:31" s="10" customFormat="1" ht="19.899999999999999" customHeight="1">
      <c r="B68" s="147"/>
      <c r="C68" s="98"/>
      <c r="D68" s="148" t="s">
        <v>217</v>
      </c>
      <c r="E68" s="149"/>
      <c r="F68" s="149"/>
      <c r="G68" s="149"/>
      <c r="H68" s="149"/>
      <c r="I68" s="149"/>
      <c r="J68" s="150">
        <f>J120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219</v>
      </c>
      <c r="E69" s="149"/>
      <c r="F69" s="149"/>
      <c r="G69" s="149"/>
      <c r="H69" s="149"/>
      <c r="I69" s="149"/>
      <c r="J69" s="150">
        <f>J123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221</v>
      </c>
      <c r="E70" s="149"/>
      <c r="F70" s="149"/>
      <c r="G70" s="149"/>
      <c r="H70" s="149"/>
      <c r="I70" s="149"/>
      <c r="J70" s="150">
        <f>J128</f>
        <v>0</v>
      </c>
      <c r="K70" s="98"/>
      <c r="L70" s="151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4" t="s">
        <v>222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4.4" customHeight="1">
      <c r="A80" s="35"/>
      <c r="B80" s="36"/>
      <c r="C80" s="37"/>
      <c r="D80" s="37"/>
      <c r="E80" s="384" t="str">
        <f>E7</f>
        <v>Vytvoření laboratoří FŽP- UNICRE</v>
      </c>
      <c r="F80" s="385"/>
      <c r="G80" s="385"/>
      <c r="H80" s="385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209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4.4" customHeight="1">
      <c r="A82" s="35"/>
      <c r="B82" s="36"/>
      <c r="C82" s="37"/>
      <c r="D82" s="37"/>
      <c r="E82" s="384" t="s">
        <v>1475</v>
      </c>
      <c r="F82" s="386"/>
      <c r="G82" s="386"/>
      <c r="H82" s="386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380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65" customHeight="1">
      <c r="A84" s="35"/>
      <c r="B84" s="36"/>
      <c r="C84" s="37"/>
      <c r="D84" s="37"/>
      <c r="E84" s="358" t="str">
        <f>E11</f>
        <v>3. - EPS</v>
      </c>
      <c r="F84" s="386"/>
      <c r="G84" s="386"/>
      <c r="H84" s="386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Ústí nad Labem</v>
      </c>
      <c r="G86" s="37"/>
      <c r="H86" s="37"/>
      <c r="I86" s="30" t="s">
        <v>23</v>
      </c>
      <c r="J86" s="60" t="str">
        <f>IF(J14="","",J14)</f>
        <v>10. 5. 2023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75" customHeight="1">
      <c r="A88" s="35"/>
      <c r="B88" s="36"/>
      <c r="C88" s="30" t="s">
        <v>25</v>
      </c>
      <c r="D88" s="37"/>
      <c r="E88" s="37"/>
      <c r="F88" s="28" t="str">
        <f>E17</f>
        <v>UJEP, Pasteurova 3632/15, 400 96 Ústí nad Labem</v>
      </c>
      <c r="G88" s="37"/>
      <c r="H88" s="37"/>
      <c r="I88" s="30" t="s">
        <v>33</v>
      </c>
      <c r="J88" s="33" t="str">
        <f>E23</f>
        <v>Correct BC, s.r.o., El.Krásnohorské 1339/15, UL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.75" customHeight="1">
      <c r="A89" s="35"/>
      <c r="B89" s="36"/>
      <c r="C89" s="30" t="s">
        <v>31</v>
      </c>
      <c r="D89" s="37"/>
      <c r="E89" s="37"/>
      <c r="F89" s="28" t="str">
        <f>IF(E20="","",E20)</f>
        <v>Vyplň údaj</v>
      </c>
      <c r="G89" s="37"/>
      <c r="H89" s="37"/>
      <c r="I89" s="30" t="s">
        <v>38</v>
      </c>
      <c r="J89" s="33" t="str">
        <f>E26</f>
        <v>Correct BC, s.r.o., El.Krásnohorské 1339/15, UL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223</v>
      </c>
      <c r="D91" s="155" t="s">
        <v>61</v>
      </c>
      <c r="E91" s="155" t="s">
        <v>57</v>
      </c>
      <c r="F91" s="155" t="s">
        <v>58</v>
      </c>
      <c r="G91" s="155" t="s">
        <v>224</v>
      </c>
      <c r="H91" s="155" t="s">
        <v>225</v>
      </c>
      <c r="I91" s="155" t="s">
        <v>226</v>
      </c>
      <c r="J91" s="155" t="s">
        <v>213</v>
      </c>
      <c r="K91" s="156" t="s">
        <v>227</v>
      </c>
      <c r="L91" s="157"/>
      <c r="M91" s="69" t="s">
        <v>19</v>
      </c>
      <c r="N91" s="70" t="s">
        <v>46</v>
      </c>
      <c r="O91" s="70" t="s">
        <v>228</v>
      </c>
      <c r="P91" s="70" t="s">
        <v>229</v>
      </c>
      <c r="Q91" s="70" t="s">
        <v>230</v>
      </c>
      <c r="R91" s="70" t="s">
        <v>231</v>
      </c>
      <c r="S91" s="70" t="s">
        <v>232</v>
      </c>
      <c r="T91" s="71" t="s">
        <v>233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75" customHeight="1">
      <c r="A92" s="35"/>
      <c r="B92" s="36"/>
      <c r="C92" s="76" t="s">
        <v>234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P93+P119</f>
        <v>0</v>
      </c>
      <c r="Q92" s="73"/>
      <c r="R92" s="160">
        <f>R93+R119</f>
        <v>7.4000000000000003E-3</v>
      </c>
      <c r="S92" s="73"/>
      <c r="T92" s="161">
        <f>T93+T119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75</v>
      </c>
      <c r="AU92" s="18" t="s">
        <v>214</v>
      </c>
      <c r="BK92" s="162">
        <f>BK93+BK119</f>
        <v>0</v>
      </c>
    </row>
    <row r="93" spans="1:65" s="12" customFormat="1" ht="25.9" customHeight="1">
      <c r="B93" s="163"/>
      <c r="C93" s="164"/>
      <c r="D93" s="165" t="s">
        <v>75</v>
      </c>
      <c r="E93" s="166" t="s">
        <v>619</v>
      </c>
      <c r="F93" s="166" t="s">
        <v>620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P94+SUM(P95:P97)+P112</f>
        <v>0</v>
      </c>
      <c r="Q93" s="171"/>
      <c r="R93" s="172">
        <f>R94+SUM(R95:R97)+R112</f>
        <v>7.4000000000000003E-3</v>
      </c>
      <c r="S93" s="171"/>
      <c r="T93" s="173">
        <f>T94+SUM(T95:T97)+T112</f>
        <v>0</v>
      </c>
      <c r="AR93" s="174" t="s">
        <v>86</v>
      </c>
      <c r="AT93" s="175" t="s">
        <v>75</v>
      </c>
      <c r="AU93" s="175" t="s">
        <v>76</v>
      </c>
      <c r="AY93" s="174" t="s">
        <v>237</v>
      </c>
      <c r="BK93" s="176">
        <f>BK94+SUM(BK95:BK97)+BK112</f>
        <v>0</v>
      </c>
    </row>
    <row r="94" spans="1:65" s="2" customFormat="1" ht="14.4" customHeight="1">
      <c r="A94" s="35"/>
      <c r="B94" s="36"/>
      <c r="C94" s="179" t="s">
        <v>84</v>
      </c>
      <c r="D94" s="179" t="s">
        <v>242</v>
      </c>
      <c r="E94" s="180" t="s">
        <v>1806</v>
      </c>
      <c r="F94" s="181" t="s">
        <v>1807</v>
      </c>
      <c r="G94" s="182" t="s">
        <v>370</v>
      </c>
      <c r="H94" s="183">
        <v>8</v>
      </c>
      <c r="I94" s="184"/>
      <c r="J94" s="185">
        <f>ROUND(I94*H94,2)</f>
        <v>0</v>
      </c>
      <c r="K94" s="181" t="s">
        <v>19</v>
      </c>
      <c r="L94" s="40"/>
      <c r="M94" s="186" t="s">
        <v>19</v>
      </c>
      <c r="N94" s="187" t="s">
        <v>47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254</v>
      </c>
      <c r="AT94" s="190" t="s">
        <v>242</v>
      </c>
      <c r="AU94" s="190" t="s">
        <v>84</v>
      </c>
      <c r="AY94" s="18" t="s">
        <v>237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84</v>
      </c>
      <c r="BK94" s="191">
        <f>ROUND(I94*H94,2)</f>
        <v>0</v>
      </c>
      <c r="BL94" s="18" t="s">
        <v>254</v>
      </c>
      <c r="BM94" s="190" t="s">
        <v>1808</v>
      </c>
    </row>
    <row r="95" spans="1:65" s="2" customFormat="1" ht="10">
      <c r="A95" s="35"/>
      <c r="B95" s="36"/>
      <c r="C95" s="37"/>
      <c r="D95" s="192" t="s">
        <v>249</v>
      </c>
      <c r="E95" s="37"/>
      <c r="F95" s="193" t="s">
        <v>1807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249</v>
      </c>
      <c r="AU95" s="18" t="s">
        <v>84</v>
      </c>
    </row>
    <row r="96" spans="1:65" s="2" customFormat="1" ht="18">
      <c r="A96" s="35"/>
      <c r="B96" s="36"/>
      <c r="C96" s="37"/>
      <c r="D96" s="192" t="s">
        <v>345</v>
      </c>
      <c r="E96" s="37"/>
      <c r="F96" s="221" t="s">
        <v>1809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345</v>
      </c>
      <c r="AU96" s="18" t="s">
        <v>84</v>
      </c>
    </row>
    <row r="97" spans="1:65" s="12" customFormat="1" ht="22.75" customHeight="1">
      <c r="B97" s="163"/>
      <c r="C97" s="164"/>
      <c r="D97" s="165" t="s">
        <v>75</v>
      </c>
      <c r="E97" s="177" t="s">
        <v>1504</v>
      </c>
      <c r="F97" s="177" t="s">
        <v>1505</v>
      </c>
      <c r="G97" s="164"/>
      <c r="H97" s="164"/>
      <c r="I97" s="167"/>
      <c r="J97" s="178">
        <f>BK97</f>
        <v>0</v>
      </c>
      <c r="K97" s="164"/>
      <c r="L97" s="169"/>
      <c r="M97" s="170"/>
      <c r="N97" s="171"/>
      <c r="O97" s="171"/>
      <c r="P97" s="172">
        <f>SUM(P98:P111)</f>
        <v>0</v>
      </c>
      <c r="Q97" s="171"/>
      <c r="R97" s="172">
        <f>SUM(R98:R111)</f>
        <v>7.4000000000000003E-3</v>
      </c>
      <c r="S97" s="171"/>
      <c r="T97" s="173">
        <f>SUM(T98:T111)</f>
        <v>0</v>
      </c>
      <c r="AR97" s="174" t="s">
        <v>86</v>
      </c>
      <c r="AT97" s="175" t="s">
        <v>75</v>
      </c>
      <c r="AU97" s="175" t="s">
        <v>84</v>
      </c>
      <c r="AY97" s="174" t="s">
        <v>237</v>
      </c>
      <c r="BK97" s="176">
        <f>SUM(BK98:BK111)</f>
        <v>0</v>
      </c>
    </row>
    <row r="98" spans="1:65" s="2" customFormat="1" ht="22.25" customHeight="1">
      <c r="A98" s="35"/>
      <c r="B98" s="36"/>
      <c r="C98" s="179" t="s">
        <v>86</v>
      </c>
      <c r="D98" s="179" t="s">
        <v>242</v>
      </c>
      <c r="E98" s="180" t="s">
        <v>1810</v>
      </c>
      <c r="F98" s="181" t="s">
        <v>1811</v>
      </c>
      <c r="G98" s="182" t="s">
        <v>424</v>
      </c>
      <c r="H98" s="183">
        <v>30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331</v>
      </c>
      <c r="AT98" s="190" t="s">
        <v>242</v>
      </c>
      <c r="AU98" s="190" t="s">
        <v>86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331</v>
      </c>
      <c r="BM98" s="190" t="s">
        <v>1812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1811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86</v>
      </c>
    </row>
    <row r="100" spans="1:65" s="2" customFormat="1" ht="22.25" customHeight="1">
      <c r="A100" s="35"/>
      <c r="B100" s="36"/>
      <c r="C100" s="225" t="s">
        <v>260</v>
      </c>
      <c r="D100" s="225" t="s">
        <v>680</v>
      </c>
      <c r="E100" s="226" t="s">
        <v>1813</v>
      </c>
      <c r="F100" s="227" t="s">
        <v>1814</v>
      </c>
      <c r="G100" s="228" t="s">
        <v>424</v>
      </c>
      <c r="H100" s="229">
        <v>30</v>
      </c>
      <c r="I100" s="230"/>
      <c r="J100" s="231">
        <f>ROUND(I100*H100,2)</f>
        <v>0</v>
      </c>
      <c r="K100" s="227" t="s">
        <v>19</v>
      </c>
      <c r="L100" s="232"/>
      <c r="M100" s="233" t="s">
        <v>19</v>
      </c>
      <c r="N100" s="234" t="s">
        <v>47</v>
      </c>
      <c r="O100" s="65"/>
      <c r="P100" s="188">
        <f>O100*H100</f>
        <v>0</v>
      </c>
      <c r="Q100" s="188">
        <v>1.8000000000000001E-4</v>
      </c>
      <c r="R100" s="188">
        <f>Q100*H100</f>
        <v>5.4000000000000003E-3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602</v>
      </c>
      <c r="AT100" s="190" t="s">
        <v>680</v>
      </c>
      <c r="AU100" s="190" t="s">
        <v>86</v>
      </c>
      <c r="AY100" s="18" t="s">
        <v>237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84</v>
      </c>
      <c r="BK100" s="191">
        <f>ROUND(I100*H100,2)</f>
        <v>0</v>
      </c>
      <c r="BL100" s="18" t="s">
        <v>331</v>
      </c>
      <c r="BM100" s="190" t="s">
        <v>1815</v>
      </c>
    </row>
    <row r="101" spans="1:65" s="2" customFormat="1" ht="18">
      <c r="A101" s="35"/>
      <c r="B101" s="36"/>
      <c r="C101" s="37"/>
      <c r="D101" s="192" t="s">
        <v>249</v>
      </c>
      <c r="E101" s="37"/>
      <c r="F101" s="193" t="s">
        <v>1814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22.25" customHeight="1">
      <c r="A102" s="35"/>
      <c r="B102" s="36"/>
      <c r="C102" s="179" t="s">
        <v>254</v>
      </c>
      <c r="D102" s="179" t="s">
        <v>242</v>
      </c>
      <c r="E102" s="180" t="s">
        <v>1816</v>
      </c>
      <c r="F102" s="181" t="s">
        <v>1817</v>
      </c>
      <c r="G102" s="182" t="s">
        <v>424</v>
      </c>
      <c r="H102" s="183">
        <v>40</v>
      </c>
      <c r="I102" s="184"/>
      <c r="J102" s="185">
        <f>ROUND(I102*H102,2)</f>
        <v>0</v>
      </c>
      <c r="K102" s="181" t="s">
        <v>19</v>
      </c>
      <c r="L102" s="40"/>
      <c r="M102" s="186" t="s">
        <v>19</v>
      </c>
      <c r="N102" s="187" t="s">
        <v>47</v>
      </c>
      <c r="O102" s="65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331</v>
      </c>
      <c r="AT102" s="190" t="s">
        <v>242</v>
      </c>
      <c r="AU102" s="190" t="s">
        <v>86</v>
      </c>
      <c r="AY102" s="18" t="s">
        <v>237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84</v>
      </c>
      <c r="BK102" s="191">
        <f>ROUND(I102*H102,2)</f>
        <v>0</v>
      </c>
      <c r="BL102" s="18" t="s">
        <v>331</v>
      </c>
      <c r="BM102" s="190" t="s">
        <v>1818</v>
      </c>
    </row>
    <row r="103" spans="1:65" s="2" customFormat="1" ht="18">
      <c r="A103" s="35"/>
      <c r="B103" s="36"/>
      <c r="C103" s="37"/>
      <c r="D103" s="192" t="s">
        <v>249</v>
      </c>
      <c r="E103" s="37"/>
      <c r="F103" s="193" t="s">
        <v>1817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2" customFormat="1" ht="22.25" customHeight="1">
      <c r="A104" s="35"/>
      <c r="B104" s="36"/>
      <c r="C104" s="225" t="s">
        <v>239</v>
      </c>
      <c r="D104" s="225" t="s">
        <v>680</v>
      </c>
      <c r="E104" s="226" t="s">
        <v>1819</v>
      </c>
      <c r="F104" s="227" t="s">
        <v>1820</v>
      </c>
      <c r="G104" s="228" t="s">
        <v>424</v>
      </c>
      <c r="H104" s="229">
        <v>40</v>
      </c>
      <c r="I104" s="230"/>
      <c r="J104" s="231">
        <f>ROUND(I104*H104,2)</f>
        <v>0</v>
      </c>
      <c r="K104" s="227" t="s">
        <v>19</v>
      </c>
      <c r="L104" s="232"/>
      <c r="M104" s="233" t="s">
        <v>19</v>
      </c>
      <c r="N104" s="234" t="s">
        <v>47</v>
      </c>
      <c r="O104" s="65"/>
      <c r="P104" s="188">
        <f>O104*H104</f>
        <v>0</v>
      </c>
      <c r="Q104" s="188">
        <v>5.0000000000000002E-5</v>
      </c>
      <c r="R104" s="188">
        <f>Q104*H104</f>
        <v>2E-3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602</v>
      </c>
      <c r="AT104" s="190" t="s">
        <v>680</v>
      </c>
      <c r="AU104" s="190" t="s">
        <v>86</v>
      </c>
      <c r="AY104" s="18" t="s">
        <v>237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84</v>
      </c>
      <c r="BK104" s="191">
        <f>ROUND(I104*H104,2)</f>
        <v>0</v>
      </c>
      <c r="BL104" s="18" t="s">
        <v>331</v>
      </c>
      <c r="BM104" s="190" t="s">
        <v>1821</v>
      </c>
    </row>
    <row r="105" spans="1:65" s="2" customFormat="1" ht="10">
      <c r="A105" s="35"/>
      <c r="B105" s="36"/>
      <c r="C105" s="37"/>
      <c r="D105" s="192" t="s">
        <v>249</v>
      </c>
      <c r="E105" s="37"/>
      <c r="F105" s="193" t="s">
        <v>1820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86</v>
      </c>
    </row>
    <row r="106" spans="1:65" s="2" customFormat="1" ht="14.4" customHeight="1">
      <c r="A106" s="35"/>
      <c r="B106" s="36"/>
      <c r="C106" s="179" t="s">
        <v>276</v>
      </c>
      <c r="D106" s="179" t="s">
        <v>242</v>
      </c>
      <c r="E106" s="180" t="s">
        <v>1822</v>
      </c>
      <c r="F106" s="181" t="s">
        <v>1823</v>
      </c>
      <c r="G106" s="182" t="s">
        <v>370</v>
      </c>
      <c r="H106" s="183">
        <v>50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47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331</v>
      </c>
      <c r="AT106" s="190" t="s">
        <v>242</v>
      </c>
      <c r="AU106" s="190" t="s">
        <v>86</v>
      </c>
      <c r="AY106" s="18" t="s">
        <v>237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84</v>
      </c>
      <c r="BK106" s="191">
        <f>ROUND(I106*H106,2)</f>
        <v>0</v>
      </c>
      <c r="BL106" s="18" t="s">
        <v>331</v>
      </c>
      <c r="BM106" s="190" t="s">
        <v>1824</v>
      </c>
    </row>
    <row r="107" spans="1:65" s="2" customFormat="1" ht="10">
      <c r="A107" s="35"/>
      <c r="B107" s="36"/>
      <c r="C107" s="37"/>
      <c r="D107" s="192" t="s">
        <v>249</v>
      </c>
      <c r="E107" s="37"/>
      <c r="F107" s="193" t="s">
        <v>1823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249</v>
      </c>
      <c r="AU107" s="18" t="s">
        <v>86</v>
      </c>
    </row>
    <row r="108" spans="1:65" s="2" customFormat="1" ht="14.4" customHeight="1">
      <c r="A108" s="35"/>
      <c r="B108" s="36"/>
      <c r="C108" s="225" t="s">
        <v>281</v>
      </c>
      <c r="D108" s="225" t="s">
        <v>680</v>
      </c>
      <c r="E108" s="226" t="s">
        <v>1825</v>
      </c>
      <c r="F108" s="227" t="s">
        <v>1826</v>
      </c>
      <c r="G108" s="228" t="s">
        <v>370</v>
      </c>
      <c r="H108" s="229">
        <v>50</v>
      </c>
      <c r="I108" s="230"/>
      <c r="J108" s="231">
        <f>ROUND(I108*H108,2)</f>
        <v>0</v>
      </c>
      <c r="K108" s="227" t="s">
        <v>19</v>
      </c>
      <c r="L108" s="232"/>
      <c r="M108" s="233" t="s">
        <v>19</v>
      </c>
      <c r="N108" s="234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602</v>
      </c>
      <c r="AT108" s="190" t="s">
        <v>680</v>
      </c>
      <c r="AU108" s="190" t="s">
        <v>86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331</v>
      </c>
      <c r="BM108" s="190" t="s">
        <v>1827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1826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2" customFormat="1" ht="14.4" customHeight="1">
      <c r="A110" s="35"/>
      <c r="B110" s="36"/>
      <c r="C110" s="179" t="s">
        <v>288</v>
      </c>
      <c r="D110" s="179" t="s">
        <v>242</v>
      </c>
      <c r="E110" s="180" t="s">
        <v>1483</v>
      </c>
      <c r="F110" s="181" t="s">
        <v>1828</v>
      </c>
      <c r="G110" s="182" t="s">
        <v>858</v>
      </c>
      <c r="H110" s="183">
        <v>16</v>
      </c>
      <c r="I110" s="184"/>
      <c r="J110" s="185">
        <f>ROUND(I110*H110,2)</f>
        <v>0</v>
      </c>
      <c r="K110" s="181" t="s">
        <v>19</v>
      </c>
      <c r="L110" s="40"/>
      <c r="M110" s="186" t="s">
        <v>19</v>
      </c>
      <c r="N110" s="187" t="s">
        <v>47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254</v>
      </c>
      <c r="AT110" s="190" t="s">
        <v>242</v>
      </c>
      <c r="AU110" s="190" t="s">
        <v>86</v>
      </c>
      <c r="AY110" s="18" t="s">
        <v>237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84</v>
      </c>
      <c r="BK110" s="191">
        <f>ROUND(I110*H110,2)</f>
        <v>0</v>
      </c>
      <c r="BL110" s="18" t="s">
        <v>254</v>
      </c>
      <c r="BM110" s="190" t="s">
        <v>1829</v>
      </c>
    </row>
    <row r="111" spans="1:65" s="2" customFormat="1" ht="10">
      <c r="A111" s="35"/>
      <c r="B111" s="36"/>
      <c r="C111" s="37"/>
      <c r="D111" s="192" t="s">
        <v>249</v>
      </c>
      <c r="E111" s="37"/>
      <c r="F111" s="193" t="s">
        <v>1828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12" customFormat="1" ht="22.75" customHeight="1">
      <c r="B112" s="163"/>
      <c r="C112" s="164"/>
      <c r="D112" s="165" t="s">
        <v>75</v>
      </c>
      <c r="E112" s="177" t="s">
        <v>1724</v>
      </c>
      <c r="F112" s="177" t="s">
        <v>1725</v>
      </c>
      <c r="G112" s="164"/>
      <c r="H112" s="164"/>
      <c r="I112" s="167"/>
      <c r="J112" s="178">
        <f>BK112</f>
        <v>0</v>
      </c>
      <c r="K112" s="164"/>
      <c r="L112" s="169"/>
      <c r="M112" s="170"/>
      <c r="N112" s="171"/>
      <c r="O112" s="171"/>
      <c r="P112" s="172">
        <f>SUM(P113:P118)</f>
        <v>0</v>
      </c>
      <c r="Q112" s="171"/>
      <c r="R112" s="172">
        <f>SUM(R113:R118)</f>
        <v>0</v>
      </c>
      <c r="S112" s="171"/>
      <c r="T112" s="173">
        <f>SUM(T113:T118)</f>
        <v>0</v>
      </c>
      <c r="AR112" s="174" t="s">
        <v>86</v>
      </c>
      <c r="AT112" s="175" t="s">
        <v>75</v>
      </c>
      <c r="AU112" s="175" t="s">
        <v>84</v>
      </c>
      <c r="AY112" s="174" t="s">
        <v>237</v>
      </c>
      <c r="BK112" s="176">
        <f>SUM(BK113:BK118)</f>
        <v>0</v>
      </c>
    </row>
    <row r="113" spans="1:65" s="2" customFormat="1" ht="14.4" customHeight="1">
      <c r="A113" s="35"/>
      <c r="B113" s="36"/>
      <c r="C113" s="179" t="s">
        <v>294</v>
      </c>
      <c r="D113" s="179" t="s">
        <v>242</v>
      </c>
      <c r="E113" s="180" t="s">
        <v>1830</v>
      </c>
      <c r="F113" s="181" t="s">
        <v>1831</v>
      </c>
      <c r="G113" s="182" t="s">
        <v>370</v>
      </c>
      <c r="H113" s="183">
        <v>16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331</v>
      </c>
      <c r="AT113" s="190" t="s">
        <v>242</v>
      </c>
      <c r="AU113" s="190" t="s">
        <v>86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331</v>
      </c>
      <c r="BM113" s="190" t="s">
        <v>1832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1831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86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1833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86</v>
      </c>
    </row>
    <row r="116" spans="1:65" s="2" customFormat="1" ht="14.4" customHeight="1">
      <c r="A116" s="35"/>
      <c r="B116" s="36"/>
      <c r="C116" s="179" t="s">
        <v>299</v>
      </c>
      <c r="D116" s="179" t="s">
        <v>242</v>
      </c>
      <c r="E116" s="180" t="s">
        <v>1834</v>
      </c>
      <c r="F116" s="181" t="s">
        <v>1835</v>
      </c>
      <c r="G116" s="182" t="s">
        <v>370</v>
      </c>
      <c r="H116" s="183">
        <v>16</v>
      </c>
      <c r="I116" s="184"/>
      <c r="J116" s="185">
        <f>ROUND(I116*H116,2)</f>
        <v>0</v>
      </c>
      <c r="K116" s="181" t="s">
        <v>19</v>
      </c>
      <c r="L116" s="40"/>
      <c r="M116" s="186" t="s">
        <v>19</v>
      </c>
      <c r="N116" s="187" t="s">
        <v>47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331</v>
      </c>
      <c r="AT116" s="190" t="s">
        <v>242</v>
      </c>
      <c r="AU116" s="190" t="s">
        <v>86</v>
      </c>
      <c r="AY116" s="18" t="s">
        <v>237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84</v>
      </c>
      <c r="BK116" s="191">
        <f>ROUND(I116*H116,2)</f>
        <v>0</v>
      </c>
      <c r="BL116" s="18" t="s">
        <v>331</v>
      </c>
      <c r="BM116" s="190" t="s">
        <v>1836</v>
      </c>
    </row>
    <row r="117" spans="1:65" s="2" customFormat="1" ht="10">
      <c r="A117" s="35"/>
      <c r="B117" s="36"/>
      <c r="C117" s="37"/>
      <c r="D117" s="192" t="s">
        <v>249</v>
      </c>
      <c r="E117" s="37"/>
      <c r="F117" s="193" t="s">
        <v>1835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249</v>
      </c>
      <c r="AU117" s="18" t="s">
        <v>86</v>
      </c>
    </row>
    <row r="118" spans="1:65" s="2" customFormat="1" ht="18">
      <c r="A118" s="35"/>
      <c r="B118" s="36"/>
      <c r="C118" s="37"/>
      <c r="D118" s="192" t="s">
        <v>345</v>
      </c>
      <c r="E118" s="37"/>
      <c r="F118" s="221" t="s">
        <v>1837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345</v>
      </c>
      <c r="AU118" s="18" t="s">
        <v>86</v>
      </c>
    </row>
    <row r="119" spans="1:65" s="12" customFormat="1" ht="25.9" customHeight="1">
      <c r="B119" s="163"/>
      <c r="C119" s="164"/>
      <c r="D119" s="165" t="s">
        <v>75</v>
      </c>
      <c r="E119" s="166" t="s">
        <v>82</v>
      </c>
      <c r="F119" s="166" t="s">
        <v>238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P120+P123+P128</f>
        <v>0</v>
      </c>
      <c r="Q119" s="171"/>
      <c r="R119" s="172">
        <f>R120+R123+R128</f>
        <v>0</v>
      </c>
      <c r="S119" s="171"/>
      <c r="T119" s="173">
        <f>T120+T123+T128</f>
        <v>0</v>
      </c>
      <c r="AR119" s="174" t="s">
        <v>239</v>
      </c>
      <c r="AT119" s="175" t="s">
        <v>75</v>
      </c>
      <c r="AU119" s="175" t="s">
        <v>76</v>
      </c>
      <c r="AY119" s="174" t="s">
        <v>237</v>
      </c>
      <c r="BK119" s="176">
        <f>BK120+BK123+BK128</f>
        <v>0</v>
      </c>
    </row>
    <row r="120" spans="1:65" s="12" customFormat="1" ht="22.75" customHeight="1">
      <c r="B120" s="163"/>
      <c r="C120" s="164"/>
      <c r="D120" s="165" t="s">
        <v>75</v>
      </c>
      <c r="E120" s="177" t="s">
        <v>240</v>
      </c>
      <c r="F120" s="177" t="s">
        <v>241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SUM(P121:P122)</f>
        <v>0</v>
      </c>
      <c r="Q120" s="171"/>
      <c r="R120" s="172">
        <f>SUM(R121:R122)</f>
        <v>0</v>
      </c>
      <c r="S120" s="171"/>
      <c r="T120" s="173">
        <f>SUM(T121:T122)</f>
        <v>0</v>
      </c>
      <c r="AR120" s="174" t="s">
        <v>239</v>
      </c>
      <c r="AT120" s="175" t="s">
        <v>75</v>
      </c>
      <c r="AU120" s="175" t="s">
        <v>84</v>
      </c>
      <c r="AY120" s="174" t="s">
        <v>237</v>
      </c>
      <c r="BK120" s="176">
        <f>SUM(BK121:BK122)</f>
        <v>0</v>
      </c>
    </row>
    <row r="121" spans="1:65" s="2" customFormat="1" ht="14.4" customHeight="1">
      <c r="A121" s="35"/>
      <c r="B121" s="36"/>
      <c r="C121" s="179" t="s">
        <v>304</v>
      </c>
      <c r="D121" s="179" t="s">
        <v>242</v>
      </c>
      <c r="E121" s="180" t="s">
        <v>1793</v>
      </c>
      <c r="F121" s="181" t="s">
        <v>1794</v>
      </c>
      <c r="G121" s="182" t="s">
        <v>370</v>
      </c>
      <c r="H121" s="183">
        <v>1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47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247</v>
      </c>
      <c r="AT121" s="190" t="s">
        <v>242</v>
      </c>
      <c r="AU121" s="190" t="s">
        <v>86</v>
      </c>
      <c r="AY121" s="18" t="s">
        <v>237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84</v>
      </c>
      <c r="BK121" s="191">
        <f>ROUND(I121*H121,2)</f>
        <v>0</v>
      </c>
      <c r="BL121" s="18" t="s">
        <v>247</v>
      </c>
      <c r="BM121" s="190" t="s">
        <v>1838</v>
      </c>
    </row>
    <row r="122" spans="1:65" s="2" customFormat="1" ht="10">
      <c r="A122" s="35"/>
      <c r="B122" s="36"/>
      <c r="C122" s="37"/>
      <c r="D122" s="192" t="s">
        <v>249</v>
      </c>
      <c r="E122" s="37"/>
      <c r="F122" s="193" t="s">
        <v>1794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249</v>
      </c>
      <c r="AU122" s="18" t="s">
        <v>86</v>
      </c>
    </row>
    <row r="123" spans="1:65" s="12" customFormat="1" ht="22.75" customHeight="1">
      <c r="B123" s="163"/>
      <c r="C123" s="164"/>
      <c r="D123" s="165" t="s">
        <v>75</v>
      </c>
      <c r="E123" s="177" t="s">
        <v>320</v>
      </c>
      <c r="F123" s="177" t="s">
        <v>321</v>
      </c>
      <c r="G123" s="164"/>
      <c r="H123" s="164"/>
      <c r="I123" s="167"/>
      <c r="J123" s="178">
        <f>BK123</f>
        <v>0</v>
      </c>
      <c r="K123" s="164"/>
      <c r="L123" s="169"/>
      <c r="M123" s="170"/>
      <c r="N123" s="171"/>
      <c r="O123" s="171"/>
      <c r="P123" s="172">
        <f>SUM(P124:P127)</f>
        <v>0</v>
      </c>
      <c r="Q123" s="171"/>
      <c r="R123" s="172">
        <f>SUM(R124:R127)</f>
        <v>0</v>
      </c>
      <c r="S123" s="171"/>
      <c r="T123" s="173">
        <f>SUM(T124:T127)</f>
        <v>0</v>
      </c>
      <c r="AR123" s="174" t="s">
        <v>239</v>
      </c>
      <c r="AT123" s="175" t="s">
        <v>75</v>
      </c>
      <c r="AU123" s="175" t="s">
        <v>84</v>
      </c>
      <c r="AY123" s="174" t="s">
        <v>237</v>
      </c>
      <c r="BK123" s="176">
        <f>SUM(BK124:BK127)</f>
        <v>0</v>
      </c>
    </row>
    <row r="124" spans="1:65" s="2" customFormat="1" ht="14.4" customHeight="1">
      <c r="A124" s="35"/>
      <c r="B124" s="36"/>
      <c r="C124" s="179" t="s">
        <v>309</v>
      </c>
      <c r="D124" s="179" t="s">
        <v>242</v>
      </c>
      <c r="E124" s="180" t="s">
        <v>1699</v>
      </c>
      <c r="F124" s="181" t="s">
        <v>1700</v>
      </c>
      <c r="G124" s="182" t="s">
        <v>858</v>
      </c>
      <c r="H124" s="183">
        <v>12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47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247</v>
      </c>
      <c r="AT124" s="190" t="s">
        <v>242</v>
      </c>
      <c r="AU124" s="190" t="s">
        <v>86</v>
      </c>
      <c r="AY124" s="18" t="s">
        <v>237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84</v>
      </c>
      <c r="BK124" s="191">
        <f>ROUND(I124*H124,2)</f>
        <v>0</v>
      </c>
      <c r="BL124" s="18" t="s">
        <v>247</v>
      </c>
      <c r="BM124" s="190" t="s">
        <v>1839</v>
      </c>
    </row>
    <row r="125" spans="1:65" s="2" customFormat="1" ht="10">
      <c r="A125" s="35"/>
      <c r="B125" s="36"/>
      <c r="C125" s="37"/>
      <c r="D125" s="192" t="s">
        <v>249</v>
      </c>
      <c r="E125" s="37"/>
      <c r="F125" s="193" t="s">
        <v>1700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14.4" customHeight="1">
      <c r="A126" s="35"/>
      <c r="B126" s="36"/>
      <c r="C126" s="179" t="s">
        <v>315</v>
      </c>
      <c r="D126" s="179" t="s">
        <v>242</v>
      </c>
      <c r="E126" s="180" t="s">
        <v>1702</v>
      </c>
      <c r="F126" s="181" t="s">
        <v>1703</v>
      </c>
      <c r="G126" s="182" t="s">
        <v>245</v>
      </c>
      <c r="H126" s="183">
        <v>1</v>
      </c>
      <c r="I126" s="184"/>
      <c r="J126" s="185">
        <f>ROUND(I126*H126,2)</f>
        <v>0</v>
      </c>
      <c r="K126" s="181" t="s">
        <v>19</v>
      </c>
      <c r="L126" s="40"/>
      <c r="M126" s="186" t="s">
        <v>19</v>
      </c>
      <c r="N126" s="187" t="s">
        <v>47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247</v>
      </c>
      <c r="AT126" s="190" t="s">
        <v>242</v>
      </c>
      <c r="AU126" s="190" t="s">
        <v>86</v>
      </c>
      <c r="AY126" s="18" t="s">
        <v>237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84</v>
      </c>
      <c r="BK126" s="191">
        <f>ROUND(I126*H126,2)</f>
        <v>0</v>
      </c>
      <c r="BL126" s="18" t="s">
        <v>247</v>
      </c>
      <c r="BM126" s="190" t="s">
        <v>1840</v>
      </c>
    </row>
    <row r="127" spans="1:65" s="2" customFormat="1" ht="10">
      <c r="A127" s="35"/>
      <c r="B127" s="36"/>
      <c r="C127" s="37"/>
      <c r="D127" s="192" t="s">
        <v>249</v>
      </c>
      <c r="E127" s="37"/>
      <c r="F127" s="193" t="s">
        <v>1703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249</v>
      </c>
      <c r="AU127" s="18" t="s">
        <v>86</v>
      </c>
    </row>
    <row r="128" spans="1:65" s="12" customFormat="1" ht="22.75" customHeight="1">
      <c r="B128" s="163"/>
      <c r="C128" s="164"/>
      <c r="D128" s="165" t="s">
        <v>75</v>
      </c>
      <c r="E128" s="177" t="s">
        <v>360</v>
      </c>
      <c r="F128" s="177" t="s">
        <v>361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SUM(P129:P132)</f>
        <v>0</v>
      </c>
      <c r="Q128" s="171"/>
      <c r="R128" s="172">
        <f>SUM(R129:R132)</f>
        <v>0</v>
      </c>
      <c r="S128" s="171"/>
      <c r="T128" s="173">
        <f>SUM(T129:T132)</f>
        <v>0</v>
      </c>
      <c r="AR128" s="174" t="s">
        <v>239</v>
      </c>
      <c r="AT128" s="175" t="s">
        <v>75</v>
      </c>
      <c r="AU128" s="175" t="s">
        <v>84</v>
      </c>
      <c r="AY128" s="174" t="s">
        <v>237</v>
      </c>
      <c r="BK128" s="176">
        <f>SUM(BK129:BK132)</f>
        <v>0</v>
      </c>
    </row>
    <row r="129" spans="1:65" s="2" customFormat="1" ht="14.4" customHeight="1">
      <c r="A129" s="35"/>
      <c r="B129" s="36"/>
      <c r="C129" s="179" t="s">
        <v>322</v>
      </c>
      <c r="D129" s="179" t="s">
        <v>242</v>
      </c>
      <c r="E129" s="180" t="s">
        <v>1710</v>
      </c>
      <c r="F129" s="181" t="s">
        <v>1841</v>
      </c>
      <c r="G129" s="182" t="s">
        <v>245</v>
      </c>
      <c r="H129" s="183">
        <v>1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47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247</v>
      </c>
      <c r="AT129" s="190" t="s">
        <v>242</v>
      </c>
      <c r="AU129" s="190" t="s">
        <v>86</v>
      </c>
      <c r="AY129" s="18" t="s">
        <v>237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84</v>
      </c>
      <c r="BK129" s="191">
        <f>ROUND(I129*H129,2)</f>
        <v>0</v>
      </c>
      <c r="BL129" s="18" t="s">
        <v>247</v>
      </c>
      <c r="BM129" s="190" t="s">
        <v>1842</v>
      </c>
    </row>
    <row r="130" spans="1:65" s="2" customFormat="1" ht="10">
      <c r="A130" s="35"/>
      <c r="B130" s="36"/>
      <c r="C130" s="37"/>
      <c r="D130" s="192" t="s">
        <v>249</v>
      </c>
      <c r="E130" s="37"/>
      <c r="F130" s="193" t="s">
        <v>1841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86</v>
      </c>
    </row>
    <row r="131" spans="1:65" s="2" customFormat="1" ht="14.4" customHeight="1">
      <c r="A131" s="35"/>
      <c r="B131" s="36"/>
      <c r="C131" s="179" t="s">
        <v>8</v>
      </c>
      <c r="D131" s="179" t="s">
        <v>242</v>
      </c>
      <c r="E131" s="180" t="s">
        <v>1843</v>
      </c>
      <c r="F131" s="181" t="s">
        <v>1844</v>
      </c>
      <c r="G131" s="182" t="s">
        <v>370</v>
      </c>
      <c r="H131" s="183">
        <v>1</v>
      </c>
      <c r="I131" s="184"/>
      <c r="J131" s="185">
        <f>ROUND(I131*H131,2)</f>
        <v>0</v>
      </c>
      <c r="K131" s="181" t="s">
        <v>19</v>
      </c>
      <c r="L131" s="40"/>
      <c r="M131" s="186" t="s">
        <v>19</v>
      </c>
      <c r="N131" s="187" t="s">
        <v>47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247</v>
      </c>
      <c r="AT131" s="190" t="s">
        <v>242</v>
      </c>
      <c r="AU131" s="190" t="s">
        <v>86</v>
      </c>
      <c r="AY131" s="18" t="s">
        <v>237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84</v>
      </c>
      <c r="BK131" s="191">
        <f>ROUND(I131*H131,2)</f>
        <v>0</v>
      </c>
      <c r="BL131" s="18" t="s">
        <v>247</v>
      </c>
      <c r="BM131" s="190" t="s">
        <v>1845</v>
      </c>
    </row>
    <row r="132" spans="1:65" s="2" customFormat="1" ht="10">
      <c r="A132" s="35"/>
      <c r="B132" s="36"/>
      <c r="C132" s="37"/>
      <c r="D132" s="192" t="s">
        <v>249</v>
      </c>
      <c r="E132" s="37"/>
      <c r="F132" s="193" t="s">
        <v>1844</v>
      </c>
      <c r="G132" s="37"/>
      <c r="H132" s="37"/>
      <c r="I132" s="194"/>
      <c r="J132" s="37"/>
      <c r="K132" s="37"/>
      <c r="L132" s="40"/>
      <c r="M132" s="248"/>
      <c r="N132" s="249"/>
      <c r="O132" s="250"/>
      <c r="P132" s="250"/>
      <c r="Q132" s="250"/>
      <c r="R132" s="250"/>
      <c r="S132" s="250"/>
      <c r="T132" s="25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7" customHeight="1">
      <c r="A133" s="35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password="C8E5" sheet="1" objects="1" scenarios="1"/>
  <autoFilter ref="C91:K132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2:BM26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114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1475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1846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ROUND((SUM(BE98:BE267)),  2)</f>
        <v>0</v>
      </c>
      <c r="G35" s="35"/>
      <c r="H35" s="35"/>
      <c r="I35" s="125">
        <v>0.21</v>
      </c>
      <c r="J35" s="124">
        <f>ROUND(((SUM(BE98:BE267))*I35),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ROUND((SUM(BF98:BF267)),  2)</f>
        <v>0</v>
      </c>
      <c r="G36" s="35"/>
      <c r="H36" s="35"/>
      <c r="I36" s="125">
        <v>0.15</v>
      </c>
      <c r="J36" s="124">
        <f>ROUND(((SUM(BF98:BF267))*I36),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ROUND((SUM(BG98:BG267)),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ROUND((SUM(BH98:BH267)),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ROUND((SUM(BI98:BI267)),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1475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4. - MaR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J99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383</v>
      </c>
      <c r="E65" s="149"/>
      <c r="F65" s="149"/>
      <c r="G65" s="149"/>
      <c r="H65" s="149"/>
      <c r="I65" s="149"/>
      <c r="J65" s="150">
        <f>J100</f>
        <v>0</v>
      </c>
      <c r="K65" s="98"/>
      <c r="L65" s="151"/>
    </row>
    <row r="66" spans="1:31" s="9" customFormat="1" ht="25" customHeight="1">
      <c r="B66" s="141"/>
      <c r="C66" s="142"/>
      <c r="D66" s="143" t="s">
        <v>385</v>
      </c>
      <c r="E66" s="144"/>
      <c r="F66" s="144"/>
      <c r="G66" s="144"/>
      <c r="H66" s="144"/>
      <c r="I66" s="144"/>
      <c r="J66" s="145">
        <f>J104</f>
        <v>0</v>
      </c>
      <c r="K66" s="142"/>
      <c r="L66" s="146"/>
    </row>
    <row r="67" spans="1:31" s="10" customFormat="1" ht="19.899999999999999" customHeight="1">
      <c r="B67" s="147"/>
      <c r="C67" s="98"/>
      <c r="D67" s="148" t="s">
        <v>1478</v>
      </c>
      <c r="E67" s="149"/>
      <c r="F67" s="149"/>
      <c r="G67" s="149"/>
      <c r="H67" s="149"/>
      <c r="I67" s="149"/>
      <c r="J67" s="150">
        <f>J105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1713</v>
      </c>
      <c r="E68" s="149"/>
      <c r="F68" s="149"/>
      <c r="G68" s="149"/>
      <c r="H68" s="149"/>
      <c r="I68" s="149"/>
      <c r="J68" s="150">
        <f>J216</f>
        <v>0</v>
      </c>
      <c r="K68" s="98"/>
      <c r="L68" s="151"/>
    </row>
    <row r="69" spans="1:31" s="9" customFormat="1" ht="25" customHeight="1">
      <c r="B69" s="141"/>
      <c r="C69" s="142"/>
      <c r="D69" s="143" t="s">
        <v>1479</v>
      </c>
      <c r="E69" s="144"/>
      <c r="F69" s="144"/>
      <c r="G69" s="144"/>
      <c r="H69" s="144"/>
      <c r="I69" s="144"/>
      <c r="J69" s="145">
        <f>J232</f>
        <v>0</v>
      </c>
      <c r="K69" s="142"/>
      <c r="L69" s="146"/>
    </row>
    <row r="70" spans="1:31" s="10" customFormat="1" ht="19.899999999999999" customHeight="1">
      <c r="B70" s="147"/>
      <c r="C70" s="98"/>
      <c r="D70" s="148" t="s">
        <v>1480</v>
      </c>
      <c r="E70" s="149"/>
      <c r="F70" s="149"/>
      <c r="G70" s="149"/>
      <c r="H70" s="149"/>
      <c r="I70" s="149"/>
      <c r="J70" s="150">
        <f>J233</f>
        <v>0</v>
      </c>
      <c r="K70" s="98"/>
      <c r="L70" s="151"/>
    </row>
    <row r="71" spans="1:31" s="10" customFormat="1" ht="14.9" customHeight="1">
      <c r="B71" s="147"/>
      <c r="C71" s="98"/>
      <c r="D71" s="148" t="s">
        <v>1847</v>
      </c>
      <c r="E71" s="149"/>
      <c r="F71" s="149"/>
      <c r="G71" s="149"/>
      <c r="H71" s="149"/>
      <c r="I71" s="149"/>
      <c r="J71" s="150">
        <f>J240</f>
        <v>0</v>
      </c>
      <c r="K71" s="98"/>
      <c r="L71" s="151"/>
    </row>
    <row r="72" spans="1:31" s="9" customFormat="1" ht="25" customHeight="1">
      <c r="B72" s="141"/>
      <c r="C72" s="142"/>
      <c r="D72" s="143" t="s">
        <v>216</v>
      </c>
      <c r="E72" s="144"/>
      <c r="F72" s="144"/>
      <c r="G72" s="144"/>
      <c r="H72" s="144"/>
      <c r="I72" s="144"/>
      <c r="J72" s="145">
        <f>J251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217</v>
      </c>
      <c r="E73" s="149"/>
      <c r="F73" s="149"/>
      <c r="G73" s="149"/>
      <c r="H73" s="149"/>
      <c r="I73" s="149"/>
      <c r="J73" s="150">
        <f>J252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219</v>
      </c>
      <c r="E74" s="149"/>
      <c r="F74" s="149"/>
      <c r="G74" s="149"/>
      <c r="H74" s="149"/>
      <c r="I74" s="149"/>
      <c r="J74" s="150">
        <f>J255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1481</v>
      </c>
      <c r="E75" s="149"/>
      <c r="F75" s="149"/>
      <c r="G75" s="149"/>
      <c r="H75" s="149"/>
      <c r="I75" s="149"/>
      <c r="J75" s="150">
        <f>J260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221</v>
      </c>
      <c r="E76" s="149"/>
      <c r="F76" s="149"/>
      <c r="G76" s="149"/>
      <c r="H76" s="149"/>
      <c r="I76" s="149"/>
      <c r="J76" s="150">
        <f>J263</f>
        <v>0</v>
      </c>
      <c r="K76" s="98"/>
      <c r="L76" s="151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4" t="s">
        <v>222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4.4" customHeight="1">
      <c r="A86" s="35"/>
      <c r="B86" s="36"/>
      <c r="C86" s="37"/>
      <c r="D86" s="37"/>
      <c r="E86" s="384" t="str">
        <f>E7</f>
        <v>Vytvoření laboratoří FŽP- UNICRE</v>
      </c>
      <c r="F86" s="385"/>
      <c r="G86" s="385"/>
      <c r="H86" s="385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209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4.4" customHeight="1">
      <c r="A88" s="35"/>
      <c r="B88" s="36"/>
      <c r="C88" s="37"/>
      <c r="D88" s="37"/>
      <c r="E88" s="384" t="s">
        <v>1475</v>
      </c>
      <c r="F88" s="386"/>
      <c r="G88" s="386"/>
      <c r="H88" s="386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380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5.65" customHeight="1">
      <c r="A90" s="35"/>
      <c r="B90" s="36"/>
      <c r="C90" s="37"/>
      <c r="D90" s="37"/>
      <c r="E90" s="358" t="str">
        <f>E11</f>
        <v>4. - MaR</v>
      </c>
      <c r="F90" s="386"/>
      <c r="G90" s="386"/>
      <c r="H90" s="386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F14</f>
        <v>Ústí nad Labem</v>
      </c>
      <c r="G92" s="37"/>
      <c r="H92" s="37"/>
      <c r="I92" s="30" t="s">
        <v>23</v>
      </c>
      <c r="J92" s="60" t="str">
        <f>IF(J14="","",J14)</f>
        <v>10. 5. 2023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7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40.75" customHeight="1">
      <c r="A94" s="35"/>
      <c r="B94" s="36"/>
      <c r="C94" s="30" t="s">
        <v>25</v>
      </c>
      <c r="D94" s="37"/>
      <c r="E94" s="37"/>
      <c r="F94" s="28" t="str">
        <f>E17</f>
        <v>UJEP, Pasteurova 3632/15, 400 96 Ústí nad Labem</v>
      </c>
      <c r="G94" s="37"/>
      <c r="H94" s="37"/>
      <c r="I94" s="30" t="s">
        <v>33</v>
      </c>
      <c r="J94" s="33" t="str">
        <f>E23</f>
        <v>Correct BC, s.r.o., El.Krásnohorské 1339/15, UL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75" customHeight="1">
      <c r="A95" s="35"/>
      <c r="B95" s="36"/>
      <c r="C95" s="30" t="s">
        <v>31</v>
      </c>
      <c r="D95" s="37"/>
      <c r="E95" s="37"/>
      <c r="F95" s="28" t="str">
        <f>IF(E20="","",E20)</f>
        <v>Vyplň údaj</v>
      </c>
      <c r="G95" s="37"/>
      <c r="H95" s="37"/>
      <c r="I95" s="30" t="s">
        <v>38</v>
      </c>
      <c r="J95" s="33" t="str">
        <f>E26</f>
        <v>Correct BC, s.r.o., El.Krásnohorské 1339/15, UL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2"/>
      <c r="B97" s="153"/>
      <c r="C97" s="154" t="s">
        <v>223</v>
      </c>
      <c r="D97" s="155" t="s">
        <v>61</v>
      </c>
      <c r="E97" s="155" t="s">
        <v>57</v>
      </c>
      <c r="F97" s="155" t="s">
        <v>58</v>
      </c>
      <c r="G97" s="155" t="s">
        <v>224</v>
      </c>
      <c r="H97" s="155" t="s">
        <v>225</v>
      </c>
      <c r="I97" s="155" t="s">
        <v>226</v>
      </c>
      <c r="J97" s="155" t="s">
        <v>213</v>
      </c>
      <c r="K97" s="156" t="s">
        <v>227</v>
      </c>
      <c r="L97" s="157"/>
      <c r="M97" s="69" t="s">
        <v>19</v>
      </c>
      <c r="N97" s="70" t="s">
        <v>46</v>
      </c>
      <c r="O97" s="70" t="s">
        <v>228</v>
      </c>
      <c r="P97" s="70" t="s">
        <v>229</v>
      </c>
      <c r="Q97" s="70" t="s">
        <v>230</v>
      </c>
      <c r="R97" s="70" t="s">
        <v>231</v>
      </c>
      <c r="S97" s="70" t="s">
        <v>232</v>
      </c>
      <c r="T97" s="71" t="s">
        <v>233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pans="1:65" s="2" customFormat="1" ht="22.75" customHeight="1">
      <c r="A98" s="35"/>
      <c r="B98" s="36"/>
      <c r="C98" s="76" t="s">
        <v>234</v>
      </c>
      <c r="D98" s="37"/>
      <c r="E98" s="37"/>
      <c r="F98" s="37"/>
      <c r="G98" s="37"/>
      <c r="H98" s="37"/>
      <c r="I98" s="37"/>
      <c r="J98" s="158">
        <f>BK98</f>
        <v>0</v>
      </c>
      <c r="K98" s="37"/>
      <c r="L98" s="40"/>
      <c r="M98" s="72"/>
      <c r="N98" s="159"/>
      <c r="O98" s="73"/>
      <c r="P98" s="160">
        <f>P99+P104+P232+P251</f>
        <v>0</v>
      </c>
      <c r="Q98" s="73"/>
      <c r="R98" s="160">
        <f>R99+R104+R232+R251</f>
        <v>8.629920000000002</v>
      </c>
      <c r="S98" s="73"/>
      <c r="T98" s="161">
        <f>T99+T104+T232+T251</f>
        <v>0.08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75</v>
      </c>
      <c r="AU98" s="18" t="s">
        <v>214</v>
      </c>
      <c r="BK98" s="162">
        <f>BK99+BK104+BK232+BK251</f>
        <v>0</v>
      </c>
    </row>
    <row r="99" spans="1:65" s="12" customFormat="1" ht="25.9" customHeight="1">
      <c r="B99" s="163"/>
      <c r="C99" s="164"/>
      <c r="D99" s="165" t="s">
        <v>75</v>
      </c>
      <c r="E99" s="166" t="s">
        <v>235</v>
      </c>
      <c r="F99" s="166" t="s">
        <v>236</v>
      </c>
      <c r="G99" s="164"/>
      <c r="H99" s="164"/>
      <c r="I99" s="167"/>
      <c r="J99" s="168">
        <f>BK99</f>
        <v>0</v>
      </c>
      <c r="K99" s="164"/>
      <c r="L99" s="169"/>
      <c r="M99" s="170"/>
      <c r="N99" s="171"/>
      <c r="O99" s="171"/>
      <c r="P99" s="172">
        <f>P100</f>
        <v>0</v>
      </c>
      <c r="Q99" s="171"/>
      <c r="R99" s="172">
        <f>R100</f>
        <v>1.6000000000000001E-3</v>
      </c>
      <c r="S99" s="171"/>
      <c r="T99" s="173">
        <f>T100</f>
        <v>0.08</v>
      </c>
      <c r="AR99" s="174" t="s">
        <v>84</v>
      </c>
      <c r="AT99" s="175" t="s">
        <v>75</v>
      </c>
      <c r="AU99" s="175" t="s">
        <v>76</v>
      </c>
      <c r="AY99" s="174" t="s">
        <v>237</v>
      </c>
      <c r="BK99" s="176">
        <f>BK100</f>
        <v>0</v>
      </c>
    </row>
    <row r="100" spans="1:65" s="12" customFormat="1" ht="22.75" customHeight="1">
      <c r="B100" s="163"/>
      <c r="C100" s="164"/>
      <c r="D100" s="165" t="s">
        <v>75</v>
      </c>
      <c r="E100" s="177" t="s">
        <v>294</v>
      </c>
      <c r="F100" s="177" t="s">
        <v>408</v>
      </c>
      <c r="G100" s="164"/>
      <c r="H100" s="164"/>
      <c r="I100" s="167"/>
      <c r="J100" s="178">
        <f>BK100</f>
        <v>0</v>
      </c>
      <c r="K100" s="164"/>
      <c r="L100" s="169"/>
      <c r="M100" s="170"/>
      <c r="N100" s="171"/>
      <c r="O100" s="171"/>
      <c r="P100" s="172">
        <f>SUM(P101:P103)</f>
        <v>0</v>
      </c>
      <c r="Q100" s="171"/>
      <c r="R100" s="172">
        <f>SUM(R101:R103)</f>
        <v>1.6000000000000001E-3</v>
      </c>
      <c r="S100" s="171"/>
      <c r="T100" s="173">
        <f>SUM(T101:T103)</f>
        <v>0.08</v>
      </c>
      <c r="AR100" s="174" t="s">
        <v>84</v>
      </c>
      <c r="AT100" s="175" t="s">
        <v>75</v>
      </c>
      <c r="AU100" s="175" t="s">
        <v>84</v>
      </c>
      <c r="AY100" s="174" t="s">
        <v>237</v>
      </c>
      <c r="BK100" s="176">
        <f>SUM(BK101:BK103)</f>
        <v>0</v>
      </c>
    </row>
    <row r="101" spans="1:65" s="2" customFormat="1" ht="14.4" customHeight="1">
      <c r="A101" s="35"/>
      <c r="B101" s="36"/>
      <c r="C101" s="179" t="s">
        <v>84</v>
      </c>
      <c r="D101" s="179" t="s">
        <v>242</v>
      </c>
      <c r="E101" s="180" t="s">
        <v>1495</v>
      </c>
      <c r="F101" s="181" t="s">
        <v>1848</v>
      </c>
      <c r="G101" s="182" t="s">
        <v>424</v>
      </c>
      <c r="H101" s="183">
        <v>80</v>
      </c>
      <c r="I101" s="184"/>
      <c r="J101" s="185">
        <f>ROUND(I101*H101,2)</f>
        <v>0</v>
      </c>
      <c r="K101" s="181" t="s">
        <v>246</v>
      </c>
      <c r="L101" s="40"/>
      <c r="M101" s="186" t="s">
        <v>19</v>
      </c>
      <c r="N101" s="187" t="s">
        <v>47</v>
      </c>
      <c r="O101" s="65"/>
      <c r="P101" s="188">
        <f>O101*H101</f>
        <v>0</v>
      </c>
      <c r="Q101" s="188">
        <v>2.0000000000000002E-5</v>
      </c>
      <c r="R101" s="188">
        <f>Q101*H101</f>
        <v>1.6000000000000001E-3</v>
      </c>
      <c r="S101" s="188">
        <v>1E-3</v>
      </c>
      <c r="T101" s="189">
        <f>S101*H101</f>
        <v>0.08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254</v>
      </c>
      <c r="AT101" s="190" t="s">
        <v>242</v>
      </c>
      <c r="AU101" s="190" t="s">
        <v>86</v>
      </c>
      <c r="AY101" s="18" t="s">
        <v>237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84</v>
      </c>
      <c r="BK101" s="191">
        <f>ROUND(I101*H101,2)</f>
        <v>0</v>
      </c>
      <c r="BL101" s="18" t="s">
        <v>254</v>
      </c>
      <c r="BM101" s="190" t="s">
        <v>1849</v>
      </c>
    </row>
    <row r="102" spans="1:65" s="2" customFormat="1" ht="10">
      <c r="A102" s="35"/>
      <c r="B102" s="36"/>
      <c r="C102" s="37"/>
      <c r="D102" s="192" t="s">
        <v>249</v>
      </c>
      <c r="E102" s="37"/>
      <c r="F102" s="193" t="s">
        <v>1496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249</v>
      </c>
      <c r="AU102" s="18" t="s">
        <v>86</v>
      </c>
    </row>
    <row r="103" spans="1:65" s="2" customFormat="1" ht="10">
      <c r="A103" s="35"/>
      <c r="B103" s="36"/>
      <c r="C103" s="37"/>
      <c r="D103" s="197" t="s">
        <v>250</v>
      </c>
      <c r="E103" s="37"/>
      <c r="F103" s="198" t="s">
        <v>1850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250</v>
      </c>
      <c r="AU103" s="18" t="s">
        <v>86</v>
      </c>
    </row>
    <row r="104" spans="1:65" s="12" customFormat="1" ht="25.9" customHeight="1">
      <c r="B104" s="163"/>
      <c r="C104" s="164"/>
      <c r="D104" s="165" t="s">
        <v>75</v>
      </c>
      <c r="E104" s="166" t="s">
        <v>619</v>
      </c>
      <c r="F104" s="166" t="s">
        <v>620</v>
      </c>
      <c r="G104" s="164"/>
      <c r="H104" s="164"/>
      <c r="I104" s="167"/>
      <c r="J104" s="168">
        <f>BK104</f>
        <v>0</v>
      </c>
      <c r="K104" s="164"/>
      <c r="L104" s="169"/>
      <c r="M104" s="170"/>
      <c r="N104" s="171"/>
      <c r="O104" s="171"/>
      <c r="P104" s="172">
        <f>P105+P216</f>
        <v>0</v>
      </c>
      <c r="Q104" s="171"/>
      <c r="R104" s="172">
        <f>R105+R216</f>
        <v>8.6283200000000022</v>
      </c>
      <c r="S104" s="171"/>
      <c r="T104" s="173">
        <f>T105+T216</f>
        <v>0</v>
      </c>
      <c r="AR104" s="174" t="s">
        <v>86</v>
      </c>
      <c r="AT104" s="175" t="s">
        <v>75</v>
      </c>
      <c r="AU104" s="175" t="s">
        <v>76</v>
      </c>
      <c r="AY104" s="174" t="s">
        <v>237</v>
      </c>
      <c r="BK104" s="176">
        <f>BK105+BK216</f>
        <v>0</v>
      </c>
    </row>
    <row r="105" spans="1:65" s="12" customFormat="1" ht="22.75" customHeight="1">
      <c r="B105" s="163"/>
      <c r="C105" s="164"/>
      <c r="D105" s="165" t="s">
        <v>75</v>
      </c>
      <c r="E105" s="177" t="s">
        <v>1504</v>
      </c>
      <c r="F105" s="177" t="s">
        <v>1505</v>
      </c>
      <c r="G105" s="164"/>
      <c r="H105" s="164"/>
      <c r="I105" s="167"/>
      <c r="J105" s="178">
        <f>BK105</f>
        <v>0</v>
      </c>
      <c r="K105" s="164"/>
      <c r="L105" s="169"/>
      <c r="M105" s="170"/>
      <c r="N105" s="171"/>
      <c r="O105" s="171"/>
      <c r="P105" s="172">
        <f>SUM(P106:P215)</f>
        <v>0</v>
      </c>
      <c r="Q105" s="171"/>
      <c r="R105" s="172">
        <f>SUM(R106:R215)</f>
        <v>8.6233200000000014</v>
      </c>
      <c r="S105" s="171"/>
      <c r="T105" s="173">
        <f>SUM(T106:T215)</f>
        <v>0</v>
      </c>
      <c r="AR105" s="174" t="s">
        <v>86</v>
      </c>
      <c r="AT105" s="175" t="s">
        <v>75</v>
      </c>
      <c r="AU105" s="175" t="s">
        <v>84</v>
      </c>
      <c r="AY105" s="174" t="s">
        <v>237</v>
      </c>
      <c r="BK105" s="176">
        <f>SUM(BK106:BK215)</f>
        <v>0</v>
      </c>
    </row>
    <row r="106" spans="1:65" s="2" customFormat="1" ht="22.25" customHeight="1">
      <c r="A106" s="35"/>
      <c r="B106" s="36"/>
      <c r="C106" s="179" t="s">
        <v>86</v>
      </c>
      <c r="D106" s="179" t="s">
        <v>242</v>
      </c>
      <c r="E106" s="180" t="s">
        <v>1851</v>
      </c>
      <c r="F106" s="181" t="s">
        <v>1852</v>
      </c>
      <c r="G106" s="182" t="s">
        <v>424</v>
      </c>
      <c r="H106" s="183">
        <v>60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47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331</v>
      </c>
      <c r="AT106" s="190" t="s">
        <v>242</v>
      </c>
      <c r="AU106" s="190" t="s">
        <v>86</v>
      </c>
      <c r="AY106" s="18" t="s">
        <v>237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84</v>
      </c>
      <c r="BK106" s="191">
        <f>ROUND(I106*H106,2)</f>
        <v>0</v>
      </c>
      <c r="BL106" s="18" t="s">
        <v>331</v>
      </c>
      <c r="BM106" s="190" t="s">
        <v>1853</v>
      </c>
    </row>
    <row r="107" spans="1:65" s="2" customFormat="1" ht="10">
      <c r="A107" s="35"/>
      <c r="B107" s="36"/>
      <c r="C107" s="37"/>
      <c r="D107" s="192" t="s">
        <v>249</v>
      </c>
      <c r="E107" s="37"/>
      <c r="F107" s="193" t="s">
        <v>1852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249</v>
      </c>
      <c r="AU107" s="18" t="s">
        <v>86</v>
      </c>
    </row>
    <row r="108" spans="1:65" s="2" customFormat="1" ht="14.4" customHeight="1">
      <c r="A108" s="35"/>
      <c r="B108" s="36"/>
      <c r="C108" s="225" t="s">
        <v>260</v>
      </c>
      <c r="D108" s="225" t="s">
        <v>680</v>
      </c>
      <c r="E108" s="226" t="s">
        <v>1854</v>
      </c>
      <c r="F108" s="227" t="s">
        <v>1855</v>
      </c>
      <c r="G108" s="228" t="s">
        <v>424</v>
      </c>
      <c r="H108" s="229">
        <v>60</v>
      </c>
      <c r="I108" s="230"/>
      <c r="J108" s="231">
        <f>ROUND(I108*H108,2)</f>
        <v>0</v>
      </c>
      <c r="K108" s="227" t="s">
        <v>19</v>
      </c>
      <c r="L108" s="232"/>
      <c r="M108" s="233" t="s">
        <v>19</v>
      </c>
      <c r="N108" s="234" t="s">
        <v>47</v>
      </c>
      <c r="O108" s="65"/>
      <c r="P108" s="188">
        <f>O108*H108</f>
        <v>0</v>
      </c>
      <c r="Q108" s="188">
        <v>1.9000000000000001E-4</v>
      </c>
      <c r="R108" s="188">
        <f>Q108*H108</f>
        <v>1.14E-2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602</v>
      </c>
      <c r="AT108" s="190" t="s">
        <v>680</v>
      </c>
      <c r="AU108" s="190" t="s">
        <v>86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331</v>
      </c>
      <c r="BM108" s="190" t="s">
        <v>1856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1855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13" customFormat="1" ht="10">
      <c r="B110" s="199"/>
      <c r="C110" s="200"/>
      <c r="D110" s="192" t="s">
        <v>252</v>
      </c>
      <c r="E110" s="201" t="s">
        <v>19</v>
      </c>
      <c r="F110" s="202" t="s">
        <v>1857</v>
      </c>
      <c r="G110" s="200"/>
      <c r="H110" s="203">
        <v>60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252</v>
      </c>
      <c r="AU110" s="209" t="s">
        <v>86</v>
      </c>
      <c r="AV110" s="13" t="s">
        <v>86</v>
      </c>
      <c r="AW110" s="13" t="s">
        <v>37</v>
      </c>
      <c r="AX110" s="13" t="s">
        <v>84</v>
      </c>
      <c r="AY110" s="209" t="s">
        <v>237</v>
      </c>
    </row>
    <row r="111" spans="1:65" s="2" customFormat="1" ht="22.25" customHeight="1">
      <c r="A111" s="35"/>
      <c r="B111" s="36"/>
      <c r="C111" s="179" t="s">
        <v>254</v>
      </c>
      <c r="D111" s="179" t="s">
        <v>242</v>
      </c>
      <c r="E111" s="180" t="s">
        <v>1858</v>
      </c>
      <c r="F111" s="181" t="s">
        <v>1859</v>
      </c>
      <c r="G111" s="182" t="s">
        <v>424</v>
      </c>
      <c r="H111" s="183">
        <v>45</v>
      </c>
      <c r="I111" s="184"/>
      <c r="J111" s="185">
        <f>ROUND(I111*H111,2)</f>
        <v>0</v>
      </c>
      <c r="K111" s="181" t="s">
        <v>19</v>
      </c>
      <c r="L111" s="40"/>
      <c r="M111" s="186" t="s">
        <v>19</v>
      </c>
      <c r="N111" s="187" t="s">
        <v>47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331</v>
      </c>
      <c r="AT111" s="190" t="s">
        <v>242</v>
      </c>
      <c r="AU111" s="190" t="s">
        <v>86</v>
      </c>
      <c r="AY111" s="18" t="s">
        <v>237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84</v>
      </c>
      <c r="BK111" s="191">
        <f>ROUND(I111*H111,2)</f>
        <v>0</v>
      </c>
      <c r="BL111" s="18" t="s">
        <v>331</v>
      </c>
      <c r="BM111" s="190" t="s">
        <v>1860</v>
      </c>
    </row>
    <row r="112" spans="1:65" s="2" customFormat="1" ht="18">
      <c r="A112" s="35"/>
      <c r="B112" s="36"/>
      <c r="C112" s="37"/>
      <c r="D112" s="192" t="s">
        <v>249</v>
      </c>
      <c r="E112" s="37"/>
      <c r="F112" s="193" t="s">
        <v>1859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14.4" customHeight="1">
      <c r="A113" s="35"/>
      <c r="B113" s="36"/>
      <c r="C113" s="225" t="s">
        <v>239</v>
      </c>
      <c r="D113" s="225" t="s">
        <v>680</v>
      </c>
      <c r="E113" s="226" t="s">
        <v>1861</v>
      </c>
      <c r="F113" s="227" t="s">
        <v>1862</v>
      </c>
      <c r="G113" s="228" t="s">
        <v>424</v>
      </c>
      <c r="H113" s="229">
        <v>45</v>
      </c>
      <c r="I113" s="230"/>
      <c r="J113" s="231">
        <f>ROUND(I113*H113,2)</f>
        <v>0</v>
      </c>
      <c r="K113" s="227" t="s">
        <v>19</v>
      </c>
      <c r="L113" s="232"/>
      <c r="M113" s="233" t="s">
        <v>19</v>
      </c>
      <c r="N113" s="234" t="s">
        <v>47</v>
      </c>
      <c r="O113" s="65"/>
      <c r="P113" s="188">
        <f>O113*H113</f>
        <v>0</v>
      </c>
      <c r="Q113" s="188">
        <v>6.9999999999999994E-5</v>
      </c>
      <c r="R113" s="188">
        <f>Q113*H113</f>
        <v>3.1499999999999996E-3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602</v>
      </c>
      <c r="AT113" s="190" t="s">
        <v>680</v>
      </c>
      <c r="AU113" s="190" t="s">
        <v>86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331</v>
      </c>
      <c r="BM113" s="190" t="s">
        <v>1863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1862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86</v>
      </c>
    </row>
    <row r="115" spans="1:65" s="13" customFormat="1" ht="10">
      <c r="B115" s="199"/>
      <c r="C115" s="200"/>
      <c r="D115" s="192" t="s">
        <v>252</v>
      </c>
      <c r="E115" s="201" t="s">
        <v>19</v>
      </c>
      <c r="F115" s="202" t="s">
        <v>1864</v>
      </c>
      <c r="G115" s="200"/>
      <c r="H115" s="203">
        <v>45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252</v>
      </c>
      <c r="AU115" s="209" t="s">
        <v>86</v>
      </c>
      <c r="AV115" s="13" t="s">
        <v>86</v>
      </c>
      <c r="AW115" s="13" t="s">
        <v>37</v>
      </c>
      <c r="AX115" s="13" t="s">
        <v>84</v>
      </c>
      <c r="AY115" s="209" t="s">
        <v>237</v>
      </c>
    </row>
    <row r="116" spans="1:65" s="2" customFormat="1" ht="22.25" customHeight="1">
      <c r="A116" s="35"/>
      <c r="B116" s="36"/>
      <c r="C116" s="179" t="s">
        <v>276</v>
      </c>
      <c r="D116" s="179" t="s">
        <v>242</v>
      </c>
      <c r="E116" s="180" t="s">
        <v>1865</v>
      </c>
      <c r="F116" s="181" t="s">
        <v>1866</v>
      </c>
      <c r="G116" s="182" t="s">
        <v>424</v>
      </c>
      <c r="H116" s="183">
        <v>4</v>
      </c>
      <c r="I116" s="184"/>
      <c r="J116" s="185">
        <f>ROUND(I116*H116,2)</f>
        <v>0</v>
      </c>
      <c r="K116" s="181" t="s">
        <v>19</v>
      </c>
      <c r="L116" s="40"/>
      <c r="M116" s="186" t="s">
        <v>19</v>
      </c>
      <c r="N116" s="187" t="s">
        <v>47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331</v>
      </c>
      <c r="AT116" s="190" t="s">
        <v>242</v>
      </c>
      <c r="AU116" s="190" t="s">
        <v>86</v>
      </c>
      <c r="AY116" s="18" t="s">
        <v>237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84</v>
      </c>
      <c r="BK116" s="191">
        <f>ROUND(I116*H116,2)</f>
        <v>0</v>
      </c>
      <c r="BL116" s="18" t="s">
        <v>331</v>
      </c>
      <c r="BM116" s="190" t="s">
        <v>1867</v>
      </c>
    </row>
    <row r="117" spans="1:65" s="2" customFormat="1" ht="10">
      <c r="A117" s="35"/>
      <c r="B117" s="36"/>
      <c r="C117" s="37"/>
      <c r="D117" s="192" t="s">
        <v>249</v>
      </c>
      <c r="E117" s="37"/>
      <c r="F117" s="193" t="s">
        <v>1866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249</v>
      </c>
      <c r="AU117" s="18" t="s">
        <v>86</v>
      </c>
    </row>
    <row r="118" spans="1:65" s="2" customFormat="1" ht="14.4" customHeight="1">
      <c r="A118" s="35"/>
      <c r="B118" s="36"/>
      <c r="C118" s="225" t="s">
        <v>281</v>
      </c>
      <c r="D118" s="225" t="s">
        <v>680</v>
      </c>
      <c r="E118" s="226" t="s">
        <v>1868</v>
      </c>
      <c r="F118" s="227" t="s">
        <v>1869</v>
      </c>
      <c r="G118" s="228" t="s">
        <v>424</v>
      </c>
      <c r="H118" s="229">
        <v>4</v>
      </c>
      <c r="I118" s="230"/>
      <c r="J118" s="231">
        <f>ROUND(I118*H118,2)</f>
        <v>0</v>
      </c>
      <c r="K118" s="227" t="s">
        <v>19</v>
      </c>
      <c r="L118" s="232"/>
      <c r="M118" s="233" t="s">
        <v>19</v>
      </c>
      <c r="N118" s="234" t="s">
        <v>47</v>
      </c>
      <c r="O118" s="65"/>
      <c r="P118" s="188">
        <f>O118*H118</f>
        <v>0</v>
      </c>
      <c r="Q118" s="188">
        <v>1.0000000000000001E-5</v>
      </c>
      <c r="R118" s="188">
        <f>Q118*H118</f>
        <v>4.0000000000000003E-5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602</v>
      </c>
      <c r="AT118" s="190" t="s">
        <v>680</v>
      </c>
      <c r="AU118" s="190" t="s">
        <v>86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331</v>
      </c>
      <c r="BM118" s="190" t="s">
        <v>1870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1869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86</v>
      </c>
    </row>
    <row r="120" spans="1:65" s="2" customFormat="1" ht="22.25" customHeight="1">
      <c r="A120" s="35"/>
      <c r="B120" s="36"/>
      <c r="C120" s="179" t="s">
        <v>288</v>
      </c>
      <c r="D120" s="179" t="s">
        <v>242</v>
      </c>
      <c r="E120" s="180" t="s">
        <v>1871</v>
      </c>
      <c r="F120" s="181" t="s">
        <v>1872</v>
      </c>
      <c r="G120" s="182" t="s">
        <v>424</v>
      </c>
      <c r="H120" s="183">
        <v>250</v>
      </c>
      <c r="I120" s="184"/>
      <c r="J120" s="185">
        <f>ROUND(I120*H120,2)</f>
        <v>0</v>
      </c>
      <c r="K120" s="181" t="s">
        <v>19</v>
      </c>
      <c r="L120" s="40"/>
      <c r="M120" s="186" t="s">
        <v>19</v>
      </c>
      <c r="N120" s="187" t="s">
        <v>47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331</v>
      </c>
      <c r="AT120" s="190" t="s">
        <v>242</v>
      </c>
      <c r="AU120" s="190" t="s">
        <v>86</v>
      </c>
      <c r="AY120" s="18" t="s">
        <v>237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84</v>
      </c>
      <c r="BK120" s="191">
        <f>ROUND(I120*H120,2)</f>
        <v>0</v>
      </c>
      <c r="BL120" s="18" t="s">
        <v>331</v>
      </c>
      <c r="BM120" s="190" t="s">
        <v>1873</v>
      </c>
    </row>
    <row r="121" spans="1:65" s="2" customFormat="1" ht="10">
      <c r="A121" s="35"/>
      <c r="B121" s="36"/>
      <c r="C121" s="37"/>
      <c r="D121" s="192" t="s">
        <v>249</v>
      </c>
      <c r="E121" s="37"/>
      <c r="F121" s="193" t="s">
        <v>1872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14.4" customHeight="1">
      <c r="A122" s="35"/>
      <c r="B122" s="36"/>
      <c r="C122" s="225" t="s">
        <v>294</v>
      </c>
      <c r="D122" s="225" t="s">
        <v>680</v>
      </c>
      <c r="E122" s="226" t="s">
        <v>1874</v>
      </c>
      <c r="F122" s="227" t="s">
        <v>1875</v>
      </c>
      <c r="G122" s="228" t="s">
        <v>424</v>
      </c>
      <c r="H122" s="229">
        <v>250</v>
      </c>
      <c r="I122" s="230"/>
      <c r="J122" s="231">
        <f>ROUND(I122*H122,2)</f>
        <v>0</v>
      </c>
      <c r="K122" s="227" t="s">
        <v>19</v>
      </c>
      <c r="L122" s="232"/>
      <c r="M122" s="233" t="s">
        <v>19</v>
      </c>
      <c r="N122" s="234" t="s">
        <v>47</v>
      </c>
      <c r="O122" s="65"/>
      <c r="P122" s="188">
        <f>O122*H122</f>
        <v>0</v>
      </c>
      <c r="Q122" s="188">
        <v>4.0000000000000003E-5</v>
      </c>
      <c r="R122" s="188">
        <f>Q122*H122</f>
        <v>0.01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602</v>
      </c>
      <c r="AT122" s="190" t="s">
        <v>680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331</v>
      </c>
      <c r="BM122" s="190" t="s">
        <v>1876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1875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22.25" customHeight="1">
      <c r="A124" s="35"/>
      <c r="B124" s="36"/>
      <c r="C124" s="179" t="s">
        <v>299</v>
      </c>
      <c r="D124" s="179" t="s">
        <v>242</v>
      </c>
      <c r="E124" s="180" t="s">
        <v>1810</v>
      </c>
      <c r="F124" s="181" t="s">
        <v>1811</v>
      </c>
      <c r="G124" s="182" t="s">
        <v>424</v>
      </c>
      <c r="H124" s="183">
        <v>680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47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331</v>
      </c>
      <c r="AT124" s="190" t="s">
        <v>242</v>
      </c>
      <c r="AU124" s="190" t="s">
        <v>86</v>
      </c>
      <c r="AY124" s="18" t="s">
        <v>237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84</v>
      </c>
      <c r="BK124" s="191">
        <f>ROUND(I124*H124,2)</f>
        <v>0</v>
      </c>
      <c r="BL124" s="18" t="s">
        <v>331</v>
      </c>
      <c r="BM124" s="190" t="s">
        <v>1877</v>
      </c>
    </row>
    <row r="125" spans="1:65" s="2" customFormat="1" ht="10">
      <c r="A125" s="35"/>
      <c r="B125" s="36"/>
      <c r="C125" s="37"/>
      <c r="D125" s="192" t="s">
        <v>249</v>
      </c>
      <c r="E125" s="37"/>
      <c r="F125" s="193" t="s">
        <v>1811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14.4" customHeight="1">
      <c r="A126" s="35"/>
      <c r="B126" s="36"/>
      <c r="C126" s="225" t="s">
        <v>304</v>
      </c>
      <c r="D126" s="225" t="s">
        <v>680</v>
      </c>
      <c r="E126" s="226" t="s">
        <v>1534</v>
      </c>
      <c r="F126" s="227" t="s">
        <v>1535</v>
      </c>
      <c r="G126" s="228" t="s">
        <v>424</v>
      </c>
      <c r="H126" s="229">
        <v>680</v>
      </c>
      <c r="I126" s="230"/>
      <c r="J126" s="231">
        <f>ROUND(I126*H126,2)</f>
        <v>0</v>
      </c>
      <c r="K126" s="227" t="s">
        <v>19</v>
      </c>
      <c r="L126" s="232"/>
      <c r="M126" s="233" t="s">
        <v>19</v>
      </c>
      <c r="N126" s="234" t="s">
        <v>47</v>
      </c>
      <c r="O126" s="65"/>
      <c r="P126" s="188">
        <f>O126*H126</f>
        <v>0</v>
      </c>
      <c r="Q126" s="188">
        <v>1.2E-4</v>
      </c>
      <c r="R126" s="188">
        <f>Q126*H126</f>
        <v>8.1600000000000006E-2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602</v>
      </c>
      <c r="AT126" s="190" t="s">
        <v>680</v>
      </c>
      <c r="AU126" s="190" t="s">
        <v>86</v>
      </c>
      <c r="AY126" s="18" t="s">
        <v>237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84</v>
      </c>
      <c r="BK126" s="191">
        <f>ROUND(I126*H126,2)</f>
        <v>0</v>
      </c>
      <c r="BL126" s="18" t="s">
        <v>331</v>
      </c>
      <c r="BM126" s="190" t="s">
        <v>1878</v>
      </c>
    </row>
    <row r="127" spans="1:65" s="2" customFormat="1" ht="10">
      <c r="A127" s="35"/>
      <c r="B127" s="36"/>
      <c r="C127" s="37"/>
      <c r="D127" s="192" t="s">
        <v>249</v>
      </c>
      <c r="E127" s="37"/>
      <c r="F127" s="193" t="s">
        <v>1535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249</v>
      </c>
      <c r="AU127" s="18" t="s">
        <v>86</v>
      </c>
    </row>
    <row r="128" spans="1:65" s="13" customFormat="1" ht="10">
      <c r="B128" s="199"/>
      <c r="C128" s="200"/>
      <c r="D128" s="192" t="s">
        <v>252</v>
      </c>
      <c r="E128" s="201" t="s">
        <v>19</v>
      </c>
      <c r="F128" s="202" t="s">
        <v>1879</v>
      </c>
      <c r="G128" s="200"/>
      <c r="H128" s="203">
        <v>680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252</v>
      </c>
      <c r="AU128" s="209" t="s">
        <v>86</v>
      </c>
      <c r="AV128" s="13" t="s">
        <v>86</v>
      </c>
      <c r="AW128" s="13" t="s">
        <v>37</v>
      </c>
      <c r="AX128" s="13" t="s">
        <v>84</v>
      </c>
      <c r="AY128" s="209" t="s">
        <v>237</v>
      </c>
    </row>
    <row r="129" spans="1:65" s="2" customFormat="1" ht="22.25" customHeight="1">
      <c r="A129" s="35"/>
      <c r="B129" s="36"/>
      <c r="C129" s="179" t="s">
        <v>309</v>
      </c>
      <c r="D129" s="179" t="s">
        <v>242</v>
      </c>
      <c r="E129" s="180" t="s">
        <v>1880</v>
      </c>
      <c r="F129" s="181" t="s">
        <v>1881</v>
      </c>
      <c r="G129" s="182" t="s">
        <v>424</v>
      </c>
      <c r="H129" s="183">
        <v>950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47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331</v>
      </c>
      <c r="AT129" s="190" t="s">
        <v>242</v>
      </c>
      <c r="AU129" s="190" t="s">
        <v>86</v>
      </c>
      <c r="AY129" s="18" t="s">
        <v>237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84</v>
      </c>
      <c r="BK129" s="191">
        <f>ROUND(I129*H129,2)</f>
        <v>0</v>
      </c>
      <c r="BL129" s="18" t="s">
        <v>331</v>
      </c>
      <c r="BM129" s="190" t="s">
        <v>1882</v>
      </c>
    </row>
    <row r="130" spans="1:65" s="2" customFormat="1" ht="18">
      <c r="A130" s="35"/>
      <c r="B130" s="36"/>
      <c r="C130" s="37"/>
      <c r="D130" s="192" t="s">
        <v>249</v>
      </c>
      <c r="E130" s="37"/>
      <c r="F130" s="193" t="s">
        <v>1881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86</v>
      </c>
    </row>
    <row r="131" spans="1:65" s="2" customFormat="1" ht="22.25" customHeight="1">
      <c r="A131" s="35"/>
      <c r="B131" s="36"/>
      <c r="C131" s="225" t="s">
        <v>315</v>
      </c>
      <c r="D131" s="225" t="s">
        <v>680</v>
      </c>
      <c r="E131" s="226" t="s">
        <v>1883</v>
      </c>
      <c r="F131" s="227" t="s">
        <v>1884</v>
      </c>
      <c r="G131" s="228" t="s">
        <v>424</v>
      </c>
      <c r="H131" s="229">
        <v>950</v>
      </c>
      <c r="I131" s="230"/>
      <c r="J131" s="231">
        <f>ROUND(I131*H131,2)</f>
        <v>0</v>
      </c>
      <c r="K131" s="227" t="s">
        <v>19</v>
      </c>
      <c r="L131" s="232"/>
      <c r="M131" s="233" t="s">
        <v>19</v>
      </c>
      <c r="N131" s="234" t="s">
        <v>47</v>
      </c>
      <c r="O131" s="65"/>
      <c r="P131" s="188">
        <f>O131*H131</f>
        <v>0</v>
      </c>
      <c r="Q131" s="188">
        <v>8.0000000000000007E-5</v>
      </c>
      <c r="R131" s="188">
        <f>Q131*H131</f>
        <v>7.6000000000000012E-2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602</v>
      </c>
      <c r="AT131" s="190" t="s">
        <v>680</v>
      </c>
      <c r="AU131" s="190" t="s">
        <v>86</v>
      </c>
      <c r="AY131" s="18" t="s">
        <v>237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84</v>
      </c>
      <c r="BK131" s="191">
        <f>ROUND(I131*H131,2)</f>
        <v>0</v>
      </c>
      <c r="BL131" s="18" t="s">
        <v>331</v>
      </c>
      <c r="BM131" s="190" t="s">
        <v>1885</v>
      </c>
    </row>
    <row r="132" spans="1:65" s="2" customFormat="1" ht="10">
      <c r="A132" s="35"/>
      <c r="B132" s="36"/>
      <c r="C132" s="37"/>
      <c r="D132" s="192" t="s">
        <v>249</v>
      </c>
      <c r="E132" s="37"/>
      <c r="F132" s="193" t="s">
        <v>1884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13" customFormat="1" ht="10">
      <c r="B133" s="199"/>
      <c r="C133" s="200"/>
      <c r="D133" s="192" t="s">
        <v>252</v>
      </c>
      <c r="E133" s="201" t="s">
        <v>19</v>
      </c>
      <c r="F133" s="202" t="s">
        <v>1886</v>
      </c>
      <c r="G133" s="200"/>
      <c r="H133" s="203">
        <v>950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252</v>
      </c>
      <c r="AU133" s="209" t="s">
        <v>86</v>
      </c>
      <c r="AV133" s="13" t="s">
        <v>86</v>
      </c>
      <c r="AW133" s="13" t="s">
        <v>37</v>
      </c>
      <c r="AX133" s="13" t="s">
        <v>84</v>
      </c>
      <c r="AY133" s="209" t="s">
        <v>237</v>
      </c>
    </row>
    <row r="134" spans="1:65" s="2" customFormat="1" ht="22.25" customHeight="1">
      <c r="A134" s="35"/>
      <c r="B134" s="36"/>
      <c r="C134" s="179" t="s">
        <v>322</v>
      </c>
      <c r="D134" s="179" t="s">
        <v>242</v>
      </c>
      <c r="E134" s="180" t="s">
        <v>1715</v>
      </c>
      <c r="F134" s="181" t="s">
        <v>1716</v>
      </c>
      <c r="G134" s="182" t="s">
        <v>424</v>
      </c>
      <c r="H134" s="183">
        <v>160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47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331</v>
      </c>
      <c r="AT134" s="190" t="s">
        <v>242</v>
      </c>
      <c r="AU134" s="190" t="s">
        <v>86</v>
      </c>
      <c r="AY134" s="18" t="s">
        <v>237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84</v>
      </c>
      <c r="BK134" s="191">
        <f>ROUND(I134*H134,2)</f>
        <v>0</v>
      </c>
      <c r="BL134" s="18" t="s">
        <v>331</v>
      </c>
      <c r="BM134" s="190" t="s">
        <v>1887</v>
      </c>
    </row>
    <row r="135" spans="1:65" s="2" customFormat="1" ht="18">
      <c r="A135" s="35"/>
      <c r="B135" s="36"/>
      <c r="C135" s="37"/>
      <c r="D135" s="192" t="s">
        <v>249</v>
      </c>
      <c r="E135" s="37"/>
      <c r="F135" s="193" t="s">
        <v>1716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249</v>
      </c>
      <c r="AU135" s="18" t="s">
        <v>86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1888</v>
      </c>
      <c r="G136" s="200"/>
      <c r="H136" s="203">
        <v>160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86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160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86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225" t="s">
        <v>8</v>
      </c>
      <c r="D138" s="225" t="s">
        <v>680</v>
      </c>
      <c r="E138" s="226" t="s">
        <v>1889</v>
      </c>
      <c r="F138" s="227" t="s">
        <v>1890</v>
      </c>
      <c r="G138" s="228" t="s">
        <v>424</v>
      </c>
      <c r="H138" s="229">
        <v>160</v>
      </c>
      <c r="I138" s="230"/>
      <c r="J138" s="231">
        <f>ROUND(I138*H138,2)</f>
        <v>0</v>
      </c>
      <c r="K138" s="227" t="s">
        <v>19</v>
      </c>
      <c r="L138" s="232"/>
      <c r="M138" s="233" t="s">
        <v>19</v>
      </c>
      <c r="N138" s="234" t="s">
        <v>47</v>
      </c>
      <c r="O138" s="65"/>
      <c r="P138" s="188">
        <f>O138*H138</f>
        <v>0</v>
      </c>
      <c r="Q138" s="188">
        <v>5.0999999999999997E-2</v>
      </c>
      <c r="R138" s="188">
        <f>Q138*H138</f>
        <v>8.16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602</v>
      </c>
      <c r="AT138" s="190" t="s">
        <v>680</v>
      </c>
      <c r="AU138" s="190" t="s">
        <v>86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331</v>
      </c>
      <c r="BM138" s="190" t="s">
        <v>1891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1890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86</v>
      </c>
    </row>
    <row r="140" spans="1:65" s="13" customFormat="1" ht="10">
      <c r="B140" s="199"/>
      <c r="C140" s="200"/>
      <c r="D140" s="192" t="s">
        <v>252</v>
      </c>
      <c r="E140" s="201" t="s">
        <v>19</v>
      </c>
      <c r="F140" s="202" t="s">
        <v>1888</v>
      </c>
      <c r="G140" s="200"/>
      <c r="H140" s="203">
        <v>160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252</v>
      </c>
      <c r="AU140" s="209" t="s">
        <v>86</v>
      </c>
      <c r="AV140" s="13" t="s">
        <v>86</v>
      </c>
      <c r="AW140" s="13" t="s">
        <v>37</v>
      </c>
      <c r="AX140" s="13" t="s">
        <v>76</v>
      </c>
      <c r="AY140" s="209" t="s">
        <v>237</v>
      </c>
    </row>
    <row r="141" spans="1:65" s="14" customFormat="1" ht="10">
      <c r="B141" s="210"/>
      <c r="C141" s="211"/>
      <c r="D141" s="192" t="s">
        <v>252</v>
      </c>
      <c r="E141" s="212" t="s">
        <v>19</v>
      </c>
      <c r="F141" s="213" t="s">
        <v>253</v>
      </c>
      <c r="G141" s="211"/>
      <c r="H141" s="214">
        <v>160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252</v>
      </c>
      <c r="AU141" s="220" t="s">
        <v>86</v>
      </c>
      <c r="AV141" s="14" t="s">
        <v>254</v>
      </c>
      <c r="AW141" s="14" t="s">
        <v>37</v>
      </c>
      <c r="AX141" s="14" t="s">
        <v>84</v>
      </c>
      <c r="AY141" s="220" t="s">
        <v>237</v>
      </c>
    </row>
    <row r="142" spans="1:65" s="2" customFormat="1" ht="22.25" customHeight="1">
      <c r="A142" s="35"/>
      <c r="B142" s="36"/>
      <c r="C142" s="179" t="s">
        <v>331</v>
      </c>
      <c r="D142" s="179" t="s">
        <v>242</v>
      </c>
      <c r="E142" s="180" t="s">
        <v>1892</v>
      </c>
      <c r="F142" s="181" t="s">
        <v>1893</v>
      </c>
      <c r="G142" s="182" t="s">
        <v>370</v>
      </c>
      <c r="H142" s="183">
        <v>230</v>
      </c>
      <c r="I142" s="184"/>
      <c r="J142" s="185">
        <f>ROUND(I142*H142,2)</f>
        <v>0</v>
      </c>
      <c r="K142" s="181" t="s">
        <v>19</v>
      </c>
      <c r="L142" s="40"/>
      <c r="M142" s="186" t="s">
        <v>19</v>
      </c>
      <c r="N142" s="187" t="s">
        <v>47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331</v>
      </c>
      <c r="AT142" s="190" t="s">
        <v>242</v>
      </c>
      <c r="AU142" s="190" t="s">
        <v>86</v>
      </c>
      <c r="AY142" s="18" t="s">
        <v>237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84</v>
      </c>
      <c r="BK142" s="191">
        <f>ROUND(I142*H142,2)</f>
        <v>0</v>
      </c>
      <c r="BL142" s="18" t="s">
        <v>331</v>
      </c>
      <c r="BM142" s="190" t="s">
        <v>1894</v>
      </c>
    </row>
    <row r="143" spans="1:65" s="2" customFormat="1" ht="10">
      <c r="A143" s="35"/>
      <c r="B143" s="36"/>
      <c r="C143" s="37"/>
      <c r="D143" s="192" t="s">
        <v>249</v>
      </c>
      <c r="E143" s="37"/>
      <c r="F143" s="193" t="s">
        <v>1893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22.25" customHeight="1">
      <c r="A144" s="35"/>
      <c r="B144" s="36"/>
      <c r="C144" s="179" t="s">
        <v>335</v>
      </c>
      <c r="D144" s="179" t="s">
        <v>242</v>
      </c>
      <c r="E144" s="180" t="s">
        <v>1895</v>
      </c>
      <c r="F144" s="181" t="s">
        <v>1893</v>
      </c>
      <c r="G144" s="182" t="s">
        <v>370</v>
      </c>
      <c r="H144" s="183">
        <v>160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47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331</v>
      </c>
      <c r="AT144" s="190" t="s">
        <v>242</v>
      </c>
      <c r="AU144" s="190" t="s">
        <v>86</v>
      </c>
      <c r="AY144" s="18" t="s">
        <v>237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84</v>
      </c>
      <c r="BK144" s="191">
        <f>ROUND(I144*H144,2)</f>
        <v>0</v>
      </c>
      <c r="BL144" s="18" t="s">
        <v>331</v>
      </c>
      <c r="BM144" s="190" t="s">
        <v>1896</v>
      </c>
    </row>
    <row r="145" spans="1:65" s="2" customFormat="1" ht="10">
      <c r="A145" s="35"/>
      <c r="B145" s="36"/>
      <c r="C145" s="37"/>
      <c r="D145" s="192" t="s">
        <v>249</v>
      </c>
      <c r="E145" s="37"/>
      <c r="F145" s="193" t="s">
        <v>1893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249</v>
      </c>
      <c r="AU145" s="18" t="s">
        <v>86</v>
      </c>
    </row>
    <row r="146" spans="1:65" s="2" customFormat="1" ht="14.4" customHeight="1">
      <c r="A146" s="35"/>
      <c r="B146" s="36"/>
      <c r="C146" s="179" t="s">
        <v>340</v>
      </c>
      <c r="D146" s="179" t="s">
        <v>242</v>
      </c>
      <c r="E146" s="180" t="s">
        <v>1897</v>
      </c>
      <c r="F146" s="181" t="s">
        <v>1898</v>
      </c>
      <c r="G146" s="182" t="s">
        <v>370</v>
      </c>
      <c r="H146" s="183">
        <v>12</v>
      </c>
      <c r="I146" s="184"/>
      <c r="J146" s="185">
        <f>ROUND(I146*H146,2)</f>
        <v>0</v>
      </c>
      <c r="K146" s="181" t="s">
        <v>19</v>
      </c>
      <c r="L146" s="40"/>
      <c r="M146" s="186" t="s">
        <v>19</v>
      </c>
      <c r="N146" s="187" t="s">
        <v>47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331</v>
      </c>
      <c r="AT146" s="190" t="s">
        <v>242</v>
      </c>
      <c r="AU146" s="190" t="s">
        <v>86</v>
      </c>
      <c r="AY146" s="18" t="s">
        <v>237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84</v>
      </c>
      <c r="BK146" s="191">
        <f>ROUND(I146*H146,2)</f>
        <v>0</v>
      </c>
      <c r="BL146" s="18" t="s">
        <v>331</v>
      </c>
      <c r="BM146" s="190" t="s">
        <v>1899</v>
      </c>
    </row>
    <row r="147" spans="1:65" s="2" customFormat="1" ht="10">
      <c r="A147" s="35"/>
      <c r="B147" s="36"/>
      <c r="C147" s="37"/>
      <c r="D147" s="192" t="s">
        <v>249</v>
      </c>
      <c r="E147" s="37"/>
      <c r="F147" s="193" t="s">
        <v>1898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86</v>
      </c>
    </row>
    <row r="148" spans="1:65" s="2" customFormat="1" ht="14.4" customHeight="1">
      <c r="A148" s="35"/>
      <c r="B148" s="36"/>
      <c r="C148" s="225" t="s">
        <v>348</v>
      </c>
      <c r="D148" s="225" t="s">
        <v>680</v>
      </c>
      <c r="E148" s="226" t="s">
        <v>1900</v>
      </c>
      <c r="F148" s="227" t="s">
        <v>1901</v>
      </c>
      <c r="G148" s="228" t="s">
        <v>370</v>
      </c>
      <c r="H148" s="229">
        <v>3</v>
      </c>
      <c r="I148" s="230"/>
      <c r="J148" s="231">
        <f>ROUND(I148*H148,2)</f>
        <v>0</v>
      </c>
      <c r="K148" s="227" t="s">
        <v>19</v>
      </c>
      <c r="L148" s="232"/>
      <c r="M148" s="233" t="s">
        <v>19</v>
      </c>
      <c r="N148" s="234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602</v>
      </c>
      <c r="AT148" s="190" t="s">
        <v>680</v>
      </c>
      <c r="AU148" s="190" t="s">
        <v>86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331</v>
      </c>
      <c r="BM148" s="190" t="s">
        <v>1902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1901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86</v>
      </c>
    </row>
    <row r="150" spans="1:65" s="2" customFormat="1" ht="19.75" customHeight="1">
      <c r="A150" s="35"/>
      <c r="B150" s="36"/>
      <c r="C150" s="179" t="s">
        <v>355</v>
      </c>
      <c r="D150" s="179" t="s">
        <v>242</v>
      </c>
      <c r="E150" s="180" t="s">
        <v>1903</v>
      </c>
      <c r="F150" s="181" t="s">
        <v>1904</v>
      </c>
      <c r="G150" s="182" t="s">
        <v>370</v>
      </c>
      <c r="H150" s="183">
        <v>1</v>
      </c>
      <c r="I150" s="184"/>
      <c r="J150" s="185">
        <f>ROUND(I150*H150,2)</f>
        <v>0</v>
      </c>
      <c r="K150" s="181" t="s">
        <v>19</v>
      </c>
      <c r="L150" s="40"/>
      <c r="M150" s="186" t="s">
        <v>19</v>
      </c>
      <c r="N150" s="187" t="s">
        <v>47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331</v>
      </c>
      <c r="AT150" s="190" t="s">
        <v>242</v>
      </c>
      <c r="AU150" s="190" t="s">
        <v>86</v>
      </c>
      <c r="AY150" s="18" t="s">
        <v>237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84</v>
      </c>
      <c r="BK150" s="191">
        <f>ROUND(I150*H150,2)</f>
        <v>0</v>
      </c>
      <c r="BL150" s="18" t="s">
        <v>331</v>
      </c>
      <c r="BM150" s="190" t="s">
        <v>1905</v>
      </c>
    </row>
    <row r="151" spans="1:65" s="2" customFormat="1" ht="10">
      <c r="A151" s="35"/>
      <c r="B151" s="36"/>
      <c r="C151" s="37"/>
      <c r="D151" s="192" t="s">
        <v>249</v>
      </c>
      <c r="E151" s="37"/>
      <c r="F151" s="193" t="s">
        <v>1904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249</v>
      </c>
      <c r="AU151" s="18" t="s">
        <v>86</v>
      </c>
    </row>
    <row r="152" spans="1:65" s="2" customFormat="1" ht="22.25" customHeight="1">
      <c r="A152" s="35"/>
      <c r="B152" s="36"/>
      <c r="C152" s="179" t="s">
        <v>7</v>
      </c>
      <c r="D152" s="179" t="s">
        <v>242</v>
      </c>
      <c r="E152" s="180" t="s">
        <v>1906</v>
      </c>
      <c r="F152" s="181" t="s">
        <v>1907</v>
      </c>
      <c r="G152" s="182" t="s">
        <v>370</v>
      </c>
      <c r="H152" s="183">
        <v>1</v>
      </c>
      <c r="I152" s="184"/>
      <c r="J152" s="185">
        <f>ROUND(I152*H152,2)</f>
        <v>0</v>
      </c>
      <c r="K152" s="181" t="s">
        <v>19</v>
      </c>
      <c r="L152" s="40"/>
      <c r="M152" s="186" t="s">
        <v>19</v>
      </c>
      <c r="N152" s="187" t="s">
        <v>47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331</v>
      </c>
      <c r="AT152" s="190" t="s">
        <v>242</v>
      </c>
      <c r="AU152" s="190" t="s">
        <v>86</v>
      </c>
      <c r="AY152" s="18" t="s">
        <v>237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84</v>
      </c>
      <c r="BK152" s="191">
        <f>ROUND(I152*H152,2)</f>
        <v>0</v>
      </c>
      <c r="BL152" s="18" t="s">
        <v>331</v>
      </c>
      <c r="BM152" s="190" t="s">
        <v>1908</v>
      </c>
    </row>
    <row r="153" spans="1:65" s="2" customFormat="1" ht="10">
      <c r="A153" s="35"/>
      <c r="B153" s="36"/>
      <c r="C153" s="37"/>
      <c r="D153" s="192" t="s">
        <v>249</v>
      </c>
      <c r="E153" s="37"/>
      <c r="F153" s="193" t="s">
        <v>1907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86</v>
      </c>
    </row>
    <row r="154" spans="1:65" s="2" customFormat="1" ht="14.4" customHeight="1">
      <c r="A154" s="35"/>
      <c r="B154" s="36"/>
      <c r="C154" s="225" t="s">
        <v>367</v>
      </c>
      <c r="D154" s="225" t="s">
        <v>680</v>
      </c>
      <c r="E154" s="226" t="s">
        <v>1909</v>
      </c>
      <c r="F154" s="227" t="s">
        <v>1910</v>
      </c>
      <c r="G154" s="228" t="s">
        <v>370</v>
      </c>
      <c r="H154" s="229">
        <v>1</v>
      </c>
      <c r="I154" s="230"/>
      <c r="J154" s="231">
        <f>ROUND(I154*H154,2)</f>
        <v>0</v>
      </c>
      <c r="K154" s="227" t="s">
        <v>19</v>
      </c>
      <c r="L154" s="232"/>
      <c r="M154" s="233" t="s">
        <v>19</v>
      </c>
      <c r="N154" s="234" t="s">
        <v>47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602</v>
      </c>
      <c r="AT154" s="190" t="s">
        <v>680</v>
      </c>
      <c r="AU154" s="190" t="s">
        <v>86</v>
      </c>
      <c r="AY154" s="18" t="s">
        <v>237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84</v>
      </c>
      <c r="BK154" s="191">
        <f>ROUND(I154*H154,2)</f>
        <v>0</v>
      </c>
      <c r="BL154" s="18" t="s">
        <v>331</v>
      </c>
      <c r="BM154" s="190" t="s">
        <v>1911</v>
      </c>
    </row>
    <row r="155" spans="1:65" s="2" customFormat="1" ht="10">
      <c r="A155" s="35"/>
      <c r="B155" s="36"/>
      <c r="C155" s="37"/>
      <c r="D155" s="192" t="s">
        <v>249</v>
      </c>
      <c r="E155" s="37"/>
      <c r="F155" s="193" t="s">
        <v>1910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19.75" customHeight="1">
      <c r="A156" s="35"/>
      <c r="B156" s="36"/>
      <c r="C156" s="179" t="s">
        <v>374</v>
      </c>
      <c r="D156" s="179" t="s">
        <v>242</v>
      </c>
      <c r="E156" s="180" t="s">
        <v>1912</v>
      </c>
      <c r="F156" s="181" t="s">
        <v>1913</v>
      </c>
      <c r="G156" s="182" t="s">
        <v>370</v>
      </c>
      <c r="H156" s="183">
        <v>1</v>
      </c>
      <c r="I156" s="184"/>
      <c r="J156" s="185">
        <f>ROUND(I156*H156,2)</f>
        <v>0</v>
      </c>
      <c r="K156" s="181" t="s">
        <v>19</v>
      </c>
      <c r="L156" s="40"/>
      <c r="M156" s="186" t="s">
        <v>19</v>
      </c>
      <c r="N156" s="187" t="s">
        <v>47</v>
      </c>
      <c r="O156" s="65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331</v>
      </c>
      <c r="AT156" s="190" t="s">
        <v>242</v>
      </c>
      <c r="AU156" s="190" t="s">
        <v>86</v>
      </c>
      <c r="AY156" s="18" t="s">
        <v>237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84</v>
      </c>
      <c r="BK156" s="191">
        <f>ROUND(I156*H156,2)</f>
        <v>0</v>
      </c>
      <c r="BL156" s="18" t="s">
        <v>331</v>
      </c>
      <c r="BM156" s="190" t="s">
        <v>1914</v>
      </c>
    </row>
    <row r="157" spans="1:65" s="2" customFormat="1" ht="10">
      <c r="A157" s="35"/>
      <c r="B157" s="36"/>
      <c r="C157" s="37"/>
      <c r="D157" s="192" t="s">
        <v>249</v>
      </c>
      <c r="E157" s="37"/>
      <c r="F157" s="193" t="s">
        <v>1913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249</v>
      </c>
      <c r="AU157" s="18" t="s">
        <v>86</v>
      </c>
    </row>
    <row r="158" spans="1:65" s="2" customFormat="1" ht="14.4" customHeight="1">
      <c r="A158" s="35"/>
      <c r="B158" s="36"/>
      <c r="C158" s="225" t="s">
        <v>541</v>
      </c>
      <c r="D158" s="225" t="s">
        <v>680</v>
      </c>
      <c r="E158" s="226" t="s">
        <v>1915</v>
      </c>
      <c r="F158" s="227" t="s">
        <v>1916</v>
      </c>
      <c r="G158" s="228" t="s">
        <v>370</v>
      </c>
      <c r="H158" s="229">
        <v>1</v>
      </c>
      <c r="I158" s="230"/>
      <c r="J158" s="231">
        <f>ROUND(I158*H158,2)</f>
        <v>0</v>
      </c>
      <c r="K158" s="227" t="s">
        <v>19</v>
      </c>
      <c r="L158" s="232"/>
      <c r="M158" s="233" t="s">
        <v>19</v>
      </c>
      <c r="N158" s="234" t="s">
        <v>47</v>
      </c>
      <c r="O158" s="65"/>
      <c r="P158" s="188">
        <f>O158*H158</f>
        <v>0</v>
      </c>
      <c r="Q158" s="188">
        <v>0.10185</v>
      </c>
      <c r="R158" s="188">
        <f>Q158*H158</f>
        <v>0.10185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602</v>
      </c>
      <c r="AT158" s="190" t="s">
        <v>680</v>
      </c>
      <c r="AU158" s="190" t="s">
        <v>86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331</v>
      </c>
      <c r="BM158" s="190" t="s">
        <v>1917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1916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22.25" customHeight="1">
      <c r="A160" s="35"/>
      <c r="B160" s="36"/>
      <c r="C160" s="179" t="s">
        <v>347</v>
      </c>
      <c r="D160" s="179" t="s">
        <v>242</v>
      </c>
      <c r="E160" s="180" t="s">
        <v>1918</v>
      </c>
      <c r="F160" s="181" t="s">
        <v>1919</v>
      </c>
      <c r="G160" s="182" t="s">
        <v>370</v>
      </c>
      <c r="H160" s="183">
        <v>160</v>
      </c>
      <c r="I160" s="184"/>
      <c r="J160" s="185">
        <f>ROUND(I160*H160,2)</f>
        <v>0</v>
      </c>
      <c r="K160" s="181" t="s">
        <v>19</v>
      </c>
      <c r="L160" s="40"/>
      <c r="M160" s="186" t="s">
        <v>19</v>
      </c>
      <c r="N160" s="187" t="s">
        <v>47</v>
      </c>
      <c r="O160" s="65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331</v>
      </c>
      <c r="AT160" s="190" t="s">
        <v>242</v>
      </c>
      <c r="AU160" s="190" t="s">
        <v>86</v>
      </c>
      <c r="AY160" s="18" t="s">
        <v>237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84</v>
      </c>
      <c r="BK160" s="191">
        <f>ROUND(I160*H160,2)</f>
        <v>0</v>
      </c>
      <c r="BL160" s="18" t="s">
        <v>331</v>
      </c>
      <c r="BM160" s="190" t="s">
        <v>1920</v>
      </c>
    </row>
    <row r="161" spans="1:65" s="2" customFormat="1" ht="10">
      <c r="A161" s="35"/>
      <c r="B161" s="36"/>
      <c r="C161" s="37"/>
      <c r="D161" s="192" t="s">
        <v>249</v>
      </c>
      <c r="E161" s="37"/>
      <c r="F161" s="193" t="s">
        <v>1919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249</v>
      </c>
      <c r="AU161" s="18" t="s">
        <v>86</v>
      </c>
    </row>
    <row r="162" spans="1:65" s="2" customFormat="1" ht="14.4" customHeight="1">
      <c r="A162" s="35"/>
      <c r="B162" s="36"/>
      <c r="C162" s="225" t="s">
        <v>564</v>
      </c>
      <c r="D162" s="225" t="s">
        <v>680</v>
      </c>
      <c r="E162" s="226" t="s">
        <v>1921</v>
      </c>
      <c r="F162" s="227" t="s">
        <v>1922</v>
      </c>
      <c r="G162" s="228" t="s">
        <v>370</v>
      </c>
      <c r="H162" s="229">
        <v>160</v>
      </c>
      <c r="I162" s="230"/>
      <c r="J162" s="231">
        <f>ROUND(I162*H162,2)</f>
        <v>0</v>
      </c>
      <c r="K162" s="227" t="s">
        <v>19</v>
      </c>
      <c r="L162" s="232"/>
      <c r="M162" s="233" t="s">
        <v>19</v>
      </c>
      <c r="N162" s="234" t="s">
        <v>47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602</v>
      </c>
      <c r="AT162" s="190" t="s">
        <v>680</v>
      </c>
      <c r="AU162" s="190" t="s">
        <v>86</v>
      </c>
      <c r="AY162" s="18" t="s">
        <v>237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84</v>
      </c>
      <c r="BK162" s="191">
        <f>ROUND(I162*H162,2)</f>
        <v>0</v>
      </c>
      <c r="BL162" s="18" t="s">
        <v>331</v>
      </c>
      <c r="BM162" s="190" t="s">
        <v>1923</v>
      </c>
    </row>
    <row r="163" spans="1:65" s="2" customFormat="1" ht="10">
      <c r="A163" s="35"/>
      <c r="B163" s="36"/>
      <c r="C163" s="37"/>
      <c r="D163" s="192" t="s">
        <v>249</v>
      </c>
      <c r="E163" s="37"/>
      <c r="F163" s="193" t="s">
        <v>1922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14.4" customHeight="1">
      <c r="A164" s="35"/>
      <c r="B164" s="36"/>
      <c r="C164" s="225" t="s">
        <v>571</v>
      </c>
      <c r="D164" s="225" t="s">
        <v>680</v>
      </c>
      <c r="E164" s="226" t="s">
        <v>1924</v>
      </c>
      <c r="F164" s="227" t="s">
        <v>1925</v>
      </c>
      <c r="G164" s="228" t="s">
        <v>370</v>
      </c>
      <c r="H164" s="229">
        <v>6</v>
      </c>
      <c r="I164" s="230"/>
      <c r="J164" s="231">
        <f>ROUND(I164*H164,2)</f>
        <v>0</v>
      </c>
      <c r="K164" s="227" t="s">
        <v>19</v>
      </c>
      <c r="L164" s="232"/>
      <c r="M164" s="233" t="s">
        <v>19</v>
      </c>
      <c r="N164" s="234" t="s">
        <v>47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602</v>
      </c>
      <c r="AT164" s="190" t="s">
        <v>680</v>
      </c>
      <c r="AU164" s="190" t="s">
        <v>86</v>
      </c>
      <c r="AY164" s="18" t="s">
        <v>237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84</v>
      </c>
      <c r="BK164" s="191">
        <f>ROUND(I164*H164,2)</f>
        <v>0</v>
      </c>
      <c r="BL164" s="18" t="s">
        <v>331</v>
      </c>
      <c r="BM164" s="190" t="s">
        <v>1926</v>
      </c>
    </row>
    <row r="165" spans="1:65" s="2" customFormat="1" ht="10">
      <c r="A165" s="35"/>
      <c r="B165" s="36"/>
      <c r="C165" s="37"/>
      <c r="D165" s="192" t="s">
        <v>249</v>
      </c>
      <c r="E165" s="37"/>
      <c r="F165" s="193" t="s">
        <v>1925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249</v>
      </c>
      <c r="AU165" s="18" t="s">
        <v>86</v>
      </c>
    </row>
    <row r="166" spans="1:65" s="2" customFormat="1" ht="22.25" customHeight="1">
      <c r="A166" s="35"/>
      <c r="B166" s="36"/>
      <c r="C166" s="179" t="s">
        <v>577</v>
      </c>
      <c r="D166" s="179" t="s">
        <v>242</v>
      </c>
      <c r="E166" s="180" t="s">
        <v>1918</v>
      </c>
      <c r="F166" s="181" t="s">
        <v>1919</v>
      </c>
      <c r="G166" s="182" t="s">
        <v>370</v>
      </c>
      <c r="H166" s="183">
        <v>160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47</v>
      </c>
      <c r="O166" s="65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331</v>
      </c>
      <c r="AT166" s="190" t="s">
        <v>242</v>
      </c>
      <c r="AU166" s="190" t="s">
        <v>86</v>
      </c>
      <c r="AY166" s="18" t="s">
        <v>237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84</v>
      </c>
      <c r="BK166" s="191">
        <f>ROUND(I166*H166,2)</f>
        <v>0</v>
      </c>
      <c r="BL166" s="18" t="s">
        <v>331</v>
      </c>
      <c r="BM166" s="190" t="s">
        <v>1927</v>
      </c>
    </row>
    <row r="167" spans="1:65" s="2" customFormat="1" ht="10">
      <c r="A167" s="35"/>
      <c r="B167" s="36"/>
      <c r="C167" s="37"/>
      <c r="D167" s="192" t="s">
        <v>249</v>
      </c>
      <c r="E167" s="37"/>
      <c r="F167" s="193" t="s">
        <v>1919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14.4" customHeight="1">
      <c r="A168" s="35"/>
      <c r="B168" s="36"/>
      <c r="C168" s="225" t="s">
        <v>584</v>
      </c>
      <c r="D168" s="225" t="s">
        <v>680</v>
      </c>
      <c r="E168" s="226" t="s">
        <v>1921</v>
      </c>
      <c r="F168" s="227" t="s">
        <v>1922</v>
      </c>
      <c r="G168" s="228" t="s">
        <v>370</v>
      </c>
      <c r="H168" s="229">
        <v>160</v>
      </c>
      <c r="I168" s="230"/>
      <c r="J168" s="231">
        <f>ROUND(I168*H168,2)</f>
        <v>0</v>
      </c>
      <c r="K168" s="227" t="s">
        <v>19</v>
      </c>
      <c r="L168" s="232"/>
      <c r="M168" s="233" t="s">
        <v>19</v>
      </c>
      <c r="N168" s="234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602</v>
      </c>
      <c r="AT168" s="190" t="s">
        <v>680</v>
      </c>
      <c r="AU168" s="190" t="s">
        <v>86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331</v>
      </c>
      <c r="BM168" s="190" t="s">
        <v>1928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1922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86</v>
      </c>
    </row>
    <row r="170" spans="1:65" s="2" customFormat="1" ht="14.4" customHeight="1">
      <c r="A170" s="35"/>
      <c r="B170" s="36"/>
      <c r="C170" s="225" t="s">
        <v>590</v>
      </c>
      <c r="D170" s="225" t="s">
        <v>680</v>
      </c>
      <c r="E170" s="226" t="s">
        <v>1924</v>
      </c>
      <c r="F170" s="227" t="s">
        <v>1925</v>
      </c>
      <c r="G170" s="228" t="s">
        <v>370</v>
      </c>
      <c r="H170" s="229">
        <v>6</v>
      </c>
      <c r="I170" s="230"/>
      <c r="J170" s="231">
        <f>ROUND(I170*H170,2)</f>
        <v>0</v>
      </c>
      <c r="K170" s="227" t="s">
        <v>19</v>
      </c>
      <c r="L170" s="232"/>
      <c r="M170" s="233" t="s">
        <v>19</v>
      </c>
      <c r="N170" s="234" t="s">
        <v>47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602</v>
      </c>
      <c r="AT170" s="190" t="s">
        <v>680</v>
      </c>
      <c r="AU170" s="190" t="s">
        <v>86</v>
      </c>
      <c r="AY170" s="18" t="s">
        <v>237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84</v>
      </c>
      <c r="BK170" s="191">
        <f>ROUND(I170*H170,2)</f>
        <v>0</v>
      </c>
      <c r="BL170" s="18" t="s">
        <v>331</v>
      </c>
      <c r="BM170" s="190" t="s">
        <v>1929</v>
      </c>
    </row>
    <row r="171" spans="1:65" s="2" customFormat="1" ht="10">
      <c r="A171" s="35"/>
      <c r="B171" s="36"/>
      <c r="C171" s="37"/>
      <c r="D171" s="192" t="s">
        <v>249</v>
      </c>
      <c r="E171" s="37"/>
      <c r="F171" s="193" t="s">
        <v>1925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22.25" customHeight="1">
      <c r="A172" s="35"/>
      <c r="B172" s="36"/>
      <c r="C172" s="179" t="s">
        <v>596</v>
      </c>
      <c r="D172" s="179" t="s">
        <v>242</v>
      </c>
      <c r="E172" s="180" t="s">
        <v>1930</v>
      </c>
      <c r="F172" s="181" t="s">
        <v>1931</v>
      </c>
      <c r="G172" s="182" t="s">
        <v>370</v>
      </c>
      <c r="H172" s="183">
        <v>54</v>
      </c>
      <c r="I172" s="184"/>
      <c r="J172" s="185">
        <f>ROUND(I172*H172,2)</f>
        <v>0</v>
      </c>
      <c r="K172" s="181" t="s">
        <v>19</v>
      </c>
      <c r="L172" s="40"/>
      <c r="M172" s="186" t="s">
        <v>19</v>
      </c>
      <c r="N172" s="187" t="s">
        <v>47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331</v>
      </c>
      <c r="AT172" s="190" t="s">
        <v>242</v>
      </c>
      <c r="AU172" s="190" t="s">
        <v>86</v>
      </c>
      <c r="AY172" s="18" t="s">
        <v>237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84</v>
      </c>
      <c r="BK172" s="191">
        <f>ROUND(I172*H172,2)</f>
        <v>0</v>
      </c>
      <c r="BL172" s="18" t="s">
        <v>331</v>
      </c>
      <c r="BM172" s="190" t="s">
        <v>1932</v>
      </c>
    </row>
    <row r="173" spans="1:65" s="2" customFormat="1" ht="10">
      <c r="A173" s="35"/>
      <c r="B173" s="36"/>
      <c r="C173" s="37"/>
      <c r="D173" s="192" t="s">
        <v>249</v>
      </c>
      <c r="E173" s="37"/>
      <c r="F173" s="193" t="s">
        <v>1931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249</v>
      </c>
      <c r="AU173" s="18" t="s">
        <v>86</v>
      </c>
    </row>
    <row r="174" spans="1:65" s="2" customFormat="1" ht="14.4" customHeight="1">
      <c r="A174" s="35"/>
      <c r="B174" s="36"/>
      <c r="C174" s="225" t="s">
        <v>602</v>
      </c>
      <c r="D174" s="225" t="s">
        <v>680</v>
      </c>
      <c r="E174" s="226" t="s">
        <v>1933</v>
      </c>
      <c r="F174" s="227" t="s">
        <v>1934</v>
      </c>
      <c r="G174" s="228" t="s">
        <v>370</v>
      </c>
      <c r="H174" s="229">
        <v>54</v>
      </c>
      <c r="I174" s="230"/>
      <c r="J174" s="231">
        <f>ROUND(I174*H174,2)</f>
        <v>0</v>
      </c>
      <c r="K174" s="227" t="s">
        <v>19</v>
      </c>
      <c r="L174" s="232"/>
      <c r="M174" s="233" t="s">
        <v>19</v>
      </c>
      <c r="N174" s="234" t="s">
        <v>47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602</v>
      </c>
      <c r="AT174" s="190" t="s">
        <v>680</v>
      </c>
      <c r="AU174" s="190" t="s">
        <v>86</v>
      </c>
      <c r="AY174" s="18" t="s">
        <v>237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84</v>
      </c>
      <c r="BK174" s="191">
        <f>ROUND(I174*H174,2)</f>
        <v>0</v>
      </c>
      <c r="BL174" s="18" t="s">
        <v>331</v>
      </c>
      <c r="BM174" s="190" t="s">
        <v>1935</v>
      </c>
    </row>
    <row r="175" spans="1:65" s="2" customFormat="1" ht="10">
      <c r="A175" s="35"/>
      <c r="B175" s="36"/>
      <c r="C175" s="37"/>
      <c r="D175" s="192" t="s">
        <v>249</v>
      </c>
      <c r="E175" s="37"/>
      <c r="F175" s="193" t="s">
        <v>1934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86</v>
      </c>
    </row>
    <row r="176" spans="1:65" s="2" customFormat="1" ht="22.25" customHeight="1">
      <c r="A176" s="35"/>
      <c r="B176" s="36"/>
      <c r="C176" s="179" t="s">
        <v>608</v>
      </c>
      <c r="D176" s="179" t="s">
        <v>242</v>
      </c>
      <c r="E176" s="180" t="s">
        <v>1936</v>
      </c>
      <c r="F176" s="181" t="s">
        <v>1937</v>
      </c>
      <c r="G176" s="182" t="s">
        <v>370</v>
      </c>
      <c r="H176" s="183">
        <v>1</v>
      </c>
      <c r="I176" s="184"/>
      <c r="J176" s="185">
        <f>ROUND(I176*H176,2)</f>
        <v>0</v>
      </c>
      <c r="K176" s="181" t="s">
        <v>19</v>
      </c>
      <c r="L176" s="40"/>
      <c r="M176" s="186" t="s">
        <v>19</v>
      </c>
      <c r="N176" s="187" t="s">
        <v>47</v>
      </c>
      <c r="O176" s="65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331</v>
      </c>
      <c r="AT176" s="190" t="s">
        <v>242</v>
      </c>
      <c r="AU176" s="190" t="s">
        <v>86</v>
      </c>
      <c r="AY176" s="18" t="s">
        <v>237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84</v>
      </c>
      <c r="BK176" s="191">
        <f>ROUND(I176*H176,2)</f>
        <v>0</v>
      </c>
      <c r="BL176" s="18" t="s">
        <v>331</v>
      </c>
      <c r="BM176" s="190" t="s">
        <v>1938</v>
      </c>
    </row>
    <row r="177" spans="1:65" s="2" customFormat="1" ht="10">
      <c r="A177" s="35"/>
      <c r="B177" s="36"/>
      <c r="C177" s="37"/>
      <c r="D177" s="192" t="s">
        <v>249</v>
      </c>
      <c r="E177" s="37"/>
      <c r="F177" s="193" t="s">
        <v>1937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249</v>
      </c>
      <c r="AU177" s="18" t="s">
        <v>86</v>
      </c>
    </row>
    <row r="178" spans="1:65" s="2" customFormat="1" ht="14.4" customHeight="1">
      <c r="A178" s="35"/>
      <c r="B178" s="36"/>
      <c r="C178" s="225" t="s">
        <v>614</v>
      </c>
      <c r="D178" s="225" t="s">
        <v>680</v>
      </c>
      <c r="E178" s="226" t="s">
        <v>1597</v>
      </c>
      <c r="F178" s="227" t="s">
        <v>1939</v>
      </c>
      <c r="G178" s="228" t="s">
        <v>370</v>
      </c>
      <c r="H178" s="229">
        <v>1</v>
      </c>
      <c r="I178" s="230"/>
      <c r="J178" s="231">
        <f>ROUND(I178*H178,2)</f>
        <v>0</v>
      </c>
      <c r="K178" s="227" t="s">
        <v>19</v>
      </c>
      <c r="L178" s="232"/>
      <c r="M178" s="233" t="s">
        <v>19</v>
      </c>
      <c r="N178" s="234" t="s">
        <v>47</v>
      </c>
      <c r="O178" s="65"/>
      <c r="P178" s="188">
        <f>O178*H178</f>
        <v>0</v>
      </c>
      <c r="Q178" s="188">
        <v>6.0000000000000002E-5</v>
      </c>
      <c r="R178" s="188">
        <f>Q178*H178</f>
        <v>6.0000000000000002E-5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602</v>
      </c>
      <c r="AT178" s="190" t="s">
        <v>680</v>
      </c>
      <c r="AU178" s="190" t="s">
        <v>86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331</v>
      </c>
      <c r="BM178" s="190" t="s">
        <v>1940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1939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14.4" customHeight="1">
      <c r="A180" s="35"/>
      <c r="B180" s="36"/>
      <c r="C180" s="179" t="s">
        <v>623</v>
      </c>
      <c r="D180" s="179" t="s">
        <v>242</v>
      </c>
      <c r="E180" s="180" t="s">
        <v>1941</v>
      </c>
      <c r="F180" s="181" t="s">
        <v>1942</v>
      </c>
      <c r="G180" s="182" t="s">
        <v>370</v>
      </c>
      <c r="H180" s="183">
        <v>4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47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331</v>
      </c>
      <c r="AT180" s="190" t="s">
        <v>242</v>
      </c>
      <c r="AU180" s="190" t="s">
        <v>86</v>
      </c>
      <c r="AY180" s="18" t="s">
        <v>237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84</v>
      </c>
      <c r="BK180" s="191">
        <f>ROUND(I180*H180,2)</f>
        <v>0</v>
      </c>
      <c r="BL180" s="18" t="s">
        <v>331</v>
      </c>
      <c r="BM180" s="190" t="s">
        <v>1943</v>
      </c>
    </row>
    <row r="181" spans="1:65" s="2" customFormat="1" ht="10">
      <c r="A181" s="35"/>
      <c r="B181" s="36"/>
      <c r="C181" s="37"/>
      <c r="D181" s="192" t="s">
        <v>249</v>
      </c>
      <c r="E181" s="37"/>
      <c r="F181" s="193" t="s">
        <v>1942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249</v>
      </c>
      <c r="AU181" s="18" t="s">
        <v>86</v>
      </c>
    </row>
    <row r="182" spans="1:65" s="2" customFormat="1" ht="14.4" customHeight="1">
      <c r="A182" s="35"/>
      <c r="B182" s="36"/>
      <c r="C182" s="225" t="s">
        <v>631</v>
      </c>
      <c r="D182" s="225" t="s">
        <v>680</v>
      </c>
      <c r="E182" s="226" t="s">
        <v>1944</v>
      </c>
      <c r="F182" s="227" t="s">
        <v>1945</v>
      </c>
      <c r="G182" s="228" t="s">
        <v>370</v>
      </c>
      <c r="H182" s="229">
        <v>4</v>
      </c>
      <c r="I182" s="230"/>
      <c r="J182" s="231">
        <f>ROUND(I182*H182,2)</f>
        <v>0</v>
      </c>
      <c r="K182" s="227" t="s">
        <v>19</v>
      </c>
      <c r="L182" s="232"/>
      <c r="M182" s="233" t="s">
        <v>19</v>
      </c>
      <c r="N182" s="234" t="s">
        <v>47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602</v>
      </c>
      <c r="AT182" s="190" t="s">
        <v>680</v>
      </c>
      <c r="AU182" s="190" t="s">
        <v>86</v>
      </c>
      <c r="AY182" s="18" t="s">
        <v>237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84</v>
      </c>
      <c r="BK182" s="191">
        <f>ROUND(I182*H182,2)</f>
        <v>0</v>
      </c>
      <c r="BL182" s="18" t="s">
        <v>331</v>
      </c>
      <c r="BM182" s="190" t="s">
        <v>1946</v>
      </c>
    </row>
    <row r="183" spans="1:65" s="2" customFormat="1" ht="10">
      <c r="A183" s="35"/>
      <c r="B183" s="36"/>
      <c r="C183" s="37"/>
      <c r="D183" s="192" t="s">
        <v>249</v>
      </c>
      <c r="E183" s="37"/>
      <c r="F183" s="193" t="s">
        <v>1945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2" customFormat="1" ht="14.4" customHeight="1">
      <c r="A184" s="35"/>
      <c r="B184" s="36"/>
      <c r="C184" s="179" t="s">
        <v>638</v>
      </c>
      <c r="D184" s="179" t="s">
        <v>242</v>
      </c>
      <c r="E184" s="180" t="s">
        <v>1603</v>
      </c>
      <c r="F184" s="181" t="s">
        <v>1604</v>
      </c>
      <c r="G184" s="182" t="s">
        <v>370</v>
      </c>
      <c r="H184" s="183">
        <v>17</v>
      </c>
      <c r="I184" s="184"/>
      <c r="J184" s="185">
        <f>ROUND(I184*H184,2)</f>
        <v>0</v>
      </c>
      <c r="K184" s="181" t="s">
        <v>19</v>
      </c>
      <c r="L184" s="40"/>
      <c r="M184" s="186" t="s">
        <v>19</v>
      </c>
      <c r="N184" s="187" t="s">
        <v>47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331</v>
      </c>
      <c r="AT184" s="190" t="s">
        <v>242</v>
      </c>
      <c r="AU184" s="190" t="s">
        <v>86</v>
      </c>
      <c r="AY184" s="18" t="s">
        <v>237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84</v>
      </c>
      <c r="BK184" s="191">
        <f>ROUND(I184*H184,2)</f>
        <v>0</v>
      </c>
      <c r="BL184" s="18" t="s">
        <v>331</v>
      </c>
      <c r="BM184" s="190" t="s">
        <v>1947</v>
      </c>
    </row>
    <row r="185" spans="1:65" s="2" customFormat="1" ht="10">
      <c r="A185" s="35"/>
      <c r="B185" s="36"/>
      <c r="C185" s="37"/>
      <c r="D185" s="192" t="s">
        <v>249</v>
      </c>
      <c r="E185" s="37"/>
      <c r="F185" s="193" t="s">
        <v>1604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86</v>
      </c>
    </row>
    <row r="186" spans="1:65" s="2" customFormat="1" ht="14.4" customHeight="1">
      <c r="A186" s="35"/>
      <c r="B186" s="36"/>
      <c r="C186" s="225" t="s">
        <v>644</v>
      </c>
      <c r="D186" s="225" t="s">
        <v>680</v>
      </c>
      <c r="E186" s="226" t="s">
        <v>1606</v>
      </c>
      <c r="F186" s="227" t="s">
        <v>1607</v>
      </c>
      <c r="G186" s="228" t="s">
        <v>370</v>
      </c>
      <c r="H186" s="229">
        <v>17</v>
      </c>
      <c r="I186" s="230"/>
      <c r="J186" s="231">
        <f>ROUND(I186*H186,2)</f>
        <v>0</v>
      </c>
      <c r="K186" s="227" t="s">
        <v>19</v>
      </c>
      <c r="L186" s="232"/>
      <c r="M186" s="233" t="s">
        <v>19</v>
      </c>
      <c r="N186" s="234" t="s">
        <v>47</v>
      </c>
      <c r="O186" s="65"/>
      <c r="P186" s="188">
        <f>O186*H186</f>
        <v>0</v>
      </c>
      <c r="Q186" s="188">
        <v>1.2E-4</v>
      </c>
      <c r="R186" s="188">
        <f>Q186*H186</f>
        <v>2.0400000000000001E-3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602</v>
      </c>
      <c r="AT186" s="190" t="s">
        <v>680</v>
      </c>
      <c r="AU186" s="190" t="s">
        <v>86</v>
      </c>
      <c r="AY186" s="18" t="s">
        <v>237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84</v>
      </c>
      <c r="BK186" s="191">
        <f>ROUND(I186*H186,2)</f>
        <v>0</v>
      </c>
      <c r="BL186" s="18" t="s">
        <v>331</v>
      </c>
      <c r="BM186" s="190" t="s">
        <v>1948</v>
      </c>
    </row>
    <row r="187" spans="1:65" s="2" customFormat="1" ht="10">
      <c r="A187" s="35"/>
      <c r="B187" s="36"/>
      <c r="C187" s="37"/>
      <c r="D187" s="192" t="s">
        <v>249</v>
      </c>
      <c r="E187" s="37"/>
      <c r="F187" s="193" t="s">
        <v>1607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249</v>
      </c>
      <c r="AU187" s="18" t="s">
        <v>86</v>
      </c>
    </row>
    <row r="188" spans="1:65" s="2" customFormat="1" ht="14.4" customHeight="1">
      <c r="A188" s="35"/>
      <c r="B188" s="36"/>
      <c r="C188" s="179" t="s">
        <v>650</v>
      </c>
      <c r="D188" s="179" t="s">
        <v>242</v>
      </c>
      <c r="E188" s="180" t="s">
        <v>1627</v>
      </c>
      <c r="F188" s="181" t="s">
        <v>1628</v>
      </c>
      <c r="G188" s="182" t="s">
        <v>370</v>
      </c>
      <c r="H188" s="183">
        <v>1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47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331</v>
      </c>
      <c r="AT188" s="190" t="s">
        <v>242</v>
      </c>
      <c r="AU188" s="190" t="s">
        <v>86</v>
      </c>
      <c r="AY188" s="18" t="s">
        <v>237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84</v>
      </c>
      <c r="BK188" s="191">
        <f>ROUND(I188*H188,2)</f>
        <v>0</v>
      </c>
      <c r="BL188" s="18" t="s">
        <v>331</v>
      </c>
      <c r="BM188" s="190" t="s">
        <v>1949</v>
      </c>
    </row>
    <row r="189" spans="1:65" s="2" customFormat="1" ht="10">
      <c r="A189" s="35"/>
      <c r="B189" s="36"/>
      <c r="C189" s="37"/>
      <c r="D189" s="192" t="s">
        <v>249</v>
      </c>
      <c r="E189" s="37"/>
      <c r="F189" s="193" t="s">
        <v>1628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86</v>
      </c>
    </row>
    <row r="190" spans="1:65" s="2" customFormat="1" ht="14.4" customHeight="1">
      <c r="A190" s="35"/>
      <c r="B190" s="36"/>
      <c r="C190" s="225" t="s">
        <v>659</v>
      </c>
      <c r="D190" s="225" t="s">
        <v>680</v>
      </c>
      <c r="E190" s="226" t="s">
        <v>1950</v>
      </c>
      <c r="F190" s="227" t="s">
        <v>1951</v>
      </c>
      <c r="G190" s="228" t="s">
        <v>370</v>
      </c>
      <c r="H190" s="229">
        <v>1</v>
      </c>
      <c r="I190" s="230"/>
      <c r="J190" s="231">
        <f>ROUND(I190*H190,2)</f>
        <v>0</v>
      </c>
      <c r="K190" s="227" t="s">
        <v>19</v>
      </c>
      <c r="L190" s="232"/>
      <c r="M190" s="233" t="s">
        <v>19</v>
      </c>
      <c r="N190" s="234" t="s">
        <v>47</v>
      </c>
      <c r="O190" s="65"/>
      <c r="P190" s="188">
        <f>O190*H190</f>
        <v>0</v>
      </c>
      <c r="Q190" s="188">
        <v>4.0000000000000002E-4</v>
      </c>
      <c r="R190" s="188">
        <f>Q190*H190</f>
        <v>4.0000000000000002E-4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602</v>
      </c>
      <c r="AT190" s="190" t="s">
        <v>680</v>
      </c>
      <c r="AU190" s="190" t="s">
        <v>86</v>
      </c>
      <c r="AY190" s="18" t="s">
        <v>237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84</v>
      </c>
      <c r="BK190" s="191">
        <f>ROUND(I190*H190,2)</f>
        <v>0</v>
      </c>
      <c r="BL190" s="18" t="s">
        <v>331</v>
      </c>
      <c r="BM190" s="190" t="s">
        <v>1952</v>
      </c>
    </row>
    <row r="191" spans="1:65" s="2" customFormat="1" ht="10">
      <c r="A191" s="35"/>
      <c r="B191" s="36"/>
      <c r="C191" s="37"/>
      <c r="D191" s="192" t="s">
        <v>249</v>
      </c>
      <c r="E191" s="37"/>
      <c r="F191" s="193" t="s">
        <v>1951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249</v>
      </c>
      <c r="AU191" s="18" t="s">
        <v>86</v>
      </c>
    </row>
    <row r="192" spans="1:65" s="2" customFormat="1" ht="14.4" customHeight="1">
      <c r="A192" s="35"/>
      <c r="B192" s="36"/>
      <c r="C192" s="179" t="s">
        <v>664</v>
      </c>
      <c r="D192" s="179" t="s">
        <v>242</v>
      </c>
      <c r="E192" s="180" t="s">
        <v>1636</v>
      </c>
      <c r="F192" s="181" t="s">
        <v>1637</v>
      </c>
      <c r="G192" s="182" t="s">
        <v>370</v>
      </c>
      <c r="H192" s="183">
        <v>1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47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331</v>
      </c>
      <c r="AT192" s="190" t="s">
        <v>242</v>
      </c>
      <c r="AU192" s="190" t="s">
        <v>86</v>
      </c>
      <c r="AY192" s="18" t="s">
        <v>237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84</v>
      </c>
      <c r="BK192" s="191">
        <f>ROUND(I192*H192,2)</f>
        <v>0</v>
      </c>
      <c r="BL192" s="18" t="s">
        <v>331</v>
      </c>
      <c r="BM192" s="190" t="s">
        <v>1953</v>
      </c>
    </row>
    <row r="193" spans="1:65" s="2" customFormat="1" ht="10">
      <c r="A193" s="35"/>
      <c r="B193" s="36"/>
      <c r="C193" s="37"/>
      <c r="D193" s="192" t="s">
        <v>249</v>
      </c>
      <c r="E193" s="37"/>
      <c r="F193" s="193" t="s">
        <v>1637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86</v>
      </c>
    </row>
    <row r="194" spans="1:65" s="2" customFormat="1" ht="14.4" customHeight="1">
      <c r="A194" s="35"/>
      <c r="B194" s="36"/>
      <c r="C194" s="225" t="s">
        <v>671</v>
      </c>
      <c r="D194" s="225" t="s">
        <v>680</v>
      </c>
      <c r="E194" s="226" t="s">
        <v>1639</v>
      </c>
      <c r="F194" s="227" t="s">
        <v>1640</v>
      </c>
      <c r="G194" s="228" t="s">
        <v>370</v>
      </c>
      <c r="H194" s="229">
        <v>1</v>
      </c>
      <c r="I194" s="230"/>
      <c r="J194" s="231">
        <f>ROUND(I194*H194,2)</f>
        <v>0</v>
      </c>
      <c r="K194" s="227" t="s">
        <v>19</v>
      </c>
      <c r="L194" s="232"/>
      <c r="M194" s="233" t="s">
        <v>19</v>
      </c>
      <c r="N194" s="234" t="s">
        <v>47</v>
      </c>
      <c r="O194" s="65"/>
      <c r="P194" s="188">
        <f>O194*H194</f>
        <v>0</v>
      </c>
      <c r="Q194" s="188">
        <v>2.0000000000000001E-4</v>
      </c>
      <c r="R194" s="188">
        <f>Q194*H194</f>
        <v>2.0000000000000001E-4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602</v>
      </c>
      <c r="AT194" s="190" t="s">
        <v>680</v>
      </c>
      <c r="AU194" s="190" t="s">
        <v>86</v>
      </c>
      <c r="AY194" s="18" t="s">
        <v>237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84</v>
      </c>
      <c r="BK194" s="191">
        <f>ROUND(I194*H194,2)</f>
        <v>0</v>
      </c>
      <c r="BL194" s="18" t="s">
        <v>331</v>
      </c>
      <c r="BM194" s="190" t="s">
        <v>1954</v>
      </c>
    </row>
    <row r="195" spans="1:65" s="2" customFormat="1" ht="10">
      <c r="A195" s="35"/>
      <c r="B195" s="36"/>
      <c r="C195" s="37"/>
      <c r="D195" s="192" t="s">
        <v>249</v>
      </c>
      <c r="E195" s="37"/>
      <c r="F195" s="193" t="s">
        <v>1640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249</v>
      </c>
      <c r="AU195" s="18" t="s">
        <v>86</v>
      </c>
    </row>
    <row r="196" spans="1:65" s="2" customFormat="1" ht="19.75" customHeight="1">
      <c r="A196" s="35"/>
      <c r="B196" s="36"/>
      <c r="C196" s="179" t="s">
        <v>679</v>
      </c>
      <c r="D196" s="179" t="s">
        <v>242</v>
      </c>
      <c r="E196" s="180" t="s">
        <v>1955</v>
      </c>
      <c r="F196" s="181" t="s">
        <v>1956</v>
      </c>
      <c r="G196" s="182" t="s">
        <v>370</v>
      </c>
      <c r="H196" s="183">
        <v>1</v>
      </c>
      <c r="I196" s="184"/>
      <c r="J196" s="185">
        <f>ROUND(I196*H196,2)</f>
        <v>0</v>
      </c>
      <c r="K196" s="181" t="s">
        <v>19</v>
      </c>
      <c r="L196" s="40"/>
      <c r="M196" s="186" t="s">
        <v>19</v>
      </c>
      <c r="N196" s="187" t="s">
        <v>47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331</v>
      </c>
      <c r="AT196" s="190" t="s">
        <v>242</v>
      </c>
      <c r="AU196" s="190" t="s">
        <v>86</v>
      </c>
      <c r="AY196" s="18" t="s">
        <v>237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84</v>
      </c>
      <c r="BK196" s="191">
        <f>ROUND(I196*H196,2)</f>
        <v>0</v>
      </c>
      <c r="BL196" s="18" t="s">
        <v>331</v>
      </c>
      <c r="BM196" s="190" t="s">
        <v>1957</v>
      </c>
    </row>
    <row r="197" spans="1:65" s="2" customFormat="1" ht="10">
      <c r="A197" s="35"/>
      <c r="B197" s="36"/>
      <c r="C197" s="37"/>
      <c r="D197" s="192" t="s">
        <v>249</v>
      </c>
      <c r="E197" s="37"/>
      <c r="F197" s="193" t="s">
        <v>1956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249</v>
      </c>
      <c r="AU197" s="18" t="s">
        <v>86</v>
      </c>
    </row>
    <row r="198" spans="1:65" s="2" customFormat="1" ht="14.4" customHeight="1">
      <c r="A198" s="35"/>
      <c r="B198" s="36"/>
      <c r="C198" s="225" t="s">
        <v>685</v>
      </c>
      <c r="D198" s="225" t="s">
        <v>680</v>
      </c>
      <c r="E198" s="226" t="s">
        <v>1958</v>
      </c>
      <c r="F198" s="227" t="s">
        <v>1959</v>
      </c>
      <c r="G198" s="228" t="s">
        <v>370</v>
      </c>
      <c r="H198" s="229">
        <v>1</v>
      </c>
      <c r="I198" s="230"/>
      <c r="J198" s="231">
        <f>ROUND(I198*H198,2)</f>
        <v>0</v>
      </c>
      <c r="K198" s="227" t="s">
        <v>19</v>
      </c>
      <c r="L198" s="232"/>
      <c r="M198" s="233" t="s">
        <v>19</v>
      </c>
      <c r="N198" s="234" t="s">
        <v>47</v>
      </c>
      <c r="O198" s="65"/>
      <c r="P198" s="188">
        <f>O198*H198</f>
        <v>0</v>
      </c>
      <c r="Q198" s="188">
        <v>8.0000000000000007E-5</v>
      </c>
      <c r="R198" s="188">
        <f>Q198*H198</f>
        <v>8.0000000000000007E-5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602</v>
      </c>
      <c r="AT198" s="190" t="s">
        <v>680</v>
      </c>
      <c r="AU198" s="190" t="s">
        <v>86</v>
      </c>
      <c r="AY198" s="18" t="s">
        <v>237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84</v>
      </c>
      <c r="BK198" s="191">
        <f>ROUND(I198*H198,2)</f>
        <v>0</v>
      </c>
      <c r="BL198" s="18" t="s">
        <v>331</v>
      </c>
      <c r="BM198" s="190" t="s">
        <v>1960</v>
      </c>
    </row>
    <row r="199" spans="1:65" s="2" customFormat="1" ht="10">
      <c r="A199" s="35"/>
      <c r="B199" s="36"/>
      <c r="C199" s="37"/>
      <c r="D199" s="192" t="s">
        <v>249</v>
      </c>
      <c r="E199" s="37"/>
      <c r="F199" s="193" t="s">
        <v>1959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86</v>
      </c>
    </row>
    <row r="200" spans="1:65" s="2" customFormat="1" ht="14.4" customHeight="1">
      <c r="A200" s="35"/>
      <c r="B200" s="36"/>
      <c r="C200" s="179" t="s">
        <v>692</v>
      </c>
      <c r="D200" s="179" t="s">
        <v>242</v>
      </c>
      <c r="E200" s="180" t="s">
        <v>1961</v>
      </c>
      <c r="F200" s="181" t="s">
        <v>1962</v>
      </c>
      <c r="G200" s="182" t="s">
        <v>370</v>
      </c>
      <c r="H200" s="183">
        <v>1</v>
      </c>
      <c r="I200" s="184"/>
      <c r="J200" s="185">
        <f>ROUND(I200*H200,2)</f>
        <v>0</v>
      </c>
      <c r="K200" s="181" t="s">
        <v>19</v>
      </c>
      <c r="L200" s="40"/>
      <c r="M200" s="186" t="s">
        <v>19</v>
      </c>
      <c r="N200" s="187" t="s">
        <v>47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331</v>
      </c>
      <c r="AT200" s="190" t="s">
        <v>242</v>
      </c>
      <c r="AU200" s="190" t="s">
        <v>86</v>
      </c>
      <c r="AY200" s="18" t="s">
        <v>237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84</v>
      </c>
      <c r="BK200" s="191">
        <f>ROUND(I200*H200,2)</f>
        <v>0</v>
      </c>
      <c r="BL200" s="18" t="s">
        <v>331</v>
      </c>
      <c r="BM200" s="190" t="s">
        <v>1963</v>
      </c>
    </row>
    <row r="201" spans="1:65" s="2" customFormat="1" ht="10">
      <c r="A201" s="35"/>
      <c r="B201" s="36"/>
      <c r="C201" s="37"/>
      <c r="D201" s="192" t="s">
        <v>249</v>
      </c>
      <c r="E201" s="37"/>
      <c r="F201" s="193" t="s">
        <v>1962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86</v>
      </c>
    </row>
    <row r="202" spans="1:65" s="2" customFormat="1" ht="14.4" customHeight="1">
      <c r="A202" s="35"/>
      <c r="B202" s="36"/>
      <c r="C202" s="225" t="s">
        <v>352</v>
      </c>
      <c r="D202" s="225" t="s">
        <v>680</v>
      </c>
      <c r="E202" s="226" t="s">
        <v>1654</v>
      </c>
      <c r="F202" s="227" t="s">
        <v>1655</v>
      </c>
      <c r="G202" s="228" t="s">
        <v>245</v>
      </c>
      <c r="H202" s="229">
        <v>1</v>
      </c>
      <c r="I202" s="230"/>
      <c r="J202" s="231">
        <f>ROUND(I202*H202,2)</f>
        <v>0</v>
      </c>
      <c r="K202" s="227" t="s">
        <v>19</v>
      </c>
      <c r="L202" s="232"/>
      <c r="M202" s="233" t="s">
        <v>19</v>
      </c>
      <c r="N202" s="234" t="s">
        <v>47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602</v>
      </c>
      <c r="AT202" s="190" t="s">
        <v>680</v>
      </c>
      <c r="AU202" s="190" t="s">
        <v>86</v>
      </c>
      <c r="AY202" s="18" t="s">
        <v>237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84</v>
      </c>
      <c r="BK202" s="191">
        <f>ROUND(I202*H202,2)</f>
        <v>0</v>
      </c>
      <c r="BL202" s="18" t="s">
        <v>331</v>
      </c>
      <c r="BM202" s="190" t="s">
        <v>1964</v>
      </c>
    </row>
    <row r="203" spans="1:65" s="2" customFormat="1" ht="10">
      <c r="A203" s="35"/>
      <c r="B203" s="36"/>
      <c r="C203" s="37"/>
      <c r="D203" s="192" t="s">
        <v>249</v>
      </c>
      <c r="E203" s="37"/>
      <c r="F203" s="193" t="s">
        <v>1655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249</v>
      </c>
      <c r="AU203" s="18" t="s">
        <v>86</v>
      </c>
    </row>
    <row r="204" spans="1:65" s="2" customFormat="1" ht="14.4" customHeight="1">
      <c r="A204" s="35"/>
      <c r="B204" s="36"/>
      <c r="C204" s="225" t="s">
        <v>719</v>
      </c>
      <c r="D204" s="225" t="s">
        <v>680</v>
      </c>
      <c r="E204" s="226" t="s">
        <v>1657</v>
      </c>
      <c r="F204" s="227" t="s">
        <v>1658</v>
      </c>
      <c r="G204" s="228" t="s">
        <v>370</v>
      </c>
      <c r="H204" s="229">
        <v>1</v>
      </c>
      <c r="I204" s="230"/>
      <c r="J204" s="231">
        <f>ROUND(I204*H204,2)</f>
        <v>0</v>
      </c>
      <c r="K204" s="227" t="s">
        <v>19</v>
      </c>
      <c r="L204" s="232"/>
      <c r="M204" s="233" t="s">
        <v>19</v>
      </c>
      <c r="N204" s="234" t="s">
        <v>47</v>
      </c>
      <c r="O204" s="65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602</v>
      </c>
      <c r="AT204" s="190" t="s">
        <v>680</v>
      </c>
      <c r="AU204" s="190" t="s">
        <v>86</v>
      </c>
      <c r="AY204" s="18" t="s">
        <v>237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84</v>
      </c>
      <c r="BK204" s="191">
        <f>ROUND(I204*H204,2)</f>
        <v>0</v>
      </c>
      <c r="BL204" s="18" t="s">
        <v>331</v>
      </c>
      <c r="BM204" s="190" t="s">
        <v>1965</v>
      </c>
    </row>
    <row r="205" spans="1:65" s="2" customFormat="1" ht="10">
      <c r="A205" s="35"/>
      <c r="B205" s="36"/>
      <c r="C205" s="37"/>
      <c r="D205" s="192" t="s">
        <v>249</v>
      </c>
      <c r="E205" s="37"/>
      <c r="F205" s="193" t="s">
        <v>1658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249</v>
      </c>
      <c r="AU205" s="18" t="s">
        <v>86</v>
      </c>
    </row>
    <row r="206" spans="1:65" s="2" customFormat="1" ht="22.25" customHeight="1">
      <c r="A206" s="35"/>
      <c r="B206" s="36"/>
      <c r="C206" s="179" t="s">
        <v>725</v>
      </c>
      <c r="D206" s="179" t="s">
        <v>242</v>
      </c>
      <c r="E206" s="180" t="s">
        <v>1966</v>
      </c>
      <c r="F206" s="181" t="s">
        <v>1967</v>
      </c>
      <c r="G206" s="182" t="s">
        <v>370</v>
      </c>
      <c r="H206" s="183">
        <v>1</v>
      </c>
      <c r="I206" s="184"/>
      <c r="J206" s="185">
        <f>ROUND(I206*H206,2)</f>
        <v>0</v>
      </c>
      <c r="K206" s="181" t="s">
        <v>19</v>
      </c>
      <c r="L206" s="40"/>
      <c r="M206" s="186" t="s">
        <v>19</v>
      </c>
      <c r="N206" s="187" t="s">
        <v>47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331</v>
      </c>
      <c r="AT206" s="190" t="s">
        <v>242</v>
      </c>
      <c r="AU206" s="190" t="s">
        <v>86</v>
      </c>
      <c r="AY206" s="18" t="s">
        <v>237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84</v>
      </c>
      <c r="BK206" s="191">
        <f>ROUND(I206*H206,2)</f>
        <v>0</v>
      </c>
      <c r="BL206" s="18" t="s">
        <v>331</v>
      </c>
      <c r="BM206" s="190" t="s">
        <v>1968</v>
      </c>
    </row>
    <row r="207" spans="1:65" s="2" customFormat="1" ht="10">
      <c r="A207" s="35"/>
      <c r="B207" s="36"/>
      <c r="C207" s="37"/>
      <c r="D207" s="192" t="s">
        <v>249</v>
      </c>
      <c r="E207" s="37"/>
      <c r="F207" s="193" t="s">
        <v>1967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249</v>
      </c>
      <c r="AU207" s="18" t="s">
        <v>86</v>
      </c>
    </row>
    <row r="208" spans="1:65" s="2" customFormat="1" ht="18">
      <c r="A208" s="35"/>
      <c r="B208" s="36"/>
      <c r="C208" s="37"/>
      <c r="D208" s="192" t="s">
        <v>345</v>
      </c>
      <c r="E208" s="37"/>
      <c r="F208" s="221" t="s">
        <v>1969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345</v>
      </c>
      <c r="AU208" s="18" t="s">
        <v>86</v>
      </c>
    </row>
    <row r="209" spans="1:65" s="2" customFormat="1" ht="22.25" customHeight="1">
      <c r="A209" s="35"/>
      <c r="B209" s="36"/>
      <c r="C209" s="179" t="s">
        <v>731</v>
      </c>
      <c r="D209" s="179" t="s">
        <v>242</v>
      </c>
      <c r="E209" s="180" t="s">
        <v>1970</v>
      </c>
      <c r="F209" s="181" t="s">
        <v>1971</v>
      </c>
      <c r="G209" s="182" t="s">
        <v>370</v>
      </c>
      <c r="H209" s="183">
        <v>1</v>
      </c>
      <c r="I209" s="184"/>
      <c r="J209" s="185">
        <f>ROUND(I209*H209,2)</f>
        <v>0</v>
      </c>
      <c r="K209" s="181" t="s">
        <v>19</v>
      </c>
      <c r="L209" s="40"/>
      <c r="M209" s="186" t="s">
        <v>19</v>
      </c>
      <c r="N209" s="187" t="s">
        <v>47</v>
      </c>
      <c r="O209" s="65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331</v>
      </c>
      <c r="AT209" s="190" t="s">
        <v>242</v>
      </c>
      <c r="AU209" s="190" t="s">
        <v>86</v>
      </c>
      <c r="AY209" s="18" t="s">
        <v>237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84</v>
      </c>
      <c r="BK209" s="191">
        <f>ROUND(I209*H209,2)</f>
        <v>0</v>
      </c>
      <c r="BL209" s="18" t="s">
        <v>331</v>
      </c>
      <c r="BM209" s="190" t="s">
        <v>1972</v>
      </c>
    </row>
    <row r="210" spans="1:65" s="2" customFormat="1" ht="10">
      <c r="A210" s="35"/>
      <c r="B210" s="36"/>
      <c r="C210" s="37"/>
      <c r="D210" s="192" t="s">
        <v>249</v>
      </c>
      <c r="E210" s="37"/>
      <c r="F210" s="193" t="s">
        <v>1971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249</v>
      </c>
      <c r="AU210" s="18" t="s">
        <v>86</v>
      </c>
    </row>
    <row r="211" spans="1:65" s="2" customFormat="1" ht="18">
      <c r="A211" s="35"/>
      <c r="B211" s="36"/>
      <c r="C211" s="37"/>
      <c r="D211" s="192" t="s">
        <v>345</v>
      </c>
      <c r="E211" s="37"/>
      <c r="F211" s="221" t="s">
        <v>1973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345</v>
      </c>
      <c r="AU211" s="18" t="s">
        <v>86</v>
      </c>
    </row>
    <row r="212" spans="1:65" s="2" customFormat="1" ht="19.75" customHeight="1">
      <c r="A212" s="35"/>
      <c r="B212" s="36"/>
      <c r="C212" s="179" t="s">
        <v>739</v>
      </c>
      <c r="D212" s="179" t="s">
        <v>242</v>
      </c>
      <c r="E212" s="180" t="s">
        <v>1785</v>
      </c>
      <c r="F212" s="181" t="s">
        <v>1786</v>
      </c>
      <c r="G212" s="182" t="s">
        <v>424</v>
      </c>
      <c r="H212" s="183">
        <v>50</v>
      </c>
      <c r="I212" s="184"/>
      <c r="J212" s="185">
        <f>ROUND(I212*H212,2)</f>
        <v>0</v>
      </c>
      <c r="K212" s="181" t="s">
        <v>19</v>
      </c>
      <c r="L212" s="40"/>
      <c r="M212" s="186" t="s">
        <v>19</v>
      </c>
      <c r="N212" s="187" t="s">
        <v>47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331</v>
      </c>
      <c r="AT212" s="190" t="s">
        <v>242</v>
      </c>
      <c r="AU212" s="190" t="s">
        <v>86</v>
      </c>
      <c r="AY212" s="18" t="s">
        <v>237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84</v>
      </c>
      <c r="BK212" s="191">
        <f>ROUND(I212*H212,2)</f>
        <v>0</v>
      </c>
      <c r="BL212" s="18" t="s">
        <v>331</v>
      </c>
      <c r="BM212" s="190" t="s">
        <v>1974</v>
      </c>
    </row>
    <row r="213" spans="1:65" s="2" customFormat="1" ht="10">
      <c r="A213" s="35"/>
      <c r="B213" s="36"/>
      <c r="C213" s="37"/>
      <c r="D213" s="192" t="s">
        <v>249</v>
      </c>
      <c r="E213" s="37"/>
      <c r="F213" s="193" t="s">
        <v>1786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86</v>
      </c>
    </row>
    <row r="214" spans="1:65" s="2" customFormat="1" ht="14.4" customHeight="1">
      <c r="A214" s="35"/>
      <c r="B214" s="36"/>
      <c r="C214" s="225" t="s">
        <v>748</v>
      </c>
      <c r="D214" s="225" t="s">
        <v>680</v>
      </c>
      <c r="E214" s="226" t="s">
        <v>1788</v>
      </c>
      <c r="F214" s="227" t="s">
        <v>1975</v>
      </c>
      <c r="G214" s="228" t="s">
        <v>424</v>
      </c>
      <c r="H214" s="229">
        <v>50</v>
      </c>
      <c r="I214" s="230"/>
      <c r="J214" s="231">
        <f>ROUND(I214*H214,2)</f>
        <v>0</v>
      </c>
      <c r="K214" s="227" t="s">
        <v>19</v>
      </c>
      <c r="L214" s="232"/>
      <c r="M214" s="233" t="s">
        <v>19</v>
      </c>
      <c r="N214" s="234" t="s">
        <v>47</v>
      </c>
      <c r="O214" s="65"/>
      <c r="P214" s="188">
        <f>O214*H214</f>
        <v>0</v>
      </c>
      <c r="Q214" s="188">
        <v>3.5300000000000002E-3</v>
      </c>
      <c r="R214" s="188">
        <f>Q214*H214</f>
        <v>0.17650000000000002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602</v>
      </c>
      <c r="AT214" s="190" t="s">
        <v>680</v>
      </c>
      <c r="AU214" s="190" t="s">
        <v>86</v>
      </c>
      <c r="AY214" s="18" t="s">
        <v>237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84</v>
      </c>
      <c r="BK214" s="191">
        <f>ROUND(I214*H214,2)</f>
        <v>0</v>
      </c>
      <c r="BL214" s="18" t="s">
        <v>331</v>
      </c>
      <c r="BM214" s="190" t="s">
        <v>1976</v>
      </c>
    </row>
    <row r="215" spans="1:65" s="2" customFormat="1" ht="10">
      <c r="A215" s="35"/>
      <c r="B215" s="36"/>
      <c r="C215" s="37"/>
      <c r="D215" s="192" t="s">
        <v>249</v>
      </c>
      <c r="E215" s="37"/>
      <c r="F215" s="193" t="s">
        <v>1975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249</v>
      </c>
      <c r="AU215" s="18" t="s">
        <v>86</v>
      </c>
    </row>
    <row r="216" spans="1:65" s="12" customFormat="1" ht="22.75" customHeight="1">
      <c r="B216" s="163"/>
      <c r="C216" s="164"/>
      <c r="D216" s="165" t="s">
        <v>75</v>
      </c>
      <c r="E216" s="177" t="s">
        <v>1724</v>
      </c>
      <c r="F216" s="177" t="s">
        <v>1725</v>
      </c>
      <c r="G216" s="164"/>
      <c r="H216" s="164"/>
      <c r="I216" s="167"/>
      <c r="J216" s="178">
        <f>BK216</f>
        <v>0</v>
      </c>
      <c r="K216" s="164"/>
      <c r="L216" s="169"/>
      <c r="M216" s="170"/>
      <c r="N216" s="171"/>
      <c r="O216" s="171"/>
      <c r="P216" s="172">
        <f>SUM(P217:P231)</f>
        <v>0</v>
      </c>
      <c r="Q216" s="171"/>
      <c r="R216" s="172">
        <f>SUM(R217:R231)</f>
        <v>5.0000000000000001E-3</v>
      </c>
      <c r="S216" s="171"/>
      <c r="T216" s="173">
        <f>SUM(T217:T231)</f>
        <v>0</v>
      </c>
      <c r="AR216" s="174" t="s">
        <v>86</v>
      </c>
      <c r="AT216" s="175" t="s">
        <v>75</v>
      </c>
      <c r="AU216" s="175" t="s">
        <v>84</v>
      </c>
      <c r="AY216" s="174" t="s">
        <v>237</v>
      </c>
      <c r="BK216" s="176">
        <f>SUM(BK217:BK231)</f>
        <v>0</v>
      </c>
    </row>
    <row r="217" spans="1:65" s="2" customFormat="1" ht="14.4" customHeight="1">
      <c r="A217" s="35"/>
      <c r="B217" s="36"/>
      <c r="C217" s="179" t="s">
        <v>764</v>
      </c>
      <c r="D217" s="179" t="s">
        <v>242</v>
      </c>
      <c r="E217" s="180" t="s">
        <v>1977</v>
      </c>
      <c r="F217" s="181" t="s">
        <v>1978</v>
      </c>
      <c r="G217" s="182" t="s">
        <v>370</v>
      </c>
      <c r="H217" s="183">
        <v>1</v>
      </c>
      <c r="I217" s="184"/>
      <c r="J217" s="185">
        <f>ROUND(I217*H217,2)</f>
        <v>0</v>
      </c>
      <c r="K217" s="181" t="s">
        <v>19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331</v>
      </c>
      <c r="AT217" s="190" t="s">
        <v>242</v>
      </c>
      <c r="AU217" s="190" t="s">
        <v>86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331</v>
      </c>
      <c r="BM217" s="190" t="s">
        <v>1979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1978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86</v>
      </c>
    </row>
    <row r="219" spans="1:65" s="2" customFormat="1" ht="14.4" customHeight="1">
      <c r="A219" s="35"/>
      <c r="B219" s="36"/>
      <c r="C219" s="225" t="s">
        <v>771</v>
      </c>
      <c r="D219" s="225" t="s">
        <v>680</v>
      </c>
      <c r="E219" s="226" t="s">
        <v>1980</v>
      </c>
      <c r="F219" s="227" t="s">
        <v>1981</v>
      </c>
      <c r="G219" s="228" t="s">
        <v>370</v>
      </c>
      <c r="H219" s="229">
        <v>1</v>
      </c>
      <c r="I219" s="230"/>
      <c r="J219" s="231">
        <f>ROUND(I219*H219,2)</f>
        <v>0</v>
      </c>
      <c r="K219" s="227" t="s">
        <v>19</v>
      </c>
      <c r="L219" s="232"/>
      <c r="M219" s="233" t="s">
        <v>19</v>
      </c>
      <c r="N219" s="234" t="s">
        <v>47</v>
      </c>
      <c r="O219" s="65"/>
      <c r="P219" s="188">
        <f>O219*H219</f>
        <v>0</v>
      </c>
      <c r="Q219" s="188">
        <v>5.0000000000000001E-3</v>
      </c>
      <c r="R219" s="188">
        <f>Q219*H219</f>
        <v>5.0000000000000001E-3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602</v>
      </c>
      <c r="AT219" s="190" t="s">
        <v>680</v>
      </c>
      <c r="AU219" s="190" t="s">
        <v>86</v>
      </c>
      <c r="AY219" s="18" t="s">
        <v>237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84</v>
      </c>
      <c r="BK219" s="191">
        <f>ROUND(I219*H219,2)</f>
        <v>0</v>
      </c>
      <c r="BL219" s="18" t="s">
        <v>331</v>
      </c>
      <c r="BM219" s="190" t="s">
        <v>1982</v>
      </c>
    </row>
    <row r="220" spans="1:65" s="2" customFormat="1" ht="10">
      <c r="A220" s="35"/>
      <c r="B220" s="36"/>
      <c r="C220" s="37"/>
      <c r="D220" s="192" t="s">
        <v>249</v>
      </c>
      <c r="E220" s="37"/>
      <c r="F220" s="193" t="s">
        <v>1981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86</v>
      </c>
    </row>
    <row r="221" spans="1:65" s="2" customFormat="1" ht="14.4" customHeight="1">
      <c r="A221" s="35"/>
      <c r="B221" s="36"/>
      <c r="C221" s="179" t="s">
        <v>778</v>
      </c>
      <c r="D221" s="179" t="s">
        <v>242</v>
      </c>
      <c r="E221" s="180" t="s">
        <v>1983</v>
      </c>
      <c r="F221" s="181" t="s">
        <v>1984</v>
      </c>
      <c r="G221" s="182" t="s">
        <v>370</v>
      </c>
      <c r="H221" s="183">
        <v>110</v>
      </c>
      <c r="I221" s="184"/>
      <c r="J221" s="185">
        <f>ROUND(I221*H221,2)</f>
        <v>0</v>
      </c>
      <c r="K221" s="181" t="s">
        <v>19</v>
      </c>
      <c r="L221" s="40"/>
      <c r="M221" s="186" t="s">
        <v>19</v>
      </c>
      <c r="N221" s="187" t="s">
        <v>47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331</v>
      </c>
      <c r="AT221" s="190" t="s">
        <v>242</v>
      </c>
      <c r="AU221" s="190" t="s">
        <v>86</v>
      </c>
      <c r="AY221" s="18" t="s">
        <v>237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84</v>
      </c>
      <c r="BK221" s="191">
        <f>ROUND(I221*H221,2)</f>
        <v>0</v>
      </c>
      <c r="BL221" s="18" t="s">
        <v>331</v>
      </c>
      <c r="BM221" s="190" t="s">
        <v>1985</v>
      </c>
    </row>
    <row r="222" spans="1:65" s="2" customFormat="1" ht="10">
      <c r="A222" s="35"/>
      <c r="B222" s="36"/>
      <c r="C222" s="37"/>
      <c r="D222" s="192" t="s">
        <v>249</v>
      </c>
      <c r="E222" s="37"/>
      <c r="F222" s="193" t="s">
        <v>1984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249</v>
      </c>
      <c r="AU222" s="18" t="s">
        <v>86</v>
      </c>
    </row>
    <row r="223" spans="1:65" s="2" customFormat="1" ht="14.4" customHeight="1">
      <c r="A223" s="35"/>
      <c r="B223" s="36"/>
      <c r="C223" s="179" t="s">
        <v>787</v>
      </c>
      <c r="D223" s="179" t="s">
        <v>242</v>
      </c>
      <c r="E223" s="180" t="s">
        <v>1986</v>
      </c>
      <c r="F223" s="181" t="s">
        <v>1987</v>
      </c>
      <c r="G223" s="182" t="s">
        <v>370</v>
      </c>
      <c r="H223" s="183">
        <v>55</v>
      </c>
      <c r="I223" s="184"/>
      <c r="J223" s="185">
        <f>ROUND(I223*H223,2)</f>
        <v>0</v>
      </c>
      <c r="K223" s="181" t="s">
        <v>19</v>
      </c>
      <c r="L223" s="40"/>
      <c r="M223" s="186" t="s">
        <v>19</v>
      </c>
      <c r="N223" s="187" t="s">
        <v>47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331</v>
      </c>
      <c r="AT223" s="190" t="s">
        <v>242</v>
      </c>
      <c r="AU223" s="190" t="s">
        <v>86</v>
      </c>
      <c r="AY223" s="18" t="s">
        <v>237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84</v>
      </c>
      <c r="BK223" s="191">
        <f>ROUND(I223*H223,2)</f>
        <v>0</v>
      </c>
      <c r="BL223" s="18" t="s">
        <v>331</v>
      </c>
      <c r="BM223" s="190" t="s">
        <v>1988</v>
      </c>
    </row>
    <row r="224" spans="1:65" s="2" customFormat="1" ht="10">
      <c r="A224" s="35"/>
      <c r="B224" s="36"/>
      <c r="C224" s="37"/>
      <c r="D224" s="192" t="s">
        <v>249</v>
      </c>
      <c r="E224" s="37"/>
      <c r="F224" s="193" t="s">
        <v>1987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249</v>
      </c>
      <c r="AU224" s="18" t="s">
        <v>86</v>
      </c>
    </row>
    <row r="225" spans="1:65" s="2" customFormat="1" ht="14.4" customHeight="1">
      <c r="A225" s="35"/>
      <c r="B225" s="36"/>
      <c r="C225" s="179" t="s">
        <v>799</v>
      </c>
      <c r="D225" s="179" t="s">
        <v>242</v>
      </c>
      <c r="E225" s="180" t="s">
        <v>1989</v>
      </c>
      <c r="F225" s="181" t="s">
        <v>1990</v>
      </c>
      <c r="G225" s="182" t="s">
        <v>370</v>
      </c>
      <c r="H225" s="183">
        <v>90</v>
      </c>
      <c r="I225" s="184"/>
      <c r="J225" s="185">
        <f>ROUND(I225*H225,2)</f>
        <v>0</v>
      </c>
      <c r="K225" s="181" t="s">
        <v>19</v>
      </c>
      <c r="L225" s="40"/>
      <c r="M225" s="186" t="s">
        <v>19</v>
      </c>
      <c r="N225" s="187" t="s">
        <v>47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331</v>
      </c>
      <c r="AT225" s="190" t="s">
        <v>242</v>
      </c>
      <c r="AU225" s="190" t="s">
        <v>86</v>
      </c>
      <c r="AY225" s="18" t="s">
        <v>237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84</v>
      </c>
      <c r="BK225" s="191">
        <f>ROUND(I225*H225,2)</f>
        <v>0</v>
      </c>
      <c r="BL225" s="18" t="s">
        <v>331</v>
      </c>
      <c r="BM225" s="190" t="s">
        <v>1991</v>
      </c>
    </row>
    <row r="226" spans="1:65" s="2" customFormat="1" ht="10">
      <c r="A226" s="35"/>
      <c r="B226" s="36"/>
      <c r="C226" s="37"/>
      <c r="D226" s="192" t="s">
        <v>249</v>
      </c>
      <c r="E226" s="37"/>
      <c r="F226" s="193" t="s">
        <v>1990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86</v>
      </c>
    </row>
    <row r="227" spans="1:65" s="13" customFormat="1" ht="10">
      <c r="B227" s="199"/>
      <c r="C227" s="200"/>
      <c r="D227" s="192" t="s">
        <v>252</v>
      </c>
      <c r="E227" s="201" t="s">
        <v>19</v>
      </c>
      <c r="F227" s="202" t="s">
        <v>1992</v>
      </c>
      <c r="G227" s="200"/>
      <c r="H227" s="203">
        <v>90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252</v>
      </c>
      <c r="AU227" s="209" t="s">
        <v>86</v>
      </c>
      <c r="AV227" s="13" t="s">
        <v>86</v>
      </c>
      <c r="AW227" s="13" t="s">
        <v>37</v>
      </c>
      <c r="AX227" s="13" t="s">
        <v>76</v>
      </c>
      <c r="AY227" s="209" t="s">
        <v>237</v>
      </c>
    </row>
    <row r="228" spans="1:65" s="14" customFormat="1" ht="10">
      <c r="B228" s="210"/>
      <c r="C228" s="211"/>
      <c r="D228" s="192" t="s">
        <v>252</v>
      </c>
      <c r="E228" s="212" t="s">
        <v>19</v>
      </c>
      <c r="F228" s="213" t="s">
        <v>253</v>
      </c>
      <c r="G228" s="211"/>
      <c r="H228" s="214">
        <v>90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252</v>
      </c>
      <c r="AU228" s="220" t="s">
        <v>86</v>
      </c>
      <c r="AV228" s="14" t="s">
        <v>254</v>
      </c>
      <c r="AW228" s="14" t="s">
        <v>37</v>
      </c>
      <c r="AX228" s="14" t="s">
        <v>84</v>
      </c>
      <c r="AY228" s="220" t="s">
        <v>237</v>
      </c>
    </row>
    <row r="229" spans="1:65" s="2" customFormat="1" ht="14.4" customHeight="1">
      <c r="A229" s="35"/>
      <c r="B229" s="36"/>
      <c r="C229" s="179" t="s">
        <v>808</v>
      </c>
      <c r="D229" s="179" t="s">
        <v>242</v>
      </c>
      <c r="E229" s="180" t="s">
        <v>1993</v>
      </c>
      <c r="F229" s="181" t="s">
        <v>1994</v>
      </c>
      <c r="G229" s="182" t="s">
        <v>858</v>
      </c>
      <c r="H229" s="183">
        <v>35</v>
      </c>
      <c r="I229" s="184"/>
      <c r="J229" s="185">
        <f>ROUND(I229*H229,2)</f>
        <v>0</v>
      </c>
      <c r="K229" s="181" t="s">
        <v>19</v>
      </c>
      <c r="L229" s="40"/>
      <c r="M229" s="186" t="s">
        <v>19</v>
      </c>
      <c r="N229" s="187" t="s">
        <v>47</v>
      </c>
      <c r="O229" s="65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331</v>
      </c>
      <c r="AT229" s="190" t="s">
        <v>242</v>
      </c>
      <c r="AU229" s="190" t="s">
        <v>86</v>
      </c>
      <c r="AY229" s="18" t="s">
        <v>237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84</v>
      </c>
      <c r="BK229" s="191">
        <f>ROUND(I229*H229,2)</f>
        <v>0</v>
      </c>
      <c r="BL229" s="18" t="s">
        <v>331</v>
      </c>
      <c r="BM229" s="190" t="s">
        <v>1995</v>
      </c>
    </row>
    <row r="230" spans="1:65" s="2" customFormat="1" ht="10">
      <c r="A230" s="35"/>
      <c r="B230" s="36"/>
      <c r="C230" s="37"/>
      <c r="D230" s="192" t="s">
        <v>249</v>
      </c>
      <c r="E230" s="37"/>
      <c r="F230" s="193" t="s">
        <v>1994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249</v>
      </c>
      <c r="AU230" s="18" t="s">
        <v>86</v>
      </c>
    </row>
    <row r="231" spans="1:65" s="13" customFormat="1" ht="10">
      <c r="B231" s="199"/>
      <c r="C231" s="200"/>
      <c r="D231" s="192" t="s">
        <v>252</v>
      </c>
      <c r="E231" s="201" t="s">
        <v>19</v>
      </c>
      <c r="F231" s="202" t="s">
        <v>1996</v>
      </c>
      <c r="G231" s="200"/>
      <c r="H231" s="203">
        <v>35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252</v>
      </c>
      <c r="AU231" s="209" t="s">
        <v>86</v>
      </c>
      <c r="AV231" s="13" t="s">
        <v>86</v>
      </c>
      <c r="AW231" s="13" t="s">
        <v>37</v>
      </c>
      <c r="AX231" s="13" t="s">
        <v>84</v>
      </c>
      <c r="AY231" s="209" t="s">
        <v>237</v>
      </c>
    </row>
    <row r="232" spans="1:65" s="12" customFormat="1" ht="25.9" customHeight="1">
      <c r="B232" s="163"/>
      <c r="C232" s="164"/>
      <c r="D232" s="165" t="s">
        <v>75</v>
      </c>
      <c r="E232" s="166" t="s">
        <v>680</v>
      </c>
      <c r="F232" s="166" t="s">
        <v>1687</v>
      </c>
      <c r="G232" s="164"/>
      <c r="H232" s="164"/>
      <c r="I232" s="167"/>
      <c r="J232" s="168">
        <f>BK232</f>
        <v>0</v>
      </c>
      <c r="K232" s="164"/>
      <c r="L232" s="169"/>
      <c r="M232" s="170"/>
      <c r="N232" s="171"/>
      <c r="O232" s="171"/>
      <c r="P232" s="172">
        <f>P233</f>
        <v>0</v>
      </c>
      <c r="Q232" s="171"/>
      <c r="R232" s="172">
        <f>R233</f>
        <v>0</v>
      </c>
      <c r="S232" s="171"/>
      <c r="T232" s="173">
        <f>T233</f>
        <v>0</v>
      </c>
      <c r="AR232" s="174" t="s">
        <v>260</v>
      </c>
      <c r="AT232" s="175" t="s">
        <v>75</v>
      </c>
      <c r="AU232" s="175" t="s">
        <v>76</v>
      </c>
      <c r="AY232" s="174" t="s">
        <v>237</v>
      </c>
      <c r="BK232" s="176">
        <f>BK233</f>
        <v>0</v>
      </c>
    </row>
    <row r="233" spans="1:65" s="12" customFormat="1" ht="22.75" customHeight="1">
      <c r="B233" s="163"/>
      <c r="C233" s="164"/>
      <c r="D233" s="165" t="s">
        <v>75</v>
      </c>
      <c r="E233" s="177" t="s">
        <v>1688</v>
      </c>
      <c r="F233" s="177" t="s">
        <v>1689</v>
      </c>
      <c r="G233" s="164"/>
      <c r="H233" s="164"/>
      <c r="I233" s="167"/>
      <c r="J233" s="178">
        <f>BK233</f>
        <v>0</v>
      </c>
      <c r="K233" s="164"/>
      <c r="L233" s="169"/>
      <c r="M233" s="170"/>
      <c r="N233" s="171"/>
      <c r="O233" s="171"/>
      <c r="P233" s="172">
        <f>P234+SUM(P235:P240)</f>
        <v>0</v>
      </c>
      <c r="Q233" s="171"/>
      <c r="R233" s="172">
        <f>R234+SUM(R235:R240)</f>
        <v>0</v>
      </c>
      <c r="S233" s="171"/>
      <c r="T233" s="173">
        <f>T234+SUM(T235:T240)</f>
        <v>0</v>
      </c>
      <c r="AR233" s="174" t="s">
        <v>260</v>
      </c>
      <c r="AT233" s="175" t="s">
        <v>75</v>
      </c>
      <c r="AU233" s="175" t="s">
        <v>84</v>
      </c>
      <c r="AY233" s="174" t="s">
        <v>237</v>
      </c>
      <c r="BK233" s="176">
        <f>BK234+SUM(BK235:BK240)</f>
        <v>0</v>
      </c>
    </row>
    <row r="234" spans="1:65" s="2" customFormat="1" ht="22.25" customHeight="1">
      <c r="A234" s="35"/>
      <c r="B234" s="36"/>
      <c r="C234" s="179" t="s">
        <v>820</v>
      </c>
      <c r="D234" s="179" t="s">
        <v>242</v>
      </c>
      <c r="E234" s="180" t="s">
        <v>1690</v>
      </c>
      <c r="F234" s="181" t="s">
        <v>1691</v>
      </c>
      <c r="G234" s="182" t="s">
        <v>370</v>
      </c>
      <c r="H234" s="183">
        <v>1</v>
      </c>
      <c r="I234" s="184"/>
      <c r="J234" s="185">
        <f>ROUND(I234*H234,2)</f>
        <v>0</v>
      </c>
      <c r="K234" s="181" t="s">
        <v>19</v>
      </c>
      <c r="L234" s="40"/>
      <c r="M234" s="186" t="s">
        <v>19</v>
      </c>
      <c r="N234" s="187" t="s">
        <v>47</v>
      </c>
      <c r="O234" s="65"/>
      <c r="P234" s="188">
        <f>O234*H234</f>
        <v>0</v>
      </c>
      <c r="Q234" s="188">
        <v>0</v>
      </c>
      <c r="R234" s="188">
        <f>Q234*H234</f>
        <v>0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895</v>
      </c>
      <c r="AT234" s="190" t="s">
        <v>242</v>
      </c>
      <c r="AU234" s="190" t="s">
        <v>86</v>
      </c>
      <c r="AY234" s="18" t="s">
        <v>237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84</v>
      </c>
      <c r="BK234" s="191">
        <f>ROUND(I234*H234,2)</f>
        <v>0</v>
      </c>
      <c r="BL234" s="18" t="s">
        <v>895</v>
      </c>
      <c r="BM234" s="190" t="s">
        <v>1997</v>
      </c>
    </row>
    <row r="235" spans="1:65" s="2" customFormat="1" ht="18">
      <c r="A235" s="35"/>
      <c r="B235" s="36"/>
      <c r="C235" s="37"/>
      <c r="D235" s="192" t="s">
        <v>249</v>
      </c>
      <c r="E235" s="37"/>
      <c r="F235" s="193" t="s">
        <v>1691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249</v>
      </c>
      <c r="AU235" s="18" t="s">
        <v>86</v>
      </c>
    </row>
    <row r="236" spans="1:65" s="2" customFormat="1" ht="34.75" customHeight="1">
      <c r="A236" s="35"/>
      <c r="B236" s="36"/>
      <c r="C236" s="225" t="s">
        <v>855</v>
      </c>
      <c r="D236" s="225" t="s">
        <v>680</v>
      </c>
      <c r="E236" s="226" t="s">
        <v>1998</v>
      </c>
      <c r="F236" s="227" t="s">
        <v>1999</v>
      </c>
      <c r="G236" s="228" t="s">
        <v>370</v>
      </c>
      <c r="H236" s="229">
        <v>1</v>
      </c>
      <c r="I236" s="230"/>
      <c r="J236" s="231">
        <f>ROUND(I236*H236,2)</f>
        <v>0</v>
      </c>
      <c r="K236" s="227" t="s">
        <v>19</v>
      </c>
      <c r="L236" s="232"/>
      <c r="M236" s="233" t="s">
        <v>19</v>
      </c>
      <c r="N236" s="234" t="s">
        <v>47</v>
      </c>
      <c r="O236" s="65"/>
      <c r="P236" s="188">
        <f>O236*H236</f>
        <v>0</v>
      </c>
      <c r="Q236" s="188">
        <v>0</v>
      </c>
      <c r="R236" s="188">
        <f>Q236*H236</f>
        <v>0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288</v>
      </c>
      <c r="AT236" s="190" t="s">
        <v>680</v>
      </c>
      <c r="AU236" s="190" t="s">
        <v>86</v>
      </c>
      <c r="AY236" s="18" t="s">
        <v>237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84</v>
      </c>
      <c r="BK236" s="191">
        <f>ROUND(I236*H236,2)</f>
        <v>0</v>
      </c>
      <c r="BL236" s="18" t="s">
        <v>254</v>
      </c>
      <c r="BM236" s="190" t="s">
        <v>2000</v>
      </c>
    </row>
    <row r="237" spans="1:65" s="2" customFormat="1" ht="18">
      <c r="A237" s="35"/>
      <c r="B237" s="36"/>
      <c r="C237" s="37"/>
      <c r="D237" s="192" t="s">
        <v>249</v>
      </c>
      <c r="E237" s="37"/>
      <c r="F237" s="193" t="s">
        <v>1999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249</v>
      </c>
      <c r="AU237" s="18" t="s">
        <v>86</v>
      </c>
    </row>
    <row r="238" spans="1:65" s="2" customFormat="1" ht="22.25" customHeight="1">
      <c r="A238" s="35"/>
      <c r="B238" s="36"/>
      <c r="C238" s="225" t="s">
        <v>865</v>
      </c>
      <c r="D238" s="225" t="s">
        <v>680</v>
      </c>
      <c r="E238" s="226" t="s">
        <v>2001</v>
      </c>
      <c r="F238" s="227" t="s">
        <v>2002</v>
      </c>
      <c r="G238" s="228" t="s">
        <v>370</v>
      </c>
      <c r="H238" s="229">
        <v>1</v>
      </c>
      <c r="I238" s="230"/>
      <c r="J238" s="231">
        <f>ROUND(I238*H238,2)</f>
        <v>0</v>
      </c>
      <c r="K238" s="227" t="s">
        <v>19</v>
      </c>
      <c r="L238" s="232"/>
      <c r="M238" s="233" t="s">
        <v>19</v>
      </c>
      <c r="N238" s="234" t="s">
        <v>47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288</v>
      </c>
      <c r="AT238" s="190" t="s">
        <v>680</v>
      </c>
      <c r="AU238" s="190" t="s">
        <v>86</v>
      </c>
      <c r="AY238" s="18" t="s">
        <v>237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84</v>
      </c>
      <c r="BK238" s="191">
        <f>ROUND(I238*H238,2)</f>
        <v>0</v>
      </c>
      <c r="BL238" s="18" t="s">
        <v>254</v>
      </c>
      <c r="BM238" s="190" t="s">
        <v>2003</v>
      </c>
    </row>
    <row r="239" spans="1:65" s="2" customFormat="1" ht="10">
      <c r="A239" s="35"/>
      <c r="B239" s="36"/>
      <c r="C239" s="37"/>
      <c r="D239" s="192" t="s">
        <v>249</v>
      </c>
      <c r="E239" s="37"/>
      <c r="F239" s="193" t="s">
        <v>2002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249</v>
      </c>
      <c r="AU239" s="18" t="s">
        <v>86</v>
      </c>
    </row>
    <row r="240" spans="1:65" s="12" customFormat="1" ht="20.9" customHeight="1">
      <c r="B240" s="163"/>
      <c r="C240" s="164"/>
      <c r="D240" s="165" t="s">
        <v>75</v>
      </c>
      <c r="E240" s="177" t="s">
        <v>2004</v>
      </c>
      <c r="F240" s="177" t="s">
        <v>2005</v>
      </c>
      <c r="G240" s="164"/>
      <c r="H240" s="164"/>
      <c r="I240" s="167"/>
      <c r="J240" s="178">
        <f>BK240</f>
        <v>0</v>
      </c>
      <c r="K240" s="164"/>
      <c r="L240" s="169"/>
      <c r="M240" s="170"/>
      <c r="N240" s="171"/>
      <c r="O240" s="171"/>
      <c r="P240" s="172">
        <f>SUM(P241:P250)</f>
        <v>0</v>
      </c>
      <c r="Q240" s="171"/>
      <c r="R240" s="172">
        <f>SUM(R241:R250)</f>
        <v>0</v>
      </c>
      <c r="S240" s="171"/>
      <c r="T240" s="173">
        <f>SUM(T241:T250)</f>
        <v>0</v>
      </c>
      <c r="AR240" s="174" t="s">
        <v>86</v>
      </c>
      <c r="AT240" s="175" t="s">
        <v>75</v>
      </c>
      <c r="AU240" s="175" t="s">
        <v>86</v>
      </c>
      <c r="AY240" s="174" t="s">
        <v>237</v>
      </c>
      <c r="BK240" s="176">
        <f>SUM(BK241:BK250)</f>
        <v>0</v>
      </c>
    </row>
    <row r="241" spans="1:65" s="2" customFormat="1" ht="14.4" customHeight="1">
      <c r="A241" s="35"/>
      <c r="B241" s="36"/>
      <c r="C241" s="179" t="s">
        <v>873</v>
      </c>
      <c r="D241" s="179" t="s">
        <v>242</v>
      </c>
      <c r="E241" s="180" t="s">
        <v>2006</v>
      </c>
      <c r="F241" s="181" t="s">
        <v>2007</v>
      </c>
      <c r="G241" s="182" t="s">
        <v>245</v>
      </c>
      <c r="H241" s="183">
        <v>1</v>
      </c>
      <c r="I241" s="184"/>
      <c r="J241" s="185">
        <f>ROUND(I241*H241,2)</f>
        <v>0</v>
      </c>
      <c r="K241" s="181" t="s">
        <v>19</v>
      </c>
      <c r="L241" s="40"/>
      <c r="M241" s="186" t="s">
        <v>19</v>
      </c>
      <c r="N241" s="187" t="s">
        <v>47</v>
      </c>
      <c r="O241" s="65"/>
      <c r="P241" s="188">
        <f>O241*H241</f>
        <v>0</v>
      </c>
      <c r="Q241" s="188">
        <v>0</v>
      </c>
      <c r="R241" s="188">
        <f>Q241*H241</f>
        <v>0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331</v>
      </c>
      <c r="AT241" s="190" t="s">
        <v>242</v>
      </c>
      <c r="AU241" s="190" t="s">
        <v>260</v>
      </c>
      <c r="AY241" s="18" t="s">
        <v>237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84</v>
      </c>
      <c r="BK241" s="191">
        <f>ROUND(I241*H241,2)</f>
        <v>0</v>
      </c>
      <c r="BL241" s="18" t="s">
        <v>331</v>
      </c>
      <c r="BM241" s="190" t="s">
        <v>2008</v>
      </c>
    </row>
    <row r="242" spans="1:65" s="2" customFormat="1" ht="10">
      <c r="A242" s="35"/>
      <c r="B242" s="36"/>
      <c r="C242" s="37"/>
      <c r="D242" s="192" t="s">
        <v>249</v>
      </c>
      <c r="E242" s="37"/>
      <c r="F242" s="193" t="s">
        <v>2007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249</v>
      </c>
      <c r="AU242" s="18" t="s">
        <v>260</v>
      </c>
    </row>
    <row r="243" spans="1:65" s="2" customFormat="1" ht="14.4" customHeight="1">
      <c r="A243" s="35"/>
      <c r="B243" s="36"/>
      <c r="C243" s="179" t="s">
        <v>881</v>
      </c>
      <c r="D243" s="179" t="s">
        <v>242</v>
      </c>
      <c r="E243" s="180" t="s">
        <v>2009</v>
      </c>
      <c r="F243" s="181" t="s">
        <v>2010</v>
      </c>
      <c r="G243" s="182" t="s">
        <v>245</v>
      </c>
      <c r="H243" s="183">
        <v>1</v>
      </c>
      <c r="I243" s="184"/>
      <c r="J243" s="185">
        <f>ROUND(I243*H243,2)</f>
        <v>0</v>
      </c>
      <c r="K243" s="181" t="s">
        <v>19</v>
      </c>
      <c r="L243" s="40"/>
      <c r="M243" s="186" t="s">
        <v>19</v>
      </c>
      <c r="N243" s="187" t="s">
        <v>47</v>
      </c>
      <c r="O243" s="65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331</v>
      </c>
      <c r="AT243" s="190" t="s">
        <v>242</v>
      </c>
      <c r="AU243" s="190" t="s">
        <v>260</v>
      </c>
      <c r="AY243" s="18" t="s">
        <v>237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84</v>
      </c>
      <c r="BK243" s="191">
        <f>ROUND(I243*H243,2)</f>
        <v>0</v>
      </c>
      <c r="BL243" s="18" t="s">
        <v>331</v>
      </c>
      <c r="BM243" s="190" t="s">
        <v>2011</v>
      </c>
    </row>
    <row r="244" spans="1:65" s="2" customFormat="1" ht="10">
      <c r="A244" s="35"/>
      <c r="B244" s="36"/>
      <c r="C244" s="37"/>
      <c r="D244" s="192" t="s">
        <v>249</v>
      </c>
      <c r="E244" s="37"/>
      <c r="F244" s="193" t="s">
        <v>2010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249</v>
      </c>
      <c r="AU244" s="18" t="s">
        <v>260</v>
      </c>
    </row>
    <row r="245" spans="1:65" s="2" customFormat="1" ht="14.4" customHeight="1">
      <c r="A245" s="35"/>
      <c r="B245" s="36"/>
      <c r="C245" s="179" t="s">
        <v>888</v>
      </c>
      <c r="D245" s="179" t="s">
        <v>242</v>
      </c>
      <c r="E245" s="180" t="s">
        <v>2012</v>
      </c>
      <c r="F245" s="181" t="s">
        <v>2013</v>
      </c>
      <c r="G245" s="182" t="s">
        <v>245</v>
      </c>
      <c r="H245" s="183">
        <v>1</v>
      </c>
      <c r="I245" s="184"/>
      <c r="J245" s="185">
        <f>ROUND(I245*H245,2)</f>
        <v>0</v>
      </c>
      <c r="K245" s="181" t="s">
        <v>19</v>
      </c>
      <c r="L245" s="40"/>
      <c r="M245" s="186" t="s">
        <v>19</v>
      </c>
      <c r="N245" s="187" t="s">
        <v>47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331</v>
      </c>
      <c r="AT245" s="190" t="s">
        <v>242</v>
      </c>
      <c r="AU245" s="190" t="s">
        <v>260</v>
      </c>
      <c r="AY245" s="18" t="s">
        <v>237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84</v>
      </c>
      <c r="BK245" s="191">
        <f>ROUND(I245*H245,2)</f>
        <v>0</v>
      </c>
      <c r="BL245" s="18" t="s">
        <v>331</v>
      </c>
      <c r="BM245" s="190" t="s">
        <v>2014</v>
      </c>
    </row>
    <row r="246" spans="1:65" s="2" customFormat="1" ht="10">
      <c r="A246" s="35"/>
      <c r="B246" s="36"/>
      <c r="C246" s="37"/>
      <c r="D246" s="192" t="s">
        <v>249</v>
      </c>
      <c r="E246" s="37"/>
      <c r="F246" s="193" t="s">
        <v>2013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249</v>
      </c>
      <c r="AU246" s="18" t="s">
        <v>260</v>
      </c>
    </row>
    <row r="247" spans="1:65" s="2" customFormat="1" ht="22.25" customHeight="1">
      <c r="A247" s="35"/>
      <c r="B247" s="36"/>
      <c r="C247" s="179" t="s">
        <v>895</v>
      </c>
      <c r="D247" s="179" t="s">
        <v>242</v>
      </c>
      <c r="E247" s="180" t="s">
        <v>2015</v>
      </c>
      <c r="F247" s="181" t="s">
        <v>2016</v>
      </c>
      <c r="G247" s="182" t="s">
        <v>245</v>
      </c>
      <c r="H247" s="183">
        <v>1</v>
      </c>
      <c r="I247" s="184"/>
      <c r="J247" s="185">
        <f>ROUND(I247*H247,2)</f>
        <v>0</v>
      </c>
      <c r="K247" s="181" t="s">
        <v>19</v>
      </c>
      <c r="L247" s="40"/>
      <c r="M247" s="186" t="s">
        <v>19</v>
      </c>
      <c r="N247" s="187" t="s">
        <v>47</v>
      </c>
      <c r="O247" s="65"/>
      <c r="P247" s="188">
        <f>O247*H247</f>
        <v>0</v>
      </c>
      <c r="Q247" s="188">
        <v>0</v>
      </c>
      <c r="R247" s="188">
        <f>Q247*H247</f>
        <v>0</v>
      </c>
      <c r="S247" s="188">
        <v>0</v>
      </c>
      <c r="T247" s="18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331</v>
      </c>
      <c r="AT247" s="190" t="s">
        <v>242</v>
      </c>
      <c r="AU247" s="190" t="s">
        <v>260</v>
      </c>
      <c r="AY247" s="18" t="s">
        <v>237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84</v>
      </c>
      <c r="BK247" s="191">
        <f>ROUND(I247*H247,2)</f>
        <v>0</v>
      </c>
      <c r="BL247" s="18" t="s">
        <v>331</v>
      </c>
      <c r="BM247" s="190" t="s">
        <v>2017</v>
      </c>
    </row>
    <row r="248" spans="1:65" s="2" customFormat="1" ht="10">
      <c r="A248" s="35"/>
      <c r="B248" s="36"/>
      <c r="C248" s="37"/>
      <c r="D248" s="192" t="s">
        <v>249</v>
      </c>
      <c r="E248" s="37"/>
      <c r="F248" s="193" t="s">
        <v>2016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249</v>
      </c>
      <c r="AU248" s="18" t="s">
        <v>260</v>
      </c>
    </row>
    <row r="249" spans="1:65" s="2" customFormat="1" ht="14.4" customHeight="1">
      <c r="A249" s="35"/>
      <c r="B249" s="36"/>
      <c r="C249" s="179" t="s">
        <v>901</v>
      </c>
      <c r="D249" s="179" t="s">
        <v>242</v>
      </c>
      <c r="E249" s="180" t="s">
        <v>2018</v>
      </c>
      <c r="F249" s="181" t="s">
        <v>2019</v>
      </c>
      <c r="G249" s="182" t="s">
        <v>245</v>
      </c>
      <c r="H249" s="183">
        <v>1</v>
      </c>
      <c r="I249" s="184"/>
      <c r="J249" s="185">
        <f>ROUND(I249*H249,2)</f>
        <v>0</v>
      </c>
      <c r="K249" s="181" t="s">
        <v>19</v>
      </c>
      <c r="L249" s="40"/>
      <c r="M249" s="186" t="s">
        <v>19</v>
      </c>
      <c r="N249" s="187" t="s">
        <v>47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331</v>
      </c>
      <c r="AT249" s="190" t="s">
        <v>242</v>
      </c>
      <c r="AU249" s="190" t="s">
        <v>260</v>
      </c>
      <c r="AY249" s="18" t="s">
        <v>237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84</v>
      </c>
      <c r="BK249" s="191">
        <f>ROUND(I249*H249,2)</f>
        <v>0</v>
      </c>
      <c r="BL249" s="18" t="s">
        <v>331</v>
      </c>
      <c r="BM249" s="190" t="s">
        <v>2020</v>
      </c>
    </row>
    <row r="250" spans="1:65" s="2" customFormat="1" ht="10">
      <c r="A250" s="35"/>
      <c r="B250" s="36"/>
      <c r="C250" s="37"/>
      <c r="D250" s="192" t="s">
        <v>249</v>
      </c>
      <c r="E250" s="37"/>
      <c r="F250" s="193" t="s">
        <v>2019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249</v>
      </c>
      <c r="AU250" s="18" t="s">
        <v>260</v>
      </c>
    </row>
    <row r="251" spans="1:65" s="12" customFormat="1" ht="25.9" customHeight="1">
      <c r="B251" s="163"/>
      <c r="C251" s="164"/>
      <c r="D251" s="165" t="s">
        <v>75</v>
      </c>
      <c r="E251" s="166" t="s">
        <v>82</v>
      </c>
      <c r="F251" s="166" t="s">
        <v>238</v>
      </c>
      <c r="G251" s="164"/>
      <c r="H251" s="164"/>
      <c r="I251" s="167"/>
      <c r="J251" s="168">
        <f>BK251</f>
        <v>0</v>
      </c>
      <c r="K251" s="164"/>
      <c r="L251" s="169"/>
      <c r="M251" s="170"/>
      <c r="N251" s="171"/>
      <c r="O251" s="171"/>
      <c r="P251" s="172">
        <f>P252+P255+P260+P263</f>
        <v>0</v>
      </c>
      <c r="Q251" s="171"/>
      <c r="R251" s="172">
        <f>R252+R255+R260+R263</f>
        <v>0</v>
      </c>
      <c r="S251" s="171"/>
      <c r="T251" s="173">
        <f>T252+T255+T260+T263</f>
        <v>0</v>
      </c>
      <c r="AR251" s="174" t="s">
        <v>239</v>
      </c>
      <c r="AT251" s="175" t="s">
        <v>75</v>
      </c>
      <c r="AU251" s="175" t="s">
        <v>76</v>
      </c>
      <c r="AY251" s="174" t="s">
        <v>237</v>
      </c>
      <c r="BK251" s="176">
        <f>BK252+BK255+BK260+BK263</f>
        <v>0</v>
      </c>
    </row>
    <row r="252" spans="1:65" s="12" customFormat="1" ht="22.75" customHeight="1">
      <c r="B252" s="163"/>
      <c r="C252" s="164"/>
      <c r="D252" s="165" t="s">
        <v>75</v>
      </c>
      <c r="E252" s="177" t="s">
        <v>240</v>
      </c>
      <c r="F252" s="177" t="s">
        <v>241</v>
      </c>
      <c r="G252" s="164"/>
      <c r="H252" s="164"/>
      <c r="I252" s="167"/>
      <c r="J252" s="178">
        <f>BK252</f>
        <v>0</v>
      </c>
      <c r="K252" s="164"/>
      <c r="L252" s="169"/>
      <c r="M252" s="170"/>
      <c r="N252" s="171"/>
      <c r="O252" s="171"/>
      <c r="P252" s="172">
        <f>SUM(P253:P254)</f>
        <v>0</v>
      </c>
      <c r="Q252" s="171"/>
      <c r="R252" s="172">
        <f>SUM(R253:R254)</f>
        <v>0</v>
      </c>
      <c r="S252" s="171"/>
      <c r="T252" s="173">
        <f>SUM(T253:T254)</f>
        <v>0</v>
      </c>
      <c r="AR252" s="174" t="s">
        <v>239</v>
      </c>
      <c r="AT252" s="175" t="s">
        <v>75</v>
      </c>
      <c r="AU252" s="175" t="s">
        <v>84</v>
      </c>
      <c r="AY252" s="174" t="s">
        <v>237</v>
      </c>
      <c r="BK252" s="176">
        <f>SUM(BK253:BK254)</f>
        <v>0</v>
      </c>
    </row>
    <row r="253" spans="1:65" s="2" customFormat="1" ht="14.4" customHeight="1">
      <c r="A253" s="35"/>
      <c r="B253" s="36"/>
      <c r="C253" s="179" t="s">
        <v>908</v>
      </c>
      <c r="D253" s="179" t="s">
        <v>242</v>
      </c>
      <c r="E253" s="180" t="s">
        <v>1793</v>
      </c>
      <c r="F253" s="181" t="s">
        <v>1794</v>
      </c>
      <c r="G253" s="182" t="s">
        <v>370</v>
      </c>
      <c r="H253" s="183">
        <v>1</v>
      </c>
      <c r="I253" s="184"/>
      <c r="J253" s="185">
        <f>ROUND(I253*H253,2)</f>
        <v>0</v>
      </c>
      <c r="K253" s="181" t="s">
        <v>19</v>
      </c>
      <c r="L253" s="40"/>
      <c r="M253" s="186" t="s">
        <v>19</v>
      </c>
      <c r="N253" s="187" t="s">
        <v>47</v>
      </c>
      <c r="O253" s="65"/>
      <c r="P253" s="188">
        <f>O253*H253</f>
        <v>0</v>
      </c>
      <c r="Q253" s="188">
        <v>0</v>
      </c>
      <c r="R253" s="188">
        <f>Q253*H253</f>
        <v>0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247</v>
      </c>
      <c r="AT253" s="190" t="s">
        <v>242</v>
      </c>
      <c r="AU253" s="190" t="s">
        <v>86</v>
      </c>
      <c r="AY253" s="18" t="s">
        <v>237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84</v>
      </c>
      <c r="BK253" s="191">
        <f>ROUND(I253*H253,2)</f>
        <v>0</v>
      </c>
      <c r="BL253" s="18" t="s">
        <v>247</v>
      </c>
      <c r="BM253" s="190" t="s">
        <v>2021</v>
      </c>
    </row>
    <row r="254" spans="1:65" s="2" customFormat="1" ht="10">
      <c r="A254" s="35"/>
      <c r="B254" s="36"/>
      <c r="C254" s="37"/>
      <c r="D254" s="192" t="s">
        <v>249</v>
      </c>
      <c r="E254" s="37"/>
      <c r="F254" s="193" t="s">
        <v>1794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249</v>
      </c>
      <c r="AU254" s="18" t="s">
        <v>86</v>
      </c>
    </row>
    <row r="255" spans="1:65" s="12" customFormat="1" ht="22.75" customHeight="1">
      <c r="B255" s="163"/>
      <c r="C255" s="164"/>
      <c r="D255" s="165" t="s">
        <v>75</v>
      </c>
      <c r="E255" s="177" t="s">
        <v>320</v>
      </c>
      <c r="F255" s="177" t="s">
        <v>321</v>
      </c>
      <c r="G255" s="164"/>
      <c r="H255" s="164"/>
      <c r="I255" s="167"/>
      <c r="J255" s="178">
        <f>BK255</f>
        <v>0</v>
      </c>
      <c r="K255" s="164"/>
      <c r="L255" s="169"/>
      <c r="M255" s="170"/>
      <c r="N255" s="171"/>
      <c r="O255" s="171"/>
      <c r="P255" s="172">
        <f>SUM(P256:P259)</f>
        <v>0</v>
      </c>
      <c r="Q255" s="171"/>
      <c r="R255" s="172">
        <f>SUM(R256:R259)</f>
        <v>0</v>
      </c>
      <c r="S255" s="171"/>
      <c r="T255" s="173">
        <f>SUM(T256:T259)</f>
        <v>0</v>
      </c>
      <c r="AR255" s="174" t="s">
        <v>239</v>
      </c>
      <c r="AT255" s="175" t="s">
        <v>75</v>
      </c>
      <c r="AU255" s="175" t="s">
        <v>84</v>
      </c>
      <c r="AY255" s="174" t="s">
        <v>237</v>
      </c>
      <c r="BK255" s="176">
        <f>SUM(BK256:BK259)</f>
        <v>0</v>
      </c>
    </row>
    <row r="256" spans="1:65" s="2" customFormat="1" ht="14.4" customHeight="1">
      <c r="A256" s="35"/>
      <c r="B256" s="36"/>
      <c r="C256" s="179" t="s">
        <v>914</v>
      </c>
      <c r="D256" s="179" t="s">
        <v>242</v>
      </c>
      <c r="E256" s="180" t="s">
        <v>1699</v>
      </c>
      <c r="F256" s="181" t="s">
        <v>1700</v>
      </c>
      <c r="G256" s="182" t="s">
        <v>858</v>
      </c>
      <c r="H256" s="183">
        <v>40</v>
      </c>
      <c r="I256" s="184"/>
      <c r="J256" s="185">
        <f>ROUND(I256*H256,2)</f>
        <v>0</v>
      </c>
      <c r="K256" s="181" t="s">
        <v>19</v>
      </c>
      <c r="L256" s="40"/>
      <c r="M256" s="186" t="s">
        <v>19</v>
      </c>
      <c r="N256" s="187" t="s">
        <v>47</v>
      </c>
      <c r="O256" s="65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247</v>
      </c>
      <c r="AT256" s="190" t="s">
        <v>242</v>
      </c>
      <c r="AU256" s="190" t="s">
        <v>86</v>
      </c>
      <c r="AY256" s="18" t="s">
        <v>237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84</v>
      </c>
      <c r="BK256" s="191">
        <f>ROUND(I256*H256,2)</f>
        <v>0</v>
      </c>
      <c r="BL256" s="18" t="s">
        <v>247</v>
      </c>
      <c r="BM256" s="190" t="s">
        <v>2022</v>
      </c>
    </row>
    <row r="257" spans="1:65" s="2" customFormat="1" ht="10">
      <c r="A257" s="35"/>
      <c r="B257" s="36"/>
      <c r="C257" s="37"/>
      <c r="D257" s="192" t="s">
        <v>249</v>
      </c>
      <c r="E257" s="37"/>
      <c r="F257" s="193" t="s">
        <v>1700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249</v>
      </c>
      <c r="AU257" s="18" t="s">
        <v>86</v>
      </c>
    </row>
    <row r="258" spans="1:65" s="2" customFormat="1" ht="14.4" customHeight="1">
      <c r="A258" s="35"/>
      <c r="B258" s="36"/>
      <c r="C258" s="179" t="s">
        <v>1280</v>
      </c>
      <c r="D258" s="179" t="s">
        <v>242</v>
      </c>
      <c r="E258" s="180" t="s">
        <v>1702</v>
      </c>
      <c r="F258" s="181" t="s">
        <v>1703</v>
      </c>
      <c r="G258" s="182" t="s">
        <v>245</v>
      </c>
      <c r="H258" s="183">
        <v>1</v>
      </c>
      <c r="I258" s="184"/>
      <c r="J258" s="185">
        <f>ROUND(I258*H258,2)</f>
        <v>0</v>
      </c>
      <c r="K258" s="181" t="s">
        <v>19</v>
      </c>
      <c r="L258" s="40"/>
      <c r="M258" s="186" t="s">
        <v>19</v>
      </c>
      <c r="N258" s="187" t="s">
        <v>47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247</v>
      </c>
      <c r="AT258" s="190" t="s">
        <v>242</v>
      </c>
      <c r="AU258" s="190" t="s">
        <v>86</v>
      </c>
      <c r="AY258" s="18" t="s">
        <v>237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84</v>
      </c>
      <c r="BK258" s="191">
        <f>ROUND(I258*H258,2)</f>
        <v>0</v>
      </c>
      <c r="BL258" s="18" t="s">
        <v>247</v>
      </c>
      <c r="BM258" s="190" t="s">
        <v>2023</v>
      </c>
    </row>
    <row r="259" spans="1:65" s="2" customFormat="1" ht="10">
      <c r="A259" s="35"/>
      <c r="B259" s="36"/>
      <c r="C259" s="37"/>
      <c r="D259" s="192" t="s">
        <v>249</v>
      </c>
      <c r="E259" s="37"/>
      <c r="F259" s="193" t="s">
        <v>1703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249</v>
      </c>
      <c r="AU259" s="18" t="s">
        <v>86</v>
      </c>
    </row>
    <row r="260" spans="1:65" s="12" customFormat="1" ht="22.75" customHeight="1">
      <c r="B260" s="163"/>
      <c r="C260" s="164"/>
      <c r="D260" s="165" t="s">
        <v>75</v>
      </c>
      <c r="E260" s="177" t="s">
        <v>1705</v>
      </c>
      <c r="F260" s="177" t="s">
        <v>1706</v>
      </c>
      <c r="G260" s="164"/>
      <c r="H260" s="164"/>
      <c r="I260" s="167"/>
      <c r="J260" s="178">
        <f>BK260</f>
        <v>0</v>
      </c>
      <c r="K260" s="164"/>
      <c r="L260" s="169"/>
      <c r="M260" s="170"/>
      <c r="N260" s="171"/>
      <c r="O260" s="171"/>
      <c r="P260" s="172">
        <f>SUM(P261:P262)</f>
        <v>0</v>
      </c>
      <c r="Q260" s="171"/>
      <c r="R260" s="172">
        <f>SUM(R261:R262)</f>
        <v>0</v>
      </c>
      <c r="S260" s="171"/>
      <c r="T260" s="173">
        <f>SUM(T261:T262)</f>
        <v>0</v>
      </c>
      <c r="AR260" s="174" t="s">
        <v>239</v>
      </c>
      <c r="AT260" s="175" t="s">
        <v>75</v>
      </c>
      <c r="AU260" s="175" t="s">
        <v>84</v>
      </c>
      <c r="AY260" s="174" t="s">
        <v>237</v>
      </c>
      <c r="BK260" s="176">
        <f>SUM(BK261:BK262)</f>
        <v>0</v>
      </c>
    </row>
    <row r="261" spans="1:65" s="2" customFormat="1" ht="14.4" customHeight="1">
      <c r="A261" s="35"/>
      <c r="B261" s="36"/>
      <c r="C261" s="179" t="s">
        <v>1287</v>
      </c>
      <c r="D261" s="179" t="s">
        <v>242</v>
      </c>
      <c r="E261" s="180" t="s">
        <v>1707</v>
      </c>
      <c r="F261" s="181" t="s">
        <v>1708</v>
      </c>
      <c r="G261" s="182" t="s">
        <v>245</v>
      </c>
      <c r="H261" s="183">
        <v>1</v>
      </c>
      <c r="I261" s="184"/>
      <c r="J261" s="185">
        <f>ROUND(I261*H261,2)</f>
        <v>0</v>
      </c>
      <c r="K261" s="181" t="s">
        <v>19</v>
      </c>
      <c r="L261" s="40"/>
      <c r="M261" s="186" t="s">
        <v>19</v>
      </c>
      <c r="N261" s="187" t="s">
        <v>47</v>
      </c>
      <c r="O261" s="65"/>
      <c r="P261" s="188">
        <f>O261*H261</f>
        <v>0</v>
      </c>
      <c r="Q261" s="188">
        <v>0</v>
      </c>
      <c r="R261" s="188">
        <f>Q261*H261</f>
        <v>0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247</v>
      </c>
      <c r="AT261" s="190" t="s">
        <v>242</v>
      </c>
      <c r="AU261" s="190" t="s">
        <v>86</v>
      </c>
      <c r="AY261" s="18" t="s">
        <v>237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84</v>
      </c>
      <c r="BK261" s="191">
        <f>ROUND(I261*H261,2)</f>
        <v>0</v>
      </c>
      <c r="BL261" s="18" t="s">
        <v>247</v>
      </c>
      <c r="BM261" s="190" t="s">
        <v>2024</v>
      </c>
    </row>
    <row r="262" spans="1:65" s="2" customFormat="1" ht="10">
      <c r="A262" s="35"/>
      <c r="B262" s="36"/>
      <c r="C262" s="37"/>
      <c r="D262" s="192" t="s">
        <v>249</v>
      </c>
      <c r="E262" s="37"/>
      <c r="F262" s="193" t="s">
        <v>1708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249</v>
      </c>
      <c r="AU262" s="18" t="s">
        <v>86</v>
      </c>
    </row>
    <row r="263" spans="1:65" s="12" customFormat="1" ht="22.75" customHeight="1">
      <c r="B263" s="163"/>
      <c r="C263" s="164"/>
      <c r="D263" s="165" t="s">
        <v>75</v>
      </c>
      <c r="E263" s="177" t="s">
        <v>360</v>
      </c>
      <c r="F263" s="177" t="s">
        <v>361</v>
      </c>
      <c r="G263" s="164"/>
      <c r="H263" s="164"/>
      <c r="I263" s="167"/>
      <c r="J263" s="178">
        <f>BK263</f>
        <v>0</v>
      </c>
      <c r="K263" s="164"/>
      <c r="L263" s="169"/>
      <c r="M263" s="170"/>
      <c r="N263" s="171"/>
      <c r="O263" s="171"/>
      <c r="P263" s="172">
        <f>SUM(P264:P267)</f>
        <v>0</v>
      </c>
      <c r="Q263" s="171"/>
      <c r="R263" s="172">
        <f>SUM(R264:R267)</f>
        <v>0</v>
      </c>
      <c r="S263" s="171"/>
      <c r="T263" s="173">
        <f>SUM(T264:T267)</f>
        <v>0</v>
      </c>
      <c r="AR263" s="174" t="s">
        <v>239</v>
      </c>
      <c r="AT263" s="175" t="s">
        <v>75</v>
      </c>
      <c r="AU263" s="175" t="s">
        <v>84</v>
      </c>
      <c r="AY263" s="174" t="s">
        <v>237</v>
      </c>
      <c r="BK263" s="176">
        <f>SUM(BK264:BK267)</f>
        <v>0</v>
      </c>
    </row>
    <row r="264" spans="1:65" s="2" customFormat="1" ht="14.4" customHeight="1">
      <c r="A264" s="35"/>
      <c r="B264" s="36"/>
      <c r="C264" s="179" t="s">
        <v>1290</v>
      </c>
      <c r="D264" s="179" t="s">
        <v>242</v>
      </c>
      <c r="E264" s="180" t="s">
        <v>1710</v>
      </c>
      <c r="F264" s="181" t="s">
        <v>1841</v>
      </c>
      <c r="G264" s="182" t="s">
        <v>245</v>
      </c>
      <c r="H264" s="183">
        <v>1</v>
      </c>
      <c r="I264" s="184"/>
      <c r="J264" s="185">
        <f>ROUND(I264*H264,2)</f>
        <v>0</v>
      </c>
      <c r="K264" s="181" t="s">
        <v>19</v>
      </c>
      <c r="L264" s="40"/>
      <c r="M264" s="186" t="s">
        <v>19</v>
      </c>
      <c r="N264" s="187" t="s">
        <v>47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247</v>
      </c>
      <c r="AT264" s="190" t="s">
        <v>242</v>
      </c>
      <c r="AU264" s="190" t="s">
        <v>86</v>
      </c>
      <c r="AY264" s="18" t="s">
        <v>237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84</v>
      </c>
      <c r="BK264" s="191">
        <f>ROUND(I264*H264,2)</f>
        <v>0</v>
      </c>
      <c r="BL264" s="18" t="s">
        <v>247</v>
      </c>
      <c r="BM264" s="190" t="s">
        <v>2025</v>
      </c>
    </row>
    <row r="265" spans="1:65" s="2" customFormat="1" ht="10">
      <c r="A265" s="35"/>
      <c r="B265" s="36"/>
      <c r="C265" s="37"/>
      <c r="D265" s="192" t="s">
        <v>249</v>
      </c>
      <c r="E265" s="37"/>
      <c r="F265" s="193" t="s">
        <v>1841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249</v>
      </c>
      <c r="AU265" s="18" t="s">
        <v>86</v>
      </c>
    </row>
    <row r="266" spans="1:65" s="2" customFormat="1" ht="14.4" customHeight="1">
      <c r="A266" s="35"/>
      <c r="B266" s="36"/>
      <c r="C266" s="179" t="s">
        <v>1296</v>
      </c>
      <c r="D266" s="179" t="s">
        <v>242</v>
      </c>
      <c r="E266" s="180" t="s">
        <v>1843</v>
      </c>
      <c r="F266" s="181" t="s">
        <v>1844</v>
      </c>
      <c r="G266" s="182" t="s">
        <v>245</v>
      </c>
      <c r="H266" s="183">
        <v>1</v>
      </c>
      <c r="I266" s="184"/>
      <c r="J266" s="185">
        <f>ROUND(I266*H266,2)</f>
        <v>0</v>
      </c>
      <c r="K266" s="181" t="s">
        <v>19</v>
      </c>
      <c r="L266" s="40"/>
      <c r="M266" s="186" t="s">
        <v>19</v>
      </c>
      <c r="N266" s="187" t="s">
        <v>47</v>
      </c>
      <c r="O266" s="65"/>
      <c r="P266" s="188">
        <f>O266*H266</f>
        <v>0</v>
      </c>
      <c r="Q266" s="188">
        <v>0</v>
      </c>
      <c r="R266" s="188">
        <f>Q266*H266</f>
        <v>0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247</v>
      </c>
      <c r="AT266" s="190" t="s">
        <v>242</v>
      </c>
      <c r="AU266" s="190" t="s">
        <v>86</v>
      </c>
      <c r="AY266" s="18" t="s">
        <v>237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84</v>
      </c>
      <c r="BK266" s="191">
        <f>ROUND(I266*H266,2)</f>
        <v>0</v>
      </c>
      <c r="BL266" s="18" t="s">
        <v>247</v>
      </c>
      <c r="BM266" s="190" t="s">
        <v>2026</v>
      </c>
    </row>
    <row r="267" spans="1:65" s="2" customFormat="1" ht="10">
      <c r="A267" s="35"/>
      <c r="B267" s="36"/>
      <c r="C267" s="37"/>
      <c r="D267" s="192" t="s">
        <v>249</v>
      </c>
      <c r="E267" s="37"/>
      <c r="F267" s="193" t="s">
        <v>1844</v>
      </c>
      <c r="G267" s="37"/>
      <c r="H267" s="37"/>
      <c r="I267" s="194"/>
      <c r="J267" s="37"/>
      <c r="K267" s="37"/>
      <c r="L267" s="40"/>
      <c r="M267" s="248"/>
      <c r="N267" s="249"/>
      <c r="O267" s="250"/>
      <c r="P267" s="250"/>
      <c r="Q267" s="250"/>
      <c r="R267" s="250"/>
      <c r="S267" s="250"/>
      <c r="T267" s="251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249</v>
      </c>
      <c r="AU267" s="18" t="s">
        <v>86</v>
      </c>
    </row>
    <row r="268" spans="1:65" s="2" customFormat="1" ht="7" customHeight="1">
      <c r="A268" s="35"/>
      <c r="B268" s="48"/>
      <c r="C268" s="49"/>
      <c r="D268" s="49"/>
      <c r="E268" s="49"/>
      <c r="F268" s="49"/>
      <c r="G268" s="49"/>
      <c r="H268" s="49"/>
      <c r="I268" s="49"/>
      <c r="J268" s="49"/>
      <c r="K268" s="49"/>
      <c r="L268" s="40"/>
      <c r="M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</row>
  </sheetData>
  <sheetProtection password="C8E5" sheet="1" objects="1" scenarios="1"/>
  <autoFilter ref="C97:K267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2:BM22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120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2028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ROUND((SUM(BE86:BE227)),  2)</f>
        <v>0</v>
      </c>
      <c r="G35" s="35"/>
      <c r="H35" s="35"/>
      <c r="I35" s="125">
        <v>0.21</v>
      </c>
      <c r="J35" s="124">
        <f>ROUND(((SUM(BE86:BE227))*I35),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ROUND((SUM(BF86:BF227)),  2)</f>
        <v>0</v>
      </c>
      <c r="G36" s="35"/>
      <c r="H36" s="35"/>
      <c r="I36" s="125">
        <v>0.15</v>
      </c>
      <c r="J36" s="124">
        <f>ROUND(((SUM(BF86:BF227))*I36),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ROUND((SUM(BG86:BG227)),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ROUND((SUM(BH86:BH227)),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ROUND((SUM(BI86:BI227)),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03.1 - Prostor laboratoří, přípraven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2029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03.1 - Prostor laboratoří, přípraven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2031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SUM(P88:P227)</f>
        <v>0</v>
      </c>
      <c r="Q87" s="171"/>
      <c r="R87" s="172">
        <f>SUM(R88:R227)</f>
        <v>0</v>
      </c>
      <c r="S87" s="171"/>
      <c r="T87" s="173">
        <f>SUM(T88:T227)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SUM(BK88:BK227)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2032</v>
      </c>
      <c r="F88" s="181" t="s">
        <v>2033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2034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2033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27">
      <c r="A90" s="35"/>
      <c r="B90" s="36"/>
      <c r="C90" s="37"/>
      <c r="D90" s="192" t="s">
        <v>345</v>
      </c>
      <c r="E90" s="37"/>
      <c r="F90" s="221" t="s">
        <v>2035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2" customFormat="1" ht="14.4" customHeight="1">
      <c r="A91" s="35"/>
      <c r="B91" s="36"/>
      <c r="C91" s="179" t="s">
        <v>86</v>
      </c>
      <c r="D91" s="179" t="s">
        <v>242</v>
      </c>
      <c r="E91" s="180" t="s">
        <v>2036</v>
      </c>
      <c r="F91" s="181" t="s">
        <v>2037</v>
      </c>
      <c r="G91" s="182" t="s">
        <v>245</v>
      </c>
      <c r="H91" s="183">
        <v>1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47</v>
      </c>
      <c r="O91" s="65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254</v>
      </c>
      <c r="AT91" s="190" t="s">
        <v>242</v>
      </c>
      <c r="AU91" s="190" t="s">
        <v>84</v>
      </c>
      <c r="AY91" s="18" t="s">
        <v>237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84</v>
      </c>
      <c r="BK91" s="191">
        <f>ROUND(I91*H91,2)</f>
        <v>0</v>
      </c>
      <c r="BL91" s="18" t="s">
        <v>254</v>
      </c>
      <c r="BM91" s="190" t="s">
        <v>2038</v>
      </c>
    </row>
    <row r="92" spans="1:65" s="2" customFormat="1" ht="10">
      <c r="A92" s="35"/>
      <c r="B92" s="36"/>
      <c r="C92" s="37"/>
      <c r="D92" s="192" t="s">
        <v>249</v>
      </c>
      <c r="E92" s="37"/>
      <c r="F92" s="193" t="s">
        <v>2037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84</v>
      </c>
    </row>
    <row r="93" spans="1:65" s="2" customFormat="1" ht="27">
      <c r="A93" s="35"/>
      <c r="B93" s="36"/>
      <c r="C93" s="37"/>
      <c r="D93" s="192" t="s">
        <v>345</v>
      </c>
      <c r="E93" s="37"/>
      <c r="F93" s="221" t="s">
        <v>2035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345</v>
      </c>
      <c r="AU93" s="18" t="s">
        <v>84</v>
      </c>
    </row>
    <row r="94" spans="1:65" s="2" customFormat="1" ht="14.4" customHeight="1">
      <c r="A94" s="35"/>
      <c r="B94" s="36"/>
      <c r="C94" s="179" t="s">
        <v>260</v>
      </c>
      <c r="D94" s="179" t="s">
        <v>242</v>
      </c>
      <c r="E94" s="180" t="s">
        <v>2039</v>
      </c>
      <c r="F94" s="181" t="s">
        <v>2040</v>
      </c>
      <c r="G94" s="182" t="s">
        <v>853</v>
      </c>
      <c r="H94" s="183">
        <v>30</v>
      </c>
      <c r="I94" s="184"/>
      <c r="J94" s="185">
        <f>ROUND(I94*H94,2)</f>
        <v>0</v>
      </c>
      <c r="K94" s="181" t="s">
        <v>19</v>
      </c>
      <c r="L94" s="40"/>
      <c r="M94" s="186" t="s">
        <v>19</v>
      </c>
      <c r="N94" s="187" t="s">
        <v>47</v>
      </c>
      <c r="O94" s="65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254</v>
      </c>
      <c r="AT94" s="190" t="s">
        <v>242</v>
      </c>
      <c r="AU94" s="190" t="s">
        <v>84</v>
      </c>
      <c r="AY94" s="18" t="s">
        <v>237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84</v>
      </c>
      <c r="BK94" s="191">
        <f>ROUND(I94*H94,2)</f>
        <v>0</v>
      </c>
      <c r="BL94" s="18" t="s">
        <v>254</v>
      </c>
      <c r="BM94" s="190" t="s">
        <v>2041</v>
      </c>
    </row>
    <row r="95" spans="1:65" s="2" customFormat="1" ht="10">
      <c r="A95" s="35"/>
      <c r="B95" s="36"/>
      <c r="C95" s="37"/>
      <c r="D95" s="192" t="s">
        <v>249</v>
      </c>
      <c r="E95" s="37"/>
      <c r="F95" s="193" t="s">
        <v>2040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249</v>
      </c>
      <c r="AU95" s="18" t="s">
        <v>84</v>
      </c>
    </row>
    <row r="96" spans="1:65" s="2" customFormat="1" ht="27">
      <c r="A96" s="35"/>
      <c r="B96" s="36"/>
      <c r="C96" s="37"/>
      <c r="D96" s="192" t="s">
        <v>345</v>
      </c>
      <c r="E96" s="37"/>
      <c r="F96" s="221" t="s">
        <v>2042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345</v>
      </c>
      <c r="AU96" s="18" t="s">
        <v>84</v>
      </c>
    </row>
    <row r="97" spans="1:65" s="13" customFormat="1" ht="10">
      <c r="B97" s="199"/>
      <c r="C97" s="200"/>
      <c r="D97" s="192" t="s">
        <v>252</v>
      </c>
      <c r="E97" s="201" t="s">
        <v>19</v>
      </c>
      <c r="F97" s="202" t="s">
        <v>590</v>
      </c>
      <c r="G97" s="200"/>
      <c r="H97" s="203">
        <v>30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252</v>
      </c>
      <c r="AU97" s="209" t="s">
        <v>84</v>
      </c>
      <c r="AV97" s="13" t="s">
        <v>86</v>
      </c>
      <c r="AW97" s="13" t="s">
        <v>37</v>
      </c>
      <c r="AX97" s="13" t="s">
        <v>76</v>
      </c>
      <c r="AY97" s="209" t="s">
        <v>237</v>
      </c>
    </row>
    <row r="98" spans="1:65" s="14" customFormat="1" ht="10">
      <c r="B98" s="210"/>
      <c r="C98" s="211"/>
      <c r="D98" s="192" t="s">
        <v>252</v>
      </c>
      <c r="E98" s="212" t="s">
        <v>19</v>
      </c>
      <c r="F98" s="213" t="s">
        <v>253</v>
      </c>
      <c r="G98" s="211"/>
      <c r="H98" s="214">
        <v>30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252</v>
      </c>
      <c r="AU98" s="220" t="s">
        <v>84</v>
      </c>
      <c r="AV98" s="14" t="s">
        <v>254</v>
      </c>
      <c r="AW98" s="14" t="s">
        <v>37</v>
      </c>
      <c r="AX98" s="14" t="s">
        <v>84</v>
      </c>
      <c r="AY98" s="220" t="s">
        <v>237</v>
      </c>
    </row>
    <row r="99" spans="1:65" s="2" customFormat="1" ht="14.4" customHeight="1">
      <c r="A99" s="35"/>
      <c r="B99" s="36"/>
      <c r="C99" s="179" t="s">
        <v>254</v>
      </c>
      <c r="D99" s="179" t="s">
        <v>242</v>
      </c>
      <c r="E99" s="180" t="s">
        <v>2043</v>
      </c>
      <c r="F99" s="181" t="s">
        <v>2044</v>
      </c>
      <c r="G99" s="182" t="s">
        <v>245</v>
      </c>
      <c r="H99" s="183">
        <v>1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47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254</v>
      </c>
      <c r="AT99" s="190" t="s">
        <v>242</v>
      </c>
      <c r="AU99" s="190" t="s">
        <v>84</v>
      </c>
      <c r="AY99" s="18" t="s">
        <v>237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84</v>
      </c>
      <c r="BK99" s="191">
        <f>ROUND(I99*H99,2)</f>
        <v>0</v>
      </c>
      <c r="BL99" s="18" t="s">
        <v>254</v>
      </c>
      <c r="BM99" s="190" t="s">
        <v>2045</v>
      </c>
    </row>
    <row r="100" spans="1:65" s="2" customFormat="1" ht="10">
      <c r="A100" s="35"/>
      <c r="B100" s="36"/>
      <c r="C100" s="37"/>
      <c r="D100" s="192" t="s">
        <v>249</v>
      </c>
      <c r="E100" s="37"/>
      <c r="F100" s="193" t="s">
        <v>2044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249</v>
      </c>
      <c r="AU100" s="18" t="s">
        <v>84</v>
      </c>
    </row>
    <row r="101" spans="1:65" s="2" customFormat="1" ht="45">
      <c r="A101" s="35"/>
      <c r="B101" s="36"/>
      <c r="C101" s="37"/>
      <c r="D101" s="192" t="s">
        <v>345</v>
      </c>
      <c r="E101" s="37"/>
      <c r="F101" s="221" t="s">
        <v>2046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345</v>
      </c>
      <c r="AU101" s="18" t="s">
        <v>84</v>
      </c>
    </row>
    <row r="102" spans="1:65" s="13" customFormat="1" ht="10">
      <c r="B102" s="199"/>
      <c r="C102" s="200"/>
      <c r="D102" s="192" t="s">
        <v>252</v>
      </c>
      <c r="E102" s="201" t="s">
        <v>19</v>
      </c>
      <c r="F102" s="202" t="s">
        <v>84</v>
      </c>
      <c r="G102" s="200"/>
      <c r="H102" s="203">
        <v>1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252</v>
      </c>
      <c r="AU102" s="209" t="s">
        <v>84</v>
      </c>
      <c r="AV102" s="13" t="s">
        <v>86</v>
      </c>
      <c r="AW102" s="13" t="s">
        <v>37</v>
      </c>
      <c r="AX102" s="13" t="s">
        <v>76</v>
      </c>
      <c r="AY102" s="209" t="s">
        <v>237</v>
      </c>
    </row>
    <row r="103" spans="1:65" s="14" customFormat="1" ht="10">
      <c r="B103" s="210"/>
      <c r="C103" s="211"/>
      <c r="D103" s="192" t="s">
        <v>252</v>
      </c>
      <c r="E103" s="212" t="s">
        <v>19</v>
      </c>
      <c r="F103" s="213" t="s">
        <v>253</v>
      </c>
      <c r="G103" s="211"/>
      <c r="H103" s="214">
        <v>1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252</v>
      </c>
      <c r="AU103" s="220" t="s">
        <v>84</v>
      </c>
      <c r="AV103" s="14" t="s">
        <v>254</v>
      </c>
      <c r="AW103" s="14" t="s">
        <v>37</v>
      </c>
      <c r="AX103" s="14" t="s">
        <v>84</v>
      </c>
      <c r="AY103" s="220" t="s">
        <v>237</v>
      </c>
    </row>
    <row r="104" spans="1:65" s="2" customFormat="1" ht="14.4" customHeight="1">
      <c r="A104" s="35"/>
      <c r="B104" s="36"/>
      <c r="C104" s="179" t="s">
        <v>239</v>
      </c>
      <c r="D104" s="179" t="s">
        <v>242</v>
      </c>
      <c r="E104" s="180" t="s">
        <v>2047</v>
      </c>
      <c r="F104" s="181" t="s">
        <v>2048</v>
      </c>
      <c r="G104" s="182" t="s">
        <v>245</v>
      </c>
      <c r="H104" s="183">
        <v>1</v>
      </c>
      <c r="I104" s="184"/>
      <c r="J104" s="185">
        <f>ROUND(I104*H104,2)</f>
        <v>0</v>
      </c>
      <c r="K104" s="181" t="s">
        <v>19</v>
      </c>
      <c r="L104" s="40"/>
      <c r="M104" s="186" t="s">
        <v>19</v>
      </c>
      <c r="N104" s="187" t="s">
        <v>47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254</v>
      </c>
      <c r="AT104" s="190" t="s">
        <v>242</v>
      </c>
      <c r="AU104" s="190" t="s">
        <v>84</v>
      </c>
      <c r="AY104" s="18" t="s">
        <v>237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84</v>
      </c>
      <c r="BK104" s="191">
        <f>ROUND(I104*H104,2)</f>
        <v>0</v>
      </c>
      <c r="BL104" s="18" t="s">
        <v>254</v>
      </c>
      <c r="BM104" s="190" t="s">
        <v>2049</v>
      </c>
    </row>
    <row r="105" spans="1:65" s="2" customFormat="1" ht="10">
      <c r="A105" s="35"/>
      <c r="B105" s="36"/>
      <c r="C105" s="37"/>
      <c r="D105" s="192" t="s">
        <v>249</v>
      </c>
      <c r="E105" s="37"/>
      <c r="F105" s="193" t="s">
        <v>2048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84</v>
      </c>
    </row>
    <row r="106" spans="1:65" s="2" customFormat="1" ht="45">
      <c r="A106" s="35"/>
      <c r="B106" s="36"/>
      <c r="C106" s="37"/>
      <c r="D106" s="192" t="s">
        <v>345</v>
      </c>
      <c r="E106" s="37"/>
      <c r="F106" s="221" t="s">
        <v>2046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345</v>
      </c>
      <c r="AU106" s="18" t="s">
        <v>84</v>
      </c>
    </row>
    <row r="107" spans="1:65" s="13" customFormat="1" ht="10">
      <c r="B107" s="199"/>
      <c r="C107" s="200"/>
      <c r="D107" s="192" t="s">
        <v>252</v>
      </c>
      <c r="E107" s="201" t="s">
        <v>19</v>
      </c>
      <c r="F107" s="202" t="s">
        <v>84</v>
      </c>
      <c r="G107" s="200"/>
      <c r="H107" s="203">
        <v>1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252</v>
      </c>
      <c r="AU107" s="209" t="s">
        <v>84</v>
      </c>
      <c r="AV107" s="13" t="s">
        <v>86</v>
      </c>
      <c r="AW107" s="13" t="s">
        <v>37</v>
      </c>
      <c r="AX107" s="13" t="s">
        <v>76</v>
      </c>
      <c r="AY107" s="209" t="s">
        <v>237</v>
      </c>
    </row>
    <row r="108" spans="1:65" s="14" customFormat="1" ht="10">
      <c r="B108" s="210"/>
      <c r="C108" s="211"/>
      <c r="D108" s="192" t="s">
        <v>252</v>
      </c>
      <c r="E108" s="212" t="s">
        <v>19</v>
      </c>
      <c r="F108" s="213" t="s">
        <v>253</v>
      </c>
      <c r="G108" s="211"/>
      <c r="H108" s="214">
        <v>1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252</v>
      </c>
      <c r="AU108" s="220" t="s">
        <v>84</v>
      </c>
      <c r="AV108" s="14" t="s">
        <v>254</v>
      </c>
      <c r="AW108" s="14" t="s">
        <v>37</v>
      </c>
      <c r="AX108" s="14" t="s">
        <v>84</v>
      </c>
      <c r="AY108" s="220" t="s">
        <v>237</v>
      </c>
    </row>
    <row r="109" spans="1:65" s="2" customFormat="1" ht="14.4" customHeight="1">
      <c r="A109" s="35"/>
      <c r="B109" s="36"/>
      <c r="C109" s="179" t="s">
        <v>276</v>
      </c>
      <c r="D109" s="179" t="s">
        <v>242</v>
      </c>
      <c r="E109" s="180" t="s">
        <v>2050</v>
      </c>
      <c r="F109" s="181" t="s">
        <v>2051</v>
      </c>
      <c r="G109" s="182" t="s">
        <v>245</v>
      </c>
      <c r="H109" s="183">
        <v>2</v>
      </c>
      <c r="I109" s="184"/>
      <c r="J109" s="185">
        <f>ROUND(I109*H109,2)</f>
        <v>0</v>
      </c>
      <c r="K109" s="181" t="s">
        <v>19</v>
      </c>
      <c r="L109" s="40"/>
      <c r="M109" s="186" t="s">
        <v>19</v>
      </c>
      <c r="N109" s="187" t="s">
        <v>47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254</v>
      </c>
      <c r="AT109" s="190" t="s">
        <v>242</v>
      </c>
      <c r="AU109" s="190" t="s">
        <v>84</v>
      </c>
      <c r="AY109" s="18" t="s">
        <v>237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84</v>
      </c>
      <c r="BK109" s="191">
        <f>ROUND(I109*H109,2)</f>
        <v>0</v>
      </c>
      <c r="BL109" s="18" t="s">
        <v>254</v>
      </c>
      <c r="BM109" s="190" t="s">
        <v>2052</v>
      </c>
    </row>
    <row r="110" spans="1:65" s="2" customFormat="1" ht="10">
      <c r="A110" s="35"/>
      <c r="B110" s="36"/>
      <c r="C110" s="37"/>
      <c r="D110" s="192" t="s">
        <v>249</v>
      </c>
      <c r="E110" s="37"/>
      <c r="F110" s="193" t="s">
        <v>2051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84</v>
      </c>
    </row>
    <row r="111" spans="1:65" s="2" customFormat="1" ht="45">
      <c r="A111" s="35"/>
      <c r="B111" s="36"/>
      <c r="C111" s="37"/>
      <c r="D111" s="192" t="s">
        <v>345</v>
      </c>
      <c r="E111" s="37"/>
      <c r="F111" s="221" t="s">
        <v>2046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345</v>
      </c>
      <c r="AU111" s="18" t="s">
        <v>84</v>
      </c>
    </row>
    <row r="112" spans="1:65" s="13" customFormat="1" ht="10">
      <c r="B112" s="199"/>
      <c r="C112" s="200"/>
      <c r="D112" s="192" t="s">
        <v>252</v>
      </c>
      <c r="E112" s="201" t="s">
        <v>19</v>
      </c>
      <c r="F112" s="202" t="s">
        <v>460</v>
      </c>
      <c r="G112" s="200"/>
      <c r="H112" s="203">
        <v>2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252</v>
      </c>
      <c r="AU112" s="209" t="s">
        <v>84</v>
      </c>
      <c r="AV112" s="13" t="s">
        <v>86</v>
      </c>
      <c r="AW112" s="13" t="s">
        <v>37</v>
      </c>
      <c r="AX112" s="13" t="s">
        <v>76</v>
      </c>
      <c r="AY112" s="209" t="s">
        <v>237</v>
      </c>
    </row>
    <row r="113" spans="1:65" s="14" customFormat="1" ht="10">
      <c r="B113" s="210"/>
      <c r="C113" s="211"/>
      <c r="D113" s="192" t="s">
        <v>252</v>
      </c>
      <c r="E113" s="212" t="s">
        <v>19</v>
      </c>
      <c r="F113" s="213" t="s">
        <v>253</v>
      </c>
      <c r="G113" s="211"/>
      <c r="H113" s="214">
        <v>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252</v>
      </c>
      <c r="AU113" s="220" t="s">
        <v>84</v>
      </c>
      <c r="AV113" s="14" t="s">
        <v>254</v>
      </c>
      <c r="AW113" s="14" t="s">
        <v>37</v>
      </c>
      <c r="AX113" s="14" t="s">
        <v>84</v>
      </c>
      <c r="AY113" s="220" t="s">
        <v>237</v>
      </c>
    </row>
    <row r="114" spans="1:65" s="2" customFormat="1" ht="14.4" customHeight="1">
      <c r="A114" s="35"/>
      <c r="B114" s="36"/>
      <c r="C114" s="179" t="s">
        <v>281</v>
      </c>
      <c r="D114" s="179" t="s">
        <v>242</v>
      </c>
      <c r="E114" s="180" t="s">
        <v>2053</v>
      </c>
      <c r="F114" s="181" t="s">
        <v>2054</v>
      </c>
      <c r="G114" s="182" t="s">
        <v>245</v>
      </c>
      <c r="H114" s="183">
        <v>2</v>
      </c>
      <c r="I114" s="184"/>
      <c r="J114" s="185">
        <f>ROUND(I114*H114,2)</f>
        <v>0</v>
      </c>
      <c r="K114" s="181" t="s">
        <v>19</v>
      </c>
      <c r="L114" s="40"/>
      <c r="M114" s="186" t="s">
        <v>19</v>
      </c>
      <c r="N114" s="187" t="s">
        <v>47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254</v>
      </c>
      <c r="AT114" s="190" t="s">
        <v>242</v>
      </c>
      <c r="AU114" s="190" t="s">
        <v>84</v>
      </c>
      <c r="AY114" s="18" t="s">
        <v>237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84</v>
      </c>
      <c r="BK114" s="191">
        <f>ROUND(I114*H114,2)</f>
        <v>0</v>
      </c>
      <c r="BL114" s="18" t="s">
        <v>254</v>
      </c>
      <c r="BM114" s="190" t="s">
        <v>2055</v>
      </c>
    </row>
    <row r="115" spans="1:65" s="2" customFormat="1" ht="10">
      <c r="A115" s="35"/>
      <c r="B115" s="36"/>
      <c r="C115" s="37"/>
      <c r="D115" s="192" t="s">
        <v>249</v>
      </c>
      <c r="E115" s="37"/>
      <c r="F115" s="193" t="s">
        <v>2054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84</v>
      </c>
    </row>
    <row r="116" spans="1:65" s="2" customFormat="1" ht="45">
      <c r="A116" s="35"/>
      <c r="B116" s="36"/>
      <c r="C116" s="37"/>
      <c r="D116" s="192" t="s">
        <v>345</v>
      </c>
      <c r="E116" s="37"/>
      <c r="F116" s="221" t="s">
        <v>2046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345</v>
      </c>
      <c r="AU116" s="18" t="s">
        <v>84</v>
      </c>
    </row>
    <row r="117" spans="1:65" s="13" customFormat="1" ht="10">
      <c r="B117" s="199"/>
      <c r="C117" s="200"/>
      <c r="D117" s="192" t="s">
        <v>252</v>
      </c>
      <c r="E117" s="201" t="s">
        <v>19</v>
      </c>
      <c r="F117" s="202" t="s">
        <v>460</v>
      </c>
      <c r="G117" s="200"/>
      <c r="H117" s="203">
        <v>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252</v>
      </c>
      <c r="AU117" s="209" t="s">
        <v>84</v>
      </c>
      <c r="AV117" s="13" t="s">
        <v>86</v>
      </c>
      <c r="AW117" s="13" t="s">
        <v>37</v>
      </c>
      <c r="AX117" s="13" t="s">
        <v>76</v>
      </c>
      <c r="AY117" s="209" t="s">
        <v>237</v>
      </c>
    </row>
    <row r="118" spans="1:65" s="14" customFormat="1" ht="10">
      <c r="B118" s="210"/>
      <c r="C118" s="211"/>
      <c r="D118" s="192" t="s">
        <v>252</v>
      </c>
      <c r="E118" s="212" t="s">
        <v>19</v>
      </c>
      <c r="F118" s="213" t="s">
        <v>253</v>
      </c>
      <c r="G118" s="211"/>
      <c r="H118" s="214">
        <v>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252</v>
      </c>
      <c r="AU118" s="220" t="s">
        <v>84</v>
      </c>
      <c r="AV118" s="14" t="s">
        <v>254</v>
      </c>
      <c r="AW118" s="14" t="s">
        <v>37</v>
      </c>
      <c r="AX118" s="14" t="s">
        <v>84</v>
      </c>
      <c r="AY118" s="220" t="s">
        <v>237</v>
      </c>
    </row>
    <row r="119" spans="1:65" s="2" customFormat="1" ht="14.4" customHeight="1">
      <c r="A119" s="35"/>
      <c r="B119" s="36"/>
      <c r="C119" s="179" t="s">
        <v>288</v>
      </c>
      <c r="D119" s="179" t="s">
        <v>242</v>
      </c>
      <c r="E119" s="180" t="s">
        <v>2056</v>
      </c>
      <c r="F119" s="181" t="s">
        <v>2057</v>
      </c>
      <c r="G119" s="182" t="s">
        <v>245</v>
      </c>
      <c r="H119" s="183">
        <v>2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47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254</v>
      </c>
      <c r="AT119" s="190" t="s">
        <v>242</v>
      </c>
      <c r="AU119" s="190" t="s">
        <v>84</v>
      </c>
      <c r="AY119" s="18" t="s">
        <v>237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84</v>
      </c>
      <c r="BK119" s="191">
        <f>ROUND(I119*H119,2)</f>
        <v>0</v>
      </c>
      <c r="BL119" s="18" t="s">
        <v>254</v>
      </c>
      <c r="BM119" s="190" t="s">
        <v>2058</v>
      </c>
    </row>
    <row r="120" spans="1:65" s="2" customFormat="1" ht="10">
      <c r="A120" s="35"/>
      <c r="B120" s="36"/>
      <c r="C120" s="37"/>
      <c r="D120" s="192" t="s">
        <v>249</v>
      </c>
      <c r="E120" s="37"/>
      <c r="F120" s="193" t="s">
        <v>2057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84</v>
      </c>
    </row>
    <row r="121" spans="1:65" s="2" customFormat="1" ht="45">
      <c r="A121" s="35"/>
      <c r="B121" s="36"/>
      <c r="C121" s="37"/>
      <c r="D121" s="192" t="s">
        <v>345</v>
      </c>
      <c r="E121" s="37"/>
      <c r="F121" s="221" t="s">
        <v>2046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345</v>
      </c>
      <c r="AU121" s="18" t="s">
        <v>84</v>
      </c>
    </row>
    <row r="122" spans="1:65" s="13" customFormat="1" ht="10">
      <c r="B122" s="199"/>
      <c r="C122" s="200"/>
      <c r="D122" s="192" t="s">
        <v>252</v>
      </c>
      <c r="E122" s="201" t="s">
        <v>19</v>
      </c>
      <c r="F122" s="202" t="s">
        <v>460</v>
      </c>
      <c r="G122" s="200"/>
      <c r="H122" s="203">
        <v>2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252</v>
      </c>
      <c r="AU122" s="209" t="s">
        <v>84</v>
      </c>
      <c r="AV122" s="13" t="s">
        <v>86</v>
      </c>
      <c r="AW122" s="13" t="s">
        <v>37</v>
      </c>
      <c r="AX122" s="13" t="s">
        <v>76</v>
      </c>
      <c r="AY122" s="209" t="s">
        <v>237</v>
      </c>
    </row>
    <row r="123" spans="1:65" s="14" customFormat="1" ht="10">
      <c r="B123" s="210"/>
      <c r="C123" s="211"/>
      <c r="D123" s="192" t="s">
        <v>252</v>
      </c>
      <c r="E123" s="212" t="s">
        <v>19</v>
      </c>
      <c r="F123" s="213" t="s">
        <v>253</v>
      </c>
      <c r="G123" s="211"/>
      <c r="H123" s="214">
        <v>2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252</v>
      </c>
      <c r="AU123" s="220" t="s">
        <v>84</v>
      </c>
      <c r="AV123" s="14" t="s">
        <v>254</v>
      </c>
      <c r="AW123" s="14" t="s">
        <v>37</v>
      </c>
      <c r="AX123" s="14" t="s">
        <v>84</v>
      </c>
      <c r="AY123" s="220" t="s">
        <v>237</v>
      </c>
    </row>
    <row r="124" spans="1:65" s="2" customFormat="1" ht="14.4" customHeight="1">
      <c r="A124" s="35"/>
      <c r="B124" s="36"/>
      <c r="C124" s="179" t="s">
        <v>294</v>
      </c>
      <c r="D124" s="179" t="s">
        <v>242</v>
      </c>
      <c r="E124" s="180" t="s">
        <v>2059</v>
      </c>
      <c r="F124" s="181" t="s">
        <v>2060</v>
      </c>
      <c r="G124" s="182" t="s">
        <v>245</v>
      </c>
      <c r="H124" s="183">
        <v>1</v>
      </c>
      <c r="I124" s="184"/>
      <c r="J124" s="185">
        <f>ROUND(I124*H124,2)</f>
        <v>0</v>
      </c>
      <c r="K124" s="181" t="s">
        <v>19</v>
      </c>
      <c r="L124" s="40"/>
      <c r="M124" s="186" t="s">
        <v>19</v>
      </c>
      <c r="N124" s="187" t="s">
        <v>47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254</v>
      </c>
      <c r="AT124" s="190" t="s">
        <v>242</v>
      </c>
      <c r="AU124" s="190" t="s">
        <v>84</v>
      </c>
      <c r="AY124" s="18" t="s">
        <v>237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84</v>
      </c>
      <c r="BK124" s="191">
        <f>ROUND(I124*H124,2)</f>
        <v>0</v>
      </c>
      <c r="BL124" s="18" t="s">
        <v>254</v>
      </c>
      <c r="BM124" s="190" t="s">
        <v>2061</v>
      </c>
    </row>
    <row r="125" spans="1:65" s="2" customFormat="1" ht="10">
      <c r="A125" s="35"/>
      <c r="B125" s="36"/>
      <c r="C125" s="37"/>
      <c r="D125" s="192" t="s">
        <v>249</v>
      </c>
      <c r="E125" s="37"/>
      <c r="F125" s="193" t="s">
        <v>2060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84</v>
      </c>
    </row>
    <row r="126" spans="1:65" s="2" customFormat="1" ht="45">
      <c r="A126" s="35"/>
      <c r="B126" s="36"/>
      <c r="C126" s="37"/>
      <c r="D126" s="192" t="s">
        <v>345</v>
      </c>
      <c r="E126" s="37"/>
      <c r="F126" s="221" t="s">
        <v>2046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345</v>
      </c>
      <c r="AU126" s="18" t="s">
        <v>84</v>
      </c>
    </row>
    <row r="127" spans="1:65" s="13" customFormat="1" ht="10">
      <c r="B127" s="199"/>
      <c r="C127" s="200"/>
      <c r="D127" s="192" t="s">
        <v>252</v>
      </c>
      <c r="E127" s="201" t="s">
        <v>19</v>
      </c>
      <c r="F127" s="202" t="s">
        <v>84</v>
      </c>
      <c r="G127" s="200"/>
      <c r="H127" s="203">
        <v>1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252</v>
      </c>
      <c r="AU127" s="209" t="s">
        <v>84</v>
      </c>
      <c r="AV127" s="13" t="s">
        <v>86</v>
      </c>
      <c r="AW127" s="13" t="s">
        <v>37</v>
      </c>
      <c r="AX127" s="13" t="s">
        <v>76</v>
      </c>
      <c r="AY127" s="209" t="s">
        <v>237</v>
      </c>
    </row>
    <row r="128" spans="1:65" s="14" customFormat="1" ht="10">
      <c r="B128" s="210"/>
      <c r="C128" s="211"/>
      <c r="D128" s="192" t="s">
        <v>252</v>
      </c>
      <c r="E128" s="212" t="s">
        <v>19</v>
      </c>
      <c r="F128" s="213" t="s">
        <v>253</v>
      </c>
      <c r="G128" s="211"/>
      <c r="H128" s="214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252</v>
      </c>
      <c r="AU128" s="220" t="s">
        <v>84</v>
      </c>
      <c r="AV128" s="14" t="s">
        <v>254</v>
      </c>
      <c r="AW128" s="14" t="s">
        <v>37</v>
      </c>
      <c r="AX128" s="14" t="s">
        <v>84</v>
      </c>
      <c r="AY128" s="220" t="s">
        <v>237</v>
      </c>
    </row>
    <row r="129" spans="1:65" s="2" customFormat="1" ht="14.4" customHeight="1">
      <c r="A129" s="35"/>
      <c r="B129" s="36"/>
      <c r="C129" s="179" t="s">
        <v>299</v>
      </c>
      <c r="D129" s="179" t="s">
        <v>242</v>
      </c>
      <c r="E129" s="180" t="s">
        <v>2062</v>
      </c>
      <c r="F129" s="181" t="s">
        <v>2063</v>
      </c>
      <c r="G129" s="182" t="s">
        <v>245</v>
      </c>
      <c r="H129" s="183">
        <v>1</v>
      </c>
      <c r="I129" s="184"/>
      <c r="J129" s="185">
        <f>ROUND(I129*H129,2)</f>
        <v>0</v>
      </c>
      <c r="K129" s="181" t="s">
        <v>19</v>
      </c>
      <c r="L129" s="40"/>
      <c r="M129" s="186" t="s">
        <v>19</v>
      </c>
      <c r="N129" s="187" t="s">
        <v>47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254</v>
      </c>
      <c r="AT129" s="190" t="s">
        <v>242</v>
      </c>
      <c r="AU129" s="190" t="s">
        <v>84</v>
      </c>
      <c r="AY129" s="18" t="s">
        <v>237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84</v>
      </c>
      <c r="BK129" s="191">
        <f>ROUND(I129*H129,2)</f>
        <v>0</v>
      </c>
      <c r="BL129" s="18" t="s">
        <v>254</v>
      </c>
      <c r="BM129" s="190" t="s">
        <v>2064</v>
      </c>
    </row>
    <row r="130" spans="1:65" s="2" customFormat="1" ht="10">
      <c r="A130" s="35"/>
      <c r="B130" s="36"/>
      <c r="C130" s="37"/>
      <c r="D130" s="192" t="s">
        <v>249</v>
      </c>
      <c r="E130" s="37"/>
      <c r="F130" s="193" t="s">
        <v>2063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84</v>
      </c>
    </row>
    <row r="131" spans="1:65" s="2" customFormat="1" ht="36">
      <c r="A131" s="35"/>
      <c r="B131" s="36"/>
      <c r="C131" s="37"/>
      <c r="D131" s="192" t="s">
        <v>345</v>
      </c>
      <c r="E131" s="37"/>
      <c r="F131" s="221" t="s">
        <v>2065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345</v>
      </c>
      <c r="AU131" s="18" t="s">
        <v>84</v>
      </c>
    </row>
    <row r="132" spans="1:65" s="13" customFormat="1" ht="10">
      <c r="B132" s="199"/>
      <c r="C132" s="200"/>
      <c r="D132" s="192" t="s">
        <v>252</v>
      </c>
      <c r="E132" s="201" t="s">
        <v>19</v>
      </c>
      <c r="F132" s="202" t="s">
        <v>84</v>
      </c>
      <c r="G132" s="200"/>
      <c r="H132" s="203">
        <v>1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252</v>
      </c>
      <c r="AU132" s="209" t="s">
        <v>84</v>
      </c>
      <c r="AV132" s="13" t="s">
        <v>86</v>
      </c>
      <c r="AW132" s="13" t="s">
        <v>37</v>
      </c>
      <c r="AX132" s="13" t="s">
        <v>76</v>
      </c>
      <c r="AY132" s="209" t="s">
        <v>237</v>
      </c>
    </row>
    <row r="133" spans="1:65" s="14" customFormat="1" ht="10">
      <c r="B133" s="210"/>
      <c r="C133" s="211"/>
      <c r="D133" s="192" t="s">
        <v>252</v>
      </c>
      <c r="E133" s="212" t="s">
        <v>19</v>
      </c>
      <c r="F133" s="213" t="s">
        <v>253</v>
      </c>
      <c r="G133" s="211"/>
      <c r="H133" s="214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252</v>
      </c>
      <c r="AU133" s="220" t="s">
        <v>84</v>
      </c>
      <c r="AV133" s="14" t="s">
        <v>254</v>
      </c>
      <c r="AW133" s="14" t="s">
        <v>37</v>
      </c>
      <c r="AX133" s="14" t="s">
        <v>84</v>
      </c>
      <c r="AY133" s="220" t="s">
        <v>237</v>
      </c>
    </row>
    <row r="134" spans="1:65" s="2" customFormat="1" ht="14.4" customHeight="1">
      <c r="A134" s="35"/>
      <c r="B134" s="36"/>
      <c r="C134" s="179" t="s">
        <v>304</v>
      </c>
      <c r="D134" s="179" t="s">
        <v>242</v>
      </c>
      <c r="E134" s="180" t="s">
        <v>2066</v>
      </c>
      <c r="F134" s="181" t="s">
        <v>2067</v>
      </c>
      <c r="G134" s="182" t="s">
        <v>245</v>
      </c>
      <c r="H134" s="183">
        <v>3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47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254</v>
      </c>
      <c r="AT134" s="190" t="s">
        <v>242</v>
      </c>
      <c r="AU134" s="190" t="s">
        <v>84</v>
      </c>
      <c r="AY134" s="18" t="s">
        <v>237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84</v>
      </c>
      <c r="BK134" s="191">
        <f>ROUND(I134*H134,2)</f>
        <v>0</v>
      </c>
      <c r="BL134" s="18" t="s">
        <v>254</v>
      </c>
      <c r="BM134" s="190" t="s">
        <v>2068</v>
      </c>
    </row>
    <row r="135" spans="1:65" s="2" customFormat="1" ht="10">
      <c r="A135" s="35"/>
      <c r="B135" s="36"/>
      <c r="C135" s="37"/>
      <c r="D135" s="192" t="s">
        <v>249</v>
      </c>
      <c r="E135" s="37"/>
      <c r="F135" s="193" t="s">
        <v>2067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249</v>
      </c>
      <c r="AU135" s="18" t="s">
        <v>84</v>
      </c>
    </row>
    <row r="136" spans="1:65" s="2" customFormat="1" ht="45">
      <c r="A136" s="35"/>
      <c r="B136" s="36"/>
      <c r="C136" s="37"/>
      <c r="D136" s="192" t="s">
        <v>345</v>
      </c>
      <c r="E136" s="37"/>
      <c r="F136" s="221" t="s">
        <v>2046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345</v>
      </c>
      <c r="AU136" s="18" t="s">
        <v>84</v>
      </c>
    </row>
    <row r="137" spans="1:65" s="13" customFormat="1" ht="10">
      <c r="B137" s="199"/>
      <c r="C137" s="200"/>
      <c r="D137" s="192" t="s">
        <v>252</v>
      </c>
      <c r="E137" s="201" t="s">
        <v>19</v>
      </c>
      <c r="F137" s="202" t="s">
        <v>2069</v>
      </c>
      <c r="G137" s="200"/>
      <c r="H137" s="203">
        <v>3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252</v>
      </c>
      <c r="AU137" s="209" t="s">
        <v>84</v>
      </c>
      <c r="AV137" s="13" t="s">
        <v>86</v>
      </c>
      <c r="AW137" s="13" t="s">
        <v>37</v>
      </c>
      <c r="AX137" s="13" t="s">
        <v>76</v>
      </c>
      <c r="AY137" s="209" t="s">
        <v>237</v>
      </c>
    </row>
    <row r="138" spans="1:65" s="14" customFormat="1" ht="10">
      <c r="B138" s="210"/>
      <c r="C138" s="211"/>
      <c r="D138" s="192" t="s">
        <v>252</v>
      </c>
      <c r="E138" s="212" t="s">
        <v>19</v>
      </c>
      <c r="F138" s="213" t="s">
        <v>253</v>
      </c>
      <c r="G138" s="211"/>
      <c r="H138" s="214">
        <v>3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252</v>
      </c>
      <c r="AU138" s="220" t="s">
        <v>84</v>
      </c>
      <c r="AV138" s="14" t="s">
        <v>254</v>
      </c>
      <c r="AW138" s="14" t="s">
        <v>37</v>
      </c>
      <c r="AX138" s="14" t="s">
        <v>84</v>
      </c>
      <c r="AY138" s="220" t="s">
        <v>237</v>
      </c>
    </row>
    <row r="139" spans="1:65" s="2" customFormat="1" ht="14.4" customHeight="1">
      <c r="A139" s="35"/>
      <c r="B139" s="36"/>
      <c r="C139" s="179" t="s">
        <v>309</v>
      </c>
      <c r="D139" s="179" t="s">
        <v>242</v>
      </c>
      <c r="E139" s="180" t="s">
        <v>2070</v>
      </c>
      <c r="F139" s="181" t="s">
        <v>2071</v>
      </c>
      <c r="G139" s="182" t="s">
        <v>245</v>
      </c>
      <c r="H139" s="183">
        <v>2</v>
      </c>
      <c r="I139" s="184"/>
      <c r="J139" s="185">
        <f>ROUND(I139*H139,2)</f>
        <v>0</v>
      </c>
      <c r="K139" s="181" t="s">
        <v>19</v>
      </c>
      <c r="L139" s="40"/>
      <c r="M139" s="186" t="s">
        <v>19</v>
      </c>
      <c r="N139" s="187" t="s">
        <v>47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254</v>
      </c>
      <c r="AT139" s="190" t="s">
        <v>242</v>
      </c>
      <c r="AU139" s="190" t="s">
        <v>84</v>
      </c>
      <c r="AY139" s="18" t="s">
        <v>237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84</v>
      </c>
      <c r="BK139" s="191">
        <f>ROUND(I139*H139,2)</f>
        <v>0</v>
      </c>
      <c r="BL139" s="18" t="s">
        <v>254</v>
      </c>
      <c r="BM139" s="190" t="s">
        <v>2072</v>
      </c>
    </row>
    <row r="140" spans="1:65" s="2" customFormat="1" ht="10">
      <c r="A140" s="35"/>
      <c r="B140" s="36"/>
      <c r="C140" s="37"/>
      <c r="D140" s="192" t="s">
        <v>249</v>
      </c>
      <c r="E140" s="37"/>
      <c r="F140" s="193" t="s">
        <v>2071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249</v>
      </c>
      <c r="AU140" s="18" t="s">
        <v>84</v>
      </c>
    </row>
    <row r="141" spans="1:65" s="2" customFormat="1" ht="45">
      <c r="A141" s="35"/>
      <c r="B141" s="36"/>
      <c r="C141" s="37"/>
      <c r="D141" s="192" t="s">
        <v>345</v>
      </c>
      <c r="E141" s="37"/>
      <c r="F141" s="221" t="s">
        <v>2046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345</v>
      </c>
      <c r="AU141" s="18" t="s">
        <v>84</v>
      </c>
    </row>
    <row r="142" spans="1:65" s="13" customFormat="1" ht="10">
      <c r="B142" s="199"/>
      <c r="C142" s="200"/>
      <c r="D142" s="192" t="s">
        <v>252</v>
      </c>
      <c r="E142" s="201" t="s">
        <v>19</v>
      </c>
      <c r="F142" s="202" t="s">
        <v>86</v>
      </c>
      <c r="G142" s="200"/>
      <c r="H142" s="203">
        <v>2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252</v>
      </c>
      <c r="AU142" s="209" t="s">
        <v>84</v>
      </c>
      <c r="AV142" s="13" t="s">
        <v>86</v>
      </c>
      <c r="AW142" s="13" t="s">
        <v>37</v>
      </c>
      <c r="AX142" s="13" t="s">
        <v>76</v>
      </c>
      <c r="AY142" s="209" t="s">
        <v>237</v>
      </c>
    </row>
    <row r="143" spans="1:65" s="14" customFormat="1" ht="10">
      <c r="B143" s="210"/>
      <c r="C143" s="211"/>
      <c r="D143" s="192" t="s">
        <v>252</v>
      </c>
      <c r="E143" s="212" t="s">
        <v>19</v>
      </c>
      <c r="F143" s="213" t="s">
        <v>253</v>
      </c>
      <c r="G143" s="211"/>
      <c r="H143" s="214">
        <v>2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252</v>
      </c>
      <c r="AU143" s="220" t="s">
        <v>84</v>
      </c>
      <c r="AV143" s="14" t="s">
        <v>254</v>
      </c>
      <c r="AW143" s="14" t="s">
        <v>37</v>
      </c>
      <c r="AX143" s="14" t="s">
        <v>84</v>
      </c>
      <c r="AY143" s="220" t="s">
        <v>237</v>
      </c>
    </row>
    <row r="144" spans="1:65" s="2" customFormat="1" ht="14.4" customHeight="1">
      <c r="A144" s="35"/>
      <c r="B144" s="36"/>
      <c r="C144" s="179" t="s">
        <v>315</v>
      </c>
      <c r="D144" s="179" t="s">
        <v>242</v>
      </c>
      <c r="E144" s="180" t="s">
        <v>2073</v>
      </c>
      <c r="F144" s="181" t="s">
        <v>2074</v>
      </c>
      <c r="G144" s="182" t="s">
        <v>245</v>
      </c>
      <c r="H144" s="183">
        <v>1</v>
      </c>
      <c r="I144" s="184"/>
      <c r="J144" s="185">
        <f>ROUND(I144*H144,2)</f>
        <v>0</v>
      </c>
      <c r="K144" s="181" t="s">
        <v>19</v>
      </c>
      <c r="L144" s="40"/>
      <c r="M144" s="186" t="s">
        <v>19</v>
      </c>
      <c r="N144" s="187" t="s">
        <v>47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254</v>
      </c>
      <c r="AT144" s="190" t="s">
        <v>242</v>
      </c>
      <c r="AU144" s="190" t="s">
        <v>84</v>
      </c>
      <c r="AY144" s="18" t="s">
        <v>237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84</v>
      </c>
      <c r="BK144" s="191">
        <f>ROUND(I144*H144,2)</f>
        <v>0</v>
      </c>
      <c r="BL144" s="18" t="s">
        <v>254</v>
      </c>
      <c r="BM144" s="190" t="s">
        <v>2075</v>
      </c>
    </row>
    <row r="145" spans="1:65" s="2" customFormat="1" ht="10">
      <c r="A145" s="35"/>
      <c r="B145" s="36"/>
      <c r="C145" s="37"/>
      <c r="D145" s="192" t="s">
        <v>249</v>
      </c>
      <c r="E145" s="37"/>
      <c r="F145" s="193" t="s">
        <v>2074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249</v>
      </c>
      <c r="AU145" s="18" t="s">
        <v>84</v>
      </c>
    </row>
    <row r="146" spans="1:65" s="2" customFormat="1" ht="45">
      <c r="A146" s="35"/>
      <c r="B146" s="36"/>
      <c r="C146" s="37"/>
      <c r="D146" s="192" t="s">
        <v>345</v>
      </c>
      <c r="E146" s="37"/>
      <c r="F146" s="221" t="s">
        <v>2046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345</v>
      </c>
      <c r="AU146" s="18" t="s">
        <v>84</v>
      </c>
    </row>
    <row r="147" spans="1:65" s="13" customFormat="1" ht="10">
      <c r="B147" s="199"/>
      <c r="C147" s="200"/>
      <c r="D147" s="192" t="s">
        <v>252</v>
      </c>
      <c r="E147" s="201" t="s">
        <v>19</v>
      </c>
      <c r="F147" s="202" t="s">
        <v>84</v>
      </c>
      <c r="G147" s="200"/>
      <c r="H147" s="203">
        <v>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252</v>
      </c>
      <c r="AU147" s="209" t="s">
        <v>84</v>
      </c>
      <c r="AV147" s="13" t="s">
        <v>86</v>
      </c>
      <c r="AW147" s="13" t="s">
        <v>37</v>
      </c>
      <c r="AX147" s="13" t="s">
        <v>76</v>
      </c>
      <c r="AY147" s="209" t="s">
        <v>237</v>
      </c>
    </row>
    <row r="148" spans="1:65" s="14" customFormat="1" ht="10">
      <c r="B148" s="210"/>
      <c r="C148" s="211"/>
      <c r="D148" s="192" t="s">
        <v>252</v>
      </c>
      <c r="E148" s="212" t="s">
        <v>19</v>
      </c>
      <c r="F148" s="213" t="s">
        <v>253</v>
      </c>
      <c r="G148" s="211"/>
      <c r="H148" s="214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252</v>
      </c>
      <c r="AU148" s="220" t="s">
        <v>84</v>
      </c>
      <c r="AV148" s="14" t="s">
        <v>254</v>
      </c>
      <c r="AW148" s="14" t="s">
        <v>37</v>
      </c>
      <c r="AX148" s="14" t="s">
        <v>84</v>
      </c>
      <c r="AY148" s="220" t="s">
        <v>237</v>
      </c>
    </row>
    <row r="149" spans="1:65" s="2" customFormat="1" ht="14.4" customHeight="1">
      <c r="A149" s="35"/>
      <c r="B149" s="36"/>
      <c r="C149" s="179" t="s">
        <v>322</v>
      </c>
      <c r="D149" s="179" t="s">
        <v>242</v>
      </c>
      <c r="E149" s="180" t="s">
        <v>2076</v>
      </c>
      <c r="F149" s="181" t="s">
        <v>2077</v>
      </c>
      <c r="G149" s="182" t="s">
        <v>245</v>
      </c>
      <c r="H149" s="183">
        <v>1</v>
      </c>
      <c r="I149" s="184"/>
      <c r="J149" s="185">
        <f>ROUND(I149*H149,2)</f>
        <v>0</v>
      </c>
      <c r="K149" s="181" t="s">
        <v>19</v>
      </c>
      <c r="L149" s="40"/>
      <c r="M149" s="186" t="s">
        <v>19</v>
      </c>
      <c r="N149" s="187" t="s">
        <v>47</v>
      </c>
      <c r="O149" s="65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254</v>
      </c>
      <c r="AT149" s="190" t="s">
        <v>242</v>
      </c>
      <c r="AU149" s="190" t="s">
        <v>84</v>
      </c>
      <c r="AY149" s="18" t="s">
        <v>237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84</v>
      </c>
      <c r="BK149" s="191">
        <f>ROUND(I149*H149,2)</f>
        <v>0</v>
      </c>
      <c r="BL149" s="18" t="s">
        <v>254</v>
      </c>
      <c r="BM149" s="190" t="s">
        <v>2078</v>
      </c>
    </row>
    <row r="150" spans="1:65" s="2" customFormat="1" ht="10">
      <c r="A150" s="35"/>
      <c r="B150" s="36"/>
      <c r="C150" s="37"/>
      <c r="D150" s="192" t="s">
        <v>249</v>
      </c>
      <c r="E150" s="37"/>
      <c r="F150" s="193" t="s">
        <v>2077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84</v>
      </c>
    </row>
    <row r="151" spans="1:65" s="2" customFormat="1" ht="45">
      <c r="A151" s="35"/>
      <c r="B151" s="36"/>
      <c r="C151" s="37"/>
      <c r="D151" s="192" t="s">
        <v>345</v>
      </c>
      <c r="E151" s="37"/>
      <c r="F151" s="221" t="s">
        <v>2046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345</v>
      </c>
      <c r="AU151" s="18" t="s">
        <v>84</v>
      </c>
    </row>
    <row r="152" spans="1:65" s="13" customFormat="1" ht="10">
      <c r="B152" s="199"/>
      <c r="C152" s="200"/>
      <c r="D152" s="192" t="s">
        <v>252</v>
      </c>
      <c r="E152" s="201" t="s">
        <v>19</v>
      </c>
      <c r="F152" s="202" t="s">
        <v>84</v>
      </c>
      <c r="G152" s="200"/>
      <c r="H152" s="203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252</v>
      </c>
      <c r="AU152" s="209" t="s">
        <v>84</v>
      </c>
      <c r="AV152" s="13" t="s">
        <v>86</v>
      </c>
      <c r="AW152" s="13" t="s">
        <v>37</v>
      </c>
      <c r="AX152" s="13" t="s">
        <v>76</v>
      </c>
      <c r="AY152" s="209" t="s">
        <v>237</v>
      </c>
    </row>
    <row r="153" spans="1:65" s="14" customFormat="1" ht="10">
      <c r="B153" s="210"/>
      <c r="C153" s="211"/>
      <c r="D153" s="192" t="s">
        <v>252</v>
      </c>
      <c r="E153" s="212" t="s">
        <v>19</v>
      </c>
      <c r="F153" s="213" t="s">
        <v>253</v>
      </c>
      <c r="G153" s="211"/>
      <c r="H153" s="214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252</v>
      </c>
      <c r="AU153" s="220" t="s">
        <v>84</v>
      </c>
      <c r="AV153" s="14" t="s">
        <v>254</v>
      </c>
      <c r="AW153" s="14" t="s">
        <v>37</v>
      </c>
      <c r="AX153" s="14" t="s">
        <v>84</v>
      </c>
      <c r="AY153" s="220" t="s">
        <v>237</v>
      </c>
    </row>
    <row r="154" spans="1:65" s="2" customFormat="1" ht="14.4" customHeight="1">
      <c r="A154" s="35"/>
      <c r="B154" s="36"/>
      <c r="C154" s="179" t="s">
        <v>8</v>
      </c>
      <c r="D154" s="179" t="s">
        <v>242</v>
      </c>
      <c r="E154" s="180" t="s">
        <v>2079</v>
      </c>
      <c r="F154" s="181" t="s">
        <v>2080</v>
      </c>
      <c r="G154" s="182" t="s">
        <v>245</v>
      </c>
      <c r="H154" s="183">
        <v>1</v>
      </c>
      <c r="I154" s="184"/>
      <c r="J154" s="185">
        <f>ROUND(I154*H154,2)</f>
        <v>0</v>
      </c>
      <c r="K154" s="181" t="s">
        <v>19</v>
      </c>
      <c r="L154" s="40"/>
      <c r="M154" s="186" t="s">
        <v>19</v>
      </c>
      <c r="N154" s="187" t="s">
        <v>47</v>
      </c>
      <c r="O154" s="65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254</v>
      </c>
      <c r="AT154" s="190" t="s">
        <v>242</v>
      </c>
      <c r="AU154" s="190" t="s">
        <v>84</v>
      </c>
      <c r="AY154" s="18" t="s">
        <v>237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84</v>
      </c>
      <c r="BK154" s="191">
        <f>ROUND(I154*H154,2)</f>
        <v>0</v>
      </c>
      <c r="BL154" s="18" t="s">
        <v>254</v>
      </c>
      <c r="BM154" s="190" t="s">
        <v>2081</v>
      </c>
    </row>
    <row r="155" spans="1:65" s="2" customFormat="1" ht="10">
      <c r="A155" s="35"/>
      <c r="B155" s="36"/>
      <c r="C155" s="37"/>
      <c r="D155" s="192" t="s">
        <v>249</v>
      </c>
      <c r="E155" s="37"/>
      <c r="F155" s="193" t="s">
        <v>2080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84</v>
      </c>
    </row>
    <row r="156" spans="1:65" s="2" customFormat="1" ht="27">
      <c r="A156" s="35"/>
      <c r="B156" s="36"/>
      <c r="C156" s="37"/>
      <c r="D156" s="192" t="s">
        <v>345</v>
      </c>
      <c r="E156" s="37"/>
      <c r="F156" s="221" t="s">
        <v>2042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345</v>
      </c>
      <c r="AU156" s="18" t="s">
        <v>84</v>
      </c>
    </row>
    <row r="157" spans="1:65" s="13" customFormat="1" ht="10">
      <c r="B157" s="199"/>
      <c r="C157" s="200"/>
      <c r="D157" s="192" t="s">
        <v>252</v>
      </c>
      <c r="E157" s="201" t="s">
        <v>19</v>
      </c>
      <c r="F157" s="202" t="s">
        <v>84</v>
      </c>
      <c r="G157" s="200"/>
      <c r="H157" s="203">
        <v>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252</v>
      </c>
      <c r="AU157" s="209" t="s">
        <v>84</v>
      </c>
      <c r="AV157" s="13" t="s">
        <v>86</v>
      </c>
      <c r="AW157" s="13" t="s">
        <v>37</v>
      </c>
      <c r="AX157" s="13" t="s">
        <v>76</v>
      </c>
      <c r="AY157" s="209" t="s">
        <v>237</v>
      </c>
    </row>
    <row r="158" spans="1:65" s="14" customFormat="1" ht="10">
      <c r="B158" s="210"/>
      <c r="C158" s="211"/>
      <c r="D158" s="192" t="s">
        <v>252</v>
      </c>
      <c r="E158" s="212" t="s">
        <v>19</v>
      </c>
      <c r="F158" s="213" t="s">
        <v>253</v>
      </c>
      <c r="G158" s="211"/>
      <c r="H158" s="214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252</v>
      </c>
      <c r="AU158" s="220" t="s">
        <v>84</v>
      </c>
      <c r="AV158" s="14" t="s">
        <v>254</v>
      </c>
      <c r="AW158" s="14" t="s">
        <v>37</v>
      </c>
      <c r="AX158" s="14" t="s">
        <v>84</v>
      </c>
      <c r="AY158" s="220" t="s">
        <v>237</v>
      </c>
    </row>
    <row r="159" spans="1:65" s="2" customFormat="1" ht="14.4" customHeight="1">
      <c r="A159" s="35"/>
      <c r="B159" s="36"/>
      <c r="C159" s="179" t="s">
        <v>331</v>
      </c>
      <c r="D159" s="179" t="s">
        <v>242</v>
      </c>
      <c r="E159" s="180" t="s">
        <v>2082</v>
      </c>
      <c r="F159" s="181" t="s">
        <v>2083</v>
      </c>
      <c r="G159" s="182" t="s">
        <v>245</v>
      </c>
      <c r="H159" s="183">
        <v>2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47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254</v>
      </c>
      <c r="AT159" s="190" t="s">
        <v>242</v>
      </c>
      <c r="AU159" s="190" t="s">
        <v>84</v>
      </c>
      <c r="AY159" s="18" t="s">
        <v>237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84</v>
      </c>
      <c r="BK159" s="191">
        <f>ROUND(I159*H159,2)</f>
        <v>0</v>
      </c>
      <c r="BL159" s="18" t="s">
        <v>254</v>
      </c>
      <c r="BM159" s="190" t="s">
        <v>2084</v>
      </c>
    </row>
    <row r="160" spans="1:65" s="2" customFormat="1" ht="10">
      <c r="A160" s="35"/>
      <c r="B160" s="36"/>
      <c r="C160" s="37"/>
      <c r="D160" s="192" t="s">
        <v>249</v>
      </c>
      <c r="E160" s="37"/>
      <c r="F160" s="193" t="s">
        <v>2083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249</v>
      </c>
      <c r="AU160" s="18" t="s">
        <v>84</v>
      </c>
    </row>
    <row r="161" spans="1:65" s="2" customFormat="1" ht="27">
      <c r="A161" s="35"/>
      <c r="B161" s="36"/>
      <c r="C161" s="37"/>
      <c r="D161" s="192" t="s">
        <v>345</v>
      </c>
      <c r="E161" s="37"/>
      <c r="F161" s="221" t="s">
        <v>2042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345</v>
      </c>
      <c r="AU161" s="18" t="s">
        <v>84</v>
      </c>
    </row>
    <row r="162" spans="1:65" s="13" customFormat="1" ht="10">
      <c r="B162" s="199"/>
      <c r="C162" s="200"/>
      <c r="D162" s="192" t="s">
        <v>252</v>
      </c>
      <c r="E162" s="201" t="s">
        <v>19</v>
      </c>
      <c r="F162" s="202" t="s">
        <v>86</v>
      </c>
      <c r="G162" s="200"/>
      <c r="H162" s="203">
        <v>2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252</v>
      </c>
      <c r="AU162" s="209" t="s">
        <v>84</v>
      </c>
      <c r="AV162" s="13" t="s">
        <v>86</v>
      </c>
      <c r="AW162" s="13" t="s">
        <v>37</v>
      </c>
      <c r="AX162" s="13" t="s">
        <v>76</v>
      </c>
      <c r="AY162" s="209" t="s">
        <v>237</v>
      </c>
    </row>
    <row r="163" spans="1:65" s="14" customFormat="1" ht="10">
      <c r="B163" s="210"/>
      <c r="C163" s="211"/>
      <c r="D163" s="192" t="s">
        <v>252</v>
      </c>
      <c r="E163" s="212" t="s">
        <v>19</v>
      </c>
      <c r="F163" s="213" t="s">
        <v>253</v>
      </c>
      <c r="G163" s="211"/>
      <c r="H163" s="214">
        <v>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252</v>
      </c>
      <c r="AU163" s="220" t="s">
        <v>84</v>
      </c>
      <c r="AV163" s="14" t="s">
        <v>254</v>
      </c>
      <c r="AW163" s="14" t="s">
        <v>37</v>
      </c>
      <c r="AX163" s="14" t="s">
        <v>84</v>
      </c>
      <c r="AY163" s="220" t="s">
        <v>237</v>
      </c>
    </row>
    <row r="164" spans="1:65" s="2" customFormat="1" ht="14.4" customHeight="1">
      <c r="A164" s="35"/>
      <c r="B164" s="36"/>
      <c r="C164" s="179" t="s">
        <v>335</v>
      </c>
      <c r="D164" s="179" t="s">
        <v>242</v>
      </c>
      <c r="E164" s="180" t="s">
        <v>2085</v>
      </c>
      <c r="F164" s="181" t="s">
        <v>2086</v>
      </c>
      <c r="G164" s="182" t="s">
        <v>245</v>
      </c>
      <c r="H164" s="183">
        <v>1</v>
      </c>
      <c r="I164" s="184"/>
      <c r="J164" s="185">
        <f>ROUND(I164*H164,2)</f>
        <v>0</v>
      </c>
      <c r="K164" s="181" t="s">
        <v>19</v>
      </c>
      <c r="L164" s="40"/>
      <c r="M164" s="186" t="s">
        <v>19</v>
      </c>
      <c r="N164" s="187" t="s">
        <v>47</v>
      </c>
      <c r="O164" s="65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254</v>
      </c>
      <c r="AT164" s="190" t="s">
        <v>242</v>
      </c>
      <c r="AU164" s="190" t="s">
        <v>84</v>
      </c>
      <c r="AY164" s="18" t="s">
        <v>237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84</v>
      </c>
      <c r="BK164" s="191">
        <f>ROUND(I164*H164,2)</f>
        <v>0</v>
      </c>
      <c r="BL164" s="18" t="s">
        <v>254</v>
      </c>
      <c r="BM164" s="190" t="s">
        <v>2087</v>
      </c>
    </row>
    <row r="165" spans="1:65" s="2" customFormat="1" ht="10">
      <c r="A165" s="35"/>
      <c r="B165" s="36"/>
      <c r="C165" s="37"/>
      <c r="D165" s="192" t="s">
        <v>249</v>
      </c>
      <c r="E165" s="37"/>
      <c r="F165" s="193" t="s">
        <v>2086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249</v>
      </c>
      <c r="AU165" s="18" t="s">
        <v>84</v>
      </c>
    </row>
    <row r="166" spans="1:65" s="2" customFormat="1" ht="27">
      <c r="A166" s="35"/>
      <c r="B166" s="36"/>
      <c r="C166" s="37"/>
      <c r="D166" s="192" t="s">
        <v>345</v>
      </c>
      <c r="E166" s="37"/>
      <c r="F166" s="221" t="s">
        <v>2042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345</v>
      </c>
      <c r="AU166" s="18" t="s">
        <v>84</v>
      </c>
    </row>
    <row r="167" spans="1:65" s="13" customFormat="1" ht="10">
      <c r="B167" s="199"/>
      <c r="C167" s="200"/>
      <c r="D167" s="192" t="s">
        <v>252</v>
      </c>
      <c r="E167" s="201" t="s">
        <v>19</v>
      </c>
      <c r="F167" s="202" t="s">
        <v>84</v>
      </c>
      <c r="G167" s="200"/>
      <c r="H167" s="203">
        <v>1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252</v>
      </c>
      <c r="AU167" s="209" t="s">
        <v>84</v>
      </c>
      <c r="AV167" s="13" t="s">
        <v>86</v>
      </c>
      <c r="AW167" s="13" t="s">
        <v>37</v>
      </c>
      <c r="AX167" s="13" t="s">
        <v>76</v>
      </c>
      <c r="AY167" s="209" t="s">
        <v>237</v>
      </c>
    </row>
    <row r="168" spans="1:65" s="14" customFormat="1" ht="10">
      <c r="B168" s="210"/>
      <c r="C168" s="211"/>
      <c r="D168" s="192" t="s">
        <v>252</v>
      </c>
      <c r="E168" s="212" t="s">
        <v>19</v>
      </c>
      <c r="F168" s="213" t="s">
        <v>253</v>
      </c>
      <c r="G168" s="211"/>
      <c r="H168" s="214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252</v>
      </c>
      <c r="AU168" s="220" t="s">
        <v>84</v>
      </c>
      <c r="AV168" s="14" t="s">
        <v>254</v>
      </c>
      <c r="AW168" s="14" t="s">
        <v>37</v>
      </c>
      <c r="AX168" s="14" t="s">
        <v>84</v>
      </c>
      <c r="AY168" s="220" t="s">
        <v>237</v>
      </c>
    </row>
    <row r="169" spans="1:65" s="2" customFormat="1" ht="14.4" customHeight="1">
      <c r="A169" s="35"/>
      <c r="B169" s="36"/>
      <c r="C169" s="179" t="s">
        <v>340</v>
      </c>
      <c r="D169" s="179" t="s">
        <v>242</v>
      </c>
      <c r="E169" s="180" t="s">
        <v>2088</v>
      </c>
      <c r="F169" s="181" t="s">
        <v>2089</v>
      </c>
      <c r="G169" s="182" t="s">
        <v>245</v>
      </c>
      <c r="H169" s="183">
        <v>1</v>
      </c>
      <c r="I169" s="184"/>
      <c r="J169" s="185">
        <f>ROUND(I169*H169,2)</f>
        <v>0</v>
      </c>
      <c r="K169" s="181" t="s">
        <v>19</v>
      </c>
      <c r="L169" s="40"/>
      <c r="M169" s="186" t="s">
        <v>19</v>
      </c>
      <c r="N169" s="187" t="s">
        <v>47</v>
      </c>
      <c r="O169" s="65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254</v>
      </c>
      <c r="AT169" s="190" t="s">
        <v>242</v>
      </c>
      <c r="AU169" s="190" t="s">
        <v>84</v>
      </c>
      <c r="AY169" s="18" t="s">
        <v>237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84</v>
      </c>
      <c r="BK169" s="191">
        <f>ROUND(I169*H169,2)</f>
        <v>0</v>
      </c>
      <c r="BL169" s="18" t="s">
        <v>254</v>
      </c>
      <c r="BM169" s="190" t="s">
        <v>2090</v>
      </c>
    </row>
    <row r="170" spans="1:65" s="2" customFormat="1" ht="10">
      <c r="A170" s="35"/>
      <c r="B170" s="36"/>
      <c r="C170" s="37"/>
      <c r="D170" s="192" t="s">
        <v>249</v>
      </c>
      <c r="E170" s="37"/>
      <c r="F170" s="193" t="s">
        <v>2089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84</v>
      </c>
    </row>
    <row r="171" spans="1:65" s="2" customFormat="1" ht="27">
      <c r="A171" s="35"/>
      <c r="B171" s="36"/>
      <c r="C171" s="37"/>
      <c r="D171" s="192" t="s">
        <v>345</v>
      </c>
      <c r="E171" s="37"/>
      <c r="F171" s="221" t="s">
        <v>2042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345</v>
      </c>
      <c r="AU171" s="18" t="s">
        <v>84</v>
      </c>
    </row>
    <row r="172" spans="1:65" s="13" customFormat="1" ht="10">
      <c r="B172" s="199"/>
      <c r="C172" s="200"/>
      <c r="D172" s="192" t="s">
        <v>252</v>
      </c>
      <c r="E172" s="201" t="s">
        <v>19</v>
      </c>
      <c r="F172" s="202" t="s">
        <v>84</v>
      </c>
      <c r="G172" s="200"/>
      <c r="H172" s="203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252</v>
      </c>
      <c r="AU172" s="209" t="s">
        <v>84</v>
      </c>
      <c r="AV172" s="13" t="s">
        <v>86</v>
      </c>
      <c r="AW172" s="13" t="s">
        <v>37</v>
      </c>
      <c r="AX172" s="13" t="s">
        <v>76</v>
      </c>
      <c r="AY172" s="209" t="s">
        <v>237</v>
      </c>
    </row>
    <row r="173" spans="1:65" s="14" customFormat="1" ht="10">
      <c r="B173" s="210"/>
      <c r="C173" s="211"/>
      <c r="D173" s="192" t="s">
        <v>252</v>
      </c>
      <c r="E173" s="212" t="s">
        <v>19</v>
      </c>
      <c r="F173" s="213" t="s">
        <v>253</v>
      </c>
      <c r="G173" s="211"/>
      <c r="H173" s="214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252</v>
      </c>
      <c r="AU173" s="220" t="s">
        <v>84</v>
      </c>
      <c r="AV173" s="14" t="s">
        <v>254</v>
      </c>
      <c r="AW173" s="14" t="s">
        <v>37</v>
      </c>
      <c r="AX173" s="14" t="s">
        <v>84</v>
      </c>
      <c r="AY173" s="220" t="s">
        <v>237</v>
      </c>
    </row>
    <row r="174" spans="1:65" s="2" customFormat="1" ht="14.4" customHeight="1">
      <c r="A174" s="35"/>
      <c r="B174" s="36"/>
      <c r="C174" s="179" t="s">
        <v>348</v>
      </c>
      <c r="D174" s="179" t="s">
        <v>242</v>
      </c>
      <c r="E174" s="180" t="s">
        <v>2091</v>
      </c>
      <c r="F174" s="181" t="s">
        <v>2092</v>
      </c>
      <c r="G174" s="182" t="s">
        <v>411</v>
      </c>
      <c r="H174" s="183">
        <v>25</v>
      </c>
      <c r="I174" s="184"/>
      <c r="J174" s="185">
        <f>ROUND(I174*H174,2)</f>
        <v>0</v>
      </c>
      <c r="K174" s="181" t="s">
        <v>19</v>
      </c>
      <c r="L174" s="40"/>
      <c r="M174" s="186" t="s">
        <v>19</v>
      </c>
      <c r="N174" s="187" t="s">
        <v>47</v>
      </c>
      <c r="O174" s="65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254</v>
      </c>
      <c r="AT174" s="190" t="s">
        <v>242</v>
      </c>
      <c r="AU174" s="190" t="s">
        <v>84</v>
      </c>
      <c r="AY174" s="18" t="s">
        <v>237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84</v>
      </c>
      <c r="BK174" s="191">
        <f>ROUND(I174*H174,2)</f>
        <v>0</v>
      </c>
      <c r="BL174" s="18" t="s">
        <v>254</v>
      </c>
      <c r="BM174" s="190" t="s">
        <v>2093</v>
      </c>
    </row>
    <row r="175" spans="1:65" s="2" customFormat="1" ht="10">
      <c r="A175" s="35"/>
      <c r="B175" s="36"/>
      <c r="C175" s="37"/>
      <c r="D175" s="192" t="s">
        <v>249</v>
      </c>
      <c r="E175" s="37"/>
      <c r="F175" s="193" t="s">
        <v>2092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84</v>
      </c>
    </row>
    <row r="176" spans="1:65" s="2" customFormat="1" ht="27">
      <c r="A176" s="35"/>
      <c r="B176" s="36"/>
      <c r="C176" s="37"/>
      <c r="D176" s="192" t="s">
        <v>345</v>
      </c>
      <c r="E176" s="37"/>
      <c r="F176" s="221" t="s">
        <v>2042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345</v>
      </c>
      <c r="AU176" s="18" t="s">
        <v>84</v>
      </c>
    </row>
    <row r="177" spans="1:65" s="2" customFormat="1" ht="14.4" customHeight="1">
      <c r="A177" s="35"/>
      <c r="B177" s="36"/>
      <c r="C177" s="179" t="s">
        <v>355</v>
      </c>
      <c r="D177" s="179" t="s">
        <v>242</v>
      </c>
      <c r="E177" s="180" t="s">
        <v>2094</v>
      </c>
      <c r="F177" s="181" t="s">
        <v>2095</v>
      </c>
      <c r="G177" s="182" t="s">
        <v>411</v>
      </c>
      <c r="H177" s="183">
        <v>18</v>
      </c>
      <c r="I177" s="184"/>
      <c r="J177" s="185">
        <f>ROUND(I177*H177,2)</f>
        <v>0</v>
      </c>
      <c r="K177" s="181" t="s">
        <v>19</v>
      </c>
      <c r="L177" s="40"/>
      <c r="M177" s="186" t="s">
        <v>19</v>
      </c>
      <c r="N177" s="187" t="s">
        <v>47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254</v>
      </c>
      <c r="AT177" s="190" t="s">
        <v>242</v>
      </c>
      <c r="AU177" s="190" t="s">
        <v>84</v>
      </c>
      <c r="AY177" s="18" t="s">
        <v>237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84</v>
      </c>
      <c r="BK177" s="191">
        <f>ROUND(I177*H177,2)</f>
        <v>0</v>
      </c>
      <c r="BL177" s="18" t="s">
        <v>254</v>
      </c>
      <c r="BM177" s="190" t="s">
        <v>2096</v>
      </c>
    </row>
    <row r="178" spans="1:65" s="2" customFormat="1" ht="10">
      <c r="A178" s="35"/>
      <c r="B178" s="36"/>
      <c r="C178" s="37"/>
      <c r="D178" s="192" t="s">
        <v>249</v>
      </c>
      <c r="E178" s="37"/>
      <c r="F178" s="193" t="s">
        <v>2097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249</v>
      </c>
      <c r="AU178" s="18" t="s">
        <v>84</v>
      </c>
    </row>
    <row r="179" spans="1:65" s="2" customFormat="1" ht="27">
      <c r="A179" s="35"/>
      <c r="B179" s="36"/>
      <c r="C179" s="37"/>
      <c r="D179" s="192" t="s">
        <v>345</v>
      </c>
      <c r="E179" s="37"/>
      <c r="F179" s="221" t="s">
        <v>2042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345</v>
      </c>
      <c r="AU179" s="18" t="s">
        <v>84</v>
      </c>
    </row>
    <row r="180" spans="1:65" s="2" customFormat="1" ht="14.4" customHeight="1">
      <c r="A180" s="35"/>
      <c r="B180" s="36"/>
      <c r="C180" s="179" t="s">
        <v>7</v>
      </c>
      <c r="D180" s="179" t="s">
        <v>242</v>
      </c>
      <c r="E180" s="180" t="s">
        <v>2098</v>
      </c>
      <c r="F180" s="181" t="s">
        <v>2099</v>
      </c>
      <c r="G180" s="182" t="s">
        <v>411</v>
      </c>
      <c r="H180" s="183">
        <v>81</v>
      </c>
      <c r="I180" s="184"/>
      <c r="J180" s="185">
        <f>ROUND(I180*H180,2)</f>
        <v>0</v>
      </c>
      <c r="K180" s="181" t="s">
        <v>19</v>
      </c>
      <c r="L180" s="40"/>
      <c r="M180" s="186" t="s">
        <v>19</v>
      </c>
      <c r="N180" s="187" t="s">
        <v>47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254</v>
      </c>
      <c r="AT180" s="190" t="s">
        <v>242</v>
      </c>
      <c r="AU180" s="190" t="s">
        <v>84</v>
      </c>
      <c r="AY180" s="18" t="s">
        <v>237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84</v>
      </c>
      <c r="BK180" s="191">
        <f>ROUND(I180*H180,2)</f>
        <v>0</v>
      </c>
      <c r="BL180" s="18" t="s">
        <v>254</v>
      </c>
      <c r="BM180" s="190" t="s">
        <v>2100</v>
      </c>
    </row>
    <row r="181" spans="1:65" s="2" customFormat="1" ht="10">
      <c r="A181" s="35"/>
      <c r="B181" s="36"/>
      <c r="C181" s="37"/>
      <c r="D181" s="192" t="s">
        <v>249</v>
      </c>
      <c r="E181" s="37"/>
      <c r="F181" s="193" t="s">
        <v>2099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249</v>
      </c>
      <c r="AU181" s="18" t="s">
        <v>84</v>
      </c>
    </row>
    <row r="182" spans="1:65" s="2" customFormat="1" ht="27">
      <c r="A182" s="35"/>
      <c r="B182" s="36"/>
      <c r="C182" s="37"/>
      <c r="D182" s="192" t="s">
        <v>345</v>
      </c>
      <c r="E182" s="37"/>
      <c r="F182" s="221" t="s">
        <v>2042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345</v>
      </c>
      <c r="AU182" s="18" t="s">
        <v>84</v>
      </c>
    </row>
    <row r="183" spans="1:65" s="13" customFormat="1" ht="10">
      <c r="B183" s="199"/>
      <c r="C183" s="200"/>
      <c r="D183" s="192" t="s">
        <v>252</v>
      </c>
      <c r="E183" s="201" t="s">
        <v>19</v>
      </c>
      <c r="F183" s="202" t="s">
        <v>1341</v>
      </c>
      <c r="G183" s="200"/>
      <c r="H183" s="203">
        <v>81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252</v>
      </c>
      <c r="AU183" s="209" t="s">
        <v>84</v>
      </c>
      <c r="AV183" s="13" t="s">
        <v>86</v>
      </c>
      <c r="AW183" s="13" t="s">
        <v>37</v>
      </c>
      <c r="AX183" s="13" t="s">
        <v>76</v>
      </c>
      <c r="AY183" s="209" t="s">
        <v>237</v>
      </c>
    </row>
    <row r="184" spans="1:65" s="14" customFormat="1" ht="10">
      <c r="B184" s="210"/>
      <c r="C184" s="211"/>
      <c r="D184" s="192" t="s">
        <v>252</v>
      </c>
      <c r="E184" s="212" t="s">
        <v>19</v>
      </c>
      <c r="F184" s="213" t="s">
        <v>253</v>
      </c>
      <c r="G184" s="211"/>
      <c r="H184" s="214">
        <v>81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252</v>
      </c>
      <c r="AU184" s="220" t="s">
        <v>84</v>
      </c>
      <c r="AV184" s="14" t="s">
        <v>254</v>
      </c>
      <c r="AW184" s="14" t="s">
        <v>37</v>
      </c>
      <c r="AX184" s="14" t="s">
        <v>84</v>
      </c>
      <c r="AY184" s="220" t="s">
        <v>237</v>
      </c>
    </row>
    <row r="185" spans="1:65" s="2" customFormat="1" ht="14.4" customHeight="1">
      <c r="A185" s="35"/>
      <c r="B185" s="36"/>
      <c r="C185" s="179" t="s">
        <v>367</v>
      </c>
      <c r="D185" s="179" t="s">
        <v>242</v>
      </c>
      <c r="E185" s="180" t="s">
        <v>2101</v>
      </c>
      <c r="F185" s="181" t="s">
        <v>2102</v>
      </c>
      <c r="G185" s="182" t="s">
        <v>245</v>
      </c>
      <c r="H185" s="183">
        <v>3</v>
      </c>
      <c r="I185" s="184"/>
      <c r="J185" s="185">
        <f>ROUND(I185*H185,2)</f>
        <v>0</v>
      </c>
      <c r="K185" s="181" t="s">
        <v>19</v>
      </c>
      <c r="L185" s="40"/>
      <c r="M185" s="186" t="s">
        <v>19</v>
      </c>
      <c r="N185" s="187" t="s">
        <v>47</v>
      </c>
      <c r="O185" s="65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254</v>
      </c>
      <c r="AT185" s="190" t="s">
        <v>242</v>
      </c>
      <c r="AU185" s="190" t="s">
        <v>84</v>
      </c>
      <c r="AY185" s="18" t="s">
        <v>237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84</v>
      </c>
      <c r="BK185" s="191">
        <f>ROUND(I185*H185,2)</f>
        <v>0</v>
      </c>
      <c r="BL185" s="18" t="s">
        <v>254</v>
      </c>
      <c r="BM185" s="190" t="s">
        <v>2103</v>
      </c>
    </row>
    <row r="186" spans="1:65" s="2" customFormat="1" ht="10">
      <c r="A186" s="35"/>
      <c r="B186" s="36"/>
      <c r="C186" s="37"/>
      <c r="D186" s="192" t="s">
        <v>249</v>
      </c>
      <c r="E186" s="37"/>
      <c r="F186" s="193" t="s">
        <v>2102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249</v>
      </c>
      <c r="AU186" s="18" t="s">
        <v>84</v>
      </c>
    </row>
    <row r="187" spans="1:65" s="2" customFormat="1" ht="36">
      <c r="A187" s="35"/>
      <c r="B187" s="36"/>
      <c r="C187" s="37"/>
      <c r="D187" s="192" t="s">
        <v>345</v>
      </c>
      <c r="E187" s="37"/>
      <c r="F187" s="221" t="s">
        <v>2104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345</v>
      </c>
      <c r="AU187" s="18" t="s">
        <v>84</v>
      </c>
    </row>
    <row r="188" spans="1:65" s="13" customFormat="1" ht="10">
      <c r="B188" s="199"/>
      <c r="C188" s="200"/>
      <c r="D188" s="192" t="s">
        <v>252</v>
      </c>
      <c r="E188" s="201" t="s">
        <v>19</v>
      </c>
      <c r="F188" s="202" t="s">
        <v>260</v>
      </c>
      <c r="G188" s="200"/>
      <c r="H188" s="203">
        <v>3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252</v>
      </c>
      <c r="AU188" s="209" t="s">
        <v>84</v>
      </c>
      <c r="AV188" s="13" t="s">
        <v>86</v>
      </c>
      <c r="AW188" s="13" t="s">
        <v>37</v>
      </c>
      <c r="AX188" s="13" t="s">
        <v>76</v>
      </c>
      <c r="AY188" s="209" t="s">
        <v>237</v>
      </c>
    </row>
    <row r="189" spans="1:65" s="14" customFormat="1" ht="10">
      <c r="B189" s="210"/>
      <c r="C189" s="211"/>
      <c r="D189" s="192" t="s">
        <v>252</v>
      </c>
      <c r="E189" s="212" t="s">
        <v>19</v>
      </c>
      <c r="F189" s="213" t="s">
        <v>253</v>
      </c>
      <c r="G189" s="211"/>
      <c r="H189" s="214">
        <v>3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252</v>
      </c>
      <c r="AU189" s="220" t="s">
        <v>84</v>
      </c>
      <c r="AV189" s="14" t="s">
        <v>254</v>
      </c>
      <c r="AW189" s="14" t="s">
        <v>37</v>
      </c>
      <c r="AX189" s="14" t="s">
        <v>84</v>
      </c>
      <c r="AY189" s="220" t="s">
        <v>237</v>
      </c>
    </row>
    <row r="190" spans="1:65" s="2" customFormat="1" ht="14.4" customHeight="1">
      <c r="A190" s="35"/>
      <c r="B190" s="36"/>
      <c r="C190" s="179" t="s">
        <v>374</v>
      </c>
      <c r="D190" s="179" t="s">
        <v>242</v>
      </c>
      <c r="E190" s="180" t="s">
        <v>2105</v>
      </c>
      <c r="F190" s="181" t="s">
        <v>2106</v>
      </c>
      <c r="G190" s="182" t="s">
        <v>245</v>
      </c>
      <c r="H190" s="183">
        <v>2</v>
      </c>
      <c r="I190" s="184"/>
      <c r="J190" s="185">
        <f>ROUND(I190*H190,2)</f>
        <v>0</v>
      </c>
      <c r="K190" s="181" t="s">
        <v>19</v>
      </c>
      <c r="L190" s="40"/>
      <c r="M190" s="186" t="s">
        <v>19</v>
      </c>
      <c r="N190" s="187" t="s">
        <v>47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254</v>
      </c>
      <c r="AT190" s="190" t="s">
        <v>242</v>
      </c>
      <c r="AU190" s="190" t="s">
        <v>84</v>
      </c>
      <c r="AY190" s="18" t="s">
        <v>237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84</v>
      </c>
      <c r="BK190" s="191">
        <f>ROUND(I190*H190,2)</f>
        <v>0</v>
      </c>
      <c r="BL190" s="18" t="s">
        <v>254</v>
      </c>
      <c r="BM190" s="190" t="s">
        <v>2107</v>
      </c>
    </row>
    <row r="191" spans="1:65" s="2" customFormat="1" ht="10">
      <c r="A191" s="35"/>
      <c r="B191" s="36"/>
      <c r="C191" s="37"/>
      <c r="D191" s="192" t="s">
        <v>249</v>
      </c>
      <c r="E191" s="37"/>
      <c r="F191" s="193" t="s">
        <v>2106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249</v>
      </c>
      <c r="AU191" s="18" t="s">
        <v>84</v>
      </c>
    </row>
    <row r="192" spans="1:65" s="2" customFormat="1" ht="45">
      <c r="A192" s="35"/>
      <c r="B192" s="36"/>
      <c r="C192" s="37"/>
      <c r="D192" s="192" t="s">
        <v>345</v>
      </c>
      <c r="E192" s="37"/>
      <c r="F192" s="221" t="s">
        <v>2108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345</v>
      </c>
      <c r="AU192" s="18" t="s">
        <v>84</v>
      </c>
    </row>
    <row r="193" spans="1:65" s="13" customFormat="1" ht="10">
      <c r="B193" s="199"/>
      <c r="C193" s="200"/>
      <c r="D193" s="192" t="s">
        <v>252</v>
      </c>
      <c r="E193" s="201" t="s">
        <v>19</v>
      </c>
      <c r="F193" s="202" t="s">
        <v>86</v>
      </c>
      <c r="G193" s="200"/>
      <c r="H193" s="203">
        <v>2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252</v>
      </c>
      <c r="AU193" s="209" t="s">
        <v>84</v>
      </c>
      <c r="AV193" s="13" t="s">
        <v>86</v>
      </c>
      <c r="AW193" s="13" t="s">
        <v>37</v>
      </c>
      <c r="AX193" s="13" t="s">
        <v>76</v>
      </c>
      <c r="AY193" s="209" t="s">
        <v>237</v>
      </c>
    </row>
    <row r="194" spans="1:65" s="14" customFormat="1" ht="10">
      <c r="B194" s="210"/>
      <c r="C194" s="211"/>
      <c r="D194" s="192" t="s">
        <v>252</v>
      </c>
      <c r="E194" s="212" t="s">
        <v>19</v>
      </c>
      <c r="F194" s="213" t="s">
        <v>253</v>
      </c>
      <c r="G194" s="211"/>
      <c r="H194" s="214">
        <v>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252</v>
      </c>
      <c r="AU194" s="220" t="s">
        <v>84</v>
      </c>
      <c r="AV194" s="14" t="s">
        <v>254</v>
      </c>
      <c r="AW194" s="14" t="s">
        <v>37</v>
      </c>
      <c r="AX194" s="14" t="s">
        <v>84</v>
      </c>
      <c r="AY194" s="220" t="s">
        <v>237</v>
      </c>
    </row>
    <row r="195" spans="1:65" s="2" customFormat="1" ht="14.4" customHeight="1">
      <c r="A195" s="35"/>
      <c r="B195" s="36"/>
      <c r="C195" s="179" t="s">
        <v>541</v>
      </c>
      <c r="D195" s="179" t="s">
        <v>242</v>
      </c>
      <c r="E195" s="180" t="s">
        <v>2109</v>
      </c>
      <c r="F195" s="181" t="s">
        <v>2110</v>
      </c>
      <c r="G195" s="182" t="s">
        <v>245</v>
      </c>
      <c r="H195" s="183">
        <v>1</v>
      </c>
      <c r="I195" s="184"/>
      <c r="J195" s="185">
        <f>ROUND(I195*H195,2)</f>
        <v>0</v>
      </c>
      <c r="K195" s="181" t="s">
        <v>19</v>
      </c>
      <c r="L195" s="40"/>
      <c r="M195" s="186" t="s">
        <v>19</v>
      </c>
      <c r="N195" s="187" t="s">
        <v>47</v>
      </c>
      <c r="O195" s="65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254</v>
      </c>
      <c r="AT195" s="190" t="s">
        <v>242</v>
      </c>
      <c r="AU195" s="190" t="s">
        <v>84</v>
      </c>
      <c r="AY195" s="18" t="s">
        <v>237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84</v>
      </c>
      <c r="BK195" s="191">
        <f>ROUND(I195*H195,2)</f>
        <v>0</v>
      </c>
      <c r="BL195" s="18" t="s">
        <v>254</v>
      </c>
      <c r="BM195" s="190" t="s">
        <v>2111</v>
      </c>
    </row>
    <row r="196" spans="1:65" s="2" customFormat="1" ht="10">
      <c r="A196" s="35"/>
      <c r="B196" s="36"/>
      <c r="C196" s="37"/>
      <c r="D196" s="192" t="s">
        <v>249</v>
      </c>
      <c r="E196" s="37"/>
      <c r="F196" s="193" t="s">
        <v>2110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84</v>
      </c>
    </row>
    <row r="197" spans="1:65" s="2" customFormat="1" ht="36">
      <c r="A197" s="35"/>
      <c r="B197" s="36"/>
      <c r="C197" s="37"/>
      <c r="D197" s="192" t="s">
        <v>345</v>
      </c>
      <c r="E197" s="37"/>
      <c r="F197" s="221" t="s">
        <v>2104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345</v>
      </c>
      <c r="AU197" s="18" t="s">
        <v>84</v>
      </c>
    </row>
    <row r="198" spans="1:65" s="13" customFormat="1" ht="10">
      <c r="B198" s="199"/>
      <c r="C198" s="200"/>
      <c r="D198" s="192" t="s">
        <v>252</v>
      </c>
      <c r="E198" s="201" t="s">
        <v>19</v>
      </c>
      <c r="F198" s="202" t="s">
        <v>84</v>
      </c>
      <c r="G198" s="200"/>
      <c r="H198" s="203">
        <v>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252</v>
      </c>
      <c r="AU198" s="209" t="s">
        <v>84</v>
      </c>
      <c r="AV198" s="13" t="s">
        <v>86</v>
      </c>
      <c r="AW198" s="13" t="s">
        <v>37</v>
      </c>
      <c r="AX198" s="13" t="s">
        <v>76</v>
      </c>
      <c r="AY198" s="209" t="s">
        <v>237</v>
      </c>
    </row>
    <row r="199" spans="1:65" s="14" customFormat="1" ht="10">
      <c r="B199" s="210"/>
      <c r="C199" s="211"/>
      <c r="D199" s="192" t="s">
        <v>252</v>
      </c>
      <c r="E199" s="212" t="s">
        <v>19</v>
      </c>
      <c r="F199" s="213" t="s">
        <v>253</v>
      </c>
      <c r="G199" s="211"/>
      <c r="H199" s="214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252</v>
      </c>
      <c r="AU199" s="220" t="s">
        <v>84</v>
      </c>
      <c r="AV199" s="14" t="s">
        <v>254</v>
      </c>
      <c r="AW199" s="14" t="s">
        <v>37</v>
      </c>
      <c r="AX199" s="14" t="s">
        <v>84</v>
      </c>
      <c r="AY199" s="220" t="s">
        <v>237</v>
      </c>
    </row>
    <row r="200" spans="1:65" s="2" customFormat="1" ht="14.4" customHeight="1">
      <c r="A200" s="35"/>
      <c r="B200" s="36"/>
      <c r="C200" s="179" t="s">
        <v>347</v>
      </c>
      <c r="D200" s="179" t="s">
        <v>242</v>
      </c>
      <c r="E200" s="180" t="s">
        <v>2112</v>
      </c>
      <c r="F200" s="181" t="s">
        <v>2113</v>
      </c>
      <c r="G200" s="182" t="s">
        <v>245</v>
      </c>
      <c r="H200" s="183">
        <v>2</v>
      </c>
      <c r="I200" s="184"/>
      <c r="J200" s="185">
        <f>ROUND(I200*H200,2)</f>
        <v>0</v>
      </c>
      <c r="K200" s="181" t="s">
        <v>19</v>
      </c>
      <c r="L200" s="40"/>
      <c r="M200" s="186" t="s">
        <v>19</v>
      </c>
      <c r="N200" s="187" t="s">
        <v>47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254</v>
      </c>
      <c r="AT200" s="190" t="s">
        <v>242</v>
      </c>
      <c r="AU200" s="190" t="s">
        <v>84</v>
      </c>
      <c r="AY200" s="18" t="s">
        <v>237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84</v>
      </c>
      <c r="BK200" s="191">
        <f>ROUND(I200*H200,2)</f>
        <v>0</v>
      </c>
      <c r="BL200" s="18" t="s">
        <v>254</v>
      </c>
      <c r="BM200" s="190" t="s">
        <v>2114</v>
      </c>
    </row>
    <row r="201" spans="1:65" s="2" customFormat="1" ht="10">
      <c r="A201" s="35"/>
      <c r="B201" s="36"/>
      <c r="C201" s="37"/>
      <c r="D201" s="192" t="s">
        <v>249</v>
      </c>
      <c r="E201" s="37"/>
      <c r="F201" s="193" t="s">
        <v>2113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84</v>
      </c>
    </row>
    <row r="202" spans="1:65" s="2" customFormat="1" ht="36">
      <c r="A202" s="35"/>
      <c r="B202" s="36"/>
      <c r="C202" s="37"/>
      <c r="D202" s="192" t="s">
        <v>345</v>
      </c>
      <c r="E202" s="37"/>
      <c r="F202" s="221" t="s">
        <v>2065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345</v>
      </c>
      <c r="AU202" s="18" t="s">
        <v>84</v>
      </c>
    </row>
    <row r="203" spans="1:65" s="13" customFormat="1" ht="10">
      <c r="B203" s="199"/>
      <c r="C203" s="200"/>
      <c r="D203" s="192" t="s">
        <v>252</v>
      </c>
      <c r="E203" s="201" t="s">
        <v>19</v>
      </c>
      <c r="F203" s="202" t="s">
        <v>86</v>
      </c>
      <c r="G203" s="200"/>
      <c r="H203" s="203">
        <v>2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252</v>
      </c>
      <c r="AU203" s="209" t="s">
        <v>84</v>
      </c>
      <c r="AV203" s="13" t="s">
        <v>86</v>
      </c>
      <c r="AW203" s="13" t="s">
        <v>37</v>
      </c>
      <c r="AX203" s="13" t="s">
        <v>76</v>
      </c>
      <c r="AY203" s="209" t="s">
        <v>237</v>
      </c>
    </row>
    <row r="204" spans="1:65" s="14" customFormat="1" ht="10">
      <c r="B204" s="210"/>
      <c r="C204" s="211"/>
      <c r="D204" s="192" t="s">
        <v>252</v>
      </c>
      <c r="E204" s="212" t="s">
        <v>19</v>
      </c>
      <c r="F204" s="213" t="s">
        <v>253</v>
      </c>
      <c r="G204" s="211"/>
      <c r="H204" s="214">
        <v>2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252</v>
      </c>
      <c r="AU204" s="220" t="s">
        <v>84</v>
      </c>
      <c r="AV204" s="14" t="s">
        <v>254</v>
      </c>
      <c r="AW204" s="14" t="s">
        <v>37</v>
      </c>
      <c r="AX204" s="14" t="s">
        <v>84</v>
      </c>
      <c r="AY204" s="220" t="s">
        <v>237</v>
      </c>
    </row>
    <row r="205" spans="1:65" s="2" customFormat="1" ht="14.4" customHeight="1">
      <c r="A205" s="35"/>
      <c r="B205" s="36"/>
      <c r="C205" s="179" t="s">
        <v>564</v>
      </c>
      <c r="D205" s="179" t="s">
        <v>242</v>
      </c>
      <c r="E205" s="180" t="s">
        <v>2115</v>
      </c>
      <c r="F205" s="181" t="s">
        <v>2116</v>
      </c>
      <c r="G205" s="182" t="s">
        <v>245</v>
      </c>
      <c r="H205" s="183">
        <v>1</v>
      </c>
      <c r="I205" s="184"/>
      <c r="J205" s="185">
        <f>ROUND(I205*H205,2)</f>
        <v>0</v>
      </c>
      <c r="K205" s="181" t="s">
        <v>19</v>
      </c>
      <c r="L205" s="40"/>
      <c r="M205" s="186" t="s">
        <v>19</v>
      </c>
      <c r="N205" s="187" t="s">
        <v>47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254</v>
      </c>
      <c r="AT205" s="190" t="s">
        <v>242</v>
      </c>
      <c r="AU205" s="190" t="s">
        <v>84</v>
      </c>
      <c r="AY205" s="18" t="s">
        <v>237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84</v>
      </c>
      <c r="BK205" s="191">
        <f>ROUND(I205*H205,2)</f>
        <v>0</v>
      </c>
      <c r="BL205" s="18" t="s">
        <v>254</v>
      </c>
      <c r="BM205" s="190" t="s">
        <v>2117</v>
      </c>
    </row>
    <row r="206" spans="1:65" s="2" customFormat="1" ht="10">
      <c r="A206" s="35"/>
      <c r="B206" s="36"/>
      <c r="C206" s="37"/>
      <c r="D206" s="192" t="s">
        <v>249</v>
      </c>
      <c r="E206" s="37"/>
      <c r="F206" s="193" t="s">
        <v>2116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249</v>
      </c>
      <c r="AU206" s="18" t="s">
        <v>84</v>
      </c>
    </row>
    <row r="207" spans="1:65" s="2" customFormat="1" ht="45">
      <c r="A207" s="35"/>
      <c r="B207" s="36"/>
      <c r="C207" s="37"/>
      <c r="D207" s="192" t="s">
        <v>345</v>
      </c>
      <c r="E207" s="37"/>
      <c r="F207" s="221" t="s">
        <v>2046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345</v>
      </c>
      <c r="AU207" s="18" t="s">
        <v>84</v>
      </c>
    </row>
    <row r="208" spans="1:65" s="13" customFormat="1" ht="10">
      <c r="B208" s="199"/>
      <c r="C208" s="200"/>
      <c r="D208" s="192" t="s">
        <v>252</v>
      </c>
      <c r="E208" s="201" t="s">
        <v>19</v>
      </c>
      <c r="F208" s="202" t="s">
        <v>84</v>
      </c>
      <c r="G208" s="200"/>
      <c r="H208" s="203">
        <v>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252</v>
      </c>
      <c r="AU208" s="209" t="s">
        <v>84</v>
      </c>
      <c r="AV208" s="13" t="s">
        <v>86</v>
      </c>
      <c r="AW208" s="13" t="s">
        <v>37</v>
      </c>
      <c r="AX208" s="13" t="s">
        <v>76</v>
      </c>
      <c r="AY208" s="209" t="s">
        <v>237</v>
      </c>
    </row>
    <row r="209" spans="1:65" s="14" customFormat="1" ht="10">
      <c r="B209" s="210"/>
      <c r="C209" s="211"/>
      <c r="D209" s="192" t="s">
        <v>252</v>
      </c>
      <c r="E209" s="212" t="s">
        <v>19</v>
      </c>
      <c r="F209" s="213" t="s">
        <v>253</v>
      </c>
      <c r="G209" s="211"/>
      <c r="H209" s="214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252</v>
      </c>
      <c r="AU209" s="220" t="s">
        <v>84</v>
      </c>
      <c r="AV209" s="14" t="s">
        <v>254</v>
      </c>
      <c r="AW209" s="14" t="s">
        <v>37</v>
      </c>
      <c r="AX209" s="14" t="s">
        <v>84</v>
      </c>
      <c r="AY209" s="220" t="s">
        <v>237</v>
      </c>
    </row>
    <row r="210" spans="1:65" s="2" customFormat="1" ht="14.4" customHeight="1">
      <c r="A210" s="35"/>
      <c r="B210" s="36"/>
      <c r="C210" s="179" t="s">
        <v>571</v>
      </c>
      <c r="D210" s="179" t="s">
        <v>242</v>
      </c>
      <c r="E210" s="180" t="s">
        <v>2118</v>
      </c>
      <c r="F210" s="181" t="s">
        <v>2119</v>
      </c>
      <c r="G210" s="182" t="s">
        <v>2120</v>
      </c>
      <c r="H210" s="183">
        <v>1</v>
      </c>
      <c r="I210" s="184"/>
      <c r="J210" s="185">
        <f>ROUND(I210*H210,2)</f>
        <v>0</v>
      </c>
      <c r="K210" s="181" t="s">
        <v>19</v>
      </c>
      <c r="L210" s="40"/>
      <c r="M210" s="186" t="s">
        <v>19</v>
      </c>
      <c r="N210" s="187" t="s">
        <v>47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254</v>
      </c>
      <c r="AT210" s="190" t="s">
        <v>242</v>
      </c>
      <c r="AU210" s="190" t="s">
        <v>84</v>
      </c>
      <c r="AY210" s="18" t="s">
        <v>237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84</v>
      </c>
      <c r="BK210" s="191">
        <f>ROUND(I210*H210,2)</f>
        <v>0</v>
      </c>
      <c r="BL210" s="18" t="s">
        <v>254</v>
      </c>
      <c r="BM210" s="190" t="s">
        <v>2121</v>
      </c>
    </row>
    <row r="211" spans="1:65" s="2" customFormat="1" ht="10">
      <c r="A211" s="35"/>
      <c r="B211" s="36"/>
      <c r="C211" s="37"/>
      <c r="D211" s="192" t="s">
        <v>249</v>
      </c>
      <c r="E211" s="37"/>
      <c r="F211" s="193" t="s">
        <v>2119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249</v>
      </c>
      <c r="AU211" s="18" t="s">
        <v>84</v>
      </c>
    </row>
    <row r="212" spans="1:65" s="2" customFormat="1" ht="27">
      <c r="A212" s="35"/>
      <c r="B212" s="36"/>
      <c r="C212" s="37"/>
      <c r="D212" s="192" t="s">
        <v>345</v>
      </c>
      <c r="E212" s="37"/>
      <c r="F212" s="221" t="s">
        <v>2042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345</v>
      </c>
      <c r="AU212" s="18" t="s">
        <v>84</v>
      </c>
    </row>
    <row r="213" spans="1:65" s="13" customFormat="1" ht="10">
      <c r="B213" s="199"/>
      <c r="C213" s="200"/>
      <c r="D213" s="192" t="s">
        <v>252</v>
      </c>
      <c r="E213" s="201" t="s">
        <v>19</v>
      </c>
      <c r="F213" s="202" t="s">
        <v>84</v>
      </c>
      <c r="G213" s="200"/>
      <c r="H213" s="203">
        <v>1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252</v>
      </c>
      <c r="AU213" s="209" t="s">
        <v>84</v>
      </c>
      <c r="AV213" s="13" t="s">
        <v>86</v>
      </c>
      <c r="AW213" s="13" t="s">
        <v>37</v>
      </c>
      <c r="AX213" s="13" t="s">
        <v>76</v>
      </c>
      <c r="AY213" s="209" t="s">
        <v>237</v>
      </c>
    </row>
    <row r="214" spans="1:65" s="14" customFormat="1" ht="10">
      <c r="B214" s="210"/>
      <c r="C214" s="211"/>
      <c r="D214" s="192" t="s">
        <v>252</v>
      </c>
      <c r="E214" s="212" t="s">
        <v>19</v>
      </c>
      <c r="F214" s="213" t="s">
        <v>253</v>
      </c>
      <c r="G214" s="211"/>
      <c r="H214" s="214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252</v>
      </c>
      <c r="AU214" s="220" t="s">
        <v>84</v>
      </c>
      <c r="AV214" s="14" t="s">
        <v>254</v>
      </c>
      <c r="AW214" s="14" t="s">
        <v>37</v>
      </c>
      <c r="AX214" s="14" t="s">
        <v>84</v>
      </c>
      <c r="AY214" s="220" t="s">
        <v>237</v>
      </c>
    </row>
    <row r="215" spans="1:65" s="2" customFormat="1" ht="14.4" customHeight="1">
      <c r="A215" s="35"/>
      <c r="B215" s="36"/>
      <c r="C215" s="179" t="s">
        <v>577</v>
      </c>
      <c r="D215" s="179" t="s">
        <v>242</v>
      </c>
      <c r="E215" s="180" t="s">
        <v>2122</v>
      </c>
      <c r="F215" s="181" t="s">
        <v>2095</v>
      </c>
      <c r="G215" s="182" t="s">
        <v>411</v>
      </c>
      <c r="H215" s="183">
        <v>8</v>
      </c>
      <c r="I215" s="184"/>
      <c r="J215" s="185">
        <f>ROUND(I215*H215,2)</f>
        <v>0</v>
      </c>
      <c r="K215" s="181" t="s">
        <v>19</v>
      </c>
      <c r="L215" s="40"/>
      <c r="M215" s="186" t="s">
        <v>19</v>
      </c>
      <c r="N215" s="187" t="s">
        <v>47</v>
      </c>
      <c r="O215" s="65"/>
      <c r="P215" s="188">
        <f>O215*H215</f>
        <v>0</v>
      </c>
      <c r="Q215" s="188">
        <v>0</v>
      </c>
      <c r="R215" s="188">
        <f>Q215*H215</f>
        <v>0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254</v>
      </c>
      <c r="AT215" s="190" t="s">
        <v>242</v>
      </c>
      <c r="AU215" s="190" t="s">
        <v>84</v>
      </c>
      <c r="AY215" s="18" t="s">
        <v>237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84</v>
      </c>
      <c r="BK215" s="191">
        <f>ROUND(I215*H215,2)</f>
        <v>0</v>
      </c>
      <c r="BL215" s="18" t="s">
        <v>254</v>
      </c>
      <c r="BM215" s="190" t="s">
        <v>2123</v>
      </c>
    </row>
    <row r="216" spans="1:65" s="2" customFormat="1" ht="10">
      <c r="A216" s="35"/>
      <c r="B216" s="36"/>
      <c r="C216" s="37"/>
      <c r="D216" s="192" t="s">
        <v>249</v>
      </c>
      <c r="E216" s="37"/>
      <c r="F216" s="193" t="s">
        <v>2095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84</v>
      </c>
    </row>
    <row r="217" spans="1:65" s="2" customFormat="1" ht="27">
      <c r="A217" s="35"/>
      <c r="B217" s="36"/>
      <c r="C217" s="37"/>
      <c r="D217" s="192" t="s">
        <v>345</v>
      </c>
      <c r="E217" s="37"/>
      <c r="F217" s="221" t="s">
        <v>2042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345</v>
      </c>
      <c r="AU217" s="18" t="s">
        <v>84</v>
      </c>
    </row>
    <row r="218" spans="1:65" s="13" customFormat="1" ht="10">
      <c r="B218" s="199"/>
      <c r="C218" s="200"/>
      <c r="D218" s="192" t="s">
        <v>252</v>
      </c>
      <c r="E218" s="201" t="s">
        <v>19</v>
      </c>
      <c r="F218" s="202" t="s">
        <v>288</v>
      </c>
      <c r="G218" s="200"/>
      <c r="H218" s="203">
        <v>8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252</v>
      </c>
      <c r="AU218" s="209" t="s">
        <v>84</v>
      </c>
      <c r="AV218" s="13" t="s">
        <v>86</v>
      </c>
      <c r="AW218" s="13" t="s">
        <v>37</v>
      </c>
      <c r="AX218" s="13" t="s">
        <v>76</v>
      </c>
      <c r="AY218" s="209" t="s">
        <v>237</v>
      </c>
    </row>
    <row r="219" spans="1:65" s="14" customFormat="1" ht="10">
      <c r="B219" s="210"/>
      <c r="C219" s="211"/>
      <c r="D219" s="192" t="s">
        <v>252</v>
      </c>
      <c r="E219" s="212" t="s">
        <v>19</v>
      </c>
      <c r="F219" s="213" t="s">
        <v>253</v>
      </c>
      <c r="G219" s="211"/>
      <c r="H219" s="214">
        <v>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252</v>
      </c>
      <c r="AU219" s="220" t="s">
        <v>84</v>
      </c>
      <c r="AV219" s="14" t="s">
        <v>254</v>
      </c>
      <c r="AW219" s="14" t="s">
        <v>37</v>
      </c>
      <c r="AX219" s="14" t="s">
        <v>84</v>
      </c>
      <c r="AY219" s="220" t="s">
        <v>237</v>
      </c>
    </row>
    <row r="220" spans="1:65" s="2" customFormat="1" ht="14.4" customHeight="1">
      <c r="A220" s="35"/>
      <c r="B220" s="36"/>
      <c r="C220" s="179" t="s">
        <v>584</v>
      </c>
      <c r="D220" s="179" t="s">
        <v>242</v>
      </c>
      <c r="E220" s="180" t="s">
        <v>2124</v>
      </c>
      <c r="F220" s="181" t="s">
        <v>2125</v>
      </c>
      <c r="G220" s="182" t="s">
        <v>257</v>
      </c>
      <c r="H220" s="183">
        <v>1</v>
      </c>
      <c r="I220" s="184"/>
      <c r="J220" s="185">
        <f>ROUND(I220*H220,2)</f>
        <v>0</v>
      </c>
      <c r="K220" s="181" t="s">
        <v>19</v>
      </c>
      <c r="L220" s="40"/>
      <c r="M220" s="186" t="s">
        <v>19</v>
      </c>
      <c r="N220" s="187" t="s">
        <v>47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254</v>
      </c>
      <c r="AT220" s="190" t="s">
        <v>242</v>
      </c>
      <c r="AU220" s="190" t="s">
        <v>84</v>
      </c>
      <c r="AY220" s="18" t="s">
        <v>237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84</v>
      </c>
      <c r="BK220" s="191">
        <f>ROUND(I220*H220,2)</f>
        <v>0</v>
      </c>
      <c r="BL220" s="18" t="s">
        <v>254</v>
      </c>
      <c r="BM220" s="190" t="s">
        <v>2126</v>
      </c>
    </row>
    <row r="221" spans="1:65" s="2" customFormat="1" ht="10">
      <c r="A221" s="35"/>
      <c r="B221" s="36"/>
      <c r="C221" s="37"/>
      <c r="D221" s="192" t="s">
        <v>249</v>
      </c>
      <c r="E221" s="37"/>
      <c r="F221" s="193" t="s">
        <v>2125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249</v>
      </c>
      <c r="AU221" s="18" t="s">
        <v>84</v>
      </c>
    </row>
    <row r="222" spans="1:65" s="2" customFormat="1" ht="27">
      <c r="A222" s="35"/>
      <c r="B222" s="36"/>
      <c r="C222" s="37"/>
      <c r="D222" s="192" t="s">
        <v>345</v>
      </c>
      <c r="E222" s="37"/>
      <c r="F222" s="221" t="s">
        <v>2042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345</v>
      </c>
      <c r="AU222" s="18" t="s">
        <v>84</v>
      </c>
    </row>
    <row r="223" spans="1:65" s="13" customFormat="1" ht="10">
      <c r="B223" s="199"/>
      <c r="C223" s="200"/>
      <c r="D223" s="192" t="s">
        <v>252</v>
      </c>
      <c r="E223" s="201" t="s">
        <v>19</v>
      </c>
      <c r="F223" s="202" t="s">
        <v>84</v>
      </c>
      <c r="G223" s="200"/>
      <c r="H223" s="203">
        <v>1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252</v>
      </c>
      <c r="AU223" s="209" t="s">
        <v>84</v>
      </c>
      <c r="AV223" s="13" t="s">
        <v>86</v>
      </c>
      <c r="AW223" s="13" t="s">
        <v>37</v>
      </c>
      <c r="AX223" s="13" t="s">
        <v>76</v>
      </c>
      <c r="AY223" s="209" t="s">
        <v>237</v>
      </c>
    </row>
    <row r="224" spans="1:65" s="14" customFormat="1" ht="10">
      <c r="B224" s="210"/>
      <c r="C224" s="211"/>
      <c r="D224" s="192" t="s">
        <v>252</v>
      </c>
      <c r="E224" s="212" t="s">
        <v>19</v>
      </c>
      <c r="F224" s="213" t="s">
        <v>253</v>
      </c>
      <c r="G224" s="211"/>
      <c r="H224" s="214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252</v>
      </c>
      <c r="AU224" s="220" t="s">
        <v>84</v>
      </c>
      <c r="AV224" s="14" t="s">
        <v>254</v>
      </c>
      <c r="AW224" s="14" t="s">
        <v>37</v>
      </c>
      <c r="AX224" s="14" t="s">
        <v>84</v>
      </c>
      <c r="AY224" s="220" t="s">
        <v>237</v>
      </c>
    </row>
    <row r="225" spans="1:65" s="2" customFormat="1" ht="14.4" customHeight="1">
      <c r="A225" s="35"/>
      <c r="B225" s="36"/>
      <c r="C225" s="179" t="s">
        <v>590</v>
      </c>
      <c r="D225" s="179" t="s">
        <v>242</v>
      </c>
      <c r="E225" s="180" t="s">
        <v>2127</v>
      </c>
      <c r="F225" s="181" t="s">
        <v>2128</v>
      </c>
      <c r="G225" s="182" t="s">
        <v>245</v>
      </c>
      <c r="H225" s="183">
        <v>1</v>
      </c>
      <c r="I225" s="184"/>
      <c r="J225" s="185">
        <f>ROUND(I225*H225,2)</f>
        <v>0</v>
      </c>
      <c r="K225" s="181" t="s">
        <v>19</v>
      </c>
      <c r="L225" s="40"/>
      <c r="M225" s="186" t="s">
        <v>19</v>
      </c>
      <c r="N225" s="187" t="s">
        <v>47</v>
      </c>
      <c r="O225" s="65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254</v>
      </c>
      <c r="AT225" s="190" t="s">
        <v>242</v>
      </c>
      <c r="AU225" s="190" t="s">
        <v>84</v>
      </c>
      <c r="AY225" s="18" t="s">
        <v>237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84</v>
      </c>
      <c r="BK225" s="191">
        <f>ROUND(I225*H225,2)</f>
        <v>0</v>
      </c>
      <c r="BL225" s="18" t="s">
        <v>254</v>
      </c>
      <c r="BM225" s="190" t="s">
        <v>2129</v>
      </c>
    </row>
    <row r="226" spans="1:65" s="2" customFormat="1" ht="10">
      <c r="A226" s="35"/>
      <c r="B226" s="36"/>
      <c r="C226" s="37"/>
      <c r="D226" s="192" t="s">
        <v>249</v>
      </c>
      <c r="E226" s="37"/>
      <c r="F226" s="193" t="s">
        <v>2128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84</v>
      </c>
    </row>
    <row r="227" spans="1:65" s="2" customFormat="1" ht="27">
      <c r="A227" s="35"/>
      <c r="B227" s="36"/>
      <c r="C227" s="37"/>
      <c r="D227" s="192" t="s">
        <v>345</v>
      </c>
      <c r="E227" s="37"/>
      <c r="F227" s="221" t="s">
        <v>2042</v>
      </c>
      <c r="G227" s="37"/>
      <c r="H227" s="37"/>
      <c r="I227" s="194"/>
      <c r="J227" s="37"/>
      <c r="K227" s="37"/>
      <c r="L227" s="40"/>
      <c r="M227" s="248"/>
      <c r="N227" s="249"/>
      <c r="O227" s="250"/>
      <c r="P227" s="250"/>
      <c r="Q227" s="250"/>
      <c r="R227" s="250"/>
      <c r="S227" s="250"/>
      <c r="T227" s="251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345</v>
      </c>
      <c r="AU227" s="18" t="s">
        <v>84</v>
      </c>
    </row>
    <row r="228" spans="1:65" s="2" customFormat="1" ht="7" customHeight="1">
      <c r="A228" s="35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0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password="C8E5" sheet="1" objects="1" scenarios="1"/>
  <autoFilter ref="C85:K22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2:BM17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123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2130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ROUND((SUM(BE86:BE172)),  2)</f>
        <v>0</v>
      </c>
      <c r="G35" s="35"/>
      <c r="H35" s="35"/>
      <c r="I35" s="125">
        <v>0.21</v>
      </c>
      <c r="J35" s="124">
        <f>ROUND(((SUM(BE86:BE172))*I35),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ROUND((SUM(BF86:BF172)),  2)</f>
        <v>0</v>
      </c>
      <c r="G36" s="35"/>
      <c r="H36" s="35"/>
      <c r="I36" s="125">
        <v>0.15</v>
      </c>
      <c r="J36" s="124">
        <f>ROUND(((SUM(BF86:BF172))*I36),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ROUND((SUM(BG86:BG172)),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ROUND((SUM(BH86:BH172)),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ROUND((SUM(BI86:BI172)),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03.2 - Laboratorní digestoře v m.č.1.11 a 1.13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2131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03.2 - Laboratorní digestoře v m.č.1.11 a 1.13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2132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SUM(P88:P172)</f>
        <v>0</v>
      </c>
      <c r="Q87" s="171"/>
      <c r="R87" s="172">
        <f>SUM(R88:R172)</f>
        <v>0</v>
      </c>
      <c r="S87" s="171"/>
      <c r="T87" s="173">
        <f>SUM(T88:T172)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SUM(BK88:BK172)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2133</v>
      </c>
      <c r="F88" s="181" t="s">
        <v>2134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2135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2134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2136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2137</v>
      </c>
      <c r="F93" s="181" t="s">
        <v>2138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2139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2138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2141</v>
      </c>
      <c r="F98" s="181" t="s">
        <v>2142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2143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2142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36">
      <c r="A100" s="35"/>
      <c r="B100" s="36"/>
      <c r="C100" s="37"/>
      <c r="D100" s="192" t="s">
        <v>345</v>
      </c>
      <c r="E100" s="37"/>
      <c r="F100" s="221" t="s">
        <v>2136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2144</v>
      </c>
      <c r="F103" s="181" t="s">
        <v>2145</v>
      </c>
      <c r="G103" s="182" t="s">
        <v>245</v>
      </c>
      <c r="H103" s="183">
        <v>3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2146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2145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36">
      <c r="A105" s="35"/>
      <c r="B105" s="36"/>
      <c r="C105" s="37"/>
      <c r="D105" s="192" t="s">
        <v>345</v>
      </c>
      <c r="E105" s="37"/>
      <c r="F105" s="221" t="s">
        <v>2140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260</v>
      </c>
      <c r="G106" s="200"/>
      <c r="H106" s="203">
        <v>3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3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2147</v>
      </c>
      <c r="F108" s="181" t="s">
        <v>2148</v>
      </c>
      <c r="G108" s="182" t="s">
        <v>245</v>
      </c>
      <c r="H108" s="183">
        <v>3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2149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2148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36">
      <c r="A110" s="35"/>
      <c r="B110" s="36"/>
      <c r="C110" s="37"/>
      <c r="D110" s="192" t="s">
        <v>345</v>
      </c>
      <c r="E110" s="37"/>
      <c r="F110" s="221" t="s">
        <v>2140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260</v>
      </c>
      <c r="G111" s="200"/>
      <c r="H111" s="203">
        <v>3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3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2150</v>
      </c>
      <c r="F113" s="181" t="s">
        <v>2151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2152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2151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36">
      <c r="A115" s="35"/>
      <c r="B115" s="36"/>
      <c r="C115" s="37"/>
      <c r="D115" s="192" t="s">
        <v>345</v>
      </c>
      <c r="E115" s="37"/>
      <c r="F115" s="221" t="s">
        <v>2136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2153</v>
      </c>
      <c r="F118" s="181" t="s">
        <v>2154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2155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2154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36">
      <c r="A120" s="35"/>
      <c r="B120" s="36"/>
      <c r="C120" s="37"/>
      <c r="D120" s="192" t="s">
        <v>345</v>
      </c>
      <c r="E120" s="37"/>
      <c r="F120" s="221" t="s">
        <v>2136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2156</v>
      </c>
      <c r="F123" s="181" t="s">
        <v>2157</v>
      </c>
      <c r="G123" s="182" t="s">
        <v>2120</v>
      </c>
      <c r="H123" s="183">
        <v>70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2158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2157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2159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1290</v>
      </c>
      <c r="G126" s="200"/>
      <c r="H126" s="203">
        <v>70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70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2160</v>
      </c>
      <c r="F128" s="181" t="s">
        <v>2161</v>
      </c>
      <c r="G128" s="182" t="s">
        <v>411</v>
      </c>
      <c r="H128" s="183">
        <v>23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2162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2161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2163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374</v>
      </c>
      <c r="G131" s="200"/>
      <c r="H131" s="203">
        <v>23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23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2164</v>
      </c>
      <c r="F133" s="181" t="s">
        <v>2165</v>
      </c>
      <c r="G133" s="182" t="s">
        <v>411</v>
      </c>
      <c r="H133" s="183">
        <v>12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2166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2165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2159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309</v>
      </c>
      <c r="G136" s="200"/>
      <c r="H136" s="203">
        <v>12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2167</v>
      </c>
      <c r="F138" s="181" t="s">
        <v>2168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2169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2168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36">
      <c r="A140" s="35"/>
      <c r="B140" s="36"/>
      <c r="C140" s="37"/>
      <c r="D140" s="192" t="s">
        <v>345</v>
      </c>
      <c r="E140" s="37"/>
      <c r="F140" s="221" t="s">
        <v>2136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2170</v>
      </c>
      <c r="F143" s="181" t="s">
        <v>2171</v>
      </c>
      <c r="G143" s="182" t="s">
        <v>245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2172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2171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2173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84</v>
      </c>
      <c r="G146" s="200"/>
      <c r="H146" s="203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2174</v>
      </c>
      <c r="F148" s="181" t="s">
        <v>2175</v>
      </c>
      <c r="G148" s="182" t="s">
        <v>245</v>
      </c>
      <c r="H148" s="183">
        <v>5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2176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2175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36">
      <c r="A150" s="35"/>
      <c r="B150" s="36"/>
      <c r="C150" s="37"/>
      <c r="D150" s="192" t="s">
        <v>345</v>
      </c>
      <c r="E150" s="37"/>
      <c r="F150" s="221" t="s">
        <v>2136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239</v>
      </c>
      <c r="G151" s="200"/>
      <c r="H151" s="203">
        <v>5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5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322</v>
      </c>
      <c r="D153" s="179" t="s">
        <v>242</v>
      </c>
      <c r="E153" s="180" t="s">
        <v>2177</v>
      </c>
      <c r="F153" s="181" t="s">
        <v>2178</v>
      </c>
      <c r="G153" s="182" t="s">
        <v>411</v>
      </c>
      <c r="H153" s="183">
        <v>45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2179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2178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2159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692</v>
      </c>
      <c r="G156" s="200"/>
      <c r="H156" s="203">
        <v>45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45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2180</v>
      </c>
      <c r="F158" s="181" t="s">
        <v>2181</v>
      </c>
      <c r="G158" s="182" t="s">
        <v>411</v>
      </c>
      <c r="H158" s="183">
        <v>21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2182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2181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2159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7</v>
      </c>
      <c r="G161" s="200"/>
      <c r="H161" s="203">
        <v>21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21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331</v>
      </c>
      <c r="D163" s="179" t="s">
        <v>242</v>
      </c>
      <c r="E163" s="180" t="s">
        <v>2183</v>
      </c>
      <c r="F163" s="181" t="s">
        <v>2184</v>
      </c>
      <c r="G163" s="182" t="s">
        <v>411</v>
      </c>
      <c r="H163" s="183">
        <v>34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2185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2184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2159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614</v>
      </c>
      <c r="G166" s="200"/>
      <c r="H166" s="203">
        <v>34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34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14.4" customHeight="1">
      <c r="A168" s="35"/>
      <c r="B168" s="36"/>
      <c r="C168" s="179" t="s">
        <v>335</v>
      </c>
      <c r="D168" s="179" t="s">
        <v>242</v>
      </c>
      <c r="E168" s="180" t="s">
        <v>2186</v>
      </c>
      <c r="F168" s="181" t="s">
        <v>2187</v>
      </c>
      <c r="G168" s="182" t="s">
        <v>411</v>
      </c>
      <c r="H168" s="183">
        <v>6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2188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2187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18">
      <c r="A170" s="35"/>
      <c r="B170" s="36"/>
      <c r="C170" s="37"/>
      <c r="D170" s="192" t="s">
        <v>345</v>
      </c>
      <c r="E170" s="37"/>
      <c r="F170" s="221" t="s">
        <v>2163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276</v>
      </c>
      <c r="G171" s="200"/>
      <c r="H171" s="203">
        <v>6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6</v>
      </c>
      <c r="I172" s="215"/>
      <c r="J172" s="211"/>
      <c r="K172" s="211"/>
      <c r="L172" s="216"/>
      <c r="M172" s="222"/>
      <c r="N172" s="223"/>
      <c r="O172" s="223"/>
      <c r="P172" s="223"/>
      <c r="Q172" s="223"/>
      <c r="R172" s="223"/>
      <c r="S172" s="223"/>
      <c r="T172" s="224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7" customHeight="1">
      <c r="A173" s="35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password="C8E5" sheet="1" objects="1" scenarios="1"/>
  <autoFilter ref="C85:K17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2:BM16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126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2189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ROUND((SUM(BE86:BE167)),  2)</f>
        <v>0</v>
      </c>
      <c r="G35" s="35"/>
      <c r="H35" s="35"/>
      <c r="I35" s="125">
        <v>0.21</v>
      </c>
      <c r="J35" s="124">
        <f>ROUND(((SUM(BE86:BE167))*I35),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ROUND((SUM(BF86:BF167)),  2)</f>
        <v>0</v>
      </c>
      <c r="G36" s="35"/>
      <c r="H36" s="35"/>
      <c r="I36" s="125">
        <v>0.15</v>
      </c>
      <c r="J36" s="124">
        <f>ROUND(((SUM(BF86:BF167))*I36),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ROUND((SUM(BG86:BG167)),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ROUND((SUM(BH86:BH167)),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ROUND((SUM(BI86:BI167)),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03.3 - Laboratorní digestoře v m.č.1.09b a 1.09c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2190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03.3 - Laboratorní digestoře v m.č.1.09b a 1.09c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2191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SUM(P88:P167)</f>
        <v>0</v>
      </c>
      <c r="Q87" s="171"/>
      <c r="R87" s="172">
        <f>SUM(R88:R167)</f>
        <v>0</v>
      </c>
      <c r="S87" s="171"/>
      <c r="T87" s="173">
        <f>SUM(T88:T167)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SUM(BK88:BK167)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2192</v>
      </c>
      <c r="F88" s="181" t="s">
        <v>2193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2194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2193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2136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260</v>
      </c>
      <c r="D93" s="179" t="s">
        <v>242</v>
      </c>
      <c r="E93" s="180" t="s">
        <v>2195</v>
      </c>
      <c r="F93" s="181" t="s">
        <v>2196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2197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2196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2173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86</v>
      </c>
      <c r="D98" s="179" t="s">
        <v>242</v>
      </c>
      <c r="E98" s="180" t="s">
        <v>2198</v>
      </c>
      <c r="F98" s="181" t="s">
        <v>2199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2200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2199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36">
      <c r="A100" s="35"/>
      <c r="B100" s="36"/>
      <c r="C100" s="37"/>
      <c r="D100" s="192" t="s">
        <v>345</v>
      </c>
      <c r="E100" s="37"/>
      <c r="F100" s="221" t="s">
        <v>2140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2201</v>
      </c>
      <c r="F103" s="181" t="s">
        <v>2202</v>
      </c>
      <c r="G103" s="182" t="s">
        <v>245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2203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2202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36">
      <c r="A105" s="35"/>
      <c r="B105" s="36"/>
      <c r="C105" s="37"/>
      <c r="D105" s="192" t="s">
        <v>345</v>
      </c>
      <c r="E105" s="37"/>
      <c r="F105" s="221" t="s">
        <v>2136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86</v>
      </c>
      <c r="G106" s="200"/>
      <c r="H106" s="203">
        <v>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276</v>
      </c>
      <c r="D108" s="179" t="s">
        <v>242</v>
      </c>
      <c r="E108" s="180" t="s">
        <v>2204</v>
      </c>
      <c r="F108" s="181" t="s">
        <v>2205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2206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2205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36">
      <c r="A110" s="35"/>
      <c r="B110" s="36"/>
      <c r="C110" s="37"/>
      <c r="D110" s="192" t="s">
        <v>345</v>
      </c>
      <c r="E110" s="37"/>
      <c r="F110" s="221" t="s">
        <v>2136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281</v>
      </c>
      <c r="D113" s="179" t="s">
        <v>242</v>
      </c>
      <c r="E113" s="180" t="s">
        <v>2207</v>
      </c>
      <c r="F113" s="181" t="s">
        <v>2154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2208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2154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36">
      <c r="A115" s="35"/>
      <c r="B115" s="36"/>
      <c r="C115" s="37"/>
      <c r="D115" s="192" t="s">
        <v>345</v>
      </c>
      <c r="E115" s="37"/>
      <c r="F115" s="221" t="s">
        <v>2136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288</v>
      </c>
      <c r="D118" s="179" t="s">
        <v>242</v>
      </c>
      <c r="E118" s="180" t="s">
        <v>2209</v>
      </c>
      <c r="F118" s="181" t="s">
        <v>2210</v>
      </c>
      <c r="G118" s="182" t="s">
        <v>2120</v>
      </c>
      <c r="H118" s="183">
        <v>30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2211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2157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2159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590</v>
      </c>
      <c r="G121" s="200"/>
      <c r="H121" s="203">
        <v>30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30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294</v>
      </c>
      <c r="D123" s="179" t="s">
        <v>242</v>
      </c>
      <c r="E123" s="180" t="s">
        <v>2212</v>
      </c>
      <c r="F123" s="181" t="s">
        <v>2161</v>
      </c>
      <c r="G123" s="182" t="s">
        <v>411</v>
      </c>
      <c r="H123" s="183">
        <v>31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2213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2161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2159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596</v>
      </c>
      <c r="G126" s="200"/>
      <c r="H126" s="203">
        <v>31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31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299</v>
      </c>
      <c r="D128" s="179" t="s">
        <v>242</v>
      </c>
      <c r="E128" s="180" t="s">
        <v>2214</v>
      </c>
      <c r="F128" s="181" t="s">
        <v>2165</v>
      </c>
      <c r="G128" s="182" t="s">
        <v>411</v>
      </c>
      <c r="H128" s="183">
        <v>15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2215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2165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2159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</v>
      </c>
      <c r="G131" s="200"/>
      <c r="H131" s="203">
        <v>15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15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304</v>
      </c>
      <c r="D133" s="179" t="s">
        <v>242</v>
      </c>
      <c r="E133" s="180" t="s">
        <v>2216</v>
      </c>
      <c r="F133" s="181" t="s">
        <v>2217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2218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2217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36">
      <c r="A135" s="35"/>
      <c r="B135" s="36"/>
      <c r="C135" s="37"/>
      <c r="D135" s="192" t="s">
        <v>345</v>
      </c>
      <c r="E135" s="37"/>
      <c r="F135" s="221" t="s">
        <v>2136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309</v>
      </c>
      <c r="D138" s="179" t="s">
        <v>242</v>
      </c>
      <c r="E138" s="180" t="s">
        <v>2219</v>
      </c>
      <c r="F138" s="181" t="s">
        <v>2171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2220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2171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2173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315</v>
      </c>
      <c r="D143" s="179" t="s">
        <v>242</v>
      </c>
      <c r="E143" s="180" t="s">
        <v>2221</v>
      </c>
      <c r="F143" s="181" t="s">
        <v>2222</v>
      </c>
      <c r="G143" s="182" t="s">
        <v>245</v>
      </c>
      <c r="H143" s="183">
        <v>2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2223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2222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36">
      <c r="A145" s="35"/>
      <c r="B145" s="36"/>
      <c r="C145" s="37"/>
      <c r="D145" s="192" t="s">
        <v>345</v>
      </c>
      <c r="E145" s="37"/>
      <c r="F145" s="221" t="s">
        <v>2136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86</v>
      </c>
      <c r="G146" s="200"/>
      <c r="H146" s="203">
        <v>2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2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322</v>
      </c>
      <c r="D148" s="179" t="s">
        <v>242</v>
      </c>
      <c r="E148" s="180" t="s">
        <v>2224</v>
      </c>
      <c r="F148" s="181" t="s">
        <v>2178</v>
      </c>
      <c r="G148" s="182" t="s">
        <v>411</v>
      </c>
      <c r="H148" s="183">
        <v>32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2225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2178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18">
      <c r="A150" s="35"/>
      <c r="B150" s="36"/>
      <c r="C150" s="37"/>
      <c r="D150" s="192" t="s">
        <v>345</v>
      </c>
      <c r="E150" s="37"/>
      <c r="F150" s="221" t="s">
        <v>2159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602</v>
      </c>
      <c r="G151" s="200"/>
      <c r="H151" s="203">
        <v>32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32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8</v>
      </c>
      <c r="D153" s="179" t="s">
        <v>242</v>
      </c>
      <c r="E153" s="180" t="s">
        <v>2226</v>
      </c>
      <c r="F153" s="181" t="s">
        <v>2181</v>
      </c>
      <c r="G153" s="182" t="s">
        <v>411</v>
      </c>
      <c r="H153" s="183">
        <v>13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2227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2181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2159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315</v>
      </c>
      <c r="G156" s="200"/>
      <c r="H156" s="203">
        <v>13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13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331</v>
      </c>
      <c r="D158" s="179" t="s">
        <v>242</v>
      </c>
      <c r="E158" s="180" t="s">
        <v>2228</v>
      </c>
      <c r="F158" s="181" t="s">
        <v>2184</v>
      </c>
      <c r="G158" s="182" t="s">
        <v>411</v>
      </c>
      <c r="H158" s="183">
        <v>43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2229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2184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2159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679</v>
      </c>
      <c r="G161" s="200"/>
      <c r="H161" s="203">
        <v>43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43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335</v>
      </c>
      <c r="D163" s="179" t="s">
        <v>242</v>
      </c>
      <c r="E163" s="180" t="s">
        <v>2230</v>
      </c>
      <c r="F163" s="181" t="s">
        <v>2187</v>
      </c>
      <c r="G163" s="182" t="s">
        <v>411</v>
      </c>
      <c r="H163" s="183">
        <v>7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2231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2187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2159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281</v>
      </c>
      <c r="G166" s="200"/>
      <c r="H166" s="203">
        <v>7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7</v>
      </c>
      <c r="I167" s="215"/>
      <c r="J167" s="211"/>
      <c r="K167" s="211"/>
      <c r="L167" s="216"/>
      <c r="M167" s="222"/>
      <c r="N167" s="223"/>
      <c r="O167" s="223"/>
      <c r="P167" s="223"/>
      <c r="Q167" s="223"/>
      <c r="R167" s="223"/>
      <c r="S167" s="223"/>
      <c r="T167" s="224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7" customHeight="1">
      <c r="A168" s="35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password="C8E5" sheet="1" objects="1" scenarios="1"/>
  <autoFilter ref="C85:K16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2:BM18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129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2232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ROUND((SUM(BE86:BE182)),  2)</f>
        <v>0</v>
      </c>
      <c r="G35" s="35"/>
      <c r="H35" s="35"/>
      <c r="I35" s="125">
        <v>0.21</v>
      </c>
      <c r="J35" s="124">
        <f>ROUND(((SUM(BE86:BE182))*I35),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ROUND((SUM(BF86:BF182)),  2)</f>
        <v>0</v>
      </c>
      <c r="G36" s="35"/>
      <c r="H36" s="35"/>
      <c r="I36" s="125">
        <v>0.15</v>
      </c>
      <c r="J36" s="124">
        <f>ROUND(((SUM(BF86:BF182))*I36),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ROUND((SUM(BG86:BG182)),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ROUND((SUM(BH86:BH182)),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ROUND((SUM(BI86:BI182)),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03.4 - Spodní skříňky digestoří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2233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03.4 - Spodní skříňky digestoří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2234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SUM(P88:P182)</f>
        <v>0</v>
      </c>
      <c r="Q87" s="171"/>
      <c r="R87" s="172">
        <f>SUM(R88:R182)</f>
        <v>0</v>
      </c>
      <c r="S87" s="171"/>
      <c r="T87" s="173">
        <f>SUM(T88:T182)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SUM(BK88:BK182)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2235</v>
      </c>
      <c r="F88" s="181" t="s">
        <v>2236</v>
      </c>
      <c r="G88" s="182" t="s">
        <v>245</v>
      </c>
      <c r="H88" s="183">
        <v>7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2237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2236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2140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281</v>
      </c>
      <c r="G91" s="200"/>
      <c r="H91" s="203">
        <v>7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7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2238</v>
      </c>
      <c r="F93" s="181" t="s">
        <v>2239</v>
      </c>
      <c r="G93" s="182" t="s">
        <v>245</v>
      </c>
      <c r="H93" s="183">
        <v>2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2240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2239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86</v>
      </c>
      <c r="G96" s="200"/>
      <c r="H96" s="203">
        <v>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2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2241</v>
      </c>
      <c r="F98" s="181" t="s">
        <v>2242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2243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2242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36">
      <c r="A100" s="35"/>
      <c r="B100" s="36"/>
      <c r="C100" s="37"/>
      <c r="D100" s="192" t="s">
        <v>345</v>
      </c>
      <c r="E100" s="37"/>
      <c r="F100" s="221" t="s">
        <v>2140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2244</v>
      </c>
      <c r="F103" s="181" t="s">
        <v>2245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2246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2245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2159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2247</v>
      </c>
      <c r="F108" s="181" t="s">
        <v>2248</v>
      </c>
      <c r="G108" s="182" t="s">
        <v>245</v>
      </c>
      <c r="H108" s="183">
        <v>8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2249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2248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2159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288</v>
      </c>
      <c r="G111" s="200"/>
      <c r="H111" s="203">
        <v>8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8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2250</v>
      </c>
      <c r="F113" s="181" t="s">
        <v>2251</v>
      </c>
      <c r="G113" s="182" t="s">
        <v>245</v>
      </c>
      <c r="H113" s="183">
        <v>2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2252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2251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2159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86</v>
      </c>
      <c r="G116" s="200"/>
      <c r="H116" s="203">
        <v>2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2253</v>
      </c>
      <c r="F118" s="181" t="s">
        <v>2254</v>
      </c>
      <c r="G118" s="182" t="s">
        <v>245</v>
      </c>
      <c r="H118" s="183">
        <v>9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2255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2254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2159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294</v>
      </c>
      <c r="G121" s="200"/>
      <c r="H121" s="203">
        <v>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9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2256</v>
      </c>
      <c r="F123" s="181" t="s">
        <v>2257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2258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2257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2159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2259</v>
      </c>
      <c r="F128" s="181" t="s">
        <v>2260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2261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2260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2159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2262</v>
      </c>
      <c r="F133" s="181" t="s">
        <v>2263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2264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2263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2159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2265</v>
      </c>
      <c r="F138" s="181" t="s">
        <v>2266</v>
      </c>
      <c r="G138" s="182" t="s">
        <v>245</v>
      </c>
      <c r="H138" s="183">
        <v>3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2267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2266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2159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260</v>
      </c>
      <c r="G141" s="200"/>
      <c r="H141" s="203">
        <v>3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3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2268</v>
      </c>
      <c r="F143" s="181" t="s">
        <v>2269</v>
      </c>
      <c r="G143" s="182" t="s">
        <v>245</v>
      </c>
      <c r="H143" s="183">
        <v>4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2270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2269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2159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254</v>
      </c>
      <c r="G146" s="200"/>
      <c r="H146" s="203">
        <v>4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4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2271</v>
      </c>
      <c r="F148" s="181" t="s">
        <v>2272</v>
      </c>
      <c r="G148" s="182" t="s">
        <v>245</v>
      </c>
      <c r="H148" s="183">
        <v>8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2273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2272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18">
      <c r="A150" s="35"/>
      <c r="B150" s="36"/>
      <c r="C150" s="37"/>
      <c r="D150" s="192" t="s">
        <v>345</v>
      </c>
      <c r="E150" s="37"/>
      <c r="F150" s="221" t="s">
        <v>2159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288</v>
      </c>
      <c r="G151" s="200"/>
      <c r="H151" s="203">
        <v>8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8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8</v>
      </c>
      <c r="D153" s="179" t="s">
        <v>242</v>
      </c>
      <c r="E153" s="180" t="s">
        <v>2274</v>
      </c>
      <c r="F153" s="181" t="s">
        <v>2275</v>
      </c>
      <c r="G153" s="182" t="s">
        <v>245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2276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2275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36">
      <c r="A155" s="35"/>
      <c r="B155" s="36"/>
      <c r="C155" s="37"/>
      <c r="D155" s="192" t="s">
        <v>345</v>
      </c>
      <c r="E155" s="37"/>
      <c r="F155" s="221" t="s">
        <v>2140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84</v>
      </c>
      <c r="G156" s="200"/>
      <c r="H156" s="203">
        <v>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331</v>
      </c>
      <c r="D158" s="179" t="s">
        <v>242</v>
      </c>
      <c r="E158" s="180" t="s">
        <v>2277</v>
      </c>
      <c r="F158" s="181" t="s">
        <v>2278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2279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2278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2159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84</v>
      </c>
      <c r="G161" s="200"/>
      <c r="H161" s="203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322</v>
      </c>
      <c r="D163" s="179" t="s">
        <v>242</v>
      </c>
      <c r="E163" s="180" t="s">
        <v>2280</v>
      </c>
      <c r="F163" s="181" t="s">
        <v>2281</v>
      </c>
      <c r="G163" s="182" t="s">
        <v>2120</v>
      </c>
      <c r="H163" s="183">
        <v>14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2282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2281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2159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322</v>
      </c>
      <c r="G166" s="200"/>
      <c r="H166" s="203">
        <v>14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14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14.4" customHeight="1">
      <c r="A168" s="35"/>
      <c r="B168" s="36"/>
      <c r="C168" s="179" t="s">
        <v>335</v>
      </c>
      <c r="D168" s="179" t="s">
        <v>242</v>
      </c>
      <c r="E168" s="180" t="s">
        <v>2283</v>
      </c>
      <c r="F168" s="181" t="s">
        <v>2284</v>
      </c>
      <c r="G168" s="182" t="s">
        <v>2120</v>
      </c>
      <c r="H168" s="183">
        <v>3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2285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2284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18">
      <c r="A170" s="35"/>
      <c r="B170" s="36"/>
      <c r="C170" s="37"/>
      <c r="D170" s="192" t="s">
        <v>345</v>
      </c>
      <c r="E170" s="37"/>
      <c r="F170" s="221" t="s">
        <v>2159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260</v>
      </c>
      <c r="G171" s="200"/>
      <c r="H171" s="203">
        <v>3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3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14.4" customHeight="1">
      <c r="A173" s="35"/>
      <c r="B173" s="36"/>
      <c r="C173" s="179" t="s">
        <v>340</v>
      </c>
      <c r="D173" s="179" t="s">
        <v>242</v>
      </c>
      <c r="E173" s="180" t="s">
        <v>2286</v>
      </c>
      <c r="F173" s="181" t="s">
        <v>2287</v>
      </c>
      <c r="G173" s="182" t="s">
        <v>2120</v>
      </c>
      <c r="H173" s="183">
        <v>7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254</v>
      </c>
      <c r="AT173" s="190" t="s">
        <v>242</v>
      </c>
      <c r="AU173" s="190" t="s">
        <v>84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254</v>
      </c>
      <c r="BM173" s="190" t="s">
        <v>2288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2287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84</v>
      </c>
    </row>
    <row r="175" spans="1:65" s="2" customFormat="1" ht="18">
      <c r="A175" s="35"/>
      <c r="B175" s="36"/>
      <c r="C175" s="37"/>
      <c r="D175" s="192" t="s">
        <v>345</v>
      </c>
      <c r="E175" s="37"/>
      <c r="F175" s="221" t="s">
        <v>2159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345</v>
      </c>
      <c r="AU175" s="18" t="s">
        <v>84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281</v>
      </c>
      <c r="G176" s="200"/>
      <c r="H176" s="203">
        <v>7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84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4" customFormat="1" ht="10">
      <c r="B177" s="210"/>
      <c r="C177" s="211"/>
      <c r="D177" s="192" t="s">
        <v>252</v>
      </c>
      <c r="E177" s="212" t="s">
        <v>19</v>
      </c>
      <c r="F177" s="213" t="s">
        <v>253</v>
      </c>
      <c r="G177" s="211"/>
      <c r="H177" s="214">
        <v>7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252</v>
      </c>
      <c r="AU177" s="220" t="s">
        <v>84</v>
      </c>
      <c r="AV177" s="14" t="s">
        <v>254</v>
      </c>
      <c r="AW177" s="14" t="s">
        <v>37</v>
      </c>
      <c r="AX177" s="14" t="s">
        <v>84</v>
      </c>
      <c r="AY177" s="220" t="s">
        <v>237</v>
      </c>
    </row>
    <row r="178" spans="1:65" s="2" customFormat="1" ht="14.4" customHeight="1">
      <c r="A178" s="35"/>
      <c r="B178" s="36"/>
      <c r="C178" s="179" t="s">
        <v>348</v>
      </c>
      <c r="D178" s="179" t="s">
        <v>242</v>
      </c>
      <c r="E178" s="180" t="s">
        <v>2289</v>
      </c>
      <c r="F178" s="181" t="s">
        <v>2187</v>
      </c>
      <c r="G178" s="182" t="s">
        <v>411</v>
      </c>
      <c r="H178" s="183">
        <v>5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254</v>
      </c>
      <c r="AT178" s="190" t="s">
        <v>242</v>
      </c>
      <c r="AU178" s="190" t="s">
        <v>84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254</v>
      </c>
      <c r="BM178" s="190" t="s">
        <v>2290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2187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84</v>
      </c>
    </row>
    <row r="180" spans="1:65" s="2" customFormat="1" ht="18">
      <c r="A180" s="35"/>
      <c r="B180" s="36"/>
      <c r="C180" s="37"/>
      <c r="D180" s="192" t="s">
        <v>345</v>
      </c>
      <c r="E180" s="37"/>
      <c r="F180" s="221" t="s">
        <v>2159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345</v>
      </c>
      <c r="AU180" s="18" t="s">
        <v>84</v>
      </c>
    </row>
    <row r="181" spans="1:65" s="13" customFormat="1" ht="10">
      <c r="B181" s="199"/>
      <c r="C181" s="200"/>
      <c r="D181" s="192" t="s">
        <v>252</v>
      </c>
      <c r="E181" s="201" t="s">
        <v>19</v>
      </c>
      <c r="F181" s="202" t="s">
        <v>239</v>
      </c>
      <c r="G181" s="200"/>
      <c r="H181" s="203">
        <v>5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252</v>
      </c>
      <c r="AU181" s="209" t="s">
        <v>84</v>
      </c>
      <c r="AV181" s="13" t="s">
        <v>86</v>
      </c>
      <c r="AW181" s="13" t="s">
        <v>37</v>
      </c>
      <c r="AX181" s="13" t="s">
        <v>76</v>
      </c>
      <c r="AY181" s="209" t="s">
        <v>237</v>
      </c>
    </row>
    <row r="182" spans="1:65" s="14" customFormat="1" ht="10">
      <c r="B182" s="210"/>
      <c r="C182" s="211"/>
      <c r="D182" s="192" t="s">
        <v>252</v>
      </c>
      <c r="E182" s="212" t="s">
        <v>19</v>
      </c>
      <c r="F182" s="213" t="s">
        <v>253</v>
      </c>
      <c r="G182" s="211"/>
      <c r="H182" s="214">
        <v>5</v>
      </c>
      <c r="I182" s="215"/>
      <c r="J182" s="211"/>
      <c r="K182" s="211"/>
      <c r="L182" s="216"/>
      <c r="M182" s="222"/>
      <c r="N182" s="223"/>
      <c r="O182" s="223"/>
      <c r="P182" s="223"/>
      <c r="Q182" s="223"/>
      <c r="R182" s="223"/>
      <c r="S182" s="223"/>
      <c r="T182" s="224"/>
      <c r="AT182" s="220" t="s">
        <v>252</v>
      </c>
      <c r="AU182" s="220" t="s">
        <v>84</v>
      </c>
      <c r="AV182" s="14" t="s">
        <v>254</v>
      </c>
      <c r="AW182" s="14" t="s">
        <v>37</v>
      </c>
      <c r="AX182" s="14" t="s">
        <v>84</v>
      </c>
      <c r="AY182" s="220" t="s">
        <v>237</v>
      </c>
    </row>
    <row r="183" spans="1:65" s="2" customFormat="1" ht="7" customHeight="1">
      <c r="A183" s="35"/>
      <c r="B183" s="48"/>
      <c r="C183" s="49"/>
      <c r="D183" s="49"/>
      <c r="E183" s="49"/>
      <c r="F183" s="49"/>
      <c r="G183" s="49"/>
      <c r="H183" s="49"/>
      <c r="I183" s="49"/>
      <c r="J183" s="49"/>
      <c r="K183" s="49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password="C8E5" sheet="1" objects="1" scenarios="1"/>
  <autoFilter ref="C85:K18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2:BM12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132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2291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ROUND((SUM(BE86:BE122)),  2)</f>
        <v>0</v>
      </c>
      <c r="G35" s="35"/>
      <c r="H35" s="35"/>
      <c r="I35" s="125">
        <v>0.21</v>
      </c>
      <c r="J35" s="124">
        <f>ROUND(((SUM(BE86:BE122))*I35),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ROUND((SUM(BF86:BF122)),  2)</f>
        <v>0</v>
      </c>
      <c r="G36" s="35"/>
      <c r="H36" s="35"/>
      <c r="I36" s="125">
        <v>0.15</v>
      </c>
      <c r="J36" s="124">
        <f>ROUND(((SUM(BF86:BF122))*I36),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ROUND((SUM(BG86:BG122)),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ROUND((SUM(BH86:BH122)),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ROUND((SUM(BI86:BI122)),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03.5 - Skříně s tlakovými lahvemi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2292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03.5 - Skříně s tlakovými lahvemi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2293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SUM(P88:P122)</f>
        <v>0</v>
      </c>
      <c r="Q87" s="171"/>
      <c r="R87" s="172">
        <f>SUM(R88:R122)</f>
        <v>0</v>
      </c>
      <c r="S87" s="171"/>
      <c r="T87" s="173">
        <f>SUM(T88:T122)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SUM(BK88:BK122)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2294</v>
      </c>
      <c r="F88" s="181" t="s">
        <v>2236</v>
      </c>
      <c r="G88" s="182" t="s">
        <v>245</v>
      </c>
      <c r="H88" s="183">
        <v>2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2295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2236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2140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86</v>
      </c>
      <c r="G91" s="200"/>
      <c r="H91" s="203">
        <v>2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2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2296</v>
      </c>
      <c r="F93" s="181" t="s">
        <v>2239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2297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2239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2298</v>
      </c>
      <c r="F98" s="181" t="s">
        <v>2245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2299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2245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2159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2300</v>
      </c>
      <c r="F103" s="181" t="s">
        <v>2248</v>
      </c>
      <c r="G103" s="182" t="s">
        <v>245</v>
      </c>
      <c r="H103" s="183">
        <v>15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2301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2248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2159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</v>
      </c>
      <c r="G106" s="200"/>
      <c r="H106" s="203">
        <v>15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15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2302</v>
      </c>
      <c r="F108" s="181" t="s">
        <v>2303</v>
      </c>
      <c r="G108" s="182" t="s">
        <v>2120</v>
      </c>
      <c r="H108" s="183">
        <v>15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2304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2303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2159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</v>
      </c>
      <c r="G111" s="200"/>
      <c r="H111" s="203">
        <v>15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15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2305</v>
      </c>
      <c r="F113" s="181" t="s">
        <v>2306</v>
      </c>
      <c r="G113" s="182" t="s">
        <v>245</v>
      </c>
      <c r="H113" s="183">
        <v>2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2307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2306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36">
      <c r="A115" s="35"/>
      <c r="B115" s="36"/>
      <c r="C115" s="37"/>
      <c r="D115" s="192" t="s">
        <v>345</v>
      </c>
      <c r="E115" s="37"/>
      <c r="F115" s="221" t="s">
        <v>2140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86</v>
      </c>
      <c r="G116" s="200"/>
      <c r="H116" s="203">
        <v>2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2308</v>
      </c>
      <c r="F118" s="181" t="s">
        <v>2187</v>
      </c>
      <c r="G118" s="182" t="s">
        <v>411</v>
      </c>
      <c r="H118" s="183">
        <v>4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2309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2187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2159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254</v>
      </c>
      <c r="G121" s="200"/>
      <c r="H121" s="203">
        <v>4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4</v>
      </c>
      <c r="I122" s="215"/>
      <c r="J122" s="211"/>
      <c r="K122" s="211"/>
      <c r="L122" s="216"/>
      <c r="M122" s="222"/>
      <c r="N122" s="223"/>
      <c r="O122" s="223"/>
      <c r="P122" s="223"/>
      <c r="Q122" s="223"/>
      <c r="R122" s="223"/>
      <c r="S122" s="223"/>
      <c r="T122" s="224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7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0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password="C8E5" sheet="1" objects="1" scenarios="1"/>
  <autoFilter ref="C85:K12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2:BM15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135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2310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ROUND((SUM(BE86:BE157)),  2)</f>
        <v>0</v>
      </c>
      <c r="G35" s="35"/>
      <c r="H35" s="35"/>
      <c r="I35" s="125">
        <v>0.21</v>
      </c>
      <c r="J35" s="124">
        <f>ROUND(((SUM(BE86:BE157))*I35),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ROUND((SUM(BF86:BF157)),  2)</f>
        <v>0</v>
      </c>
      <c r="G36" s="35"/>
      <c r="H36" s="35"/>
      <c r="I36" s="125">
        <v>0.15</v>
      </c>
      <c r="J36" s="124">
        <f>ROUND(((SUM(BF86:BF157))*I36),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ROUND((SUM(BG86:BG157)),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ROUND((SUM(BH86:BH157)),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ROUND((SUM(BI86:BI157)),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03.6 - Odsávací ramena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2311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03.6 - Odsávací ramena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2312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SUM(P88:P157)</f>
        <v>0</v>
      </c>
      <c r="Q87" s="171"/>
      <c r="R87" s="172">
        <f>SUM(R88:R157)</f>
        <v>0</v>
      </c>
      <c r="S87" s="171"/>
      <c r="T87" s="173">
        <f>SUM(T88:T157)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SUM(BK88:BK157)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2313</v>
      </c>
      <c r="F88" s="181" t="s">
        <v>2314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2315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2314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2140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2316</v>
      </c>
      <c r="F93" s="181" t="s">
        <v>2314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2317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2314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2318</v>
      </c>
      <c r="F98" s="181" t="s">
        <v>2319</v>
      </c>
      <c r="G98" s="182" t="s">
        <v>245</v>
      </c>
      <c r="H98" s="183">
        <v>2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2320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2319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36">
      <c r="A100" s="35"/>
      <c r="B100" s="36"/>
      <c r="C100" s="37"/>
      <c r="D100" s="192" t="s">
        <v>345</v>
      </c>
      <c r="E100" s="37"/>
      <c r="F100" s="221" t="s">
        <v>2140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86</v>
      </c>
      <c r="G101" s="200"/>
      <c r="H101" s="203">
        <v>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2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2321</v>
      </c>
      <c r="F103" s="181" t="s">
        <v>2322</v>
      </c>
      <c r="G103" s="182" t="s">
        <v>245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2323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2324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2159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86</v>
      </c>
      <c r="G106" s="200"/>
      <c r="H106" s="203">
        <v>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2325</v>
      </c>
      <c r="F108" s="181" t="s">
        <v>2326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2327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2326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36">
      <c r="A110" s="35"/>
      <c r="B110" s="36"/>
      <c r="C110" s="37"/>
      <c r="D110" s="192" t="s">
        <v>345</v>
      </c>
      <c r="E110" s="37"/>
      <c r="F110" s="221" t="s">
        <v>2140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2328</v>
      </c>
      <c r="F113" s="181" t="s">
        <v>2329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2330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2329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36">
      <c r="A115" s="35"/>
      <c r="B115" s="36"/>
      <c r="C115" s="37"/>
      <c r="D115" s="192" t="s">
        <v>345</v>
      </c>
      <c r="E115" s="37"/>
      <c r="F115" s="221" t="s">
        <v>2140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2331</v>
      </c>
      <c r="F118" s="181" t="s">
        <v>2332</v>
      </c>
      <c r="G118" s="182" t="s">
        <v>245</v>
      </c>
      <c r="H118" s="183">
        <v>6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2333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2332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2159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276</v>
      </c>
      <c r="G121" s="200"/>
      <c r="H121" s="203">
        <v>6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6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2334</v>
      </c>
      <c r="F123" s="181" t="s">
        <v>2335</v>
      </c>
      <c r="G123" s="182" t="s">
        <v>245</v>
      </c>
      <c r="H123" s="183">
        <v>12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2336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2335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2159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309</v>
      </c>
      <c r="G126" s="200"/>
      <c r="H126" s="203">
        <v>12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12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2337</v>
      </c>
      <c r="F128" s="181" t="s">
        <v>2338</v>
      </c>
      <c r="G128" s="182" t="s">
        <v>245</v>
      </c>
      <c r="H128" s="183">
        <v>3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2339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2338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2159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260</v>
      </c>
      <c r="G131" s="200"/>
      <c r="H131" s="203">
        <v>3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2340</v>
      </c>
      <c r="F133" s="181" t="s">
        <v>2341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2342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2341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2159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2343</v>
      </c>
      <c r="F138" s="181" t="s">
        <v>2344</v>
      </c>
      <c r="G138" s="182" t="s">
        <v>2120</v>
      </c>
      <c r="H138" s="183">
        <v>11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2345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2344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2163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304</v>
      </c>
      <c r="G141" s="200"/>
      <c r="H141" s="203">
        <v>11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2346</v>
      </c>
      <c r="F143" s="181" t="s">
        <v>2347</v>
      </c>
      <c r="G143" s="182" t="s">
        <v>2120</v>
      </c>
      <c r="H143" s="183">
        <v>4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2348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2347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2159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254</v>
      </c>
      <c r="G146" s="200"/>
      <c r="H146" s="203">
        <v>4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4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340</v>
      </c>
      <c r="D148" s="179" t="s">
        <v>242</v>
      </c>
      <c r="E148" s="180" t="s">
        <v>2349</v>
      </c>
      <c r="F148" s="181" t="s">
        <v>2350</v>
      </c>
      <c r="G148" s="182" t="s">
        <v>245</v>
      </c>
      <c r="H148" s="183">
        <v>2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2351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2350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36">
      <c r="A150" s="35"/>
      <c r="B150" s="36"/>
      <c r="C150" s="37"/>
      <c r="D150" s="192" t="s">
        <v>345</v>
      </c>
      <c r="E150" s="37"/>
      <c r="F150" s="221" t="s">
        <v>2140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86</v>
      </c>
      <c r="G151" s="200"/>
      <c r="H151" s="203">
        <v>2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348</v>
      </c>
      <c r="D153" s="179" t="s">
        <v>242</v>
      </c>
      <c r="E153" s="180" t="s">
        <v>2352</v>
      </c>
      <c r="F153" s="181" t="s">
        <v>2187</v>
      </c>
      <c r="G153" s="182" t="s">
        <v>411</v>
      </c>
      <c r="H153" s="183">
        <v>5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2353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2187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2159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239</v>
      </c>
      <c r="G156" s="200"/>
      <c r="H156" s="203">
        <v>5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5</v>
      </c>
      <c r="I157" s="215"/>
      <c r="J157" s="211"/>
      <c r="K157" s="211"/>
      <c r="L157" s="216"/>
      <c r="M157" s="222"/>
      <c r="N157" s="223"/>
      <c r="O157" s="223"/>
      <c r="P157" s="223"/>
      <c r="Q157" s="223"/>
      <c r="R157" s="223"/>
      <c r="S157" s="223"/>
      <c r="T157" s="224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7" customHeight="1">
      <c r="A158" s="35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password="C8E5" sheet="1" objects="1" scenarios="1"/>
  <autoFilter ref="C85:K15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2:BM21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138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2354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ROUND((SUM(BE86:BE217)),  2)</f>
        <v>0</v>
      </c>
      <c r="G35" s="35"/>
      <c r="H35" s="35"/>
      <c r="I35" s="125">
        <v>0.21</v>
      </c>
      <c r="J35" s="124">
        <f>ROUND(((SUM(BE86:BE217))*I35),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ROUND((SUM(BF86:BF217)),  2)</f>
        <v>0</v>
      </c>
      <c r="G36" s="35"/>
      <c r="H36" s="35"/>
      <c r="I36" s="125">
        <v>0.15</v>
      </c>
      <c r="J36" s="124">
        <f>ROUND(((SUM(BF86:BF217))*I36),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ROUND((SUM(BG86:BG217)),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ROUND((SUM(BH86:BH217)),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ROUND((SUM(BI86:BI217)),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03.7 - Odvod vzduchu od přístrojů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2355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03.7 - Odvod vzduchu od přístrojů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2356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SUM(P88:P217)</f>
        <v>0</v>
      </c>
      <c r="Q87" s="171"/>
      <c r="R87" s="172">
        <f>SUM(R88:R217)</f>
        <v>0</v>
      </c>
      <c r="S87" s="171"/>
      <c r="T87" s="173">
        <f>SUM(T88:T217)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SUM(BK88:BK217)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2357</v>
      </c>
      <c r="F88" s="181" t="s">
        <v>2358</v>
      </c>
      <c r="G88" s="182" t="s">
        <v>245</v>
      </c>
      <c r="H88" s="183">
        <v>5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2359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2358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2140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239</v>
      </c>
      <c r="G91" s="200"/>
      <c r="H91" s="203">
        <v>5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5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2360</v>
      </c>
      <c r="F93" s="181" t="s">
        <v>2361</v>
      </c>
      <c r="G93" s="182" t="s">
        <v>245</v>
      </c>
      <c r="H93" s="183">
        <v>2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2362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2361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45">
      <c r="A95" s="35"/>
      <c r="B95" s="36"/>
      <c r="C95" s="37"/>
      <c r="D95" s="192" t="s">
        <v>345</v>
      </c>
      <c r="E95" s="37"/>
      <c r="F95" s="221" t="s">
        <v>2363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86</v>
      </c>
      <c r="G96" s="200"/>
      <c r="H96" s="203">
        <v>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2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2364</v>
      </c>
      <c r="F98" s="181" t="s">
        <v>2365</v>
      </c>
      <c r="G98" s="182" t="s">
        <v>245</v>
      </c>
      <c r="H98" s="183">
        <v>5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2366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2365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27">
      <c r="A100" s="35"/>
      <c r="B100" s="36"/>
      <c r="C100" s="37"/>
      <c r="D100" s="192" t="s">
        <v>345</v>
      </c>
      <c r="E100" s="37"/>
      <c r="F100" s="221" t="s">
        <v>2042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239</v>
      </c>
      <c r="G101" s="200"/>
      <c r="H101" s="203">
        <v>5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5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2367</v>
      </c>
      <c r="F103" s="181" t="s">
        <v>2368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2369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2368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27">
      <c r="A105" s="35"/>
      <c r="B105" s="36"/>
      <c r="C105" s="37"/>
      <c r="D105" s="192" t="s">
        <v>345</v>
      </c>
      <c r="E105" s="37"/>
      <c r="F105" s="221" t="s">
        <v>2042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2370</v>
      </c>
      <c r="F108" s="181" t="s">
        <v>2371</v>
      </c>
      <c r="G108" s="182" t="s">
        <v>245</v>
      </c>
      <c r="H108" s="183">
        <v>2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2372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2371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45">
      <c r="A110" s="35"/>
      <c r="B110" s="36"/>
      <c r="C110" s="37"/>
      <c r="D110" s="192" t="s">
        <v>345</v>
      </c>
      <c r="E110" s="37"/>
      <c r="F110" s="221" t="s">
        <v>2363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86</v>
      </c>
      <c r="G111" s="200"/>
      <c r="H111" s="203">
        <v>2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2373</v>
      </c>
      <c r="F113" s="181" t="s">
        <v>2374</v>
      </c>
      <c r="G113" s="182" t="s">
        <v>245</v>
      </c>
      <c r="H113" s="183">
        <v>4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2375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2374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27">
      <c r="A115" s="35"/>
      <c r="B115" s="36"/>
      <c r="C115" s="37"/>
      <c r="D115" s="192" t="s">
        <v>345</v>
      </c>
      <c r="E115" s="37"/>
      <c r="F115" s="221" t="s">
        <v>2042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254</v>
      </c>
      <c r="G116" s="200"/>
      <c r="H116" s="203">
        <v>4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4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2376</v>
      </c>
      <c r="F118" s="181" t="s">
        <v>2377</v>
      </c>
      <c r="G118" s="182" t="s">
        <v>245</v>
      </c>
      <c r="H118" s="183">
        <v>8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2378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2377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27">
      <c r="A120" s="35"/>
      <c r="B120" s="36"/>
      <c r="C120" s="37"/>
      <c r="D120" s="192" t="s">
        <v>345</v>
      </c>
      <c r="E120" s="37"/>
      <c r="F120" s="221" t="s">
        <v>2042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288</v>
      </c>
      <c r="G121" s="200"/>
      <c r="H121" s="203">
        <v>8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8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2379</v>
      </c>
      <c r="F123" s="181" t="s">
        <v>2380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2381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2380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27">
      <c r="A125" s="35"/>
      <c r="B125" s="36"/>
      <c r="C125" s="37"/>
      <c r="D125" s="192" t="s">
        <v>345</v>
      </c>
      <c r="E125" s="37"/>
      <c r="F125" s="221" t="s">
        <v>2042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2382</v>
      </c>
      <c r="F128" s="181" t="s">
        <v>2383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2384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2383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27">
      <c r="A130" s="35"/>
      <c r="B130" s="36"/>
      <c r="C130" s="37"/>
      <c r="D130" s="192" t="s">
        <v>345</v>
      </c>
      <c r="E130" s="37"/>
      <c r="F130" s="221" t="s">
        <v>2042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2385</v>
      </c>
      <c r="F133" s="181" t="s">
        <v>2386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2387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2386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27">
      <c r="A135" s="35"/>
      <c r="B135" s="36"/>
      <c r="C135" s="37"/>
      <c r="D135" s="192" t="s">
        <v>345</v>
      </c>
      <c r="E135" s="37"/>
      <c r="F135" s="221" t="s">
        <v>2042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2388</v>
      </c>
      <c r="F138" s="181" t="s">
        <v>2260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2389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2260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27">
      <c r="A140" s="35"/>
      <c r="B140" s="36"/>
      <c r="C140" s="37"/>
      <c r="D140" s="192" t="s">
        <v>345</v>
      </c>
      <c r="E140" s="37"/>
      <c r="F140" s="221" t="s">
        <v>2042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2390</v>
      </c>
      <c r="F143" s="181" t="s">
        <v>2391</v>
      </c>
      <c r="G143" s="182" t="s">
        <v>245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2392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2391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27">
      <c r="A145" s="35"/>
      <c r="B145" s="36"/>
      <c r="C145" s="37"/>
      <c r="D145" s="192" t="s">
        <v>345</v>
      </c>
      <c r="E145" s="37"/>
      <c r="F145" s="221" t="s">
        <v>2042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84</v>
      </c>
      <c r="G146" s="200"/>
      <c r="H146" s="203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2393</v>
      </c>
      <c r="F148" s="181" t="s">
        <v>2394</v>
      </c>
      <c r="G148" s="182" t="s">
        <v>245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2395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2394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27">
      <c r="A150" s="35"/>
      <c r="B150" s="36"/>
      <c r="C150" s="37"/>
      <c r="D150" s="192" t="s">
        <v>345</v>
      </c>
      <c r="E150" s="37"/>
      <c r="F150" s="221" t="s">
        <v>2042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84</v>
      </c>
      <c r="G151" s="200"/>
      <c r="H151" s="203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322</v>
      </c>
      <c r="D153" s="179" t="s">
        <v>242</v>
      </c>
      <c r="E153" s="180" t="s">
        <v>2396</v>
      </c>
      <c r="F153" s="181" t="s">
        <v>2397</v>
      </c>
      <c r="G153" s="182" t="s">
        <v>245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2398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2397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27">
      <c r="A155" s="35"/>
      <c r="B155" s="36"/>
      <c r="C155" s="37"/>
      <c r="D155" s="192" t="s">
        <v>345</v>
      </c>
      <c r="E155" s="37"/>
      <c r="F155" s="221" t="s">
        <v>2042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84</v>
      </c>
      <c r="G156" s="200"/>
      <c r="H156" s="203">
        <v>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2399</v>
      </c>
      <c r="F158" s="181" t="s">
        <v>2400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2401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2400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27">
      <c r="A160" s="35"/>
      <c r="B160" s="36"/>
      <c r="C160" s="37"/>
      <c r="D160" s="192" t="s">
        <v>345</v>
      </c>
      <c r="E160" s="37"/>
      <c r="F160" s="221" t="s">
        <v>2042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84</v>
      </c>
      <c r="G161" s="200"/>
      <c r="H161" s="203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331</v>
      </c>
      <c r="D163" s="179" t="s">
        <v>242</v>
      </c>
      <c r="E163" s="180" t="s">
        <v>2402</v>
      </c>
      <c r="F163" s="181" t="s">
        <v>2403</v>
      </c>
      <c r="G163" s="182" t="s">
        <v>245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2404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2403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27">
      <c r="A165" s="35"/>
      <c r="B165" s="36"/>
      <c r="C165" s="37"/>
      <c r="D165" s="192" t="s">
        <v>345</v>
      </c>
      <c r="E165" s="37"/>
      <c r="F165" s="221" t="s">
        <v>2042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84</v>
      </c>
      <c r="G166" s="200"/>
      <c r="H166" s="203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14.4" customHeight="1">
      <c r="A168" s="35"/>
      <c r="B168" s="36"/>
      <c r="C168" s="179" t="s">
        <v>335</v>
      </c>
      <c r="D168" s="179" t="s">
        <v>242</v>
      </c>
      <c r="E168" s="180" t="s">
        <v>2405</v>
      </c>
      <c r="F168" s="181" t="s">
        <v>2406</v>
      </c>
      <c r="G168" s="182" t="s">
        <v>245</v>
      </c>
      <c r="H168" s="183">
        <v>9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2407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2406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27">
      <c r="A170" s="35"/>
      <c r="B170" s="36"/>
      <c r="C170" s="37"/>
      <c r="D170" s="192" t="s">
        <v>345</v>
      </c>
      <c r="E170" s="37"/>
      <c r="F170" s="221" t="s">
        <v>2042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294</v>
      </c>
      <c r="G171" s="200"/>
      <c r="H171" s="203">
        <v>9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9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14.4" customHeight="1">
      <c r="A173" s="35"/>
      <c r="B173" s="36"/>
      <c r="C173" s="179" t="s">
        <v>348</v>
      </c>
      <c r="D173" s="179" t="s">
        <v>242</v>
      </c>
      <c r="E173" s="180" t="s">
        <v>2289</v>
      </c>
      <c r="F173" s="181" t="s">
        <v>2187</v>
      </c>
      <c r="G173" s="182" t="s">
        <v>411</v>
      </c>
      <c r="H173" s="183">
        <v>5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254</v>
      </c>
      <c r="AT173" s="190" t="s">
        <v>242</v>
      </c>
      <c r="AU173" s="190" t="s">
        <v>84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254</v>
      </c>
      <c r="BM173" s="190" t="s">
        <v>2408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2187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84</v>
      </c>
    </row>
    <row r="175" spans="1:65" s="2" customFormat="1" ht="27">
      <c r="A175" s="35"/>
      <c r="B175" s="36"/>
      <c r="C175" s="37"/>
      <c r="D175" s="192" t="s">
        <v>345</v>
      </c>
      <c r="E175" s="37"/>
      <c r="F175" s="221" t="s">
        <v>2042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345</v>
      </c>
      <c r="AU175" s="18" t="s">
        <v>84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239</v>
      </c>
      <c r="G176" s="200"/>
      <c r="H176" s="203">
        <v>5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84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4" customFormat="1" ht="10">
      <c r="B177" s="210"/>
      <c r="C177" s="211"/>
      <c r="D177" s="192" t="s">
        <v>252</v>
      </c>
      <c r="E177" s="212" t="s">
        <v>19</v>
      </c>
      <c r="F177" s="213" t="s">
        <v>253</v>
      </c>
      <c r="G177" s="211"/>
      <c r="H177" s="214">
        <v>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252</v>
      </c>
      <c r="AU177" s="220" t="s">
        <v>84</v>
      </c>
      <c r="AV177" s="14" t="s">
        <v>254</v>
      </c>
      <c r="AW177" s="14" t="s">
        <v>37</v>
      </c>
      <c r="AX177" s="14" t="s">
        <v>84</v>
      </c>
      <c r="AY177" s="220" t="s">
        <v>237</v>
      </c>
    </row>
    <row r="178" spans="1:65" s="2" customFormat="1" ht="14.4" customHeight="1">
      <c r="A178" s="35"/>
      <c r="B178" s="36"/>
      <c r="C178" s="179" t="s">
        <v>355</v>
      </c>
      <c r="D178" s="179" t="s">
        <v>242</v>
      </c>
      <c r="E178" s="180" t="s">
        <v>2409</v>
      </c>
      <c r="F178" s="181" t="s">
        <v>2410</v>
      </c>
      <c r="G178" s="182" t="s">
        <v>245</v>
      </c>
      <c r="H178" s="183">
        <v>3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254</v>
      </c>
      <c r="AT178" s="190" t="s">
        <v>242</v>
      </c>
      <c r="AU178" s="190" t="s">
        <v>84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254</v>
      </c>
      <c r="BM178" s="190" t="s">
        <v>2411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2410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84</v>
      </c>
    </row>
    <row r="180" spans="1:65" s="2" customFormat="1" ht="27">
      <c r="A180" s="35"/>
      <c r="B180" s="36"/>
      <c r="C180" s="37"/>
      <c r="D180" s="192" t="s">
        <v>345</v>
      </c>
      <c r="E180" s="37"/>
      <c r="F180" s="221" t="s">
        <v>2042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345</v>
      </c>
      <c r="AU180" s="18" t="s">
        <v>84</v>
      </c>
    </row>
    <row r="181" spans="1:65" s="13" customFormat="1" ht="10">
      <c r="B181" s="199"/>
      <c r="C181" s="200"/>
      <c r="D181" s="192" t="s">
        <v>252</v>
      </c>
      <c r="E181" s="201" t="s">
        <v>19</v>
      </c>
      <c r="F181" s="202" t="s">
        <v>260</v>
      </c>
      <c r="G181" s="200"/>
      <c r="H181" s="203">
        <v>3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252</v>
      </c>
      <c r="AU181" s="209" t="s">
        <v>84</v>
      </c>
      <c r="AV181" s="13" t="s">
        <v>86</v>
      </c>
      <c r="AW181" s="13" t="s">
        <v>37</v>
      </c>
      <c r="AX181" s="13" t="s">
        <v>76</v>
      </c>
      <c r="AY181" s="209" t="s">
        <v>237</v>
      </c>
    </row>
    <row r="182" spans="1:65" s="14" customFormat="1" ht="10">
      <c r="B182" s="210"/>
      <c r="C182" s="211"/>
      <c r="D182" s="192" t="s">
        <v>252</v>
      </c>
      <c r="E182" s="212" t="s">
        <v>19</v>
      </c>
      <c r="F182" s="213" t="s">
        <v>253</v>
      </c>
      <c r="G182" s="211"/>
      <c r="H182" s="214">
        <v>3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252</v>
      </c>
      <c r="AU182" s="220" t="s">
        <v>84</v>
      </c>
      <c r="AV182" s="14" t="s">
        <v>254</v>
      </c>
      <c r="AW182" s="14" t="s">
        <v>37</v>
      </c>
      <c r="AX182" s="14" t="s">
        <v>84</v>
      </c>
      <c r="AY182" s="220" t="s">
        <v>237</v>
      </c>
    </row>
    <row r="183" spans="1:65" s="2" customFormat="1" ht="14.4" customHeight="1">
      <c r="A183" s="35"/>
      <c r="B183" s="36"/>
      <c r="C183" s="179" t="s">
        <v>7</v>
      </c>
      <c r="D183" s="179" t="s">
        <v>242</v>
      </c>
      <c r="E183" s="180" t="s">
        <v>2412</v>
      </c>
      <c r="F183" s="181" t="s">
        <v>2281</v>
      </c>
      <c r="G183" s="182" t="s">
        <v>2120</v>
      </c>
      <c r="H183" s="183">
        <v>6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47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254</v>
      </c>
      <c r="AT183" s="190" t="s">
        <v>242</v>
      </c>
      <c r="AU183" s="190" t="s">
        <v>84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254</v>
      </c>
      <c r="BM183" s="190" t="s">
        <v>2413</v>
      </c>
    </row>
    <row r="184" spans="1:65" s="2" customFormat="1" ht="10">
      <c r="A184" s="35"/>
      <c r="B184" s="36"/>
      <c r="C184" s="37"/>
      <c r="D184" s="192" t="s">
        <v>249</v>
      </c>
      <c r="E184" s="37"/>
      <c r="F184" s="193" t="s">
        <v>2281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84</v>
      </c>
    </row>
    <row r="185" spans="1:65" s="2" customFormat="1" ht="27">
      <c r="A185" s="35"/>
      <c r="B185" s="36"/>
      <c r="C185" s="37"/>
      <c r="D185" s="192" t="s">
        <v>345</v>
      </c>
      <c r="E185" s="37"/>
      <c r="F185" s="221" t="s">
        <v>2042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345</v>
      </c>
      <c r="AU185" s="18" t="s">
        <v>84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276</v>
      </c>
      <c r="G186" s="200"/>
      <c r="H186" s="203">
        <v>6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84</v>
      </c>
      <c r="AV186" s="13" t="s">
        <v>86</v>
      </c>
      <c r="AW186" s="13" t="s">
        <v>37</v>
      </c>
      <c r="AX186" s="13" t="s">
        <v>76</v>
      </c>
      <c r="AY186" s="209" t="s">
        <v>237</v>
      </c>
    </row>
    <row r="187" spans="1:65" s="14" customFormat="1" ht="10">
      <c r="B187" s="210"/>
      <c r="C187" s="211"/>
      <c r="D187" s="192" t="s">
        <v>252</v>
      </c>
      <c r="E187" s="212" t="s">
        <v>19</v>
      </c>
      <c r="F187" s="213" t="s">
        <v>253</v>
      </c>
      <c r="G187" s="211"/>
      <c r="H187" s="214">
        <v>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252</v>
      </c>
      <c r="AU187" s="220" t="s">
        <v>84</v>
      </c>
      <c r="AV187" s="14" t="s">
        <v>254</v>
      </c>
      <c r="AW187" s="14" t="s">
        <v>37</v>
      </c>
      <c r="AX187" s="14" t="s">
        <v>84</v>
      </c>
      <c r="AY187" s="220" t="s">
        <v>237</v>
      </c>
    </row>
    <row r="188" spans="1:65" s="2" customFormat="1" ht="14.4" customHeight="1">
      <c r="A188" s="35"/>
      <c r="B188" s="36"/>
      <c r="C188" s="179" t="s">
        <v>367</v>
      </c>
      <c r="D188" s="179" t="s">
        <v>242</v>
      </c>
      <c r="E188" s="180" t="s">
        <v>2414</v>
      </c>
      <c r="F188" s="181" t="s">
        <v>2284</v>
      </c>
      <c r="G188" s="182" t="s">
        <v>2120</v>
      </c>
      <c r="H188" s="183">
        <v>1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47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254</v>
      </c>
      <c r="AT188" s="190" t="s">
        <v>242</v>
      </c>
      <c r="AU188" s="190" t="s">
        <v>84</v>
      </c>
      <c r="AY188" s="18" t="s">
        <v>237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84</v>
      </c>
      <c r="BK188" s="191">
        <f>ROUND(I188*H188,2)</f>
        <v>0</v>
      </c>
      <c r="BL188" s="18" t="s">
        <v>254</v>
      </c>
      <c r="BM188" s="190" t="s">
        <v>2415</v>
      </c>
    </row>
    <row r="189" spans="1:65" s="2" customFormat="1" ht="10">
      <c r="A189" s="35"/>
      <c r="B189" s="36"/>
      <c r="C189" s="37"/>
      <c r="D189" s="192" t="s">
        <v>249</v>
      </c>
      <c r="E189" s="37"/>
      <c r="F189" s="193" t="s">
        <v>2284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84</v>
      </c>
    </row>
    <row r="190" spans="1:65" s="2" customFormat="1" ht="27">
      <c r="A190" s="35"/>
      <c r="B190" s="36"/>
      <c r="C190" s="37"/>
      <c r="D190" s="192" t="s">
        <v>345</v>
      </c>
      <c r="E190" s="37"/>
      <c r="F190" s="221" t="s">
        <v>2042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345</v>
      </c>
      <c r="AU190" s="18" t="s">
        <v>84</v>
      </c>
    </row>
    <row r="191" spans="1:65" s="13" customFormat="1" ht="10">
      <c r="B191" s="199"/>
      <c r="C191" s="200"/>
      <c r="D191" s="192" t="s">
        <v>252</v>
      </c>
      <c r="E191" s="201" t="s">
        <v>19</v>
      </c>
      <c r="F191" s="202" t="s">
        <v>84</v>
      </c>
      <c r="G191" s="200"/>
      <c r="H191" s="203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252</v>
      </c>
      <c r="AU191" s="209" t="s">
        <v>84</v>
      </c>
      <c r="AV191" s="13" t="s">
        <v>86</v>
      </c>
      <c r="AW191" s="13" t="s">
        <v>37</v>
      </c>
      <c r="AX191" s="13" t="s">
        <v>76</v>
      </c>
      <c r="AY191" s="209" t="s">
        <v>237</v>
      </c>
    </row>
    <row r="192" spans="1:65" s="14" customFormat="1" ht="10">
      <c r="B192" s="210"/>
      <c r="C192" s="211"/>
      <c r="D192" s="192" t="s">
        <v>252</v>
      </c>
      <c r="E192" s="212" t="s">
        <v>19</v>
      </c>
      <c r="F192" s="213" t="s">
        <v>253</v>
      </c>
      <c r="G192" s="211"/>
      <c r="H192" s="214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252</v>
      </c>
      <c r="AU192" s="220" t="s">
        <v>84</v>
      </c>
      <c r="AV192" s="14" t="s">
        <v>254</v>
      </c>
      <c r="AW192" s="14" t="s">
        <v>37</v>
      </c>
      <c r="AX192" s="14" t="s">
        <v>84</v>
      </c>
      <c r="AY192" s="220" t="s">
        <v>237</v>
      </c>
    </row>
    <row r="193" spans="1:65" s="2" customFormat="1" ht="14.4" customHeight="1">
      <c r="A193" s="35"/>
      <c r="B193" s="36"/>
      <c r="C193" s="179" t="s">
        <v>374</v>
      </c>
      <c r="D193" s="179" t="s">
        <v>242</v>
      </c>
      <c r="E193" s="180" t="s">
        <v>2416</v>
      </c>
      <c r="F193" s="181" t="s">
        <v>2417</v>
      </c>
      <c r="G193" s="182" t="s">
        <v>2120</v>
      </c>
      <c r="H193" s="183">
        <v>1</v>
      </c>
      <c r="I193" s="184"/>
      <c r="J193" s="185">
        <f>ROUND(I193*H193,2)</f>
        <v>0</v>
      </c>
      <c r="K193" s="181" t="s">
        <v>19</v>
      </c>
      <c r="L193" s="40"/>
      <c r="M193" s="186" t="s">
        <v>19</v>
      </c>
      <c r="N193" s="187" t="s">
        <v>47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254</v>
      </c>
      <c r="AT193" s="190" t="s">
        <v>242</v>
      </c>
      <c r="AU193" s="190" t="s">
        <v>84</v>
      </c>
      <c r="AY193" s="18" t="s">
        <v>237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84</v>
      </c>
      <c r="BK193" s="191">
        <f>ROUND(I193*H193,2)</f>
        <v>0</v>
      </c>
      <c r="BL193" s="18" t="s">
        <v>254</v>
      </c>
      <c r="BM193" s="190" t="s">
        <v>2418</v>
      </c>
    </row>
    <row r="194" spans="1:65" s="2" customFormat="1" ht="10">
      <c r="A194" s="35"/>
      <c r="B194" s="36"/>
      <c r="C194" s="37"/>
      <c r="D194" s="192" t="s">
        <v>249</v>
      </c>
      <c r="E194" s="37"/>
      <c r="F194" s="193" t="s">
        <v>2417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84</v>
      </c>
    </row>
    <row r="195" spans="1:65" s="2" customFormat="1" ht="27">
      <c r="A195" s="35"/>
      <c r="B195" s="36"/>
      <c r="C195" s="37"/>
      <c r="D195" s="192" t="s">
        <v>345</v>
      </c>
      <c r="E195" s="37"/>
      <c r="F195" s="221" t="s">
        <v>2042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345</v>
      </c>
      <c r="AU195" s="18" t="s">
        <v>84</v>
      </c>
    </row>
    <row r="196" spans="1:65" s="13" customFormat="1" ht="10">
      <c r="B196" s="199"/>
      <c r="C196" s="200"/>
      <c r="D196" s="192" t="s">
        <v>252</v>
      </c>
      <c r="E196" s="201" t="s">
        <v>19</v>
      </c>
      <c r="F196" s="202" t="s">
        <v>84</v>
      </c>
      <c r="G196" s="200"/>
      <c r="H196" s="203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252</v>
      </c>
      <c r="AU196" s="209" t="s">
        <v>84</v>
      </c>
      <c r="AV196" s="13" t="s">
        <v>86</v>
      </c>
      <c r="AW196" s="13" t="s">
        <v>37</v>
      </c>
      <c r="AX196" s="13" t="s">
        <v>76</v>
      </c>
      <c r="AY196" s="209" t="s">
        <v>237</v>
      </c>
    </row>
    <row r="197" spans="1:65" s="14" customFormat="1" ht="10">
      <c r="B197" s="210"/>
      <c r="C197" s="211"/>
      <c r="D197" s="192" t="s">
        <v>252</v>
      </c>
      <c r="E197" s="212" t="s">
        <v>19</v>
      </c>
      <c r="F197" s="213" t="s">
        <v>253</v>
      </c>
      <c r="G197" s="211"/>
      <c r="H197" s="214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252</v>
      </c>
      <c r="AU197" s="220" t="s">
        <v>84</v>
      </c>
      <c r="AV197" s="14" t="s">
        <v>254</v>
      </c>
      <c r="AW197" s="14" t="s">
        <v>37</v>
      </c>
      <c r="AX197" s="14" t="s">
        <v>84</v>
      </c>
      <c r="AY197" s="220" t="s">
        <v>237</v>
      </c>
    </row>
    <row r="198" spans="1:65" s="2" customFormat="1" ht="14.4" customHeight="1">
      <c r="A198" s="35"/>
      <c r="B198" s="36"/>
      <c r="C198" s="179" t="s">
        <v>541</v>
      </c>
      <c r="D198" s="179" t="s">
        <v>242</v>
      </c>
      <c r="E198" s="180" t="s">
        <v>2419</v>
      </c>
      <c r="F198" s="181" t="s">
        <v>2420</v>
      </c>
      <c r="G198" s="182" t="s">
        <v>2120</v>
      </c>
      <c r="H198" s="183">
        <v>1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47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254</v>
      </c>
      <c r="AT198" s="190" t="s">
        <v>242</v>
      </c>
      <c r="AU198" s="190" t="s">
        <v>84</v>
      </c>
      <c r="AY198" s="18" t="s">
        <v>237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84</v>
      </c>
      <c r="BK198" s="191">
        <f>ROUND(I198*H198,2)</f>
        <v>0</v>
      </c>
      <c r="BL198" s="18" t="s">
        <v>254</v>
      </c>
      <c r="BM198" s="190" t="s">
        <v>2421</v>
      </c>
    </row>
    <row r="199" spans="1:65" s="2" customFormat="1" ht="10">
      <c r="A199" s="35"/>
      <c r="B199" s="36"/>
      <c r="C199" s="37"/>
      <c r="D199" s="192" t="s">
        <v>249</v>
      </c>
      <c r="E199" s="37"/>
      <c r="F199" s="193" t="s">
        <v>2420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84</v>
      </c>
    </row>
    <row r="200" spans="1:65" s="2" customFormat="1" ht="27">
      <c r="A200" s="35"/>
      <c r="B200" s="36"/>
      <c r="C200" s="37"/>
      <c r="D200" s="192" t="s">
        <v>345</v>
      </c>
      <c r="E200" s="37"/>
      <c r="F200" s="221" t="s">
        <v>2042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345</v>
      </c>
      <c r="AU200" s="18" t="s">
        <v>84</v>
      </c>
    </row>
    <row r="201" spans="1:65" s="13" customFormat="1" ht="10">
      <c r="B201" s="199"/>
      <c r="C201" s="200"/>
      <c r="D201" s="192" t="s">
        <v>252</v>
      </c>
      <c r="E201" s="201" t="s">
        <v>19</v>
      </c>
      <c r="F201" s="202" t="s">
        <v>84</v>
      </c>
      <c r="G201" s="200"/>
      <c r="H201" s="203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252</v>
      </c>
      <c r="AU201" s="209" t="s">
        <v>84</v>
      </c>
      <c r="AV201" s="13" t="s">
        <v>86</v>
      </c>
      <c r="AW201" s="13" t="s">
        <v>37</v>
      </c>
      <c r="AX201" s="13" t="s">
        <v>76</v>
      </c>
      <c r="AY201" s="209" t="s">
        <v>237</v>
      </c>
    </row>
    <row r="202" spans="1:65" s="14" customFormat="1" ht="10">
      <c r="B202" s="210"/>
      <c r="C202" s="211"/>
      <c r="D202" s="192" t="s">
        <v>252</v>
      </c>
      <c r="E202" s="212" t="s">
        <v>19</v>
      </c>
      <c r="F202" s="213" t="s">
        <v>253</v>
      </c>
      <c r="G202" s="211"/>
      <c r="H202" s="214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252</v>
      </c>
      <c r="AU202" s="220" t="s">
        <v>84</v>
      </c>
      <c r="AV202" s="14" t="s">
        <v>254</v>
      </c>
      <c r="AW202" s="14" t="s">
        <v>37</v>
      </c>
      <c r="AX202" s="14" t="s">
        <v>84</v>
      </c>
      <c r="AY202" s="220" t="s">
        <v>237</v>
      </c>
    </row>
    <row r="203" spans="1:65" s="2" customFormat="1" ht="14.4" customHeight="1">
      <c r="A203" s="35"/>
      <c r="B203" s="36"/>
      <c r="C203" s="179" t="s">
        <v>347</v>
      </c>
      <c r="D203" s="179" t="s">
        <v>242</v>
      </c>
      <c r="E203" s="180" t="s">
        <v>2422</v>
      </c>
      <c r="F203" s="181" t="s">
        <v>2423</v>
      </c>
      <c r="G203" s="182" t="s">
        <v>2120</v>
      </c>
      <c r="H203" s="183">
        <v>10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47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254</v>
      </c>
      <c r="AT203" s="190" t="s">
        <v>242</v>
      </c>
      <c r="AU203" s="190" t="s">
        <v>84</v>
      </c>
      <c r="AY203" s="18" t="s">
        <v>237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84</v>
      </c>
      <c r="BK203" s="191">
        <f>ROUND(I203*H203,2)</f>
        <v>0</v>
      </c>
      <c r="BL203" s="18" t="s">
        <v>254</v>
      </c>
      <c r="BM203" s="190" t="s">
        <v>2424</v>
      </c>
    </row>
    <row r="204" spans="1:65" s="2" customFormat="1" ht="10">
      <c r="A204" s="35"/>
      <c r="B204" s="36"/>
      <c r="C204" s="37"/>
      <c r="D204" s="192" t="s">
        <v>249</v>
      </c>
      <c r="E204" s="37"/>
      <c r="F204" s="193" t="s">
        <v>2423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84</v>
      </c>
    </row>
    <row r="205" spans="1:65" s="2" customFormat="1" ht="27">
      <c r="A205" s="35"/>
      <c r="B205" s="36"/>
      <c r="C205" s="37"/>
      <c r="D205" s="192" t="s">
        <v>345</v>
      </c>
      <c r="E205" s="37"/>
      <c r="F205" s="221" t="s">
        <v>2042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345</v>
      </c>
      <c r="AU205" s="18" t="s">
        <v>84</v>
      </c>
    </row>
    <row r="206" spans="1:65" s="13" customFormat="1" ht="10">
      <c r="B206" s="199"/>
      <c r="C206" s="200"/>
      <c r="D206" s="192" t="s">
        <v>252</v>
      </c>
      <c r="E206" s="201" t="s">
        <v>19</v>
      </c>
      <c r="F206" s="202" t="s">
        <v>299</v>
      </c>
      <c r="G206" s="200"/>
      <c r="H206" s="203">
        <v>10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252</v>
      </c>
      <c r="AU206" s="209" t="s">
        <v>84</v>
      </c>
      <c r="AV206" s="13" t="s">
        <v>86</v>
      </c>
      <c r="AW206" s="13" t="s">
        <v>37</v>
      </c>
      <c r="AX206" s="13" t="s">
        <v>76</v>
      </c>
      <c r="AY206" s="209" t="s">
        <v>237</v>
      </c>
    </row>
    <row r="207" spans="1:65" s="14" customFormat="1" ht="10">
      <c r="B207" s="210"/>
      <c r="C207" s="211"/>
      <c r="D207" s="192" t="s">
        <v>252</v>
      </c>
      <c r="E207" s="212" t="s">
        <v>19</v>
      </c>
      <c r="F207" s="213" t="s">
        <v>253</v>
      </c>
      <c r="G207" s="211"/>
      <c r="H207" s="214">
        <v>10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252</v>
      </c>
      <c r="AU207" s="220" t="s">
        <v>84</v>
      </c>
      <c r="AV207" s="14" t="s">
        <v>254</v>
      </c>
      <c r="AW207" s="14" t="s">
        <v>37</v>
      </c>
      <c r="AX207" s="14" t="s">
        <v>84</v>
      </c>
      <c r="AY207" s="220" t="s">
        <v>237</v>
      </c>
    </row>
    <row r="208" spans="1:65" s="2" customFormat="1" ht="14.4" customHeight="1">
      <c r="A208" s="35"/>
      <c r="B208" s="36"/>
      <c r="C208" s="179" t="s">
        <v>564</v>
      </c>
      <c r="D208" s="179" t="s">
        <v>242</v>
      </c>
      <c r="E208" s="180" t="s">
        <v>2425</v>
      </c>
      <c r="F208" s="181" t="s">
        <v>2426</v>
      </c>
      <c r="G208" s="182" t="s">
        <v>245</v>
      </c>
      <c r="H208" s="183">
        <v>2</v>
      </c>
      <c r="I208" s="184"/>
      <c r="J208" s="185">
        <f>ROUND(I208*H208,2)</f>
        <v>0</v>
      </c>
      <c r="K208" s="181" t="s">
        <v>19</v>
      </c>
      <c r="L208" s="40"/>
      <c r="M208" s="186" t="s">
        <v>19</v>
      </c>
      <c r="N208" s="187" t="s">
        <v>47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254</v>
      </c>
      <c r="AT208" s="190" t="s">
        <v>242</v>
      </c>
      <c r="AU208" s="190" t="s">
        <v>84</v>
      </c>
      <c r="AY208" s="18" t="s">
        <v>237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84</v>
      </c>
      <c r="BK208" s="191">
        <f>ROUND(I208*H208,2)</f>
        <v>0</v>
      </c>
      <c r="BL208" s="18" t="s">
        <v>254</v>
      </c>
      <c r="BM208" s="190" t="s">
        <v>2427</v>
      </c>
    </row>
    <row r="209" spans="1:65" s="2" customFormat="1" ht="10">
      <c r="A209" s="35"/>
      <c r="B209" s="36"/>
      <c r="C209" s="37"/>
      <c r="D209" s="192" t="s">
        <v>249</v>
      </c>
      <c r="E209" s="37"/>
      <c r="F209" s="193" t="s">
        <v>2426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249</v>
      </c>
      <c r="AU209" s="18" t="s">
        <v>84</v>
      </c>
    </row>
    <row r="210" spans="1:65" s="2" customFormat="1" ht="27">
      <c r="A210" s="35"/>
      <c r="B210" s="36"/>
      <c r="C210" s="37"/>
      <c r="D210" s="192" t="s">
        <v>345</v>
      </c>
      <c r="E210" s="37"/>
      <c r="F210" s="221" t="s">
        <v>2042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345</v>
      </c>
      <c r="AU210" s="18" t="s">
        <v>84</v>
      </c>
    </row>
    <row r="211" spans="1:65" s="13" customFormat="1" ht="10">
      <c r="B211" s="199"/>
      <c r="C211" s="200"/>
      <c r="D211" s="192" t="s">
        <v>252</v>
      </c>
      <c r="E211" s="201" t="s">
        <v>19</v>
      </c>
      <c r="F211" s="202" t="s">
        <v>86</v>
      </c>
      <c r="G211" s="200"/>
      <c r="H211" s="203">
        <v>2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252</v>
      </c>
      <c r="AU211" s="209" t="s">
        <v>84</v>
      </c>
      <c r="AV211" s="13" t="s">
        <v>86</v>
      </c>
      <c r="AW211" s="13" t="s">
        <v>37</v>
      </c>
      <c r="AX211" s="13" t="s">
        <v>76</v>
      </c>
      <c r="AY211" s="209" t="s">
        <v>237</v>
      </c>
    </row>
    <row r="212" spans="1:65" s="14" customFormat="1" ht="10">
      <c r="B212" s="210"/>
      <c r="C212" s="211"/>
      <c r="D212" s="192" t="s">
        <v>252</v>
      </c>
      <c r="E212" s="212" t="s">
        <v>19</v>
      </c>
      <c r="F212" s="213" t="s">
        <v>253</v>
      </c>
      <c r="G212" s="211"/>
      <c r="H212" s="214">
        <v>2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252</v>
      </c>
      <c r="AU212" s="220" t="s">
        <v>84</v>
      </c>
      <c r="AV212" s="14" t="s">
        <v>254</v>
      </c>
      <c r="AW212" s="14" t="s">
        <v>37</v>
      </c>
      <c r="AX212" s="14" t="s">
        <v>84</v>
      </c>
      <c r="AY212" s="220" t="s">
        <v>237</v>
      </c>
    </row>
    <row r="213" spans="1:65" s="2" customFormat="1" ht="14.4" customHeight="1">
      <c r="A213" s="35"/>
      <c r="B213" s="36"/>
      <c r="C213" s="179" t="s">
        <v>571</v>
      </c>
      <c r="D213" s="179" t="s">
        <v>242</v>
      </c>
      <c r="E213" s="180" t="s">
        <v>2428</v>
      </c>
      <c r="F213" s="181" t="s">
        <v>2187</v>
      </c>
      <c r="G213" s="182" t="s">
        <v>411</v>
      </c>
      <c r="H213" s="183">
        <v>6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47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254</v>
      </c>
      <c r="AT213" s="190" t="s">
        <v>242</v>
      </c>
      <c r="AU213" s="190" t="s">
        <v>84</v>
      </c>
      <c r="AY213" s="18" t="s">
        <v>237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84</v>
      </c>
      <c r="BK213" s="191">
        <f>ROUND(I213*H213,2)</f>
        <v>0</v>
      </c>
      <c r="BL213" s="18" t="s">
        <v>254</v>
      </c>
      <c r="BM213" s="190" t="s">
        <v>2429</v>
      </c>
    </row>
    <row r="214" spans="1:65" s="2" customFormat="1" ht="10">
      <c r="A214" s="35"/>
      <c r="B214" s="36"/>
      <c r="C214" s="37"/>
      <c r="D214" s="192" t="s">
        <v>249</v>
      </c>
      <c r="E214" s="37"/>
      <c r="F214" s="193" t="s">
        <v>2187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84</v>
      </c>
    </row>
    <row r="215" spans="1:65" s="2" customFormat="1" ht="27">
      <c r="A215" s="35"/>
      <c r="B215" s="36"/>
      <c r="C215" s="37"/>
      <c r="D215" s="192" t="s">
        <v>345</v>
      </c>
      <c r="E215" s="37"/>
      <c r="F215" s="221" t="s">
        <v>2042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345</v>
      </c>
      <c r="AU215" s="18" t="s">
        <v>84</v>
      </c>
    </row>
    <row r="216" spans="1:65" s="13" customFormat="1" ht="10">
      <c r="B216" s="199"/>
      <c r="C216" s="200"/>
      <c r="D216" s="192" t="s">
        <v>252</v>
      </c>
      <c r="E216" s="201" t="s">
        <v>19</v>
      </c>
      <c r="F216" s="202" t="s">
        <v>276</v>
      </c>
      <c r="G216" s="200"/>
      <c r="H216" s="203">
        <v>6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252</v>
      </c>
      <c r="AU216" s="209" t="s">
        <v>84</v>
      </c>
      <c r="AV216" s="13" t="s">
        <v>86</v>
      </c>
      <c r="AW216" s="13" t="s">
        <v>37</v>
      </c>
      <c r="AX216" s="13" t="s">
        <v>76</v>
      </c>
      <c r="AY216" s="209" t="s">
        <v>237</v>
      </c>
    </row>
    <row r="217" spans="1:65" s="14" customFormat="1" ht="10">
      <c r="B217" s="210"/>
      <c r="C217" s="211"/>
      <c r="D217" s="192" t="s">
        <v>252</v>
      </c>
      <c r="E217" s="212" t="s">
        <v>19</v>
      </c>
      <c r="F217" s="213" t="s">
        <v>253</v>
      </c>
      <c r="G217" s="211"/>
      <c r="H217" s="214">
        <v>6</v>
      </c>
      <c r="I217" s="215"/>
      <c r="J217" s="211"/>
      <c r="K217" s="211"/>
      <c r="L217" s="216"/>
      <c r="M217" s="222"/>
      <c r="N217" s="223"/>
      <c r="O217" s="223"/>
      <c r="P217" s="223"/>
      <c r="Q217" s="223"/>
      <c r="R217" s="223"/>
      <c r="S217" s="223"/>
      <c r="T217" s="224"/>
      <c r="AT217" s="220" t="s">
        <v>252</v>
      </c>
      <c r="AU217" s="220" t="s">
        <v>84</v>
      </c>
      <c r="AV217" s="14" t="s">
        <v>254</v>
      </c>
      <c r="AW217" s="14" t="s">
        <v>37</v>
      </c>
      <c r="AX217" s="14" t="s">
        <v>84</v>
      </c>
      <c r="AY217" s="220" t="s">
        <v>237</v>
      </c>
    </row>
    <row r="218" spans="1:65" s="2" customFormat="1" ht="7" customHeight="1">
      <c r="A218" s="35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password="C8E5" sheet="1" objects="1" scenarios="1"/>
  <autoFilter ref="C85:K21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2:BM14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141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2430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ROUND((SUM(BE86:BE142)),  2)</f>
        <v>0</v>
      </c>
      <c r="G35" s="35"/>
      <c r="H35" s="35"/>
      <c r="I35" s="125">
        <v>0.21</v>
      </c>
      <c r="J35" s="124">
        <f>ROUND(((SUM(BE86:BE142))*I35),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ROUND((SUM(BF86:BF142)),  2)</f>
        <v>0</v>
      </c>
      <c r="G36" s="35"/>
      <c r="H36" s="35"/>
      <c r="I36" s="125">
        <v>0.15</v>
      </c>
      <c r="J36" s="124">
        <f>ROUND(((SUM(BF86:BF142))*I36),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ROUND((SUM(BG86:BG142)),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ROUND((SUM(BH86:BH142)),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ROUND((SUM(BI86:BI142)),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03.8 - Klimatizace v kancelářích a laboratořích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2431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03.8 - Klimatizace v kancelářích a laboratořích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2432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SUM(P88:P142)</f>
        <v>0</v>
      </c>
      <c r="Q87" s="171"/>
      <c r="R87" s="172">
        <f>SUM(R88:R142)</f>
        <v>0</v>
      </c>
      <c r="S87" s="171"/>
      <c r="T87" s="173">
        <f>SUM(T88:T142)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SUM(BK88:BK142)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2433</v>
      </c>
      <c r="F88" s="181" t="s">
        <v>2434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2435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2434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2436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2437</v>
      </c>
      <c r="F93" s="181" t="s">
        <v>2438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2439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2438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2436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2440</v>
      </c>
      <c r="F98" s="181" t="s">
        <v>2441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2442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2441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36">
      <c r="A100" s="35"/>
      <c r="B100" s="36"/>
      <c r="C100" s="37"/>
      <c r="D100" s="192" t="s">
        <v>345</v>
      </c>
      <c r="E100" s="37"/>
      <c r="F100" s="221" t="s">
        <v>2436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2443</v>
      </c>
      <c r="F103" s="181" t="s">
        <v>2441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2444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2441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36">
      <c r="A105" s="35"/>
      <c r="B105" s="36"/>
      <c r="C105" s="37"/>
      <c r="D105" s="192" t="s">
        <v>345</v>
      </c>
      <c r="E105" s="37"/>
      <c r="F105" s="221" t="s">
        <v>2436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2445</v>
      </c>
      <c r="F108" s="181" t="s">
        <v>2446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2447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2446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36">
      <c r="A110" s="35"/>
      <c r="B110" s="36"/>
      <c r="C110" s="37"/>
      <c r="D110" s="192" t="s">
        <v>345</v>
      </c>
      <c r="E110" s="37"/>
      <c r="F110" s="221" t="s">
        <v>2436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2448</v>
      </c>
      <c r="F113" s="181" t="s">
        <v>2449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2450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2449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36">
      <c r="A115" s="35"/>
      <c r="B115" s="36"/>
      <c r="C115" s="37"/>
      <c r="D115" s="192" t="s">
        <v>345</v>
      </c>
      <c r="E115" s="37"/>
      <c r="F115" s="221" t="s">
        <v>2436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2451</v>
      </c>
      <c r="F118" s="181" t="s">
        <v>2449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2452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2449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36">
      <c r="A120" s="35"/>
      <c r="B120" s="36"/>
      <c r="C120" s="37"/>
      <c r="D120" s="192" t="s">
        <v>345</v>
      </c>
      <c r="E120" s="37"/>
      <c r="F120" s="221" t="s">
        <v>2436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2453</v>
      </c>
      <c r="F123" s="181" t="s">
        <v>2454</v>
      </c>
      <c r="G123" s="182" t="s">
        <v>2120</v>
      </c>
      <c r="H123" s="183">
        <v>140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2455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2454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2163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2456</v>
      </c>
      <c r="G126" s="200"/>
      <c r="H126" s="203">
        <v>140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140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2457</v>
      </c>
      <c r="F128" s="181" t="s">
        <v>2458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2459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2458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36">
      <c r="A130" s="35"/>
      <c r="B130" s="36"/>
      <c r="C130" s="37"/>
      <c r="D130" s="192" t="s">
        <v>345</v>
      </c>
      <c r="E130" s="37"/>
      <c r="F130" s="221" t="s">
        <v>2436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2460</v>
      </c>
      <c r="F133" s="181" t="s">
        <v>2461</v>
      </c>
      <c r="G133" s="182" t="s">
        <v>245</v>
      </c>
      <c r="H133" s="183">
        <v>4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2462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2461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36">
      <c r="A135" s="35"/>
      <c r="B135" s="36"/>
      <c r="C135" s="37"/>
      <c r="D135" s="192" t="s">
        <v>345</v>
      </c>
      <c r="E135" s="37"/>
      <c r="F135" s="221" t="s">
        <v>2436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254</v>
      </c>
      <c r="G136" s="200"/>
      <c r="H136" s="203">
        <v>4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2463</v>
      </c>
      <c r="F138" s="181" t="s">
        <v>2464</v>
      </c>
      <c r="G138" s="182" t="s">
        <v>245</v>
      </c>
      <c r="H138" s="183">
        <v>6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2465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2464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36">
      <c r="A140" s="35"/>
      <c r="B140" s="36"/>
      <c r="C140" s="37"/>
      <c r="D140" s="192" t="s">
        <v>345</v>
      </c>
      <c r="E140" s="37"/>
      <c r="F140" s="221" t="s">
        <v>2436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276</v>
      </c>
      <c r="G141" s="200"/>
      <c r="H141" s="203">
        <v>6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6</v>
      </c>
      <c r="I142" s="215"/>
      <c r="J142" s="211"/>
      <c r="K142" s="211"/>
      <c r="L142" s="216"/>
      <c r="M142" s="222"/>
      <c r="N142" s="223"/>
      <c r="O142" s="223"/>
      <c r="P142" s="223"/>
      <c r="Q142" s="223"/>
      <c r="R142" s="223"/>
      <c r="S142" s="223"/>
      <c r="T142" s="224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7" customHeight="1">
      <c r="A143" s="35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password="C8E5" sheet="1" objects="1" scenarios="1"/>
  <autoFilter ref="C85:K14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2:BM10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144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2466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ROUND((SUM(BE86:BE102)),  2)</f>
        <v>0</v>
      </c>
      <c r="G35" s="35"/>
      <c r="H35" s="35"/>
      <c r="I35" s="125">
        <v>0.21</v>
      </c>
      <c r="J35" s="124">
        <f>ROUND(((SUM(BE86:BE102))*I35),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ROUND((SUM(BF86:BF102)),  2)</f>
        <v>0</v>
      </c>
      <c r="G36" s="35"/>
      <c r="H36" s="35"/>
      <c r="I36" s="125">
        <v>0.15</v>
      </c>
      <c r="J36" s="124">
        <f>ROUND(((SUM(BF86:BF102))*I36),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ROUND((SUM(BG86:BG102)),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ROUND((SUM(BH86:BH102)),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ROUND((SUM(BI86:BI102)),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03.9 - Klimatizace technické místnosti č.1.19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2467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03.9 - Klimatizace technické místnosti č.1.19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2468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SUM(P88:P102)</f>
        <v>0</v>
      </c>
      <c r="Q87" s="171"/>
      <c r="R87" s="172">
        <f>SUM(R88:R102)</f>
        <v>0</v>
      </c>
      <c r="S87" s="171"/>
      <c r="T87" s="173">
        <f>SUM(T88:T102)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SUM(BK88:BK102)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2469</v>
      </c>
      <c r="F88" s="181" t="s">
        <v>2470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2471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2472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2136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2473</v>
      </c>
      <c r="F93" s="181" t="s">
        <v>2474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2475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2474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2136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2476</v>
      </c>
      <c r="F98" s="181" t="s">
        <v>2477</v>
      </c>
      <c r="G98" s="182" t="s">
        <v>2120</v>
      </c>
      <c r="H98" s="183">
        <v>48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2478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2477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27">
      <c r="A100" s="35"/>
      <c r="B100" s="36"/>
      <c r="C100" s="37"/>
      <c r="D100" s="192" t="s">
        <v>345</v>
      </c>
      <c r="E100" s="37"/>
      <c r="F100" s="221" t="s">
        <v>2479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725</v>
      </c>
      <c r="G101" s="200"/>
      <c r="H101" s="203">
        <v>48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48</v>
      </c>
      <c r="I102" s="215"/>
      <c r="J102" s="211"/>
      <c r="K102" s="211"/>
      <c r="L102" s="216"/>
      <c r="M102" s="222"/>
      <c r="N102" s="223"/>
      <c r="O102" s="223"/>
      <c r="P102" s="223"/>
      <c r="Q102" s="223"/>
      <c r="R102" s="223"/>
      <c r="S102" s="223"/>
      <c r="T102" s="224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7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password="C8E5" sheet="1" objects="1" scenarios="1"/>
  <autoFilter ref="C85:K10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2:BM10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147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2480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ROUND((SUM(BE86:BE102)),  2)</f>
        <v>0</v>
      </c>
      <c r="G35" s="35"/>
      <c r="H35" s="35"/>
      <c r="I35" s="125">
        <v>0.21</v>
      </c>
      <c r="J35" s="124">
        <f>ROUND(((SUM(BE86:BE102))*I35),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ROUND((SUM(BF86:BF102)),  2)</f>
        <v>0</v>
      </c>
      <c r="G36" s="35"/>
      <c r="H36" s="35"/>
      <c r="I36" s="125">
        <v>0.15</v>
      </c>
      <c r="J36" s="124">
        <f>ROUND(((SUM(BF86:BF102))*I36),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ROUND((SUM(BG86:BG102)),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ROUND((SUM(BH86:BH102)),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ROUND((SUM(BI86:BI102)),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03.10 - Klimatizace kanceláře m.č.1.27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2481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03.10 - Klimatizace kanceláře m.č.1.27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2482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SUM(P88:P102)</f>
        <v>0</v>
      </c>
      <c r="Q87" s="171"/>
      <c r="R87" s="172">
        <f>SUM(R88:R102)</f>
        <v>0</v>
      </c>
      <c r="S87" s="171"/>
      <c r="T87" s="173">
        <f>SUM(T88:T102)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SUM(BK88:BK102)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2469</v>
      </c>
      <c r="F88" s="181" t="s">
        <v>2470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2483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2472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36">
      <c r="A90" s="35"/>
      <c r="B90" s="36"/>
      <c r="C90" s="37"/>
      <c r="D90" s="192" t="s">
        <v>345</v>
      </c>
      <c r="E90" s="37"/>
      <c r="F90" s="221" t="s">
        <v>2136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2473</v>
      </c>
      <c r="F93" s="181" t="s">
        <v>2484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2485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2484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36">
      <c r="A95" s="35"/>
      <c r="B95" s="36"/>
      <c r="C95" s="37"/>
      <c r="D95" s="192" t="s">
        <v>345</v>
      </c>
      <c r="E95" s="37"/>
      <c r="F95" s="221" t="s">
        <v>2136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2476</v>
      </c>
      <c r="F98" s="181" t="s">
        <v>2486</v>
      </c>
      <c r="G98" s="182" t="s">
        <v>2120</v>
      </c>
      <c r="H98" s="183">
        <v>16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2487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2486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27">
      <c r="A100" s="35"/>
      <c r="B100" s="36"/>
      <c r="C100" s="37"/>
      <c r="D100" s="192" t="s">
        <v>345</v>
      </c>
      <c r="E100" s="37"/>
      <c r="F100" s="221" t="s">
        <v>2479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331</v>
      </c>
      <c r="G101" s="200"/>
      <c r="H101" s="203">
        <v>16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16</v>
      </c>
      <c r="I102" s="215"/>
      <c r="J102" s="211"/>
      <c r="K102" s="211"/>
      <c r="L102" s="216"/>
      <c r="M102" s="222"/>
      <c r="N102" s="223"/>
      <c r="O102" s="223"/>
      <c r="P102" s="223"/>
      <c r="Q102" s="223"/>
      <c r="R102" s="223"/>
      <c r="S102" s="223"/>
      <c r="T102" s="224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7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password="C8E5" sheet="1" objects="1" scenarios="1"/>
  <autoFilter ref="C85:K10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2:BM11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150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2027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2488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ROUND((SUM(BE86:BE112)),  2)</f>
        <v>0</v>
      </c>
      <c r="G35" s="35"/>
      <c r="H35" s="35"/>
      <c r="I35" s="125">
        <v>0.21</v>
      </c>
      <c r="J35" s="124">
        <f>ROUND(((SUM(BE86:BE112))*I35),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ROUND((SUM(BF86:BF112)),  2)</f>
        <v>0</v>
      </c>
      <c r="G36" s="35"/>
      <c r="H36" s="35"/>
      <c r="I36" s="125">
        <v>0.15</v>
      </c>
      <c r="J36" s="124">
        <f>ROUND(((SUM(BF86:BF112))*I36),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ROUND((SUM(BG86:BG112)),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ROUND((SUM(BH86:BH112)),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ROUND((SUM(BI86:BI112)),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2027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03.11 - Montážní materiál, demontáže, ostatní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2489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2027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03.11 - Montážní materiál, demontáže, ostatní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2490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SUM(P88:P112)</f>
        <v>0</v>
      </c>
      <c r="Q87" s="171"/>
      <c r="R87" s="172">
        <f>SUM(R88:R112)</f>
        <v>0</v>
      </c>
      <c r="S87" s="171"/>
      <c r="T87" s="173">
        <f>SUM(T88:T112)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SUM(BK88:BK112)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2491</v>
      </c>
      <c r="F88" s="181" t="s">
        <v>2492</v>
      </c>
      <c r="G88" s="182" t="s">
        <v>2493</v>
      </c>
      <c r="H88" s="183">
        <v>150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2494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2492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27">
      <c r="A90" s="35"/>
      <c r="B90" s="36"/>
      <c r="C90" s="37"/>
      <c r="D90" s="192" t="s">
        <v>345</v>
      </c>
      <c r="E90" s="37"/>
      <c r="F90" s="221" t="s">
        <v>2042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2495</v>
      </c>
      <c r="G91" s="200"/>
      <c r="H91" s="203">
        <v>150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150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2496</v>
      </c>
      <c r="F93" s="181" t="s">
        <v>2497</v>
      </c>
      <c r="G93" s="182" t="s">
        <v>858</v>
      </c>
      <c r="H93" s="183">
        <v>48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2498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2497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27">
      <c r="A95" s="35"/>
      <c r="B95" s="36"/>
      <c r="C95" s="37"/>
      <c r="D95" s="192" t="s">
        <v>345</v>
      </c>
      <c r="E95" s="37"/>
      <c r="F95" s="221" t="s">
        <v>2042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1345</v>
      </c>
      <c r="G96" s="200"/>
      <c r="H96" s="203">
        <v>48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48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2499</v>
      </c>
      <c r="F98" s="181" t="s">
        <v>2500</v>
      </c>
      <c r="G98" s="182" t="s">
        <v>858</v>
      </c>
      <c r="H98" s="183">
        <v>48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2501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2500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27">
      <c r="A100" s="35"/>
      <c r="B100" s="36"/>
      <c r="C100" s="37"/>
      <c r="D100" s="192" t="s">
        <v>345</v>
      </c>
      <c r="E100" s="37"/>
      <c r="F100" s="221" t="s">
        <v>2042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1345</v>
      </c>
      <c r="G101" s="200"/>
      <c r="H101" s="203">
        <v>48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48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2502</v>
      </c>
      <c r="F103" s="181" t="s">
        <v>2503</v>
      </c>
      <c r="G103" s="182" t="s">
        <v>858</v>
      </c>
      <c r="H103" s="183">
        <v>126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2504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2503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27">
      <c r="A105" s="35"/>
      <c r="B105" s="36"/>
      <c r="C105" s="37"/>
      <c r="D105" s="192" t="s">
        <v>345</v>
      </c>
      <c r="E105" s="37"/>
      <c r="F105" s="221" t="s">
        <v>2042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2505</v>
      </c>
      <c r="G106" s="200"/>
      <c r="H106" s="203">
        <v>126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126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22.25" customHeight="1">
      <c r="A108" s="35"/>
      <c r="B108" s="36"/>
      <c r="C108" s="179" t="s">
        <v>239</v>
      </c>
      <c r="D108" s="179" t="s">
        <v>242</v>
      </c>
      <c r="E108" s="180" t="s">
        <v>2506</v>
      </c>
      <c r="F108" s="181" t="s">
        <v>2507</v>
      </c>
      <c r="G108" s="182" t="s">
        <v>312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2508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2509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27">
      <c r="A110" s="35"/>
      <c r="B110" s="36"/>
      <c r="C110" s="37"/>
      <c r="D110" s="192" t="s">
        <v>345</v>
      </c>
      <c r="E110" s="37"/>
      <c r="F110" s="221" t="s">
        <v>2042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22"/>
      <c r="N112" s="223"/>
      <c r="O112" s="223"/>
      <c r="P112" s="223"/>
      <c r="Q112" s="223"/>
      <c r="R112" s="223"/>
      <c r="S112" s="223"/>
      <c r="T112" s="224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31" s="2" customFormat="1" ht="7" customHeight="1">
      <c r="A113" s="35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0"/>
      <c r="M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</sheetData>
  <sheetProtection password="C8E5" sheet="1" objects="1" scenarios="1"/>
  <autoFilter ref="C85:K11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2:BM13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156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2510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2511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ROUND((SUM(BE88:BE132)),  2)</f>
        <v>0</v>
      </c>
      <c r="G35" s="35"/>
      <c r="H35" s="35"/>
      <c r="I35" s="125">
        <v>0.21</v>
      </c>
      <c r="J35" s="124">
        <f>ROUND(((SUM(BE88:BE132))*I35),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ROUND((SUM(BF88:BF132)),  2)</f>
        <v>0</v>
      </c>
      <c r="G36" s="35"/>
      <c r="H36" s="35"/>
      <c r="I36" s="125">
        <v>0.15</v>
      </c>
      <c r="J36" s="124">
        <f>ROUND(((SUM(BF88:BF132))*I36),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ROUND((SUM(BG88:BG132)),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ROUND((SUM(BH88:BH132)),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ROUND((SUM(BI88:BI132)),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2510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04.1 - Kanalizace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385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2512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9" customFormat="1" ht="25" customHeight="1">
      <c r="B66" s="141"/>
      <c r="C66" s="142"/>
      <c r="D66" s="143" t="s">
        <v>395</v>
      </c>
      <c r="E66" s="144"/>
      <c r="F66" s="144"/>
      <c r="G66" s="144"/>
      <c r="H66" s="144"/>
      <c r="I66" s="144"/>
      <c r="J66" s="145">
        <f>J120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7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7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" customHeight="1">
      <c r="A73" s="35"/>
      <c r="B73" s="36"/>
      <c r="C73" s="24" t="s">
        <v>222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" customHeight="1">
      <c r="A76" s="35"/>
      <c r="B76" s="36"/>
      <c r="C76" s="37"/>
      <c r="D76" s="37"/>
      <c r="E76" s="384" t="str">
        <f>E7</f>
        <v>Vytvoření laboratoří FŽP- UNICRE</v>
      </c>
      <c r="F76" s="385"/>
      <c r="G76" s="385"/>
      <c r="H76" s="385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209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4.4" customHeight="1">
      <c r="A78" s="35"/>
      <c r="B78" s="36"/>
      <c r="C78" s="37"/>
      <c r="D78" s="37"/>
      <c r="E78" s="384" t="s">
        <v>2510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380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5" customHeight="1">
      <c r="A80" s="35"/>
      <c r="B80" s="36"/>
      <c r="C80" s="37"/>
      <c r="D80" s="37"/>
      <c r="E80" s="358" t="str">
        <f>E11</f>
        <v>SO 04.1 - Kanalizace</v>
      </c>
      <c r="F80" s="386"/>
      <c r="G80" s="386"/>
      <c r="H80" s="386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Ústí nad Labem</v>
      </c>
      <c r="G82" s="37"/>
      <c r="H82" s="37"/>
      <c r="I82" s="30" t="s">
        <v>23</v>
      </c>
      <c r="J82" s="60" t="str">
        <f>IF(J14="","",J14)</f>
        <v>10. 5. 2023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75" customHeight="1">
      <c r="A84" s="35"/>
      <c r="B84" s="36"/>
      <c r="C84" s="30" t="s">
        <v>25</v>
      </c>
      <c r="D84" s="37"/>
      <c r="E84" s="37"/>
      <c r="F84" s="28" t="str">
        <f>E17</f>
        <v>UJEP, Pasteurova 3632/15, 400 96 Ústí nad Labem</v>
      </c>
      <c r="G84" s="37"/>
      <c r="H84" s="37"/>
      <c r="I84" s="30" t="s">
        <v>33</v>
      </c>
      <c r="J84" s="33" t="str">
        <f>E23</f>
        <v>Correct BC, s.r.o., El.Krásnohorské 1339/15, UL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40.75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Correct BC, s.r.o., El.Krásnohorské 1339/15, UL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2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223</v>
      </c>
      <c r="D87" s="155" t="s">
        <v>61</v>
      </c>
      <c r="E87" s="155" t="s">
        <v>57</v>
      </c>
      <c r="F87" s="155" t="s">
        <v>58</v>
      </c>
      <c r="G87" s="155" t="s">
        <v>224</v>
      </c>
      <c r="H87" s="155" t="s">
        <v>225</v>
      </c>
      <c r="I87" s="155" t="s">
        <v>226</v>
      </c>
      <c r="J87" s="155" t="s">
        <v>213</v>
      </c>
      <c r="K87" s="156" t="s">
        <v>227</v>
      </c>
      <c r="L87" s="157"/>
      <c r="M87" s="69" t="s">
        <v>19</v>
      </c>
      <c r="N87" s="70" t="s">
        <v>46</v>
      </c>
      <c r="O87" s="70" t="s">
        <v>228</v>
      </c>
      <c r="P87" s="70" t="s">
        <v>229</v>
      </c>
      <c r="Q87" s="70" t="s">
        <v>230</v>
      </c>
      <c r="R87" s="70" t="s">
        <v>231</v>
      </c>
      <c r="S87" s="70" t="s">
        <v>232</v>
      </c>
      <c r="T87" s="71" t="s">
        <v>233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75" customHeight="1">
      <c r="A88" s="35"/>
      <c r="B88" s="36"/>
      <c r="C88" s="76" t="s">
        <v>234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P89+P120</f>
        <v>0</v>
      </c>
      <c r="Q88" s="73"/>
      <c r="R88" s="160">
        <f>R89+R120</f>
        <v>7.0989999999999998E-2</v>
      </c>
      <c r="S88" s="73"/>
      <c r="T88" s="161">
        <f>T89+T120</f>
        <v>3.5159999999999997E-2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75</v>
      </c>
      <c r="AU88" s="18" t="s">
        <v>214</v>
      </c>
      <c r="BK88" s="162">
        <f>BK89+BK120</f>
        <v>0</v>
      </c>
    </row>
    <row r="89" spans="1:65" s="12" customFormat="1" ht="25.9" customHeight="1">
      <c r="B89" s="163"/>
      <c r="C89" s="164"/>
      <c r="D89" s="165" t="s">
        <v>75</v>
      </c>
      <c r="E89" s="166" t="s">
        <v>619</v>
      </c>
      <c r="F89" s="166" t="s">
        <v>620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</f>
        <v>0</v>
      </c>
      <c r="Q89" s="171"/>
      <c r="R89" s="172">
        <f>R90</f>
        <v>7.0989999999999998E-2</v>
      </c>
      <c r="S89" s="171"/>
      <c r="T89" s="173">
        <f>T90</f>
        <v>3.5159999999999997E-2</v>
      </c>
      <c r="AR89" s="174" t="s">
        <v>86</v>
      </c>
      <c r="AT89" s="175" t="s">
        <v>75</v>
      </c>
      <c r="AU89" s="175" t="s">
        <v>76</v>
      </c>
      <c r="AY89" s="174" t="s">
        <v>237</v>
      </c>
      <c r="BK89" s="176">
        <f>BK90</f>
        <v>0</v>
      </c>
    </row>
    <row r="90" spans="1:65" s="12" customFormat="1" ht="22.75" customHeight="1">
      <c r="B90" s="163"/>
      <c r="C90" s="164"/>
      <c r="D90" s="165" t="s">
        <v>75</v>
      </c>
      <c r="E90" s="177" t="s">
        <v>2513</v>
      </c>
      <c r="F90" s="177" t="s">
        <v>2514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SUM(P91:P119)</f>
        <v>0</v>
      </c>
      <c r="Q90" s="171"/>
      <c r="R90" s="172">
        <f>SUM(R91:R119)</f>
        <v>7.0989999999999998E-2</v>
      </c>
      <c r="S90" s="171"/>
      <c r="T90" s="173">
        <f>SUM(T91:T119)</f>
        <v>3.5159999999999997E-2</v>
      </c>
      <c r="AR90" s="174" t="s">
        <v>86</v>
      </c>
      <c r="AT90" s="175" t="s">
        <v>75</v>
      </c>
      <c r="AU90" s="175" t="s">
        <v>84</v>
      </c>
      <c r="AY90" s="174" t="s">
        <v>237</v>
      </c>
      <c r="BK90" s="176">
        <f>SUM(BK91:BK119)</f>
        <v>0</v>
      </c>
    </row>
    <row r="91" spans="1:65" s="2" customFormat="1" ht="14.4" customHeight="1">
      <c r="A91" s="35"/>
      <c r="B91" s="36"/>
      <c r="C91" s="179" t="s">
        <v>84</v>
      </c>
      <c r="D91" s="179" t="s">
        <v>242</v>
      </c>
      <c r="E91" s="180" t="s">
        <v>2515</v>
      </c>
      <c r="F91" s="181" t="s">
        <v>2516</v>
      </c>
      <c r="G91" s="182" t="s">
        <v>370</v>
      </c>
      <c r="H91" s="183">
        <v>3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47</v>
      </c>
      <c r="O91" s="65"/>
      <c r="P91" s="188">
        <f>O91*H91</f>
        <v>0</v>
      </c>
      <c r="Q91" s="188">
        <v>1.172E-2</v>
      </c>
      <c r="R91" s="188">
        <f>Q91*H91</f>
        <v>3.5159999999999997E-2</v>
      </c>
      <c r="S91" s="188">
        <v>1.172E-2</v>
      </c>
      <c r="T91" s="189">
        <f>S91*H91</f>
        <v>3.5159999999999997E-2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331</v>
      </c>
      <c r="AT91" s="190" t="s">
        <v>242</v>
      </c>
      <c r="AU91" s="190" t="s">
        <v>86</v>
      </c>
      <c r="AY91" s="18" t="s">
        <v>237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84</v>
      </c>
      <c r="BK91" s="191">
        <f>ROUND(I91*H91,2)</f>
        <v>0</v>
      </c>
      <c r="BL91" s="18" t="s">
        <v>331</v>
      </c>
      <c r="BM91" s="190" t="s">
        <v>2517</v>
      </c>
    </row>
    <row r="92" spans="1:65" s="2" customFormat="1" ht="10">
      <c r="A92" s="35"/>
      <c r="B92" s="36"/>
      <c r="C92" s="37"/>
      <c r="D92" s="192" t="s">
        <v>249</v>
      </c>
      <c r="E92" s="37"/>
      <c r="F92" s="193" t="s">
        <v>2516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18">
      <c r="A93" s="35"/>
      <c r="B93" s="36"/>
      <c r="C93" s="37"/>
      <c r="D93" s="192" t="s">
        <v>345</v>
      </c>
      <c r="E93" s="37"/>
      <c r="F93" s="221" t="s">
        <v>2518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345</v>
      </c>
      <c r="AU93" s="18" t="s">
        <v>86</v>
      </c>
    </row>
    <row r="94" spans="1:65" s="13" customFormat="1" ht="10">
      <c r="B94" s="199"/>
      <c r="C94" s="200"/>
      <c r="D94" s="192" t="s">
        <v>252</v>
      </c>
      <c r="E94" s="201" t="s">
        <v>19</v>
      </c>
      <c r="F94" s="202" t="s">
        <v>260</v>
      </c>
      <c r="G94" s="200"/>
      <c r="H94" s="203">
        <v>3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252</v>
      </c>
      <c r="AU94" s="209" t="s">
        <v>86</v>
      </c>
      <c r="AV94" s="13" t="s">
        <v>86</v>
      </c>
      <c r="AW94" s="13" t="s">
        <v>37</v>
      </c>
      <c r="AX94" s="13" t="s">
        <v>76</v>
      </c>
      <c r="AY94" s="209" t="s">
        <v>237</v>
      </c>
    </row>
    <row r="95" spans="1:65" s="14" customFormat="1" ht="10">
      <c r="B95" s="210"/>
      <c r="C95" s="211"/>
      <c r="D95" s="192" t="s">
        <v>252</v>
      </c>
      <c r="E95" s="212" t="s">
        <v>19</v>
      </c>
      <c r="F95" s="213" t="s">
        <v>253</v>
      </c>
      <c r="G95" s="211"/>
      <c r="H95" s="214">
        <v>3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252</v>
      </c>
      <c r="AU95" s="220" t="s">
        <v>86</v>
      </c>
      <c r="AV95" s="14" t="s">
        <v>254</v>
      </c>
      <c r="AW95" s="14" t="s">
        <v>37</v>
      </c>
      <c r="AX95" s="14" t="s">
        <v>84</v>
      </c>
      <c r="AY95" s="220" t="s">
        <v>237</v>
      </c>
    </row>
    <row r="96" spans="1:65" s="2" customFormat="1" ht="14.4" customHeight="1">
      <c r="A96" s="35"/>
      <c r="B96" s="36"/>
      <c r="C96" s="179" t="s">
        <v>86</v>
      </c>
      <c r="D96" s="179" t="s">
        <v>242</v>
      </c>
      <c r="E96" s="180" t="s">
        <v>2519</v>
      </c>
      <c r="F96" s="181" t="s">
        <v>2520</v>
      </c>
      <c r="G96" s="182" t="s">
        <v>370</v>
      </c>
      <c r="H96" s="183">
        <v>2</v>
      </c>
      <c r="I96" s="184"/>
      <c r="J96" s="185">
        <f>ROUND(I96*H96,2)</f>
        <v>0</v>
      </c>
      <c r="K96" s="181" t="s">
        <v>246</v>
      </c>
      <c r="L96" s="40"/>
      <c r="M96" s="186" t="s">
        <v>19</v>
      </c>
      <c r="N96" s="187" t="s">
        <v>47</v>
      </c>
      <c r="O96" s="65"/>
      <c r="P96" s="188">
        <f>O96*H96</f>
        <v>0</v>
      </c>
      <c r="Q96" s="188">
        <v>1.7899999999999999E-3</v>
      </c>
      <c r="R96" s="188">
        <f>Q96*H96</f>
        <v>3.5799999999999998E-3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331</v>
      </c>
      <c r="AT96" s="190" t="s">
        <v>242</v>
      </c>
      <c r="AU96" s="190" t="s">
        <v>86</v>
      </c>
      <c r="AY96" s="18" t="s">
        <v>237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84</v>
      </c>
      <c r="BK96" s="191">
        <f>ROUND(I96*H96,2)</f>
        <v>0</v>
      </c>
      <c r="BL96" s="18" t="s">
        <v>331</v>
      </c>
      <c r="BM96" s="190" t="s">
        <v>2521</v>
      </c>
    </row>
    <row r="97" spans="1:65" s="2" customFormat="1" ht="10">
      <c r="A97" s="35"/>
      <c r="B97" s="36"/>
      <c r="C97" s="37"/>
      <c r="D97" s="192" t="s">
        <v>249</v>
      </c>
      <c r="E97" s="37"/>
      <c r="F97" s="193" t="s">
        <v>2522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249</v>
      </c>
      <c r="AU97" s="18" t="s">
        <v>86</v>
      </c>
    </row>
    <row r="98" spans="1:65" s="2" customFormat="1" ht="10">
      <c r="A98" s="35"/>
      <c r="B98" s="36"/>
      <c r="C98" s="37"/>
      <c r="D98" s="197" t="s">
        <v>250</v>
      </c>
      <c r="E98" s="37"/>
      <c r="F98" s="198" t="s">
        <v>2523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250</v>
      </c>
      <c r="AU98" s="18" t="s">
        <v>86</v>
      </c>
    </row>
    <row r="99" spans="1:65" s="2" customFormat="1" ht="14.4" customHeight="1">
      <c r="A99" s="35"/>
      <c r="B99" s="36"/>
      <c r="C99" s="179" t="s">
        <v>260</v>
      </c>
      <c r="D99" s="179" t="s">
        <v>242</v>
      </c>
      <c r="E99" s="180" t="s">
        <v>2524</v>
      </c>
      <c r="F99" s="181" t="s">
        <v>2525</v>
      </c>
      <c r="G99" s="182" t="s">
        <v>424</v>
      </c>
      <c r="H99" s="183">
        <v>41</v>
      </c>
      <c r="I99" s="184"/>
      <c r="J99" s="185">
        <f>ROUND(I99*H99,2)</f>
        <v>0</v>
      </c>
      <c r="K99" s="181" t="s">
        <v>246</v>
      </c>
      <c r="L99" s="40"/>
      <c r="M99" s="186" t="s">
        <v>19</v>
      </c>
      <c r="N99" s="187" t="s">
        <v>47</v>
      </c>
      <c r="O99" s="65"/>
      <c r="P99" s="188">
        <f>O99*H99</f>
        <v>0</v>
      </c>
      <c r="Q99" s="188">
        <v>4.6999999999999999E-4</v>
      </c>
      <c r="R99" s="188">
        <f>Q99*H99</f>
        <v>1.9269999999999999E-2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331</v>
      </c>
      <c r="AT99" s="190" t="s">
        <v>242</v>
      </c>
      <c r="AU99" s="190" t="s">
        <v>86</v>
      </c>
      <c r="AY99" s="18" t="s">
        <v>237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84</v>
      </c>
      <c r="BK99" s="191">
        <f>ROUND(I99*H99,2)</f>
        <v>0</v>
      </c>
      <c r="BL99" s="18" t="s">
        <v>331</v>
      </c>
      <c r="BM99" s="190" t="s">
        <v>2526</v>
      </c>
    </row>
    <row r="100" spans="1:65" s="2" customFormat="1" ht="10">
      <c r="A100" s="35"/>
      <c r="B100" s="36"/>
      <c r="C100" s="37"/>
      <c r="D100" s="192" t="s">
        <v>249</v>
      </c>
      <c r="E100" s="37"/>
      <c r="F100" s="193" t="s">
        <v>2527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249</v>
      </c>
      <c r="AU100" s="18" t="s">
        <v>86</v>
      </c>
    </row>
    <row r="101" spans="1:65" s="2" customFormat="1" ht="10">
      <c r="A101" s="35"/>
      <c r="B101" s="36"/>
      <c r="C101" s="37"/>
      <c r="D101" s="197" t="s">
        <v>250</v>
      </c>
      <c r="E101" s="37"/>
      <c r="F101" s="198" t="s">
        <v>2528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250</v>
      </c>
      <c r="AU101" s="18" t="s">
        <v>86</v>
      </c>
    </row>
    <row r="102" spans="1:65" s="2" customFormat="1" ht="14.4" customHeight="1">
      <c r="A102" s="35"/>
      <c r="B102" s="36"/>
      <c r="C102" s="179" t="s">
        <v>254</v>
      </c>
      <c r="D102" s="179" t="s">
        <v>242</v>
      </c>
      <c r="E102" s="180" t="s">
        <v>2529</v>
      </c>
      <c r="F102" s="181" t="s">
        <v>2530</v>
      </c>
      <c r="G102" s="182" t="s">
        <v>424</v>
      </c>
      <c r="H102" s="183">
        <v>22</v>
      </c>
      <c r="I102" s="184"/>
      <c r="J102" s="185">
        <f>ROUND(I102*H102,2)</f>
        <v>0</v>
      </c>
      <c r="K102" s="181" t="s">
        <v>246</v>
      </c>
      <c r="L102" s="40"/>
      <c r="M102" s="186" t="s">
        <v>19</v>
      </c>
      <c r="N102" s="187" t="s">
        <v>47</v>
      </c>
      <c r="O102" s="65"/>
      <c r="P102" s="188">
        <f>O102*H102</f>
        <v>0</v>
      </c>
      <c r="Q102" s="188">
        <v>5.9000000000000003E-4</v>
      </c>
      <c r="R102" s="188">
        <f>Q102*H102</f>
        <v>1.298E-2</v>
      </c>
      <c r="S102" s="188">
        <v>0</v>
      </c>
      <c r="T102" s="18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331</v>
      </c>
      <c r="AT102" s="190" t="s">
        <v>242</v>
      </c>
      <c r="AU102" s="190" t="s">
        <v>86</v>
      </c>
      <c r="AY102" s="18" t="s">
        <v>237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8" t="s">
        <v>84</v>
      </c>
      <c r="BK102" s="191">
        <f>ROUND(I102*H102,2)</f>
        <v>0</v>
      </c>
      <c r="BL102" s="18" t="s">
        <v>331</v>
      </c>
      <c r="BM102" s="190" t="s">
        <v>2531</v>
      </c>
    </row>
    <row r="103" spans="1:65" s="2" customFormat="1" ht="10">
      <c r="A103" s="35"/>
      <c r="B103" s="36"/>
      <c r="C103" s="37"/>
      <c r="D103" s="192" t="s">
        <v>249</v>
      </c>
      <c r="E103" s="37"/>
      <c r="F103" s="193" t="s">
        <v>2532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2" customFormat="1" ht="10">
      <c r="A104" s="35"/>
      <c r="B104" s="36"/>
      <c r="C104" s="37"/>
      <c r="D104" s="197" t="s">
        <v>250</v>
      </c>
      <c r="E104" s="37"/>
      <c r="F104" s="198" t="s">
        <v>2533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250</v>
      </c>
      <c r="AU104" s="18" t="s">
        <v>86</v>
      </c>
    </row>
    <row r="105" spans="1:65" s="2" customFormat="1" ht="14.4" customHeight="1">
      <c r="A105" s="35"/>
      <c r="B105" s="36"/>
      <c r="C105" s="179" t="s">
        <v>239</v>
      </c>
      <c r="D105" s="179" t="s">
        <v>242</v>
      </c>
      <c r="E105" s="180" t="s">
        <v>2534</v>
      </c>
      <c r="F105" s="181" t="s">
        <v>2535</v>
      </c>
      <c r="G105" s="182" t="s">
        <v>370</v>
      </c>
      <c r="H105" s="183">
        <v>16</v>
      </c>
      <c r="I105" s="184"/>
      <c r="J105" s="185">
        <f>ROUND(I105*H105,2)</f>
        <v>0</v>
      </c>
      <c r="K105" s="181" t="s">
        <v>246</v>
      </c>
      <c r="L105" s="40"/>
      <c r="M105" s="186" t="s">
        <v>19</v>
      </c>
      <c r="N105" s="187" t="s">
        <v>47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331</v>
      </c>
      <c r="AT105" s="190" t="s">
        <v>242</v>
      </c>
      <c r="AU105" s="190" t="s">
        <v>86</v>
      </c>
      <c r="AY105" s="18" t="s">
        <v>237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84</v>
      </c>
      <c r="BK105" s="191">
        <f>ROUND(I105*H105,2)</f>
        <v>0</v>
      </c>
      <c r="BL105" s="18" t="s">
        <v>331</v>
      </c>
      <c r="BM105" s="190" t="s">
        <v>2536</v>
      </c>
    </row>
    <row r="106" spans="1:65" s="2" customFormat="1" ht="10">
      <c r="A106" s="35"/>
      <c r="B106" s="36"/>
      <c r="C106" s="37"/>
      <c r="D106" s="192" t="s">
        <v>249</v>
      </c>
      <c r="E106" s="37"/>
      <c r="F106" s="193" t="s">
        <v>2537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2" customFormat="1" ht="10">
      <c r="A107" s="35"/>
      <c r="B107" s="36"/>
      <c r="C107" s="37"/>
      <c r="D107" s="197" t="s">
        <v>250</v>
      </c>
      <c r="E107" s="37"/>
      <c r="F107" s="198" t="s">
        <v>2538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250</v>
      </c>
      <c r="AU107" s="18" t="s">
        <v>86</v>
      </c>
    </row>
    <row r="108" spans="1:65" s="2" customFormat="1" ht="14.4" customHeight="1">
      <c r="A108" s="35"/>
      <c r="B108" s="36"/>
      <c r="C108" s="179" t="s">
        <v>276</v>
      </c>
      <c r="D108" s="179" t="s">
        <v>242</v>
      </c>
      <c r="E108" s="180" t="s">
        <v>2539</v>
      </c>
      <c r="F108" s="181" t="s">
        <v>2540</v>
      </c>
      <c r="G108" s="182" t="s">
        <v>424</v>
      </c>
      <c r="H108" s="183">
        <v>58</v>
      </c>
      <c r="I108" s="184"/>
      <c r="J108" s="185">
        <f>ROUND(I108*H108,2)</f>
        <v>0</v>
      </c>
      <c r="K108" s="181" t="s">
        <v>246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331</v>
      </c>
      <c r="AT108" s="190" t="s">
        <v>242</v>
      </c>
      <c r="AU108" s="190" t="s">
        <v>86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331</v>
      </c>
      <c r="BM108" s="190" t="s">
        <v>2541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2542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2" customFormat="1" ht="10">
      <c r="A110" s="35"/>
      <c r="B110" s="36"/>
      <c r="C110" s="37"/>
      <c r="D110" s="197" t="s">
        <v>250</v>
      </c>
      <c r="E110" s="37"/>
      <c r="F110" s="198" t="s">
        <v>2543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250</v>
      </c>
      <c r="AU110" s="18" t="s">
        <v>86</v>
      </c>
    </row>
    <row r="111" spans="1:65" s="2" customFormat="1" ht="14.4" customHeight="1">
      <c r="A111" s="35"/>
      <c r="B111" s="36"/>
      <c r="C111" s="179" t="s">
        <v>281</v>
      </c>
      <c r="D111" s="179" t="s">
        <v>242</v>
      </c>
      <c r="E111" s="180" t="s">
        <v>2539</v>
      </c>
      <c r="F111" s="181" t="s">
        <v>2540</v>
      </c>
      <c r="G111" s="182" t="s">
        <v>424</v>
      </c>
      <c r="H111" s="183">
        <v>63</v>
      </c>
      <c r="I111" s="184"/>
      <c r="J111" s="185">
        <f>ROUND(I111*H111,2)</f>
        <v>0</v>
      </c>
      <c r="K111" s="181" t="s">
        <v>246</v>
      </c>
      <c r="L111" s="40"/>
      <c r="M111" s="186" t="s">
        <v>19</v>
      </c>
      <c r="N111" s="187" t="s">
        <v>47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331</v>
      </c>
      <c r="AT111" s="190" t="s">
        <v>242</v>
      </c>
      <c r="AU111" s="190" t="s">
        <v>86</v>
      </c>
      <c r="AY111" s="18" t="s">
        <v>237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84</v>
      </c>
      <c r="BK111" s="191">
        <f>ROUND(I111*H111,2)</f>
        <v>0</v>
      </c>
      <c r="BL111" s="18" t="s">
        <v>331</v>
      </c>
      <c r="BM111" s="190" t="s">
        <v>2544</v>
      </c>
    </row>
    <row r="112" spans="1:65" s="2" customFormat="1" ht="10">
      <c r="A112" s="35"/>
      <c r="B112" s="36"/>
      <c r="C112" s="37"/>
      <c r="D112" s="192" t="s">
        <v>249</v>
      </c>
      <c r="E112" s="37"/>
      <c r="F112" s="193" t="s">
        <v>2542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10">
      <c r="A113" s="35"/>
      <c r="B113" s="36"/>
      <c r="C113" s="37"/>
      <c r="D113" s="197" t="s">
        <v>250</v>
      </c>
      <c r="E113" s="37"/>
      <c r="F113" s="198" t="s">
        <v>2543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250</v>
      </c>
      <c r="AU113" s="18" t="s">
        <v>86</v>
      </c>
    </row>
    <row r="114" spans="1:65" s="2" customFormat="1" ht="14.4" customHeight="1">
      <c r="A114" s="35"/>
      <c r="B114" s="36"/>
      <c r="C114" s="179" t="s">
        <v>288</v>
      </c>
      <c r="D114" s="179" t="s">
        <v>242</v>
      </c>
      <c r="E114" s="180" t="s">
        <v>2545</v>
      </c>
      <c r="F114" s="181" t="s">
        <v>2546</v>
      </c>
      <c r="G114" s="182" t="s">
        <v>567</v>
      </c>
      <c r="H114" s="183">
        <v>7.0999999999999994E-2</v>
      </c>
      <c r="I114" s="184"/>
      <c r="J114" s="185">
        <f>ROUND(I114*H114,2)</f>
        <v>0</v>
      </c>
      <c r="K114" s="181" t="s">
        <v>246</v>
      </c>
      <c r="L114" s="40"/>
      <c r="M114" s="186" t="s">
        <v>19</v>
      </c>
      <c r="N114" s="187" t="s">
        <v>47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331</v>
      </c>
      <c r="AT114" s="190" t="s">
        <v>242</v>
      </c>
      <c r="AU114" s="190" t="s">
        <v>86</v>
      </c>
      <c r="AY114" s="18" t="s">
        <v>237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84</v>
      </c>
      <c r="BK114" s="191">
        <f>ROUND(I114*H114,2)</f>
        <v>0</v>
      </c>
      <c r="BL114" s="18" t="s">
        <v>331</v>
      </c>
      <c r="BM114" s="190" t="s">
        <v>2547</v>
      </c>
    </row>
    <row r="115" spans="1:65" s="2" customFormat="1" ht="18">
      <c r="A115" s="35"/>
      <c r="B115" s="36"/>
      <c r="C115" s="37"/>
      <c r="D115" s="192" t="s">
        <v>249</v>
      </c>
      <c r="E115" s="37"/>
      <c r="F115" s="193" t="s">
        <v>2548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10">
      <c r="A116" s="35"/>
      <c r="B116" s="36"/>
      <c r="C116" s="37"/>
      <c r="D116" s="197" t="s">
        <v>250</v>
      </c>
      <c r="E116" s="37"/>
      <c r="F116" s="198" t="s">
        <v>2549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250</v>
      </c>
      <c r="AU116" s="18" t="s">
        <v>86</v>
      </c>
    </row>
    <row r="117" spans="1:65" s="2" customFormat="1" ht="14.4" customHeight="1">
      <c r="A117" s="35"/>
      <c r="B117" s="36"/>
      <c r="C117" s="179" t="s">
        <v>294</v>
      </c>
      <c r="D117" s="179" t="s">
        <v>242</v>
      </c>
      <c r="E117" s="180" t="s">
        <v>2550</v>
      </c>
      <c r="F117" s="181" t="s">
        <v>2551</v>
      </c>
      <c r="G117" s="182" t="s">
        <v>567</v>
      </c>
      <c r="H117" s="183">
        <v>7.0999999999999994E-2</v>
      </c>
      <c r="I117" s="184"/>
      <c r="J117" s="185">
        <f>ROUND(I117*H117,2)</f>
        <v>0</v>
      </c>
      <c r="K117" s="181" t="s">
        <v>246</v>
      </c>
      <c r="L117" s="40"/>
      <c r="M117" s="186" t="s">
        <v>19</v>
      </c>
      <c r="N117" s="187" t="s">
        <v>47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331</v>
      </c>
      <c r="AT117" s="190" t="s">
        <v>242</v>
      </c>
      <c r="AU117" s="190" t="s">
        <v>86</v>
      </c>
      <c r="AY117" s="18" t="s">
        <v>237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84</v>
      </c>
      <c r="BK117" s="191">
        <f>ROUND(I117*H117,2)</f>
        <v>0</v>
      </c>
      <c r="BL117" s="18" t="s">
        <v>331</v>
      </c>
      <c r="BM117" s="190" t="s">
        <v>2552</v>
      </c>
    </row>
    <row r="118" spans="1:65" s="2" customFormat="1" ht="18">
      <c r="A118" s="35"/>
      <c r="B118" s="36"/>
      <c r="C118" s="37"/>
      <c r="D118" s="192" t="s">
        <v>249</v>
      </c>
      <c r="E118" s="37"/>
      <c r="F118" s="193" t="s">
        <v>2553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10">
      <c r="A119" s="35"/>
      <c r="B119" s="36"/>
      <c r="C119" s="37"/>
      <c r="D119" s="197" t="s">
        <v>250</v>
      </c>
      <c r="E119" s="37"/>
      <c r="F119" s="198" t="s">
        <v>2554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250</v>
      </c>
      <c r="AU119" s="18" t="s">
        <v>86</v>
      </c>
    </row>
    <row r="120" spans="1:65" s="12" customFormat="1" ht="25.9" customHeight="1">
      <c r="B120" s="163"/>
      <c r="C120" s="164"/>
      <c r="D120" s="165" t="s">
        <v>75</v>
      </c>
      <c r="E120" s="166" t="s">
        <v>853</v>
      </c>
      <c r="F120" s="166" t="s">
        <v>854</v>
      </c>
      <c r="G120" s="164"/>
      <c r="H120" s="164"/>
      <c r="I120" s="167"/>
      <c r="J120" s="168">
        <f>BK120</f>
        <v>0</v>
      </c>
      <c r="K120" s="164"/>
      <c r="L120" s="169"/>
      <c r="M120" s="170"/>
      <c r="N120" s="171"/>
      <c r="O120" s="171"/>
      <c r="P120" s="172">
        <f>SUM(P121:P132)</f>
        <v>0</v>
      </c>
      <c r="Q120" s="171"/>
      <c r="R120" s="172">
        <f>SUM(R121:R132)</f>
        <v>0</v>
      </c>
      <c r="S120" s="171"/>
      <c r="T120" s="173">
        <f>SUM(T121:T132)</f>
        <v>0</v>
      </c>
      <c r="AR120" s="174" t="s">
        <v>254</v>
      </c>
      <c r="AT120" s="175" t="s">
        <v>75</v>
      </c>
      <c r="AU120" s="175" t="s">
        <v>76</v>
      </c>
      <c r="AY120" s="174" t="s">
        <v>237</v>
      </c>
      <c r="BK120" s="176">
        <f>SUM(BK121:BK132)</f>
        <v>0</v>
      </c>
    </row>
    <row r="121" spans="1:65" s="2" customFormat="1" ht="14.4" customHeight="1">
      <c r="A121" s="35"/>
      <c r="B121" s="36"/>
      <c r="C121" s="179" t="s">
        <v>299</v>
      </c>
      <c r="D121" s="179" t="s">
        <v>242</v>
      </c>
      <c r="E121" s="180" t="s">
        <v>874</v>
      </c>
      <c r="F121" s="181" t="s">
        <v>875</v>
      </c>
      <c r="G121" s="182" t="s">
        <v>858</v>
      </c>
      <c r="H121" s="183">
        <v>40</v>
      </c>
      <c r="I121" s="184"/>
      <c r="J121" s="185">
        <f>ROUND(I121*H121,2)</f>
        <v>0</v>
      </c>
      <c r="K121" s="181" t="s">
        <v>246</v>
      </c>
      <c r="L121" s="40"/>
      <c r="M121" s="186" t="s">
        <v>19</v>
      </c>
      <c r="N121" s="187" t="s">
        <v>47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859</v>
      </c>
      <c r="AT121" s="190" t="s">
        <v>242</v>
      </c>
      <c r="AU121" s="190" t="s">
        <v>84</v>
      </c>
      <c r="AY121" s="18" t="s">
        <v>237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84</v>
      </c>
      <c r="BK121" s="191">
        <f>ROUND(I121*H121,2)</f>
        <v>0</v>
      </c>
      <c r="BL121" s="18" t="s">
        <v>859</v>
      </c>
      <c r="BM121" s="190" t="s">
        <v>2555</v>
      </c>
    </row>
    <row r="122" spans="1:65" s="2" customFormat="1" ht="10">
      <c r="A122" s="35"/>
      <c r="B122" s="36"/>
      <c r="C122" s="37"/>
      <c r="D122" s="192" t="s">
        <v>249</v>
      </c>
      <c r="E122" s="37"/>
      <c r="F122" s="193" t="s">
        <v>877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249</v>
      </c>
      <c r="AU122" s="18" t="s">
        <v>84</v>
      </c>
    </row>
    <row r="123" spans="1:65" s="2" customFormat="1" ht="10">
      <c r="A123" s="35"/>
      <c r="B123" s="36"/>
      <c r="C123" s="37"/>
      <c r="D123" s="197" t="s">
        <v>250</v>
      </c>
      <c r="E123" s="37"/>
      <c r="F123" s="198" t="s">
        <v>878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250</v>
      </c>
      <c r="AU123" s="18" t="s">
        <v>84</v>
      </c>
    </row>
    <row r="124" spans="1:65" s="2" customFormat="1" ht="14.4" customHeight="1">
      <c r="A124" s="35"/>
      <c r="B124" s="36"/>
      <c r="C124" s="179" t="s">
        <v>304</v>
      </c>
      <c r="D124" s="179" t="s">
        <v>242</v>
      </c>
      <c r="E124" s="180" t="s">
        <v>882</v>
      </c>
      <c r="F124" s="181" t="s">
        <v>883</v>
      </c>
      <c r="G124" s="182" t="s">
        <v>858</v>
      </c>
      <c r="H124" s="183">
        <v>40</v>
      </c>
      <c r="I124" s="184"/>
      <c r="J124" s="185">
        <f>ROUND(I124*H124,2)</f>
        <v>0</v>
      </c>
      <c r="K124" s="181" t="s">
        <v>246</v>
      </c>
      <c r="L124" s="40"/>
      <c r="M124" s="186" t="s">
        <v>19</v>
      </c>
      <c r="N124" s="187" t="s">
        <v>47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859</v>
      </c>
      <c r="AT124" s="190" t="s">
        <v>242</v>
      </c>
      <c r="AU124" s="190" t="s">
        <v>84</v>
      </c>
      <c r="AY124" s="18" t="s">
        <v>237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84</v>
      </c>
      <c r="BK124" s="191">
        <f>ROUND(I124*H124,2)</f>
        <v>0</v>
      </c>
      <c r="BL124" s="18" t="s">
        <v>859</v>
      </c>
      <c r="BM124" s="190" t="s">
        <v>2556</v>
      </c>
    </row>
    <row r="125" spans="1:65" s="2" customFormat="1" ht="10">
      <c r="A125" s="35"/>
      <c r="B125" s="36"/>
      <c r="C125" s="37"/>
      <c r="D125" s="192" t="s">
        <v>249</v>
      </c>
      <c r="E125" s="37"/>
      <c r="F125" s="193" t="s">
        <v>885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84</v>
      </c>
    </row>
    <row r="126" spans="1:65" s="2" customFormat="1" ht="10">
      <c r="A126" s="35"/>
      <c r="B126" s="36"/>
      <c r="C126" s="37"/>
      <c r="D126" s="197" t="s">
        <v>250</v>
      </c>
      <c r="E126" s="37"/>
      <c r="F126" s="198" t="s">
        <v>886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250</v>
      </c>
      <c r="AU126" s="18" t="s">
        <v>84</v>
      </c>
    </row>
    <row r="127" spans="1:65" s="2" customFormat="1" ht="14.4" customHeight="1">
      <c r="A127" s="35"/>
      <c r="B127" s="36"/>
      <c r="C127" s="179" t="s">
        <v>309</v>
      </c>
      <c r="D127" s="179" t="s">
        <v>242</v>
      </c>
      <c r="E127" s="180" t="s">
        <v>2557</v>
      </c>
      <c r="F127" s="181" t="s">
        <v>2558</v>
      </c>
      <c r="G127" s="182" t="s">
        <v>858</v>
      </c>
      <c r="H127" s="183">
        <v>20</v>
      </c>
      <c r="I127" s="184"/>
      <c r="J127" s="185">
        <f>ROUND(I127*H127,2)</f>
        <v>0</v>
      </c>
      <c r="K127" s="181" t="s">
        <v>246</v>
      </c>
      <c r="L127" s="40"/>
      <c r="M127" s="186" t="s">
        <v>19</v>
      </c>
      <c r="N127" s="187" t="s">
        <v>47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859</v>
      </c>
      <c r="AT127" s="190" t="s">
        <v>242</v>
      </c>
      <c r="AU127" s="190" t="s">
        <v>84</v>
      </c>
      <c r="AY127" s="18" t="s">
        <v>237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84</v>
      </c>
      <c r="BK127" s="191">
        <f>ROUND(I127*H127,2)</f>
        <v>0</v>
      </c>
      <c r="BL127" s="18" t="s">
        <v>859</v>
      </c>
      <c r="BM127" s="190" t="s">
        <v>2559</v>
      </c>
    </row>
    <row r="128" spans="1:65" s="2" customFormat="1" ht="10">
      <c r="A128" s="35"/>
      <c r="B128" s="36"/>
      <c r="C128" s="37"/>
      <c r="D128" s="192" t="s">
        <v>249</v>
      </c>
      <c r="E128" s="37"/>
      <c r="F128" s="193" t="s">
        <v>2560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84</v>
      </c>
    </row>
    <row r="129" spans="1:65" s="2" customFormat="1" ht="10">
      <c r="A129" s="35"/>
      <c r="B129" s="36"/>
      <c r="C129" s="37"/>
      <c r="D129" s="197" t="s">
        <v>250</v>
      </c>
      <c r="E129" s="37"/>
      <c r="F129" s="198" t="s">
        <v>2561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250</v>
      </c>
      <c r="AU129" s="18" t="s">
        <v>84</v>
      </c>
    </row>
    <row r="130" spans="1:65" s="2" customFormat="1" ht="14.4" customHeight="1">
      <c r="A130" s="35"/>
      <c r="B130" s="36"/>
      <c r="C130" s="179" t="s">
        <v>315</v>
      </c>
      <c r="D130" s="179" t="s">
        <v>242</v>
      </c>
      <c r="E130" s="180" t="s">
        <v>896</v>
      </c>
      <c r="F130" s="181" t="s">
        <v>897</v>
      </c>
      <c r="G130" s="182" t="s">
        <v>858</v>
      </c>
      <c r="H130" s="183">
        <v>16</v>
      </c>
      <c r="I130" s="184"/>
      <c r="J130" s="185">
        <f>ROUND(I130*H130,2)</f>
        <v>0</v>
      </c>
      <c r="K130" s="181" t="s">
        <v>246</v>
      </c>
      <c r="L130" s="40"/>
      <c r="M130" s="186" t="s">
        <v>19</v>
      </c>
      <c r="N130" s="187" t="s">
        <v>47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859</v>
      </c>
      <c r="AT130" s="190" t="s">
        <v>242</v>
      </c>
      <c r="AU130" s="190" t="s">
        <v>84</v>
      </c>
      <c r="AY130" s="18" t="s">
        <v>237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84</v>
      </c>
      <c r="BK130" s="191">
        <f>ROUND(I130*H130,2)</f>
        <v>0</v>
      </c>
      <c r="BL130" s="18" t="s">
        <v>859</v>
      </c>
      <c r="BM130" s="190" t="s">
        <v>2562</v>
      </c>
    </row>
    <row r="131" spans="1:65" s="2" customFormat="1" ht="10">
      <c r="A131" s="35"/>
      <c r="B131" s="36"/>
      <c r="C131" s="37"/>
      <c r="D131" s="192" t="s">
        <v>249</v>
      </c>
      <c r="E131" s="37"/>
      <c r="F131" s="193" t="s">
        <v>899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249</v>
      </c>
      <c r="AU131" s="18" t="s">
        <v>84</v>
      </c>
    </row>
    <row r="132" spans="1:65" s="2" customFormat="1" ht="10">
      <c r="A132" s="35"/>
      <c r="B132" s="36"/>
      <c r="C132" s="37"/>
      <c r="D132" s="197" t="s">
        <v>250</v>
      </c>
      <c r="E132" s="37"/>
      <c r="F132" s="198" t="s">
        <v>900</v>
      </c>
      <c r="G132" s="37"/>
      <c r="H132" s="37"/>
      <c r="I132" s="194"/>
      <c r="J132" s="37"/>
      <c r="K132" s="37"/>
      <c r="L132" s="40"/>
      <c r="M132" s="248"/>
      <c r="N132" s="249"/>
      <c r="O132" s="250"/>
      <c r="P132" s="250"/>
      <c r="Q132" s="250"/>
      <c r="R132" s="250"/>
      <c r="S132" s="250"/>
      <c r="T132" s="25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250</v>
      </c>
      <c r="AU132" s="18" t="s">
        <v>84</v>
      </c>
    </row>
    <row r="133" spans="1:65" s="2" customFormat="1" ht="7" customHeight="1">
      <c r="A133" s="35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password="C8E5" sheet="1" objects="1" scenarios="1"/>
  <autoFilter ref="C87:K13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8" r:id="rId1"/>
    <hyperlink ref="F101" r:id="rId2"/>
    <hyperlink ref="F104" r:id="rId3"/>
    <hyperlink ref="F107" r:id="rId4"/>
    <hyperlink ref="F110" r:id="rId5"/>
    <hyperlink ref="F113" r:id="rId6"/>
    <hyperlink ref="F116" r:id="rId7"/>
    <hyperlink ref="F119" r:id="rId8"/>
    <hyperlink ref="F123" r:id="rId9"/>
    <hyperlink ref="F126" r:id="rId10"/>
    <hyperlink ref="F129" r:id="rId11"/>
    <hyperlink ref="F132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2:BM202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159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2510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2563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ROUND(J92,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ROUND((SUM(BE92:BE201)),  2)</f>
        <v>0</v>
      </c>
      <c r="G35" s="35"/>
      <c r="H35" s="35"/>
      <c r="I35" s="125">
        <v>0.21</v>
      </c>
      <c r="J35" s="124">
        <f>ROUND(((SUM(BE92:BE201))*I35),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ROUND((SUM(BF92:BF201)),  2)</f>
        <v>0</v>
      </c>
      <c r="G36" s="35"/>
      <c r="H36" s="35"/>
      <c r="I36" s="125">
        <v>0.15</v>
      </c>
      <c r="J36" s="124">
        <f>ROUND(((SUM(BF92:BF201))*I36),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ROUND((SUM(BG92:BG201)),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ROUND((SUM(BH92:BH201)),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ROUND((SUM(BI92:BI201)),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2510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04.2 - Vodoinstalace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J92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215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921</v>
      </c>
      <c r="E65" s="149"/>
      <c r="F65" s="149"/>
      <c r="G65" s="149"/>
      <c r="H65" s="149"/>
      <c r="I65" s="149"/>
      <c r="J65" s="150">
        <f>J94</f>
        <v>0</v>
      </c>
      <c r="K65" s="98"/>
      <c r="L65" s="151"/>
    </row>
    <row r="66" spans="1:31" s="9" customFormat="1" ht="25" customHeight="1">
      <c r="B66" s="141"/>
      <c r="C66" s="142"/>
      <c r="D66" s="143" t="s">
        <v>385</v>
      </c>
      <c r="E66" s="144"/>
      <c r="F66" s="144"/>
      <c r="G66" s="144"/>
      <c r="H66" s="144"/>
      <c r="I66" s="144"/>
      <c r="J66" s="145">
        <f>J98</f>
        <v>0</v>
      </c>
      <c r="K66" s="142"/>
      <c r="L66" s="146"/>
    </row>
    <row r="67" spans="1:31" s="10" customFormat="1" ht="19.899999999999999" customHeight="1">
      <c r="B67" s="147"/>
      <c r="C67" s="98"/>
      <c r="D67" s="148" t="s">
        <v>2564</v>
      </c>
      <c r="E67" s="149"/>
      <c r="F67" s="149"/>
      <c r="G67" s="149"/>
      <c r="H67" s="149"/>
      <c r="I67" s="149"/>
      <c r="J67" s="150">
        <f>J99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2565</v>
      </c>
      <c r="E68" s="149"/>
      <c r="F68" s="149"/>
      <c r="G68" s="149"/>
      <c r="H68" s="149"/>
      <c r="I68" s="149"/>
      <c r="J68" s="150">
        <f>J114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386</v>
      </c>
      <c r="E69" s="149"/>
      <c r="F69" s="149"/>
      <c r="G69" s="149"/>
      <c r="H69" s="149"/>
      <c r="I69" s="149"/>
      <c r="J69" s="150">
        <f>J161</f>
        <v>0</v>
      </c>
      <c r="K69" s="98"/>
      <c r="L69" s="151"/>
    </row>
    <row r="70" spans="1:31" s="9" customFormat="1" ht="25" customHeight="1">
      <c r="B70" s="141"/>
      <c r="C70" s="142"/>
      <c r="D70" s="143" t="s">
        <v>395</v>
      </c>
      <c r="E70" s="144"/>
      <c r="F70" s="144"/>
      <c r="G70" s="144"/>
      <c r="H70" s="144"/>
      <c r="I70" s="144"/>
      <c r="J70" s="145">
        <f>J190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4" t="s">
        <v>222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4.4" customHeight="1">
      <c r="A80" s="35"/>
      <c r="B80" s="36"/>
      <c r="C80" s="37"/>
      <c r="D80" s="37"/>
      <c r="E80" s="384" t="str">
        <f>E7</f>
        <v>Vytvoření laboratoří FŽP- UNICRE</v>
      </c>
      <c r="F80" s="385"/>
      <c r="G80" s="385"/>
      <c r="H80" s="385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30" t="s">
        <v>209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4.4" customHeight="1">
      <c r="A82" s="35"/>
      <c r="B82" s="36"/>
      <c r="C82" s="37"/>
      <c r="D82" s="37"/>
      <c r="E82" s="384" t="s">
        <v>2510</v>
      </c>
      <c r="F82" s="386"/>
      <c r="G82" s="386"/>
      <c r="H82" s="386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380</v>
      </c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65" customHeight="1">
      <c r="A84" s="35"/>
      <c r="B84" s="36"/>
      <c r="C84" s="37"/>
      <c r="D84" s="37"/>
      <c r="E84" s="358" t="str">
        <f>E11</f>
        <v>SO 04.2 - Vodoinstalace</v>
      </c>
      <c r="F84" s="386"/>
      <c r="G84" s="386"/>
      <c r="H84" s="386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F14</f>
        <v>Ústí nad Labem</v>
      </c>
      <c r="G86" s="37"/>
      <c r="H86" s="37"/>
      <c r="I86" s="30" t="s">
        <v>23</v>
      </c>
      <c r="J86" s="60" t="str">
        <f>IF(J14="","",J14)</f>
        <v>10. 5. 2023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75" customHeight="1">
      <c r="A88" s="35"/>
      <c r="B88" s="36"/>
      <c r="C88" s="30" t="s">
        <v>25</v>
      </c>
      <c r="D88" s="37"/>
      <c r="E88" s="37"/>
      <c r="F88" s="28" t="str">
        <f>E17</f>
        <v>UJEP, Pasteurova 3632/15, 400 96 Ústí nad Labem</v>
      </c>
      <c r="G88" s="37"/>
      <c r="H88" s="37"/>
      <c r="I88" s="30" t="s">
        <v>33</v>
      </c>
      <c r="J88" s="33" t="str">
        <f>E23</f>
        <v>Correct BC, s.r.o., El.Krásnohorské 1339/15, UL</v>
      </c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.75" customHeight="1">
      <c r="A89" s="35"/>
      <c r="B89" s="36"/>
      <c r="C89" s="30" t="s">
        <v>31</v>
      </c>
      <c r="D89" s="37"/>
      <c r="E89" s="37"/>
      <c r="F89" s="28" t="str">
        <f>IF(E20="","",E20)</f>
        <v>Vyplň údaj</v>
      </c>
      <c r="G89" s="37"/>
      <c r="H89" s="37"/>
      <c r="I89" s="30" t="s">
        <v>38</v>
      </c>
      <c r="J89" s="33" t="str">
        <f>E26</f>
        <v>Correct BC, s.r.o., El.Krásnohorské 1339/15, UL</v>
      </c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2"/>
      <c r="B91" s="153"/>
      <c r="C91" s="154" t="s">
        <v>223</v>
      </c>
      <c r="D91" s="155" t="s">
        <v>61</v>
      </c>
      <c r="E91" s="155" t="s">
        <v>57</v>
      </c>
      <c r="F91" s="155" t="s">
        <v>58</v>
      </c>
      <c r="G91" s="155" t="s">
        <v>224</v>
      </c>
      <c r="H91" s="155" t="s">
        <v>225</v>
      </c>
      <c r="I91" s="155" t="s">
        <v>226</v>
      </c>
      <c r="J91" s="155" t="s">
        <v>213</v>
      </c>
      <c r="K91" s="156" t="s">
        <v>227</v>
      </c>
      <c r="L91" s="157"/>
      <c r="M91" s="69" t="s">
        <v>19</v>
      </c>
      <c r="N91" s="70" t="s">
        <v>46</v>
      </c>
      <c r="O91" s="70" t="s">
        <v>228</v>
      </c>
      <c r="P91" s="70" t="s">
        <v>229</v>
      </c>
      <c r="Q91" s="70" t="s">
        <v>230</v>
      </c>
      <c r="R91" s="70" t="s">
        <v>231</v>
      </c>
      <c r="S91" s="70" t="s">
        <v>232</v>
      </c>
      <c r="T91" s="71" t="s">
        <v>233</v>
      </c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</row>
    <row r="92" spans="1:65" s="2" customFormat="1" ht="22.75" customHeight="1">
      <c r="A92" s="35"/>
      <c r="B92" s="36"/>
      <c r="C92" s="76" t="s">
        <v>234</v>
      </c>
      <c r="D92" s="37"/>
      <c r="E92" s="37"/>
      <c r="F92" s="37"/>
      <c r="G92" s="37"/>
      <c r="H92" s="37"/>
      <c r="I92" s="37"/>
      <c r="J92" s="158">
        <f>BK92</f>
        <v>0</v>
      </c>
      <c r="K92" s="37"/>
      <c r="L92" s="40"/>
      <c r="M92" s="72"/>
      <c r="N92" s="159"/>
      <c r="O92" s="73"/>
      <c r="P92" s="160">
        <f>P93+P98+P190</f>
        <v>0</v>
      </c>
      <c r="Q92" s="73"/>
      <c r="R92" s="160">
        <f>R93+R98+R190</f>
        <v>0.45696199999999998</v>
      </c>
      <c r="S92" s="73"/>
      <c r="T92" s="161">
        <f>T93+T98+T190</f>
        <v>0.16600000000000001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75</v>
      </c>
      <c r="AU92" s="18" t="s">
        <v>214</v>
      </c>
      <c r="BK92" s="162">
        <f>BK93+BK98+BK190</f>
        <v>0</v>
      </c>
    </row>
    <row r="93" spans="1:65" s="12" customFormat="1" ht="25.9" customHeight="1">
      <c r="B93" s="163"/>
      <c r="C93" s="164"/>
      <c r="D93" s="165" t="s">
        <v>75</v>
      </c>
      <c r="E93" s="166" t="s">
        <v>235</v>
      </c>
      <c r="F93" s="166" t="s">
        <v>236</v>
      </c>
      <c r="G93" s="164"/>
      <c r="H93" s="164"/>
      <c r="I93" s="167"/>
      <c r="J93" s="168">
        <f>BK93</f>
        <v>0</v>
      </c>
      <c r="K93" s="164"/>
      <c r="L93" s="169"/>
      <c r="M93" s="170"/>
      <c r="N93" s="171"/>
      <c r="O93" s="171"/>
      <c r="P93" s="172">
        <f>P94</f>
        <v>0</v>
      </c>
      <c r="Q93" s="171"/>
      <c r="R93" s="172">
        <f>R94</f>
        <v>0.25921</v>
      </c>
      <c r="S93" s="171"/>
      <c r="T93" s="173">
        <f>T94</f>
        <v>0.16600000000000001</v>
      </c>
      <c r="AR93" s="174" t="s">
        <v>84</v>
      </c>
      <c r="AT93" s="175" t="s">
        <v>75</v>
      </c>
      <c r="AU93" s="175" t="s">
        <v>76</v>
      </c>
      <c r="AY93" s="174" t="s">
        <v>237</v>
      </c>
      <c r="BK93" s="176">
        <f>BK94</f>
        <v>0</v>
      </c>
    </row>
    <row r="94" spans="1:65" s="12" customFormat="1" ht="22.75" customHeight="1">
      <c r="B94" s="163"/>
      <c r="C94" s="164"/>
      <c r="D94" s="165" t="s">
        <v>75</v>
      </c>
      <c r="E94" s="177" t="s">
        <v>260</v>
      </c>
      <c r="F94" s="177" t="s">
        <v>922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SUM(P95:P97)</f>
        <v>0</v>
      </c>
      <c r="Q94" s="171"/>
      <c r="R94" s="172">
        <f>SUM(R95:R97)</f>
        <v>0.25921</v>
      </c>
      <c r="S94" s="171"/>
      <c r="T94" s="173">
        <f>SUM(T95:T97)</f>
        <v>0.16600000000000001</v>
      </c>
      <c r="AR94" s="174" t="s">
        <v>84</v>
      </c>
      <c r="AT94" s="175" t="s">
        <v>75</v>
      </c>
      <c r="AU94" s="175" t="s">
        <v>84</v>
      </c>
      <c r="AY94" s="174" t="s">
        <v>237</v>
      </c>
      <c r="BK94" s="176">
        <f>SUM(BK95:BK97)</f>
        <v>0</v>
      </c>
    </row>
    <row r="95" spans="1:65" s="2" customFormat="1" ht="14.4" customHeight="1">
      <c r="A95" s="35"/>
      <c r="B95" s="36"/>
      <c r="C95" s="179" t="s">
        <v>84</v>
      </c>
      <c r="D95" s="179" t="s">
        <v>242</v>
      </c>
      <c r="E95" s="180" t="s">
        <v>2566</v>
      </c>
      <c r="F95" s="181" t="s">
        <v>2567</v>
      </c>
      <c r="G95" s="182" t="s">
        <v>245</v>
      </c>
      <c r="H95" s="183">
        <v>1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47</v>
      </c>
      <c r="O95" s="65"/>
      <c r="P95" s="188">
        <f>O95*H95</f>
        <v>0</v>
      </c>
      <c r="Q95" s="188">
        <v>0.25921</v>
      </c>
      <c r="R95" s="188">
        <f>Q95*H95</f>
        <v>0.25921</v>
      </c>
      <c r="S95" s="188">
        <v>0.16600000000000001</v>
      </c>
      <c r="T95" s="189">
        <f>S95*H95</f>
        <v>0.16600000000000001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254</v>
      </c>
      <c r="AT95" s="190" t="s">
        <v>242</v>
      </c>
      <c r="AU95" s="190" t="s">
        <v>86</v>
      </c>
      <c r="AY95" s="18" t="s">
        <v>237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84</v>
      </c>
      <c r="BK95" s="191">
        <f>ROUND(I95*H95,2)</f>
        <v>0</v>
      </c>
      <c r="BL95" s="18" t="s">
        <v>254</v>
      </c>
      <c r="BM95" s="190" t="s">
        <v>2568</v>
      </c>
    </row>
    <row r="96" spans="1:65" s="2" customFormat="1" ht="10">
      <c r="A96" s="35"/>
      <c r="B96" s="36"/>
      <c r="C96" s="37"/>
      <c r="D96" s="192" t="s">
        <v>249</v>
      </c>
      <c r="E96" s="37"/>
      <c r="F96" s="193" t="s">
        <v>2569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249</v>
      </c>
      <c r="AU96" s="18" t="s">
        <v>86</v>
      </c>
    </row>
    <row r="97" spans="1:65" s="2" customFormat="1" ht="18">
      <c r="A97" s="35"/>
      <c r="B97" s="36"/>
      <c r="C97" s="37"/>
      <c r="D97" s="192" t="s">
        <v>345</v>
      </c>
      <c r="E97" s="37"/>
      <c r="F97" s="221" t="s">
        <v>2570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345</v>
      </c>
      <c r="AU97" s="18" t="s">
        <v>86</v>
      </c>
    </row>
    <row r="98" spans="1:65" s="12" customFormat="1" ht="25.9" customHeight="1">
      <c r="B98" s="163"/>
      <c r="C98" s="164"/>
      <c r="D98" s="165" t="s">
        <v>75</v>
      </c>
      <c r="E98" s="166" t="s">
        <v>619</v>
      </c>
      <c r="F98" s="166" t="s">
        <v>620</v>
      </c>
      <c r="G98" s="164"/>
      <c r="H98" s="164"/>
      <c r="I98" s="167"/>
      <c r="J98" s="168">
        <f>BK98</f>
        <v>0</v>
      </c>
      <c r="K98" s="164"/>
      <c r="L98" s="169"/>
      <c r="M98" s="170"/>
      <c r="N98" s="171"/>
      <c r="O98" s="171"/>
      <c r="P98" s="172">
        <f>P99+P114+P161</f>
        <v>0</v>
      </c>
      <c r="Q98" s="171"/>
      <c r="R98" s="172">
        <f>R99+R114+R161</f>
        <v>0.19775200000000001</v>
      </c>
      <c r="S98" s="171"/>
      <c r="T98" s="173">
        <f>T99+T114+T161</f>
        <v>0</v>
      </c>
      <c r="AR98" s="174" t="s">
        <v>86</v>
      </c>
      <c r="AT98" s="175" t="s">
        <v>75</v>
      </c>
      <c r="AU98" s="175" t="s">
        <v>76</v>
      </c>
      <c r="AY98" s="174" t="s">
        <v>237</v>
      </c>
      <c r="BK98" s="176">
        <f>BK99+BK114+BK161</f>
        <v>0</v>
      </c>
    </row>
    <row r="99" spans="1:65" s="12" customFormat="1" ht="22.75" customHeight="1">
      <c r="B99" s="163"/>
      <c r="C99" s="164"/>
      <c r="D99" s="165" t="s">
        <v>75</v>
      </c>
      <c r="E99" s="177" t="s">
        <v>2571</v>
      </c>
      <c r="F99" s="177" t="s">
        <v>2572</v>
      </c>
      <c r="G99" s="164"/>
      <c r="H99" s="164"/>
      <c r="I99" s="167"/>
      <c r="J99" s="178">
        <f>BK99</f>
        <v>0</v>
      </c>
      <c r="K99" s="164"/>
      <c r="L99" s="169"/>
      <c r="M99" s="170"/>
      <c r="N99" s="171"/>
      <c r="O99" s="171"/>
      <c r="P99" s="172">
        <f>SUM(P100:P113)</f>
        <v>0</v>
      </c>
      <c r="Q99" s="171"/>
      <c r="R99" s="172">
        <f>SUM(R100:R113)</f>
        <v>7.4820000000000008E-3</v>
      </c>
      <c r="S99" s="171"/>
      <c r="T99" s="173">
        <f>SUM(T100:T113)</f>
        <v>0</v>
      </c>
      <c r="AR99" s="174" t="s">
        <v>86</v>
      </c>
      <c r="AT99" s="175" t="s">
        <v>75</v>
      </c>
      <c r="AU99" s="175" t="s">
        <v>84</v>
      </c>
      <c r="AY99" s="174" t="s">
        <v>237</v>
      </c>
      <c r="BK99" s="176">
        <f>SUM(BK100:BK113)</f>
        <v>0</v>
      </c>
    </row>
    <row r="100" spans="1:65" s="2" customFormat="1" ht="14.4" customHeight="1">
      <c r="A100" s="35"/>
      <c r="B100" s="36"/>
      <c r="C100" s="179" t="s">
        <v>86</v>
      </c>
      <c r="D100" s="179" t="s">
        <v>242</v>
      </c>
      <c r="E100" s="180" t="s">
        <v>2573</v>
      </c>
      <c r="F100" s="181" t="s">
        <v>2574</v>
      </c>
      <c r="G100" s="182" t="s">
        <v>424</v>
      </c>
      <c r="H100" s="183">
        <v>110</v>
      </c>
      <c r="I100" s="184"/>
      <c r="J100" s="185">
        <f>ROUND(I100*H100,2)</f>
        <v>0</v>
      </c>
      <c r="K100" s="181" t="s">
        <v>246</v>
      </c>
      <c r="L100" s="40"/>
      <c r="M100" s="186" t="s">
        <v>19</v>
      </c>
      <c r="N100" s="187" t="s">
        <v>47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331</v>
      </c>
      <c r="AT100" s="190" t="s">
        <v>242</v>
      </c>
      <c r="AU100" s="190" t="s">
        <v>86</v>
      </c>
      <c r="AY100" s="18" t="s">
        <v>237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84</v>
      </c>
      <c r="BK100" s="191">
        <f>ROUND(I100*H100,2)</f>
        <v>0</v>
      </c>
      <c r="BL100" s="18" t="s">
        <v>331</v>
      </c>
      <c r="BM100" s="190" t="s">
        <v>2575</v>
      </c>
    </row>
    <row r="101" spans="1:65" s="2" customFormat="1" ht="10">
      <c r="A101" s="35"/>
      <c r="B101" s="36"/>
      <c r="C101" s="37"/>
      <c r="D101" s="192" t="s">
        <v>249</v>
      </c>
      <c r="E101" s="37"/>
      <c r="F101" s="193" t="s">
        <v>2576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10">
      <c r="A102" s="35"/>
      <c r="B102" s="36"/>
      <c r="C102" s="37"/>
      <c r="D102" s="197" t="s">
        <v>250</v>
      </c>
      <c r="E102" s="37"/>
      <c r="F102" s="198" t="s">
        <v>2577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250</v>
      </c>
      <c r="AU102" s="18" t="s">
        <v>86</v>
      </c>
    </row>
    <row r="103" spans="1:65" s="13" customFormat="1" ht="10">
      <c r="B103" s="199"/>
      <c r="C103" s="200"/>
      <c r="D103" s="192" t="s">
        <v>252</v>
      </c>
      <c r="E103" s="201" t="s">
        <v>19</v>
      </c>
      <c r="F103" s="202" t="s">
        <v>2578</v>
      </c>
      <c r="G103" s="200"/>
      <c r="H103" s="203">
        <v>110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252</v>
      </c>
      <c r="AU103" s="209" t="s">
        <v>86</v>
      </c>
      <c r="AV103" s="13" t="s">
        <v>86</v>
      </c>
      <c r="AW103" s="13" t="s">
        <v>37</v>
      </c>
      <c r="AX103" s="13" t="s">
        <v>76</v>
      </c>
      <c r="AY103" s="209" t="s">
        <v>237</v>
      </c>
    </row>
    <row r="104" spans="1:65" s="14" customFormat="1" ht="10">
      <c r="B104" s="210"/>
      <c r="C104" s="211"/>
      <c r="D104" s="192" t="s">
        <v>252</v>
      </c>
      <c r="E104" s="212" t="s">
        <v>19</v>
      </c>
      <c r="F104" s="213" t="s">
        <v>253</v>
      </c>
      <c r="G104" s="211"/>
      <c r="H104" s="214">
        <v>110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252</v>
      </c>
      <c r="AU104" s="220" t="s">
        <v>86</v>
      </c>
      <c r="AV104" s="14" t="s">
        <v>254</v>
      </c>
      <c r="AW104" s="14" t="s">
        <v>37</v>
      </c>
      <c r="AX104" s="14" t="s">
        <v>84</v>
      </c>
      <c r="AY104" s="220" t="s">
        <v>237</v>
      </c>
    </row>
    <row r="105" spans="1:65" s="2" customFormat="1" ht="14.4" customHeight="1">
      <c r="A105" s="35"/>
      <c r="B105" s="36"/>
      <c r="C105" s="225" t="s">
        <v>260</v>
      </c>
      <c r="D105" s="225" t="s">
        <v>680</v>
      </c>
      <c r="E105" s="226" t="s">
        <v>2579</v>
      </c>
      <c r="F105" s="227" t="s">
        <v>2580</v>
      </c>
      <c r="G105" s="228" t="s">
        <v>424</v>
      </c>
      <c r="H105" s="229">
        <v>100.7</v>
      </c>
      <c r="I105" s="230"/>
      <c r="J105" s="231">
        <f>ROUND(I105*H105,2)</f>
        <v>0</v>
      </c>
      <c r="K105" s="227" t="s">
        <v>19</v>
      </c>
      <c r="L105" s="232"/>
      <c r="M105" s="233" t="s">
        <v>19</v>
      </c>
      <c r="N105" s="234" t="s">
        <v>47</v>
      </c>
      <c r="O105" s="65"/>
      <c r="P105" s="188">
        <f>O105*H105</f>
        <v>0</v>
      </c>
      <c r="Q105" s="188">
        <v>6.0000000000000002E-5</v>
      </c>
      <c r="R105" s="188">
        <f>Q105*H105</f>
        <v>6.0420000000000005E-3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602</v>
      </c>
      <c r="AT105" s="190" t="s">
        <v>680</v>
      </c>
      <c r="AU105" s="190" t="s">
        <v>86</v>
      </c>
      <c r="AY105" s="18" t="s">
        <v>237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84</v>
      </c>
      <c r="BK105" s="191">
        <f>ROUND(I105*H105,2)</f>
        <v>0</v>
      </c>
      <c r="BL105" s="18" t="s">
        <v>331</v>
      </c>
      <c r="BM105" s="190" t="s">
        <v>2581</v>
      </c>
    </row>
    <row r="106" spans="1:65" s="2" customFormat="1" ht="10">
      <c r="A106" s="35"/>
      <c r="B106" s="36"/>
      <c r="C106" s="37"/>
      <c r="D106" s="192" t="s">
        <v>249</v>
      </c>
      <c r="E106" s="37"/>
      <c r="F106" s="193" t="s">
        <v>2580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13" customFormat="1" ht="10">
      <c r="B107" s="199"/>
      <c r="C107" s="200"/>
      <c r="D107" s="192" t="s">
        <v>252</v>
      </c>
      <c r="E107" s="201" t="s">
        <v>19</v>
      </c>
      <c r="F107" s="202" t="s">
        <v>2582</v>
      </c>
      <c r="G107" s="200"/>
      <c r="H107" s="203">
        <v>95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252</v>
      </c>
      <c r="AU107" s="209" t="s">
        <v>86</v>
      </c>
      <c r="AV107" s="13" t="s">
        <v>86</v>
      </c>
      <c r="AW107" s="13" t="s">
        <v>37</v>
      </c>
      <c r="AX107" s="13" t="s">
        <v>76</v>
      </c>
      <c r="AY107" s="209" t="s">
        <v>237</v>
      </c>
    </row>
    <row r="108" spans="1:65" s="14" customFormat="1" ht="10">
      <c r="B108" s="210"/>
      <c r="C108" s="211"/>
      <c r="D108" s="192" t="s">
        <v>252</v>
      </c>
      <c r="E108" s="212" t="s">
        <v>19</v>
      </c>
      <c r="F108" s="213" t="s">
        <v>253</v>
      </c>
      <c r="G108" s="211"/>
      <c r="H108" s="214">
        <v>95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252</v>
      </c>
      <c r="AU108" s="220" t="s">
        <v>86</v>
      </c>
      <c r="AV108" s="14" t="s">
        <v>254</v>
      </c>
      <c r="AW108" s="14" t="s">
        <v>37</v>
      </c>
      <c r="AX108" s="14" t="s">
        <v>84</v>
      </c>
      <c r="AY108" s="220" t="s">
        <v>237</v>
      </c>
    </row>
    <row r="109" spans="1:65" s="13" customFormat="1" ht="10">
      <c r="B109" s="199"/>
      <c r="C109" s="200"/>
      <c r="D109" s="192" t="s">
        <v>252</v>
      </c>
      <c r="E109" s="200"/>
      <c r="F109" s="202" t="s">
        <v>2583</v>
      </c>
      <c r="G109" s="200"/>
      <c r="H109" s="203">
        <v>100.7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252</v>
      </c>
      <c r="AU109" s="209" t="s">
        <v>86</v>
      </c>
      <c r="AV109" s="13" t="s">
        <v>86</v>
      </c>
      <c r="AW109" s="13" t="s">
        <v>4</v>
      </c>
      <c r="AX109" s="13" t="s">
        <v>84</v>
      </c>
      <c r="AY109" s="209" t="s">
        <v>237</v>
      </c>
    </row>
    <row r="110" spans="1:65" s="2" customFormat="1" ht="14.4" customHeight="1">
      <c r="A110" s="35"/>
      <c r="B110" s="36"/>
      <c r="C110" s="225" t="s">
        <v>254</v>
      </c>
      <c r="D110" s="225" t="s">
        <v>680</v>
      </c>
      <c r="E110" s="226" t="s">
        <v>2584</v>
      </c>
      <c r="F110" s="227" t="s">
        <v>2585</v>
      </c>
      <c r="G110" s="228" t="s">
        <v>424</v>
      </c>
      <c r="H110" s="229">
        <v>16</v>
      </c>
      <c r="I110" s="230"/>
      <c r="J110" s="231">
        <f>ROUND(I110*H110,2)</f>
        <v>0</v>
      </c>
      <c r="K110" s="227" t="s">
        <v>246</v>
      </c>
      <c r="L110" s="232"/>
      <c r="M110" s="233" t="s">
        <v>19</v>
      </c>
      <c r="N110" s="234" t="s">
        <v>47</v>
      </c>
      <c r="O110" s="65"/>
      <c r="P110" s="188">
        <f>O110*H110</f>
        <v>0</v>
      </c>
      <c r="Q110" s="188">
        <v>9.0000000000000006E-5</v>
      </c>
      <c r="R110" s="188">
        <f>Q110*H110</f>
        <v>1.4400000000000001E-3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602</v>
      </c>
      <c r="AT110" s="190" t="s">
        <v>680</v>
      </c>
      <c r="AU110" s="190" t="s">
        <v>86</v>
      </c>
      <c r="AY110" s="18" t="s">
        <v>237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84</v>
      </c>
      <c r="BK110" s="191">
        <f>ROUND(I110*H110,2)</f>
        <v>0</v>
      </c>
      <c r="BL110" s="18" t="s">
        <v>331</v>
      </c>
      <c r="BM110" s="190" t="s">
        <v>2586</v>
      </c>
    </row>
    <row r="111" spans="1:65" s="2" customFormat="1" ht="10">
      <c r="A111" s="35"/>
      <c r="B111" s="36"/>
      <c r="C111" s="37"/>
      <c r="D111" s="192" t="s">
        <v>249</v>
      </c>
      <c r="E111" s="37"/>
      <c r="F111" s="193" t="s">
        <v>2585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13" customFormat="1" ht="10">
      <c r="B112" s="199"/>
      <c r="C112" s="200"/>
      <c r="D112" s="192" t="s">
        <v>252</v>
      </c>
      <c r="E112" s="201" t="s">
        <v>19</v>
      </c>
      <c r="F112" s="202" t="s">
        <v>331</v>
      </c>
      <c r="G112" s="200"/>
      <c r="H112" s="203">
        <v>16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252</v>
      </c>
      <c r="AU112" s="209" t="s">
        <v>86</v>
      </c>
      <c r="AV112" s="13" t="s">
        <v>86</v>
      </c>
      <c r="AW112" s="13" t="s">
        <v>37</v>
      </c>
      <c r="AX112" s="13" t="s">
        <v>76</v>
      </c>
      <c r="AY112" s="209" t="s">
        <v>237</v>
      </c>
    </row>
    <row r="113" spans="1:65" s="14" customFormat="1" ht="10">
      <c r="B113" s="210"/>
      <c r="C113" s="211"/>
      <c r="D113" s="192" t="s">
        <v>252</v>
      </c>
      <c r="E113" s="212" t="s">
        <v>19</v>
      </c>
      <c r="F113" s="213" t="s">
        <v>253</v>
      </c>
      <c r="G113" s="211"/>
      <c r="H113" s="214">
        <v>16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252</v>
      </c>
      <c r="AU113" s="220" t="s">
        <v>86</v>
      </c>
      <c r="AV113" s="14" t="s">
        <v>254</v>
      </c>
      <c r="AW113" s="14" t="s">
        <v>37</v>
      </c>
      <c r="AX113" s="14" t="s">
        <v>84</v>
      </c>
      <c r="AY113" s="220" t="s">
        <v>237</v>
      </c>
    </row>
    <row r="114" spans="1:65" s="12" customFormat="1" ht="22.75" customHeight="1">
      <c r="B114" s="163"/>
      <c r="C114" s="164"/>
      <c r="D114" s="165" t="s">
        <v>75</v>
      </c>
      <c r="E114" s="177" t="s">
        <v>2587</v>
      </c>
      <c r="F114" s="177" t="s">
        <v>2588</v>
      </c>
      <c r="G114" s="164"/>
      <c r="H114" s="164"/>
      <c r="I114" s="167"/>
      <c r="J114" s="178">
        <f>BK114</f>
        <v>0</v>
      </c>
      <c r="K114" s="164"/>
      <c r="L114" s="169"/>
      <c r="M114" s="170"/>
      <c r="N114" s="171"/>
      <c r="O114" s="171"/>
      <c r="P114" s="172">
        <f>SUM(P115:P160)</f>
        <v>0</v>
      </c>
      <c r="Q114" s="171"/>
      <c r="R114" s="172">
        <f>SUM(R115:R160)</f>
        <v>0.14335000000000003</v>
      </c>
      <c r="S114" s="171"/>
      <c r="T114" s="173">
        <f>SUM(T115:T160)</f>
        <v>0</v>
      </c>
      <c r="AR114" s="174" t="s">
        <v>86</v>
      </c>
      <c r="AT114" s="175" t="s">
        <v>75</v>
      </c>
      <c r="AU114" s="175" t="s">
        <v>84</v>
      </c>
      <c r="AY114" s="174" t="s">
        <v>237</v>
      </c>
      <c r="BK114" s="176">
        <f>SUM(BK115:BK160)</f>
        <v>0</v>
      </c>
    </row>
    <row r="115" spans="1:65" s="2" customFormat="1" ht="14.4" customHeight="1">
      <c r="A115" s="35"/>
      <c r="B115" s="36"/>
      <c r="C115" s="179" t="s">
        <v>239</v>
      </c>
      <c r="D115" s="179" t="s">
        <v>242</v>
      </c>
      <c r="E115" s="180" t="s">
        <v>2589</v>
      </c>
      <c r="F115" s="181" t="s">
        <v>2590</v>
      </c>
      <c r="G115" s="182" t="s">
        <v>370</v>
      </c>
      <c r="H115" s="183">
        <v>3</v>
      </c>
      <c r="I115" s="184"/>
      <c r="J115" s="185">
        <f>ROUND(I115*H115,2)</f>
        <v>0</v>
      </c>
      <c r="K115" s="181" t="s">
        <v>19</v>
      </c>
      <c r="L115" s="40"/>
      <c r="M115" s="186" t="s">
        <v>19</v>
      </c>
      <c r="N115" s="187" t="s">
        <v>47</v>
      </c>
      <c r="O115" s="65"/>
      <c r="P115" s="188">
        <f>O115*H115</f>
        <v>0</v>
      </c>
      <c r="Q115" s="188">
        <v>2.9999999999999997E-4</v>
      </c>
      <c r="R115" s="188">
        <f>Q115*H115</f>
        <v>8.9999999999999998E-4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331</v>
      </c>
      <c r="AT115" s="190" t="s">
        <v>242</v>
      </c>
      <c r="AU115" s="190" t="s">
        <v>86</v>
      </c>
      <c r="AY115" s="18" t="s">
        <v>237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84</v>
      </c>
      <c r="BK115" s="191">
        <f>ROUND(I115*H115,2)</f>
        <v>0</v>
      </c>
      <c r="BL115" s="18" t="s">
        <v>331</v>
      </c>
      <c r="BM115" s="190" t="s">
        <v>2591</v>
      </c>
    </row>
    <row r="116" spans="1:65" s="2" customFormat="1" ht="18">
      <c r="A116" s="35"/>
      <c r="B116" s="36"/>
      <c r="C116" s="37"/>
      <c r="D116" s="192" t="s">
        <v>249</v>
      </c>
      <c r="E116" s="37"/>
      <c r="F116" s="193" t="s">
        <v>2592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7">
      <c r="A117" s="35"/>
      <c r="B117" s="36"/>
      <c r="C117" s="37"/>
      <c r="D117" s="192" t="s">
        <v>345</v>
      </c>
      <c r="E117" s="37"/>
      <c r="F117" s="221" t="s">
        <v>2042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345</v>
      </c>
      <c r="AU117" s="18" t="s">
        <v>86</v>
      </c>
    </row>
    <row r="118" spans="1:65" s="2" customFormat="1" ht="14.4" customHeight="1">
      <c r="A118" s="35"/>
      <c r="B118" s="36"/>
      <c r="C118" s="179" t="s">
        <v>276</v>
      </c>
      <c r="D118" s="179" t="s">
        <v>242</v>
      </c>
      <c r="E118" s="180" t="s">
        <v>2593</v>
      </c>
      <c r="F118" s="181" t="s">
        <v>2594</v>
      </c>
      <c r="G118" s="182" t="s">
        <v>424</v>
      </c>
      <c r="H118" s="183">
        <v>4</v>
      </c>
      <c r="I118" s="184"/>
      <c r="J118" s="185">
        <f>ROUND(I118*H118,2)</f>
        <v>0</v>
      </c>
      <c r="K118" s="181" t="s">
        <v>246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8.4000000000000003E-4</v>
      </c>
      <c r="R118" s="188">
        <f>Q118*H118</f>
        <v>3.3600000000000001E-3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331</v>
      </c>
      <c r="AT118" s="190" t="s">
        <v>242</v>
      </c>
      <c r="AU118" s="190" t="s">
        <v>86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331</v>
      </c>
      <c r="BM118" s="190" t="s">
        <v>2595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2596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86</v>
      </c>
    </row>
    <row r="120" spans="1:65" s="2" customFormat="1" ht="10">
      <c r="A120" s="35"/>
      <c r="B120" s="36"/>
      <c r="C120" s="37"/>
      <c r="D120" s="197" t="s">
        <v>250</v>
      </c>
      <c r="E120" s="37"/>
      <c r="F120" s="198" t="s">
        <v>2597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250</v>
      </c>
      <c r="AU120" s="18" t="s">
        <v>86</v>
      </c>
    </row>
    <row r="121" spans="1:65" s="2" customFormat="1" ht="18">
      <c r="A121" s="35"/>
      <c r="B121" s="36"/>
      <c r="C121" s="37"/>
      <c r="D121" s="192" t="s">
        <v>345</v>
      </c>
      <c r="E121" s="37"/>
      <c r="F121" s="221" t="s">
        <v>2518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345</v>
      </c>
      <c r="AU121" s="18" t="s">
        <v>86</v>
      </c>
    </row>
    <row r="122" spans="1:65" s="2" customFormat="1" ht="14.4" customHeight="1">
      <c r="A122" s="35"/>
      <c r="B122" s="36"/>
      <c r="C122" s="179" t="s">
        <v>281</v>
      </c>
      <c r="D122" s="179" t="s">
        <v>242</v>
      </c>
      <c r="E122" s="180" t="s">
        <v>2598</v>
      </c>
      <c r="F122" s="181" t="s">
        <v>2599</v>
      </c>
      <c r="G122" s="182" t="s">
        <v>424</v>
      </c>
      <c r="H122" s="183">
        <v>87</v>
      </c>
      <c r="I122" s="184"/>
      <c r="J122" s="185">
        <f>ROUND(I122*H122,2)</f>
        <v>0</v>
      </c>
      <c r="K122" s="181" t="s">
        <v>246</v>
      </c>
      <c r="L122" s="40"/>
      <c r="M122" s="186" t="s">
        <v>19</v>
      </c>
      <c r="N122" s="187" t="s">
        <v>47</v>
      </c>
      <c r="O122" s="65"/>
      <c r="P122" s="188">
        <f>O122*H122</f>
        <v>0</v>
      </c>
      <c r="Q122" s="188">
        <v>9.7999999999999997E-4</v>
      </c>
      <c r="R122" s="188">
        <f>Q122*H122</f>
        <v>8.5260000000000002E-2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331</v>
      </c>
      <c r="AT122" s="190" t="s">
        <v>242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331</v>
      </c>
      <c r="BM122" s="190" t="s">
        <v>2600</v>
      </c>
    </row>
    <row r="123" spans="1:65" s="2" customFormat="1" ht="10">
      <c r="A123" s="35"/>
      <c r="B123" s="36"/>
      <c r="C123" s="37"/>
      <c r="D123" s="192" t="s">
        <v>249</v>
      </c>
      <c r="E123" s="37"/>
      <c r="F123" s="193" t="s">
        <v>2601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10">
      <c r="A124" s="35"/>
      <c r="B124" s="36"/>
      <c r="C124" s="37"/>
      <c r="D124" s="197" t="s">
        <v>250</v>
      </c>
      <c r="E124" s="37"/>
      <c r="F124" s="198" t="s">
        <v>2602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250</v>
      </c>
      <c r="AU124" s="18" t="s">
        <v>86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2518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86</v>
      </c>
    </row>
    <row r="126" spans="1:65" s="2" customFormat="1" ht="14.4" customHeight="1">
      <c r="A126" s="35"/>
      <c r="B126" s="36"/>
      <c r="C126" s="179" t="s">
        <v>288</v>
      </c>
      <c r="D126" s="179" t="s">
        <v>242</v>
      </c>
      <c r="E126" s="180" t="s">
        <v>2603</v>
      </c>
      <c r="F126" s="181" t="s">
        <v>2604</v>
      </c>
      <c r="G126" s="182" t="s">
        <v>424</v>
      </c>
      <c r="H126" s="183">
        <v>15</v>
      </c>
      <c r="I126" s="184"/>
      <c r="J126" s="185">
        <f>ROUND(I126*H126,2)</f>
        <v>0</v>
      </c>
      <c r="K126" s="181" t="s">
        <v>246</v>
      </c>
      <c r="L126" s="40"/>
      <c r="M126" s="186" t="s">
        <v>19</v>
      </c>
      <c r="N126" s="187" t="s">
        <v>47</v>
      </c>
      <c r="O126" s="65"/>
      <c r="P126" s="188">
        <f>O126*H126</f>
        <v>0</v>
      </c>
      <c r="Q126" s="188">
        <v>1.2600000000000001E-3</v>
      </c>
      <c r="R126" s="188">
        <f>Q126*H126</f>
        <v>1.89E-2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331</v>
      </c>
      <c r="AT126" s="190" t="s">
        <v>242</v>
      </c>
      <c r="AU126" s="190" t="s">
        <v>86</v>
      </c>
      <c r="AY126" s="18" t="s">
        <v>237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84</v>
      </c>
      <c r="BK126" s="191">
        <f>ROUND(I126*H126,2)</f>
        <v>0</v>
      </c>
      <c r="BL126" s="18" t="s">
        <v>331</v>
      </c>
      <c r="BM126" s="190" t="s">
        <v>2605</v>
      </c>
    </row>
    <row r="127" spans="1:65" s="2" customFormat="1" ht="10">
      <c r="A127" s="35"/>
      <c r="B127" s="36"/>
      <c r="C127" s="37"/>
      <c r="D127" s="192" t="s">
        <v>249</v>
      </c>
      <c r="E127" s="37"/>
      <c r="F127" s="193" t="s">
        <v>2606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249</v>
      </c>
      <c r="AU127" s="18" t="s">
        <v>86</v>
      </c>
    </row>
    <row r="128" spans="1:65" s="2" customFormat="1" ht="10">
      <c r="A128" s="35"/>
      <c r="B128" s="36"/>
      <c r="C128" s="37"/>
      <c r="D128" s="197" t="s">
        <v>250</v>
      </c>
      <c r="E128" s="37"/>
      <c r="F128" s="198" t="s">
        <v>2607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250</v>
      </c>
      <c r="AU128" s="18" t="s">
        <v>86</v>
      </c>
    </row>
    <row r="129" spans="1:65" s="2" customFormat="1" ht="18">
      <c r="A129" s="35"/>
      <c r="B129" s="36"/>
      <c r="C129" s="37"/>
      <c r="D129" s="192" t="s">
        <v>345</v>
      </c>
      <c r="E129" s="37"/>
      <c r="F129" s="221" t="s">
        <v>2518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345</v>
      </c>
      <c r="AU129" s="18" t="s">
        <v>86</v>
      </c>
    </row>
    <row r="130" spans="1:65" s="2" customFormat="1" ht="14.4" customHeight="1">
      <c r="A130" s="35"/>
      <c r="B130" s="36"/>
      <c r="C130" s="179" t="s">
        <v>294</v>
      </c>
      <c r="D130" s="179" t="s">
        <v>242</v>
      </c>
      <c r="E130" s="180" t="s">
        <v>2608</v>
      </c>
      <c r="F130" s="181" t="s">
        <v>2609</v>
      </c>
      <c r="G130" s="182" t="s">
        <v>370</v>
      </c>
      <c r="H130" s="183">
        <v>23</v>
      </c>
      <c r="I130" s="184"/>
      <c r="J130" s="185">
        <f>ROUND(I130*H130,2)</f>
        <v>0</v>
      </c>
      <c r="K130" s="181" t="s">
        <v>246</v>
      </c>
      <c r="L130" s="40"/>
      <c r="M130" s="186" t="s">
        <v>19</v>
      </c>
      <c r="N130" s="187" t="s">
        <v>47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331</v>
      </c>
      <c r="AT130" s="190" t="s">
        <v>242</v>
      </c>
      <c r="AU130" s="190" t="s">
        <v>86</v>
      </c>
      <c r="AY130" s="18" t="s">
        <v>237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84</v>
      </c>
      <c r="BK130" s="191">
        <f>ROUND(I130*H130,2)</f>
        <v>0</v>
      </c>
      <c r="BL130" s="18" t="s">
        <v>331</v>
      </c>
      <c r="BM130" s="190" t="s">
        <v>2610</v>
      </c>
    </row>
    <row r="131" spans="1:65" s="2" customFormat="1" ht="10">
      <c r="A131" s="35"/>
      <c r="B131" s="36"/>
      <c r="C131" s="37"/>
      <c r="D131" s="192" t="s">
        <v>249</v>
      </c>
      <c r="E131" s="37"/>
      <c r="F131" s="193" t="s">
        <v>2611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249</v>
      </c>
      <c r="AU131" s="18" t="s">
        <v>86</v>
      </c>
    </row>
    <row r="132" spans="1:65" s="2" customFormat="1" ht="10">
      <c r="A132" s="35"/>
      <c r="B132" s="36"/>
      <c r="C132" s="37"/>
      <c r="D132" s="197" t="s">
        <v>250</v>
      </c>
      <c r="E132" s="37"/>
      <c r="F132" s="198" t="s">
        <v>2612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250</v>
      </c>
      <c r="AU132" s="18" t="s">
        <v>86</v>
      </c>
    </row>
    <row r="133" spans="1:65" s="2" customFormat="1" ht="18">
      <c r="A133" s="35"/>
      <c r="B133" s="36"/>
      <c r="C133" s="37"/>
      <c r="D133" s="192" t="s">
        <v>345</v>
      </c>
      <c r="E133" s="37"/>
      <c r="F133" s="221" t="s">
        <v>2518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345</v>
      </c>
      <c r="AU133" s="18" t="s">
        <v>86</v>
      </c>
    </row>
    <row r="134" spans="1:65" s="13" customFormat="1" ht="10">
      <c r="B134" s="199"/>
      <c r="C134" s="200"/>
      <c r="D134" s="192" t="s">
        <v>252</v>
      </c>
      <c r="E134" s="201" t="s">
        <v>19</v>
      </c>
      <c r="F134" s="202" t="s">
        <v>2613</v>
      </c>
      <c r="G134" s="200"/>
      <c r="H134" s="203">
        <v>23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252</v>
      </c>
      <c r="AU134" s="209" t="s">
        <v>86</v>
      </c>
      <c r="AV134" s="13" t="s">
        <v>86</v>
      </c>
      <c r="AW134" s="13" t="s">
        <v>37</v>
      </c>
      <c r="AX134" s="13" t="s">
        <v>76</v>
      </c>
      <c r="AY134" s="209" t="s">
        <v>237</v>
      </c>
    </row>
    <row r="135" spans="1:65" s="14" customFormat="1" ht="10">
      <c r="B135" s="210"/>
      <c r="C135" s="211"/>
      <c r="D135" s="192" t="s">
        <v>252</v>
      </c>
      <c r="E135" s="212" t="s">
        <v>19</v>
      </c>
      <c r="F135" s="213" t="s">
        <v>253</v>
      </c>
      <c r="G135" s="211"/>
      <c r="H135" s="214">
        <v>23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252</v>
      </c>
      <c r="AU135" s="220" t="s">
        <v>86</v>
      </c>
      <c r="AV135" s="14" t="s">
        <v>254</v>
      </c>
      <c r="AW135" s="14" t="s">
        <v>37</v>
      </c>
      <c r="AX135" s="14" t="s">
        <v>84</v>
      </c>
      <c r="AY135" s="220" t="s">
        <v>237</v>
      </c>
    </row>
    <row r="136" spans="1:65" s="2" customFormat="1" ht="14.4" customHeight="1">
      <c r="A136" s="35"/>
      <c r="B136" s="36"/>
      <c r="C136" s="179" t="s">
        <v>299</v>
      </c>
      <c r="D136" s="179" t="s">
        <v>242</v>
      </c>
      <c r="E136" s="180" t="s">
        <v>2614</v>
      </c>
      <c r="F136" s="181" t="s">
        <v>2615</v>
      </c>
      <c r="G136" s="182" t="s">
        <v>626</v>
      </c>
      <c r="H136" s="183">
        <v>3</v>
      </c>
      <c r="I136" s="184"/>
      <c r="J136" s="185">
        <f>ROUND(I136*H136,2)</f>
        <v>0</v>
      </c>
      <c r="K136" s="181" t="s">
        <v>19</v>
      </c>
      <c r="L136" s="40"/>
      <c r="M136" s="186" t="s">
        <v>19</v>
      </c>
      <c r="N136" s="187" t="s">
        <v>47</v>
      </c>
      <c r="O136" s="65"/>
      <c r="P136" s="188">
        <f>O136*H136</f>
        <v>0</v>
      </c>
      <c r="Q136" s="188">
        <v>1.32E-3</v>
      </c>
      <c r="R136" s="188">
        <f>Q136*H136</f>
        <v>3.96E-3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331</v>
      </c>
      <c r="AT136" s="190" t="s">
        <v>242</v>
      </c>
      <c r="AU136" s="190" t="s">
        <v>86</v>
      </c>
      <c r="AY136" s="18" t="s">
        <v>237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84</v>
      </c>
      <c r="BK136" s="191">
        <f>ROUND(I136*H136,2)</f>
        <v>0</v>
      </c>
      <c r="BL136" s="18" t="s">
        <v>331</v>
      </c>
      <c r="BM136" s="190" t="s">
        <v>2616</v>
      </c>
    </row>
    <row r="137" spans="1:65" s="2" customFormat="1" ht="10">
      <c r="A137" s="35"/>
      <c r="B137" s="36"/>
      <c r="C137" s="37"/>
      <c r="D137" s="192" t="s">
        <v>249</v>
      </c>
      <c r="E137" s="37"/>
      <c r="F137" s="193" t="s">
        <v>2615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249</v>
      </c>
      <c r="AU137" s="18" t="s">
        <v>86</v>
      </c>
    </row>
    <row r="138" spans="1:65" s="2" customFormat="1" ht="18">
      <c r="A138" s="35"/>
      <c r="B138" s="36"/>
      <c r="C138" s="37"/>
      <c r="D138" s="192" t="s">
        <v>345</v>
      </c>
      <c r="E138" s="37"/>
      <c r="F138" s="221" t="s">
        <v>2518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345</v>
      </c>
      <c r="AU138" s="18" t="s">
        <v>86</v>
      </c>
    </row>
    <row r="139" spans="1:65" s="2" customFormat="1" ht="14.4" customHeight="1">
      <c r="A139" s="35"/>
      <c r="B139" s="36"/>
      <c r="C139" s="179" t="s">
        <v>304</v>
      </c>
      <c r="D139" s="179" t="s">
        <v>242</v>
      </c>
      <c r="E139" s="180" t="s">
        <v>2617</v>
      </c>
      <c r="F139" s="181" t="s">
        <v>2618</v>
      </c>
      <c r="G139" s="182" t="s">
        <v>370</v>
      </c>
      <c r="H139" s="183">
        <v>6</v>
      </c>
      <c r="I139" s="184"/>
      <c r="J139" s="185">
        <f>ROUND(I139*H139,2)</f>
        <v>0</v>
      </c>
      <c r="K139" s="181" t="s">
        <v>246</v>
      </c>
      <c r="L139" s="40"/>
      <c r="M139" s="186" t="s">
        <v>19</v>
      </c>
      <c r="N139" s="187" t="s">
        <v>47</v>
      </c>
      <c r="O139" s="65"/>
      <c r="P139" s="188">
        <f>O139*H139</f>
        <v>0</v>
      </c>
      <c r="Q139" s="188">
        <v>5.6999999999999998E-4</v>
      </c>
      <c r="R139" s="188">
        <f>Q139*H139</f>
        <v>3.4199999999999999E-3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331</v>
      </c>
      <c r="AT139" s="190" t="s">
        <v>242</v>
      </c>
      <c r="AU139" s="190" t="s">
        <v>86</v>
      </c>
      <c r="AY139" s="18" t="s">
        <v>237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84</v>
      </c>
      <c r="BK139" s="191">
        <f>ROUND(I139*H139,2)</f>
        <v>0</v>
      </c>
      <c r="BL139" s="18" t="s">
        <v>331</v>
      </c>
      <c r="BM139" s="190" t="s">
        <v>2619</v>
      </c>
    </row>
    <row r="140" spans="1:65" s="2" customFormat="1" ht="10">
      <c r="A140" s="35"/>
      <c r="B140" s="36"/>
      <c r="C140" s="37"/>
      <c r="D140" s="192" t="s">
        <v>249</v>
      </c>
      <c r="E140" s="37"/>
      <c r="F140" s="193" t="s">
        <v>2620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249</v>
      </c>
      <c r="AU140" s="18" t="s">
        <v>86</v>
      </c>
    </row>
    <row r="141" spans="1:65" s="2" customFormat="1" ht="10">
      <c r="A141" s="35"/>
      <c r="B141" s="36"/>
      <c r="C141" s="37"/>
      <c r="D141" s="197" t="s">
        <v>250</v>
      </c>
      <c r="E141" s="37"/>
      <c r="F141" s="198" t="s">
        <v>2621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250</v>
      </c>
      <c r="AU141" s="18" t="s">
        <v>86</v>
      </c>
    </row>
    <row r="142" spans="1:65" s="2" customFormat="1" ht="18">
      <c r="A142" s="35"/>
      <c r="B142" s="36"/>
      <c r="C142" s="37"/>
      <c r="D142" s="192" t="s">
        <v>345</v>
      </c>
      <c r="E142" s="37"/>
      <c r="F142" s="221" t="s">
        <v>2518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345</v>
      </c>
      <c r="AU142" s="18" t="s">
        <v>86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2622</v>
      </c>
      <c r="F143" s="181" t="s">
        <v>2623</v>
      </c>
      <c r="G143" s="182" t="s">
        <v>370</v>
      </c>
      <c r="H143" s="183">
        <v>10</v>
      </c>
      <c r="I143" s="184"/>
      <c r="J143" s="185">
        <f>ROUND(I143*H143,2)</f>
        <v>0</v>
      </c>
      <c r="K143" s="181" t="s">
        <v>246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2.0000000000000001E-4</v>
      </c>
      <c r="R143" s="188">
        <f>Q143*H143</f>
        <v>2E-3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331</v>
      </c>
      <c r="AT143" s="190" t="s">
        <v>242</v>
      </c>
      <c r="AU143" s="190" t="s">
        <v>86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331</v>
      </c>
      <c r="BM143" s="190" t="s">
        <v>2624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2625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86</v>
      </c>
    </row>
    <row r="145" spans="1:65" s="2" customFormat="1" ht="10">
      <c r="A145" s="35"/>
      <c r="B145" s="36"/>
      <c r="C145" s="37"/>
      <c r="D145" s="197" t="s">
        <v>250</v>
      </c>
      <c r="E145" s="37"/>
      <c r="F145" s="198" t="s">
        <v>2626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250</v>
      </c>
      <c r="AU145" s="18" t="s">
        <v>86</v>
      </c>
    </row>
    <row r="146" spans="1:65" s="2" customFormat="1" ht="18">
      <c r="A146" s="35"/>
      <c r="B146" s="36"/>
      <c r="C146" s="37"/>
      <c r="D146" s="192" t="s">
        <v>345</v>
      </c>
      <c r="E146" s="37"/>
      <c r="F146" s="221" t="s">
        <v>2627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345</v>
      </c>
      <c r="AU146" s="18" t="s">
        <v>86</v>
      </c>
    </row>
    <row r="147" spans="1:65" s="2" customFormat="1" ht="19.75" customHeight="1">
      <c r="A147" s="35"/>
      <c r="B147" s="36"/>
      <c r="C147" s="179" t="s">
        <v>315</v>
      </c>
      <c r="D147" s="179" t="s">
        <v>242</v>
      </c>
      <c r="E147" s="180" t="s">
        <v>2628</v>
      </c>
      <c r="F147" s="181" t="s">
        <v>2629</v>
      </c>
      <c r="G147" s="182" t="s">
        <v>370</v>
      </c>
      <c r="H147" s="183">
        <v>3</v>
      </c>
      <c r="I147" s="184"/>
      <c r="J147" s="185">
        <f>ROUND(I147*H147,2)</f>
        <v>0</v>
      </c>
      <c r="K147" s="181" t="s">
        <v>19</v>
      </c>
      <c r="L147" s="40"/>
      <c r="M147" s="186" t="s">
        <v>19</v>
      </c>
      <c r="N147" s="187" t="s">
        <v>47</v>
      </c>
      <c r="O147" s="65"/>
      <c r="P147" s="188">
        <f>O147*H147</f>
        <v>0</v>
      </c>
      <c r="Q147" s="188">
        <v>1.5499999999999999E-3</v>
      </c>
      <c r="R147" s="188">
        <f>Q147*H147</f>
        <v>4.6499999999999996E-3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331</v>
      </c>
      <c r="AT147" s="190" t="s">
        <v>242</v>
      </c>
      <c r="AU147" s="190" t="s">
        <v>86</v>
      </c>
      <c r="AY147" s="18" t="s">
        <v>237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84</v>
      </c>
      <c r="BK147" s="191">
        <f>ROUND(I147*H147,2)</f>
        <v>0</v>
      </c>
      <c r="BL147" s="18" t="s">
        <v>331</v>
      </c>
      <c r="BM147" s="190" t="s">
        <v>2630</v>
      </c>
    </row>
    <row r="148" spans="1:65" s="2" customFormat="1" ht="10">
      <c r="A148" s="35"/>
      <c r="B148" s="36"/>
      <c r="C148" s="37"/>
      <c r="D148" s="192" t="s">
        <v>249</v>
      </c>
      <c r="E148" s="37"/>
      <c r="F148" s="193" t="s">
        <v>2631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249</v>
      </c>
      <c r="AU148" s="18" t="s">
        <v>86</v>
      </c>
    </row>
    <row r="149" spans="1:65" s="2" customFormat="1" ht="27">
      <c r="A149" s="35"/>
      <c r="B149" s="36"/>
      <c r="C149" s="37"/>
      <c r="D149" s="192" t="s">
        <v>345</v>
      </c>
      <c r="E149" s="37"/>
      <c r="F149" s="221" t="s">
        <v>2632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345</v>
      </c>
      <c r="AU149" s="18" t="s">
        <v>86</v>
      </c>
    </row>
    <row r="150" spans="1:65" s="2" customFormat="1" ht="14.4" customHeight="1">
      <c r="A150" s="35"/>
      <c r="B150" s="36"/>
      <c r="C150" s="179" t="s">
        <v>322</v>
      </c>
      <c r="D150" s="179" t="s">
        <v>242</v>
      </c>
      <c r="E150" s="180" t="s">
        <v>2633</v>
      </c>
      <c r="F150" s="181" t="s">
        <v>2634</v>
      </c>
      <c r="G150" s="182" t="s">
        <v>424</v>
      </c>
      <c r="H150" s="183">
        <v>110</v>
      </c>
      <c r="I150" s="184"/>
      <c r="J150" s="185">
        <f>ROUND(I150*H150,2)</f>
        <v>0</v>
      </c>
      <c r="K150" s="181" t="s">
        <v>246</v>
      </c>
      <c r="L150" s="40"/>
      <c r="M150" s="186" t="s">
        <v>19</v>
      </c>
      <c r="N150" s="187" t="s">
        <v>47</v>
      </c>
      <c r="O150" s="65"/>
      <c r="P150" s="188">
        <f>O150*H150</f>
        <v>0</v>
      </c>
      <c r="Q150" s="188">
        <v>1.9000000000000001E-4</v>
      </c>
      <c r="R150" s="188">
        <f>Q150*H150</f>
        <v>2.0900000000000002E-2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331</v>
      </c>
      <c r="AT150" s="190" t="s">
        <v>242</v>
      </c>
      <c r="AU150" s="190" t="s">
        <v>86</v>
      </c>
      <c r="AY150" s="18" t="s">
        <v>237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84</v>
      </c>
      <c r="BK150" s="191">
        <f>ROUND(I150*H150,2)</f>
        <v>0</v>
      </c>
      <c r="BL150" s="18" t="s">
        <v>331</v>
      </c>
      <c r="BM150" s="190" t="s">
        <v>2635</v>
      </c>
    </row>
    <row r="151" spans="1:65" s="2" customFormat="1" ht="10">
      <c r="A151" s="35"/>
      <c r="B151" s="36"/>
      <c r="C151" s="37"/>
      <c r="D151" s="192" t="s">
        <v>249</v>
      </c>
      <c r="E151" s="37"/>
      <c r="F151" s="193" t="s">
        <v>2636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249</v>
      </c>
      <c r="AU151" s="18" t="s">
        <v>86</v>
      </c>
    </row>
    <row r="152" spans="1:65" s="2" customFormat="1" ht="10">
      <c r="A152" s="35"/>
      <c r="B152" s="36"/>
      <c r="C152" s="37"/>
      <c r="D152" s="197" t="s">
        <v>250</v>
      </c>
      <c r="E152" s="37"/>
      <c r="F152" s="198" t="s">
        <v>2637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250</v>
      </c>
      <c r="AU152" s="18" t="s">
        <v>86</v>
      </c>
    </row>
    <row r="153" spans="1:65" s="13" customFormat="1" ht="10">
      <c r="B153" s="199"/>
      <c r="C153" s="200"/>
      <c r="D153" s="192" t="s">
        <v>252</v>
      </c>
      <c r="E153" s="201" t="s">
        <v>19</v>
      </c>
      <c r="F153" s="202" t="s">
        <v>2638</v>
      </c>
      <c r="G153" s="200"/>
      <c r="H153" s="203">
        <v>110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252</v>
      </c>
      <c r="AU153" s="209" t="s">
        <v>86</v>
      </c>
      <c r="AV153" s="13" t="s">
        <v>86</v>
      </c>
      <c r="AW153" s="13" t="s">
        <v>37</v>
      </c>
      <c r="AX153" s="13" t="s">
        <v>76</v>
      </c>
      <c r="AY153" s="209" t="s">
        <v>237</v>
      </c>
    </row>
    <row r="154" spans="1:65" s="14" customFormat="1" ht="10">
      <c r="B154" s="210"/>
      <c r="C154" s="211"/>
      <c r="D154" s="192" t="s">
        <v>252</v>
      </c>
      <c r="E154" s="212" t="s">
        <v>19</v>
      </c>
      <c r="F154" s="213" t="s">
        <v>253</v>
      </c>
      <c r="G154" s="211"/>
      <c r="H154" s="214">
        <v>110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252</v>
      </c>
      <c r="AU154" s="220" t="s">
        <v>86</v>
      </c>
      <c r="AV154" s="14" t="s">
        <v>254</v>
      </c>
      <c r="AW154" s="14" t="s">
        <v>37</v>
      </c>
      <c r="AX154" s="14" t="s">
        <v>84</v>
      </c>
      <c r="AY154" s="220" t="s">
        <v>237</v>
      </c>
    </row>
    <row r="155" spans="1:65" s="2" customFormat="1" ht="14.4" customHeight="1">
      <c r="A155" s="35"/>
      <c r="B155" s="36"/>
      <c r="C155" s="179" t="s">
        <v>8</v>
      </c>
      <c r="D155" s="179" t="s">
        <v>242</v>
      </c>
      <c r="E155" s="180" t="s">
        <v>2639</v>
      </c>
      <c r="F155" s="181" t="s">
        <v>2640</v>
      </c>
      <c r="G155" s="182" t="s">
        <v>567</v>
      </c>
      <c r="H155" s="183">
        <v>0.14299999999999999</v>
      </c>
      <c r="I155" s="184"/>
      <c r="J155" s="185">
        <f>ROUND(I155*H155,2)</f>
        <v>0</v>
      </c>
      <c r="K155" s="181" t="s">
        <v>246</v>
      </c>
      <c r="L155" s="40"/>
      <c r="M155" s="186" t="s">
        <v>19</v>
      </c>
      <c r="N155" s="187" t="s">
        <v>47</v>
      </c>
      <c r="O155" s="65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331</v>
      </c>
      <c r="AT155" s="190" t="s">
        <v>242</v>
      </c>
      <c r="AU155" s="190" t="s">
        <v>86</v>
      </c>
      <c r="AY155" s="18" t="s">
        <v>237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84</v>
      </c>
      <c r="BK155" s="191">
        <f>ROUND(I155*H155,2)</f>
        <v>0</v>
      </c>
      <c r="BL155" s="18" t="s">
        <v>331</v>
      </c>
      <c r="BM155" s="190" t="s">
        <v>2641</v>
      </c>
    </row>
    <row r="156" spans="1:65" s="2" customFormat="1" ht="18">
      <c r="A156" s="35"/>
      <c r="B156" s="36"/>
      <c r="C156" s="37"/>
      <c r="D156" s="192" t="s">
        <v>249</v>
      </c>
      <c r="E156" s="37"/>
      <c r="F156" s="193" t="s">
        <v>2642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86</v>
      </c>
    </row>
    <row r="157" spans="1:65" s="2" customFormat="1" ht="10">
      <c r="A157" s="35"/>
      <c r="B157" s="36"/>
      <c r="C157" s="37"/>
      <c r="D157" s="197" t="s">
        <v>250</v>
      </c>
      <c r="E157" s="37"/>
      <c r="F157" s="198" t="s">
        <v>2643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250</v>
      </c>
      <c r="AU157" s="18" t="s">
        <v>86</v>
      </c>
    </row>
    <row r="158" spans="1:65" s="2" customFormat="1" ht="14.4" customHeight="1">
      <c r="A158" s="35"/>
      <c r="B158" s="36"/>
      <c r="C158" s="179" t="s">
        <v>331</v>
      </c>
      <c r="D158" s="179" t="s">
        <v>242</v>
      </c>
      <c r="E158" s="180" t="s">
        <v>2644</v>
      </c>
      <c r="F158" s="181" t="s">
        <v>2645</v>
      </c>
      <c r="G158" s="182" t="s">
        <v>567</v>
      </c>
      <c r="H158" s="183">
        <v>0.14299999999999999</v>
      </c>
      <c r="I158" s="184"/>
      <c r="J158" s="185">
        <f>ROUND(I158*H158,2)</f>
        <v>0</v>
      </c>
      <c r="K158" s="181" t="s">
        <v>246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331</v>
      </c>
      <c r="AT158" s="190" t="s">
        <v>242</v>
      </c>
      <c r="AU158" s="190" t="s">
        <v>86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331</v>
      </c>
      <c r="BM158" s="190" t="s">
        <v>2646</v>
      </c>
    </row>
    <row r="159" spans="1:65" s="2" customFormat="1" ht="18">
      <c r="A159" s="35"/>
      <c r="B159" s="36"/>
      <c r="C159" s="37"/>
      <c r="D159" s="192" t="s">
        <v>249</v>
      </c>
      <c r="E159" s="37"/>
      <c r="F159" s="193" t="s">
        <v>2647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10">
      <c r="A160" s="35"/>
      <c r="B160" s="36"/>
      <c r="C160" s="37"/>
      <c r="D160" s="197" t="s">
        <v>250</v>
      </c>
      <c r="E160" s="37"/>
      <c r="F160" s="198" t="s">
        <v>2648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250</v>
      </c>
      <c r="AU160" s="18" t="s">
        <v>86</v>
      </c>
    </row>
    <row r="161" spans="1:65" s="12" customFormat="1" ht="22.75" customHeight="1">
      <c r="B161" s="163"/>
      <c r="C161" s="164"/>
      <c r="D161" s="165" t="s">
        <v>75</v>
      </c>
      <c r="E161" s="177" t="s">
        <v>621</v>
      </c>
      <c r="F161" s="177" t="s">
        <v>622</v>
      </c>
      <c r="G161" s="164"/>
      <c r="H161" s="164"/>
      <c r="I161" s="167"/>
      <c r="J161" s="178">
        <f>BK161</f>
        <v>0</v>
      </c>
      <c r="K161" s="164"/>
      <c r="L161" s="169"/>
      <c r="M161" s="170"/>
      <c r="N161" s="171"/>
      <c r="O161" s="171"/>
      <c r="P161" s="172">
        <f>SUM(P162:P189)</f>
        <v>0</v>
      </c>
      <c r="Q161" s="171"/>
      <c r="R161" s="172">
        <f>SUM(R162:R189)</f>
        <v>4.6919999999999989E-2</v>
      </c>
      <c r="S161" s="171"/>
      <c r="T161" s="173">
        <f>SUM(T162:T189)</f>
        <v>0</v>
      </c>
      <c r="AR161" s="174" t="s">
        <v>86</v>
      </c>
      <c r="AT161" s="175" t="s">
        <v>75</v>
      </c>
      <c r="AU161" s="175" t="s">
        <v>84</v>
      </c>
      <c r="AY161" s="174" t="s">
        <v>237</v>
      </c>
      <c r="BK161" s="176">
        <f>SUM(BK162:BK189)</f>
        <v>0</v>
      </c>
    </row>
    <row r="162" spans="1:65" s="2" customFormat="1" ht="14.4" customHeight="1">
      <c r="A162" s="35"/>
      <c r="B162" s="36"/>
      <c r="C162" s="179" t="s">
        <v>335</v>
      </c>
      <c r="D162" s="179" t="s">
        <v>242</v>
      </c>
      <c r="E162" s="180" t="s">
        <v>2649</v>
      </c>
      <c r="F162" s="181" t="s">
        <v>2650</v>
      </c>
      <c r="G162" s="182" t="s">
        <v>626</v>
      </c>
      <c r="H162" s="183">
        <v>3</v>
      </c>
      <c r="I162" s="184"/>
      <c r="J162" s="185">
        <f>ROUND(I162*H162,2)</f>
        <v>0</v>
      </c>
      <c r="K162" s="181" t="s">
        <v>246</v>
      </c>
      <c r="L162" s="40"/>
      <c r="M162" s="186" t="s">
        <v>19</v>
      </c>
      <c r="N162" s="187" t="s">
        <v>47</v>
      </c>
      <c r="O162" s="65"/>
      <c r="P162" s="188">
        <f>O162*H162</f>
        <v>0</v>
      </c>
      <c r="Q162" s="188">
        <v>1.197E-2</v>
      </c>
      <c r="R162" s="188">
        <f>Q162*H162</f>
        <v>3.5909999999999997E-2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331</v>
      </c>
      <c r="AT162" s="190" t="s">
        <v>242</v>
      </c>
      <c r="AU162" s="190" t="s">
        <v>86</v>
      </c>
      <c r="AY162" s="18" t="s">
        <v>237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84</v>
      </c>
      <c r="BK162" s="191">
        <f>ROUND(I162*H162,2)</f>
        <v>0</v>
      </c>
      <c r="BL162" s="18" t="s">
        <v>331</v>
      </c>
      <c r="BM162" s="190" t="s">
        <v>2651</v>
      </c>
    </row>
    <row r="163" spans="1:65" s="2" customFormat="1" ht="10">
      <c r="A163" s="35"/>
      <c r="B163" s="36"/>
      <c r="C163" s="37"/>
      <c r="D163" s="192" t="s">
        <v>249</v>
      </c>
      <c r="E163" s="37"/>
      <c r="F163" s="193" t="s">
        <v>2652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10">
      <c r="A164" s="35"/>
      <c r="B164" s="36"/>
      <c r="C164" s="37"/>
      <c r="D164" s="197" t="s">
        <v>250</v>
      </c>
      <c r="E164" s="37"/>
      <c r="F164" s="198" t="s">
        <v>2653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250</v>
      </c>
      <c r="AU164" s="18" t="s">
        <v>86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2627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86</v>
      </c>
    </row>
    <row r="166" spans="1:65" s="2" customFormat="1" ht="14.4" customHeight="1">
      <c r="A166" s="35"/>
      <c r="B166" s="36"/>
      <c r="C166" s="179" t="s">
        <v>340</v>
      </c>
      <c r="D166" s="179" t="s">
        <v>242</v>
      </c>
      <c r="E166" s="180" t="s">
        <v>2654</v>
      </c>
      <c r="F166" s="181" t="s">
        <v>2655</v>
      </c>
      <c r="G166" s="182" t="s">
        <v>626</v>
      </c>
      <c r="H166" s="183">
        <v>3</v>
      </c>
      <c r="I166" s="184"/>
      <c r="J166" s="185">
        <f>ROUND(I166*H166,2)</f>
        <v>0</v>
      </c>
      <c r="K166" s="181" t="s">
        <v>19</v>
      </c>
      <c r="L166" s="40"/>
      <c r="M166" s="186" t="s">
        <v>19</v>
      </c>
      <c r="N166" s="187" t="s">
        <v>47</v>
      </c>
      <c r="O166" s="65"/>
      <c r="P166" s="188">
        <f>O166*H166</f>
        <v>0</v>
      </c>
      <c r="Q166" s="188">
        <v>2.4000000000000001E-4</v>
      </c>
      <c r="R166" s="188">
        <f>Q166*H166</f>
        <v>7.2000000000000005E-4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331</v>
      </c>
      <c r="AT166" s="190" t="s">
        <v>242</v>
      </c>
      <c r="AU166" s="190" t="s">
        <v>86</v>
      </c>
      <c r="AY166" s="18" t="s">
        <v>237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8" t="s">
        <v>84</v>
      </c>
      <c r="BK166" s="191">
        <f>ROUND(I166*H166,2)</f>
        <v>0</v>
      </c>
      <c r="BL166" s="18" t="s">
        <v>331</v>
      </c>
      <c r="BM166" s="190" t="s">
        <v>2656</v>
      </c>
    </row>
    <row r="167" spans="1:65" s="2" customFormat="1" ht="10">
      <c r="A167" s="35"/>
      <c r="B167" s="36"/>
      <c r="C167" s="37"/>
      <c r="D167" s="192" t="s">
        <v>249</v>
      </c>
      <c r="E167" s="37"/>
      <c r="F167" s="193" t="s">
        <v>2657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18">
      <c r="A168" s="35"/>
      <c r="B168" s="36"/>
      <c r="C168" s="37"/>
      <c r="D168" s="192" t="s">
        <v>345</v>
      </c>
      <c r="E168" s="37"/>
      <c r="F168" s="221" t="s">
        <v>2627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345</v>
      </c>
      <c r="AU168" s="18" t="s">
        <v>86</v>
      </c>
    </row>
    <row r="169" spans="1:65" s="2" customFormat="1" ht="14.4" customHeight="1">
      <c r="A169" s="35"/>
      <c r="B169" s="36"/>
      <c r="C169" s="179" t="s">
        <v>348</v>
      </c>
      <c r="D169" s="179" t="s">
        <v>242</v>
      </c>
      <c r="E169" s="180" t="s">
        <v>2658</v>
      </c>
      <c r="F169" s="181" t="s">
        <v>2659</v>
      </c>
      <c r="G169" s="182" t="s">
        <v>626</v>
      </c>
      <c r="H169" s="183">
        <v>3</v>
      </c>
      <c r="I169" s="184"/>
      <c r="J169" s="185">
        <f>ROUND(I169*H169,2)</f>
        <v>0</v>
      </c>
      <c r="K169" s="181" t="s">
        <v>246</v>
      </c>
      <c r="L169" s="40"/>
      <c r="M169" s="186" t="s">
        <v>19</v>
      </c>
      <c r="N169" s="187" t="s">
        <v>47</v>
      </c>
      <c r="O169" s="65"/>
      <c r="P169" s="188">
        <f>O169*H169</f>
        <v>0</v>
      </c>
      <c r="Q169" s="188">
        <v>1.8400000000000001E-3</v>
      </c>
      <c r="R169" s="188">
        <f>Q169*H169</f>
        <v>5.5200000000000006E-3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331</v>
      </c>
      <c r="AT169" s="190" t="s">
        <v>242</v>
      </c>
      <c r="AU169" s="190" t="s">
        <v>86</v>
      </c>
      <c r="AY169" s="18" t="s">
        <v>237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84</v>
      </c>
      <c r="BK169" s="191">
        <f>ROUND(I169*H169,2)</f>
        <v>0</v>
      </c>
      <c r="BL169" s="18" t="s">
        <v>331</v>
      </c>
      <c r="BM169" s="190" t="s">
        <v>2660</v>
      </c>
    </row>
    <row r="170" spans="1:65" s="2" customFormat="1" ht="10">
      <c r="A170" s="35"/>
      <c r="B170" s="36"/>
      <c r="C170" s="37"/>
      <c r="D170" s="192" t="s">
        <v>249</v>
      </c>
      <c r="E170" s="37"/>
      <c r="F170" s="193" t="s">
        <v>2661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86</v>
      </c>
    </row>
    <row r="171" spans="1:65" s="2" customFormat="1" ht="10">
      <c r="A171" s="35"/>
      <c r="B171" s="36"/>
      <c r="C171" s="37"/>
      <c r="D171" s="197" t="s">
        <v>250</v>
      </c>
      <c r="E171" s="37"/>
      <c r="F171" s="198" t="s">
        <v>2662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250</v>
      </c>
      <c r="AU171" s="18" t="s">
        <v>86</v>
      </c>
    </row>
    <row r="172" spans="1:65" s="2" customFormat="1" ht="18">
      <c r="A172" s="35"/>
      <c r="B172" s="36"/>
      <c r="C172" s="37"/>
      <c r="D172" s="192" t="s">
        <v>345</v>
      </c>
      <c r="E172" s="37"/>
      <c r="F172" s="221" t="s">
        <v>2518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345</v>
      </c>
      <c r="AU172" s="18" t="s">
        <v>86</v>
      </c>
    </row>
    <row r="173" spans="1:65" s="2" customFormat="1" ht="14.4" customHeight="1">
      <c r="A173" s="35"/>
      <c r="B173" s="36"/>
      <c r="C173" s="179" t="s">
        <v>355</v>
      </c>
      <c r="D173" s="179" t="s">
        <v>242</v>
      </c>
      <c r="E173" s="180" t="s">
        <v>2663</v>
      </c>
      <c r="F173" s="181" t="s">
        <v>2664</v>
      </c>
      <c r="G173" s="182" t="s">
        <v>370</v>
      </c>
      <c r="H173" s="183">
        <v>3</v>
      </c>
      <c r="I173" s="184"/>
      <c r="J173" s="185">
        <f>ROUND(I173*H173,2)</f>
        <v>0</v>
      </c>
      <c r="K173" s="181" t="s">
        <v>246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1.4999999999999999E-4</v>
      </c>
      <c r="R173" s="188">
        <f>Q173*H173</f>
        <v>4.4999999999999999E-4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331</v>
      </c>
      <c r="AT173" s="190" t="s">
        <v>242</v>
      </c>
      <c r="AU173" s="190" t="s">
        <v>86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331</v>
      </c>
      <c r="BM173" s="190" t="s">
        <v>2665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2666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86</v>
      </c>
    </row>
    <row r="175" spans="1:65" s="2" customFormat="1" ht="10">
      <c r="A175" s="35"/>
      <c r="B175" s="36"/>
      <c r="C175" s="37"/>
      <c r="D175" s="197" t="s">
        <v>250</v>
      </c>
      <c r="E175" s="37"/>
      <c r="F175" s="198" t="s">
        <v>2667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250</v>
      </c>
      <c r="AU175" s="18" t="s">
        <v>86</v>
      </c>
    </row>
    <row r="176" spans="1:65" s="2" customFormat="1" ht="14.4" customHeight="1">
      <c r="A176" s="35"/>
      <c r="B176" s="36"/>
      <c r="C176" s="225" t="s">
        <v>7</v>
      </c>
      <c r="D176" s="225" t="s">
        <v>680</v>
      </c>
      <c r="E176" s="226" t="s">
        <v>2668</v>
      </c>
      <c r="F176" s="227" t="s">
        <v>2669</v>
      </c>
      <c r="G176" s="228" t="s">
        <v>370</v>
      </c>
      <c r="H176" s="229">
        <v>3</v>
      </c>
      <c r="I176" s="230"/>
      <c r="J176" s="231">
        <f>ROUND(I176*H176,2)</f>
        <v>0</v>
      </c>
      <c r="K176" s="227" t="s">
        <v>19</v>
      </c>
      <c r="L176" s="232"/>
      <c r="M176" s="233" t="s">
        <v>19</v>
      </c>
      <c r="N176" s="234" t="s">
        <v>47</v>
      </c>
      <c r="O176" s="65"/>
      <c r="P176" s="188">
        <f>O176*H176</f>
        <v>0</v>
      </c>
      <c r="Q176" s="188">
        <v>1.8000000000000001E-4</v>
      </c>
      <c r="R176" s="188">
        <f>Q176*H176</f>
        <v>5.4000000000000001E-4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602</v>
      </c>
      <c r="AT176" s="190" t="s">
        <v>680</v>
      </c>
      <c r="AU176" s="190" t="s">
        <v>86</v>
      </c>
      <c r="AY176" s="18" t="s">
        <v>237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84</v>
      </c>
      <c r="BK176" s="191">
        <f>ROUND(I176*H176,2)</f>
        <v>0</v>
      </c>
      <c r="BL176" s="18" t="s">
        <v>331</v>
      </c>
      <c r="BM176" s="190" t="s">
        <v>2670</v>
      </c>
    </row>
    <row r="177" spans="1:65" s="2" customFormat="1" ht="10">
      <c r="A177" s="35"/>
      <c r="B177" s="36"/>
      <c r="C177" s="37"/>
      <c r="D177" s="192" t="s">
        <v>249</v>
      </c>
      <c r="E177" s="37"/>
      <c r="F177" s="193" t="s">
        <v>2671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249</v>
      </c>
      <c r="AU177" s="18" t="s">
        <v>86</v>
      </c>
    </row>
    <row r="178" spans="1:65" s="2" customFormat="1" ht="18">
      <c r="A178" s="35"/>
      <c r="B178" s="36"/>
      <c r="C178" s="37"/>
      <c r="D178" s="192" t="s">
        <v>345</v>
      </c>
      <c r="E178" s="37"/>
      <c r="F178" s="221" t="s">
        <v>2672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345</v>
      </c>
      <c r="AU178" s="18" t="s">
        <v>86</v>
      </c>
    </row>
    <row r="179" spans="1:65" s="2" customFormat="1" ht="14.4" customHeight="1">
      <c r="A179" s="35"/>
      <c r="B179" s="36"/>
      <c r="C179" s="179" t="s">
        <v>367</v>
      </c>
      <c r="D179" s="179" t="s">
        <v>242</v>
      </c>
      <c r="E179" s="180" t="s">
        <v>2673</v>
      </c>
      <c r="F179" s="181" t="s">
        <v>2674</v>
      </c>
      <c r="G179" s="182" t="s">
        <v>370</v>
      </c>
      <c r="H179" s="183">
        <v>6</v>
      </c>
      <c r="I179" s="184"/>
      <c r="J179" s="185">
        <f>ROUND(I179*H179,2)</f>
        <v>0</v>
      </c>
      <c r="K179" s="181" t="s">
        <v>19</v>
      </c>
      <c r="L179" s="40"/>
      <c r="M179" s="186" t="s">
        <v>19</v>
      </c>
      <c r="N179" s="187" t="s">
        <v>47</v>
      </c>
      <c r="O179" s="65"/>
      <c r="P179" s="188">
        <f>O179*H179</f>
        <v>0</v>
      </c>
      <c r="Q179" s="188">
        <v>1.9000000000000001E-4</v>
      </c>
      <c r="R179" s="188">
        <f>Q179*H179</f>
        <v>1.14E-3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331</v>
      </c>
      <c r="AT179" s="190" t="s">
        <v>242</v>
      </c>
      <c r="AU179" s="190" t="s">
        <v>86</v>
      </c>
      <c r="AY179" s="18" t="s">
        <v>237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84</v>
      </c>
      <c r="BK179" s="191">
        <f>ROUND(I179*H179,2)</f>
        <v>0</v>
      </c>
      <c r="BL179" s="18" t="s">
        <v>331</v>
      </c>
      <c r="BM179" s="190" t="s">
        <v>2675</v>
      </c>
    </row>
    <row r="180" spans="1:65" s="2" customFormat="1" ht="10">
      <c r="A180" s="35"/>
      <c r="B180" s="36"/>
      <c r="C180" s="37"/>
      <c r="D180" s="192" t="s">
        <v>249</v>
      </c>
      <c r="E180" s="37"/>
      <c r="F180" s="193" t="s">
        <v>2676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86</v>
      </c>
    </row>
    <row r="181" spans="1:65" s="2" customFormat="1" ht="14.4" customHeight="1">
      <c r="A181" s="35"/>
      <c r="B181" s="36"/>
      <c r="C181" s="225" t="s">
        <v>374</v>
      </c>
      <c r="D181" s="225" t="s">
        <v>680</v>
      </c>
      <c r="E181" s="226" t="s">
        <v>2677</v>
      </c>
      <c r="F181" s="227" t="s">
        <v>2678</v>
      </c>
      <c r="G181" s="228" t="s">
        <v>370</v>
      </c>
      <c r="H181" s="229">
        <v>6</v>
      </c>
      <c r="I181" s="230"/>
      <c r="J181" s="231">
        <f>ROUND(I181*H181,2)</f>
        <v>0</v>
      </c>
      <c r="K181" s="227" t="s">
        <v>19</v>
      </c>
      <c r="L181" s="232"/>
      <c r="M181" s="233" t="s">
        <v>19</v>
      </c>
      <c r="N181" s="234" t="s">
        <v>47</v>
      </c>
      <c r="O181" s="65"/>
      <c r="P181" s="188">
        <f>O181*H181</f>
        <v>0</v>
      </c>
      <c r="Q181" s="188">
        <v>4.4000000000000002E-4</v>
      </c>
      <c r="R181" s="188">
        <f>Q181*H181</f>
        <v>2.64E-3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602</v>
      </c>
      <c r="AT181" s="190" t="s">
        <v>680</v>
      </c>
      <c r="AU181" s="190" t="s">
        <v>86</v>
      </c>
      <c r="AY181" s="18" t="s">
        <v>237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84</v>
      </c>
      <c r="BK181" s="191">
        <f>ROUND(I181*H181,2)</f>
        <v>0</v>
      </c>
      <c r="BL181" s="18" t="s">
        <v>331</v>
      </c>
      <c r="BM181" s="190" t="s">
        <v>2679</v>
      </c>
    </row>
    <row r="182" spans="1:65" s="2" customFormat="1" ht="10">
      <c r="A182" s="35"/>
      <c r="B182" s="36"/>
      <c r="C182" s="37"/>
      <c r="D182" s="192" t="s">
        <v>249</v>
      </c>
      <c r="E182" s="37"/>
      <c r="F182" s="193" t="s">
        <v>2680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249</v>
      </c>
      <c r="AU182" s="18" t="s">
        <v>86</v>
      </c>
    </row>
    <row r="183" spans="1:65" s="2" customFormat="1" ht="18">
      <c r="A183" s="35"/>
      <c r="B183" s="36"/>
      <c r="C183" s="37"/>
      <c r="D183" s="192" t="s">
        <v>345</v>
      </c>
      <c r="E183" s="37"/>
      <c r="F183" s="221" t="s">
        <v>2681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345</v>
      </c>
      <c r="AU183" s="18" t="s">
        <v>86</v>
      </c>
    </row>
    <row r="184" spans="1:65" s="2" customFormat="1" ht="14.4" customHeight="1">
      <c r="A184" s="35"/>
      <c r="B184" s="36"/>
      <c r="C184" s="179" t="s">
        <v>541</v>
      </c>
      <c r="D184" s="179" t="s">
        <v>242</v>
      </c>
      <c r="E184" s="180" t="s">
        <v>2682</v>
      </c>
      <c r="F184" s="181" t="s">
        <v>2683</v>
      </c>
      <c r="G184" s="182" t="s">
        <v>567</v>
      </c>
      <c r="H184" s="183">
        <v>4.7E-2</v>
      </c>
      <c r="I184" s="184"/>
      <c r="J184" s="185">
        <f>ROUND(I184*H184,2)</f>
        <v>0</v>
      </c>
      <c r="K184" s="181" t="s">
        <v>246</v>
      </c>
      <c r="L184" s="40"/>
      <c r="M184" s="186" t="s">
        <v>19</v>
      </c>
      <c r="N184" s="187" t="s">
        <v>47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331</v>
      </c>
      <c r="AT184" s="190" t="s">
        <v>242</v>
      </c>
      <c r="AU184" s="190" t="s">
        <v>86</v>
      </c>
      <c r="AY184" s="18" t="s">
        <v>237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84</v>
      </c>
      <c r="BK184" s="191">
        <f>ROUND(I184*H184,2)</f>
        <v>0</v>
      </c>
      <c r="BL184" s="18" t="s">
        <v>331</v>
      </c>
      <c r="BM184" s="190" t="s">
        <v>2684</v>
      </c>
    </row>
    <row r="185" spans="1:65" s="2" customFormat="1" ht="18">
      <c r="A185" s="35"/>
      <c r="B185" s="36"/>
      <c r="C185" s="37"/>
      <c r="D185" s="192" t="s">
        <v>249</v>
      </c>
      <c r="E185" s="37"/>
      <c r="F185" s="193" t="s">
        <v>2685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86</v>
      </c>
    </row>
    <row r="186" spans="1:65" s="2" customFormat="1" ht="10">
      <c r="A186" s="35"/>
      <c r="B186" s="36"/>
      <c r="C186" s="37"/>
      <c r="D186" s="197" t="s">
        <v>250</v>
      </c>
      <c r="E186" s="37"/>
      <c r="F186" s="198" t="s">
        <v>2686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250</v>
      </c>
      <c r="AU186" s="18" t="s">
        <v>86</v>
      </c>
    </row>
    <row r="187" spans="1:65" s="2" customFormat="1" ht="14.4" customHeight="1">
      <c r="A187" s="35"/>
      <c r="B187" s="36"/>
      <c r="C187" s="179" t="s">
        <v>347</v>
      </c>
      <c r="D187" s="179" t="s">
        <v>242</v>
      </c>
      <c r="E187" s="180" t="s">
        <v>2687</v>
      </c>
      <c r="F187" s="181" t="s">
        <v>2688</v>
      </c>
      <c r="G187" s="182" t="s">
        <v>567</v>
      </c>
      <c r="H187" s="183">
        <v>4.7E-2</v>
      </c>
      <c r="I187" s="184"/>
      <c r="J187" s="185">
        <f>ROUND(I187*H187,2)</f>
        <v>0</v>
      </c>
      <c r="K187" s="181" t="s">
        <v>246</v>
      </c>
      <c r="L187" s="40"/>
      <c r="M187" s="186" t="s">
        <v>19</v>
      </c>
      <c r="N187" s="187" t="s">
        <v>47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331</v>
      </c>
      <c r="AT187" s="190" t="s">
        <v>242</v>
      </c>
      <c r="AU187" s="190" t="s">
        <v>86</v>
      </c>
      <c r="AY187" s="18" t="s">
        <v>237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84</v>
      </c>
      <c r="BK187" s="191">
        <f>ROUND(I187*H187,2)</f>
        <v>0</v>
      </c>
      <c r="BL187" s="18" t="s">
        <v>331</v>
      </c>
      <c r="BM187" s="190" t="s">
        <v>2689</v>
      </c>
    </row>
    <row r="188" spans="1:65" s="2" customFormat="1" ht="18">
      <c r="A188" s="35"/>
      <c r="B188" s="36"/>
      <c r="C188" s="37"/>
      <c r="D188" s="192" t="s">
        <v>249</v>
      </c>
      <c r="E188" s="37"/>
      <c r="F188" s="193" t="s">
        <v>2690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86</v>
      </c>
    </row>
    <row r="189" spans="1:65" s="2" customFormat="1" ht="10">
      <c r="A189" s="35"/>
      <c r="B189" s="36"/>
      <c r="C189" s="37"/>
      <c r="D189" s="197" t="s">
        <v>250</v>
      </c>
      <c r="E189" s="37"/>
      <c r="F189" s="198" t="s">
        <v>2691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250</v>
      </c>
      <c r="AU189" s="18" t="s">
        <v>86</v>
      </c>
    </row>
    <row r="190" spans="1:65" s="12" customFormat="1" ht="25.9" customHeight="1">
      <c r="B190" s="163"/>
      <c r="C190" s="164"/>
      <c r="D190" s="165" t="s">
        <v>75</v>
      </c>
      <c r="E190" s="166" t="s">
        <v>853</v>
      </c>
      <c r="F190" s="166" t="s">
        <v>854</v>
      </c>
      <c r="G190" s="164"/>
      <c r="H190" s="164"/>
      <c r="I190" s="167"/>
      <c r="J190" s="168">
        <f>BK190</f>
        <v>0</v>
      </c>
      <c r="K190" s="164"/>
      <c r="L190" s="169"/>
      <c r="M190" s="170"/>
      <c r="N190" s="171"/>
      <c r="O190" s="171"/>
      <c r="P190" s="172">
        <f>SUM(P191:P201)</f>
        <v>0</v>
      </c>
      <c r="Q190" s="171"/>
      <c r="R190" s="172">
        <f>SUM(R191:R201)</f>
        <v>0</v>
      </c>
      <c r="S190" s="171"/>
      <c r="T190" s="173">
        <f>SUM(T191:T201)</f>
        <v>0</v>
      </c>
      <c r="AR190" s="174" t="s">
        <v>254</v>
      </c>
      <c r="AT190" s="175" t="s">
        <v>75</v>
      </c>
      <c r="AU190" s="175" t="s">
        <v>76</v>
      </c>
      <c r="AY190" s="174" t="s">
        <v>237</v>
      </c>
      <c r="BK190" s="176">
        <f>SUM(BK191:BK201)</f>
        <v>0</v>
      </c>
    </row>
    <row r="191" spans="1:65" s="2" customFormat="1" ht="14.4" customHeight="1">
      <c r="A191" s="35"/>
      <c r="B191" s="36"/>
      <c r="C191" s="179" t="s">
        <v>564</v>
      </c>
      <c r="D191" s="179" t="s">
        <v>242</v>
      </c>
      <c r="E191" s="180" t="s">
        <v>874</v>
      </c>
      <c r="F191" s="181" t="s">
        <v>875</v>
      </c>
      <c r="G191" s="182" t="s">
        <v>858</v>
      </c>
      <c r="H191" s="183">
        <v>72</v>
      </c>
      <c r="I191" s="184"/>
      <c r="J191" s="185">
        <f>ROUND(I191*H191,2)</f>
        <v>0</v>
      </c>
      <c r="K191" s="181" t="s">
        <v>246</v>
      </c>
      <c r="L191" s="40"/>
      <c r="M191" s="186" t="s">
        <v>19</v>
      </c>
      <c r="N191" s="187" t="s">
        <v>47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859</v>
      </c>
      <c r="AT191" s="190" t="s">
        <v>242</v>
      </c>
      <c r="AU191" s="190" t="s">
        <v>84</v>
      </c>
      <c r="AY191" s="18" t="s">
        <v>237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84</v>
      </c>
      <c r="BK191" s="191">
        <f>ROUND(I191*H191,2)</f>
        <v>0</v>
      </c>
      <c r="BL191" s="18" t="s">
        <v>859</v>
      </c>
      <c r="BM191" s="190" t="s">
        <v>2692</v>
      </c>
    </row>
    <row r="192" spans="1:65" s="2" customFormat="1" ht="10">
      <c r="A192" s="35"/>
      <c r="B192" s="36"/>
      <c r="C192" s="37"/>
      <c r="D192" s="192" t="s">
        <v>249</v>
      </c>
      <c r="E192" s="37"/>
      <c r="F192" s="193" t="s">
        <v>2693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84</v>
      </c>
    </row>
    <row r="193" spans="1:65" s="2" customFormat="1" ht="10">
      <c r="A193" s="35"/>
      <c r="B193" s="36"/>
      <c r="C193" s="37"/>
      <c r="D193" s="197" t="s">
        <v>250</v>
      </c>
      <c r="E193" s="37"/>
      <c r="F193" s="198" t="s">
        <v>878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250</v>
      </c>
      <c r="AU193" s="18" t="s">
        <v>84</v>
      </c>
    </row>
    <row r="194" spans="1:65" s="2" customFormat="1" ht="18">
      <c r="A194" s="35"/>
      <c r="B194" s="36"/>
      <c r="C194" s="37"/>
      <c r="D194" s="192" t="s">
        <v>345</v>
      </c>
      <c r="E194" s="37"/>
      <c r="F194" s="221" t="s">
        <v>2694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345</v>
      </c>
      <c r="AU194" s="18" t="s">
        <v>84</v>
      </c>
    </row>
    <row r="195" spans="1:65" s="13" customFormat="1" ht="10">
      <c r="B195" s="199"/>
      <c r="C195" s="200"/>
      <c r="D195" s="192" t="s">
        <v>252</v>
      </c>
      <c r="E195" s="201" t="s">
        <v>19</v>
      </c>
      <c r="F195" s="202" t="s">
        <v>864</v>
      </c>
      <c r="G195" s="200"/>
      <c r="H195" s="203">
        <v>72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252</v>
      </c>
      <c r="AU195" s="209" t="s">
        <v>84</v>
      </c>
      <c r="AV195" s="13" t="s">
        <v>86</v>
      </c>
      <c r="AW195" s="13" t="s">
        <v>37</v>
      </c>
      <c r="AX195" s="13" t="s">
        <v>84</v>
      </c>
      <c r="AY195" s="209" t="s">
        <v>237</v>
      </c>
    </row>
    <row r="196" spans="1:65" s="2" customFormat="1" ht="14.4" customHeight="1">
      <c r="A196" s="35"/>
      <c r="B196" s="36"/>
      <c r="C196" s="179" t="s">
        <v>571</v>
      </c>
      <c r="D196" s="179" t="s">
        <v>242</v>
      </c>
      <c r="E196" s="180" t="s">
        <v>2557</v>
      </c>
      <c r="F196" s="181" t="s">
        <v>2558</v>
      </c>
      <c r="G196" s="182" t="s">
        <v>858</v>
      </c>
      <c r="H196" s="183">
        <v>40</v>
      </c>
      <c r="I196" s="184"/>
      <c r="J196" s="185">
        <f>ROUND(I196*H196,2)</f>
        <v>0</v>
      </c>
      <c r="K196" s="181" t="s">
        <v>246</v>
      </c>
      <c r="L196" s="40"/>
      <c r="M196" s="186" t="s">
        <v>19</v>
      </c>
      <c r="N196" s="187" t="s">
        <v>47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859</v>
      </c>
      <c r="AT196" s="190" t="s">
        <v>242</v>
      </c>
      <c r="AU196" s="190" t="s">
        <v>84</v>
      </c>
      <c r="AY196" s="18" t="s">
        <v>237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84</v>
      </c>
      <c r="BK196" s="191">
        <f>ROUND(I196*H196,2)</f>
        <v>0</v>
      </c>
      <c r="BL196" s="18" t="s">
        <v>859</v>
      </c>
      <c r="BM196" s="190" t="s">
        <v>2695</v>
      </c>
    </row>
    <row r="197" spans="1:65" s="2" customFormat="1" ht="10">
      <c r="A197" s="35"/>
      <c r="B197" s="36"/>
      <c r="C197" s="37"/>
      <c r="D197" s="192" t="s">
        <v>249</v>
      </c>
      <c r="E197" s="37"/>
      <c r="F197" s="193" t="s">
        <v>2560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249</v>
      </c>
      <c r="AU197" s="18" t="s">
        <v>84</v>
      </c>
    </row>
    <row r="198" spans="1:65" s="2" customFormat="1" ht="10">
      <c r="A198" s="35"/>
      <c r="B198" s="36"/>
      <c r="C198" s="37"/>
      <c r="D198" s="197" t="s">
        <v>250</v>
      </c>
      <c r="E198" s="37"/>
      <c r="F198" s="198" t="s">
        <v>2561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250</v>
      </c>
      <c r="AU198" s="18" t="s">
        <v>84</v>
      </c>
    </row>
    <row r="199" spans="1:65" s="2" customFormat="1" ht="14.4" customHeight="1">
      <c r="A199" s="35"/>
      <c r="B199" s="36"/>
      <c r="C199" s="179" t="s">
        <v>577</v>
      </c>
      <c r="D199" s="179" t="s">
        <v>242</v>
      </c>
      <c r="E199" s="180" t="s">
        <v>896</v>
      </c>
      <c r="F199" s="181" t="s">
        <v>897</v>
      </c>
      <c r="G199" s="182" t="s">
        <v>858</v>
      </c>
      <c r="H199" s="183">
        <v>40</v>
      </c>
      <c r="I199" s="184"/>
      <c r="J199" s="185">
        <f>ROUND(I199*H199,2)</f>
        <v>0</v>
      </c>
      <c r="K199" s="181" t="s">
        <v>246</v>
      </c>
      <c r="L199" s="40"/>
      <c r="M199" s="186" t="s">
        <v>19</v>
      </c>
      <c r="N199" s="187" t="s">
        <v>47</v>
      </c>
      <c r="O199" s="65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859</v>
      </c>
      <c r="AT199" s="190" t="s">
        <v>242</v>
      </c>
      <c r="AU199" s="190" t="s">
        <v>84</v>
      </c>
      <c r="AY199" s="18" t="s">
        <v>237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84</v>
      </c>
      <c r="BK199" s="191">
        <f>ROUND(I199*H199,2)</f>
        <v>0</v>
      </c>
      <c r="BL199" s="18" t="s">
        <v>859</v>
      </c>
      <c r="BM199" s="190" t="s">
        <v>2696</v>
      </c>
    </row>
    <row r="200" spans="1:65" s="2" customFormat="1" ht="10">
      <c r="A200" s="35"/>
      <c r="B200" s="36"/>
      <c r="C200" s="37"/>
      <c r="D200" s="192" t="s">
        <v>249</v>
      </c>
      <c r="E200" s="37"/>
      <c r="F200" s="193" t="s">
        <v>899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249</v>
      </c>
      <c r="AU200" s="18" t="s">
        <v>84</v>
      </c>
    </row>
    <row r="201" spans="1:65" s="2" customFormat="1" ht="10">
      <c r="A201" s="35"/>
      <c r="B201" s="36"/>
      <c r="C201" s="37"/>
      <c r="D201" s="197" t="s">
        <v>250</v>
      </c>
      <c r="E201" s="37"/>
      <c r="F201" s="198" t="s">
        <v>900</v>
      </c>
      <c r="G201" s="37"/>
      <c r="H201" s="37"/>
      <c r="I201" s="194"/>
      <c r="J201" s="37"/>
      <c r="K201" s="37"/>
      <c r="L201" s="40"/>
      <c r="M201" s="248"/>
      <c r="N201" s="249"/>
      <c r="O201" s="250"/>
      <c r="P201" s="250"/>
      <c r="Q201" s="250"/>
      <c r="R201" s="250"/>
      <c r="S201" s="250"/>
      <c r="T201" s="25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250</v>
      </c>
      <c r="AU201" s="18" t="s">
        <v>84</v>
      </c>
    </row>
    <row r="202" spans="1:65" s="2" customFormat="1" ht="7" customHeight="1">
      <c r="A202" s="35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0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password="C8E5" sheet="1" objects="1" scenarios="1"/>
  <autoFilter ref="C91:K201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102" r:id="rId1"/>
    <hyperlink ref="F120" r:id="rId2"/>
    <hyperlink ref="F124" r:id="rId3"/>
    <hyperlink ref="F128" r:id="rId4"/>
    <hyperlink ref="F132" r:id="rId5"/>
    <hyperlink ref="F141" r:id="rId6"/>
    <hyperlink ref="F145" r:id="rId7"/>
    <hyperlink ref="F152" r:id="rId8"/>
    <hyperlink ref="F157" r:id="rId9"/>
    <hyperlink ref="F160" r:id="rId10"/>
    <hyperlink ref="F164" r:id="rId11"/>
    <hyperlink ref="F171" r:id="rId12"/>
    <hyperlink ref="F175" r:id="rId13"/>
    <hyperlink ref="F186" r:id="rId14"/>
    <hyperlink ref="F189" r:id="rId15"/>
    <hyperlink ref="F193" r:id="rId16"/>
    <hyperlink ref="F198" r:id="rId17"/>
    <hyperlink ref="F201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2:BM225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162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2" customFormat="1" ht="12" customHeight="1">
      <c r="A8" s="35"/>
      <c r="B8" s="40"/>
      <c r="C8" s="35"/>
      <c r="D8" s="113" t="s">
        <v>209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5" customHeight="1">
      <c r="A9" s="35"/>
      <c r="B9" s="40"/>
      <c r="C9" s="35"/>
      <c r="D9" s="35"/>
      <c r="E9" s="379" t="s">
        <v>2697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10. 5. 2023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1" t="str">
        <f>'Rekapitulace stavby'!E14</f>
        <v>Vyplň údaj</v>
      </c>
      <c r="F18" s="382"/>
      <c r="G18" s="382"/>
      <c r="H18" s="382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39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35</v>
      </c>
      <c r="F24" s="35"/>
      <c r="G24" s="35"/>
      <c r="H24" s="35"/>
      <c r="I24" s="113" t="s">
        <v>29</v>
      </c>
      <c r="J24" s="104" t="s">
        <v>40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41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" customHeight="1">
      <c r="A27" s="116"/>
      <c r="B27" s="117"/>
      <c r="C27" s="116"/>
      <c r="D27" s="116"/>
      <c r="E27" s="383" t="s">
        <v>19</v>
      </c>
      <c r="F27" s="383"/>
      <c r="G27" s="383"/>
      <c r="H27" s="3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ROUND((SUM(BE83:BE224)),  2)</f>
        <v>0</v>
      </c>
      <c r="G33" s="35"/>
      <c r="H33" s="35"/>
      <c r="I33" s="125">
        <v>0.21</v>
      </c>
      <c r="J33" s="124">
        <f>ROUND(((SUM(BE83:BE224))*I33),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ROUND((SUM(BF83:BF224)),  2)</f>
        <v>0</v>
      </c>
      <c r="G34" s="35"/>
      <c r="H34" s="35"/>
      <c r="I34" s="125">
        <v>0.15</v>
      </c>
      <c r="J34" s="124">
        <f>ROUND(((SUM(BF83:BF224))*I34),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ROUND((SUM(BG83:BG224)),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ROUND((SUM(BH83:BH224)),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ROUND((SUM(BI83:BI224)),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211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" customHeight="1">
      <c r="A48" s="35"/>
      <c r="B48" s="36"/>
      <c r="C48" s="37"/>
      <c r="D48" s="37"/>
      <c r="E48" s="384" t="str">
        <f>E7</f>
        <v>Vytvoření laboratoří FŽP- UNICRE</v>
      </c>
      <c r="F48" s="385"/>
      <c r="G48" s="385"/>
      <c r="H48" s="385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209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5" customHeight="1">
      <c r="A50" s="35"/>
      <c r="B50" s="36"/>
      <c r="C50" s="37"/>
      <c r="D50" s="37"/>
      <c r="E50" s="358" t="str">
        <f>E9</f>
        <v>SO 05 - Ústřední vytápění</v>
      </c>
      <c r="F50" s="386"/>
      <c r="G50" s="386"/>
      <c r="H50" s="38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Ústí nad Labem</v>
      </c>
      <c r="G52" s="37"/>
      <c r="H52" s="37"/>
      <c r="I52" s="30" t="s">
        <v>23</v>
      </c>
      <c r="J52" s="60" t="str">
        <f>IF(J12="","",J12)</f>
        <v>10. 5. 2023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75" customHeight="1">
      <c r="A54" s="35"/>
      <c r="B54" s="36"/>
      <c r="C54" s="30" t="s">
        <v>25</v>
      </c>
      <c r="D54" s="37"/>
      <c r="E54" s="37"/>
      <c r="F54" s="28" t="str">
        <f>E15</f>
        <v>UJEP, Pasteurova 3632/15, 400 96 Ústí nad Labem</v>
      </c>
      <c r="G54" s="37"/>
      <c r="H54" s="37"/>
      <c r="I54" s="30" t="s">
        <v>33</v>
      </c>
      <c r="J54" s="33" t="str">
        <f>E21</f>
        <v>Correct BC, s.r.o., El.Krásnohorské 1339/15, UL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7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Correct BC, s.r.o., El.Krásnohorské 1339/15, UL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212</v>
      </c>
      <c r="D57" s="138"/>
      <c r="E57" s="138"/>
      <c r="F57" s="138"/>
      <c r="G57" s="138"/>
      <c r="H57" s="138"/>
      <c r="I57" s="138"/>
      <c r="J57" s="139" t="s">
        <v>213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214</v>
      </c>
    </row>
    <row r="60" spans="1:47" s="9" customFormat="1" ht="25" customHeight="1">
      <c r="B60" s="141"/>
      <c r="C60" s="142"/>
      <c r="D60" s="143" t="s">
        <v>385</v>
      </c>
      <c r="E60" s="144"/>
      <c r="F60" s="144"/>
      <c r="G60" s="144"/>
      <c r="H60" s="144"/>
      <c r="I60" s="144"/>
      <c r="J60" s="145">
        <f>J84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2698</v>
      </c>
      <c r="E61" s="149"/>
      <c r="F61" s="149"/>
      <c r="G61" s="149"/>
      <c r="H61" s="149"/>
      <c r="I61" s="149"/>
      <c r="J61" s="150">
        <f>J85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2699</v>
      </c>
      <c r="E62" s="149"/>
      <c r="F62" s="149"/>
      <c r="G62" s="149"/>
      <c r="H62" s="149"/>
      <c r="I62" s="149"/>
      <c r="J62" s="150">
        <f>J107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2700</v>
      </c>
      <c r="E63" s="149"/>
      <c r="F63" s="149"/>
      <c r="G63" s="149"/>
      <c r="H63" s="149"/>
      <c r="I63" s="149"/>
      <c r="J63" s="150">
        <f>J153</f>
        <v>0</v>
      </c>
      <c r="K63" s="98"/>
      <c r="L63" s="151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7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7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5" customHeight="1">
      <c r="A70" s="35"/>
      <c r="B70" s="36"/>
      <c r="C70" s="24" t="s">
        <v>222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" customHeight="1">
      <c r="A73" s="35"/>
      <c r="B73" s="36"/>
      <c r="C73" s="37"/>
      <c r="D73" s="37"/>
      <c r="E73" s="384" t="str">
        <f>E7</f>
        <v>Vytvoření laboratoří FŽP- UNICRE</v>
      </c>
      <c r="F73" s="385"/>
      <c r="G73" s="385"/>
      <c r="H73" s="385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209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5" customHeight="1">
      <c r="A75" s="35"/>
      <c r="B75" s="36"/>
      <c r="C75" s="37"/>
      <c r="D75" s="37"/>
      <c r="E75" s="358" t="str">
        <f>E9</f>
        <v>SO 05 - Ústřední vytápění</v>
      </c>
      <c r="F75" s="386"/>
      <c r="G75" s="386"/>
      <c r="H75" s="386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Ústí nad Labem</v>
      </c>
      <c r="G77" s="37"/>
      <c r="H77" s="37"/>
      <c r="I77" s="30" t="s">
        <v>23</v>
      </c>
      <c r="J77" s="60" t="str">
        <f>IF(J12="","",J12)</f>
        <v>10. 5. 2023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75" customHeight="1">
      <c r="A79" s="35"/>
      <c r="B79" s="36"/>
      <c r="C79" s="30" t="s">
        <v>25</v>
      </c>
      <c r="D79" s="37"/>
      <c r="E79" s="37"/>
      <c r="F79" s="28" t="str">
        <f>E15</f>
        <v>UJEP, Pasteurova 3632/15, 400 96 Ústí nad Labem</v>
      </c>
      <c r="G79" s="37"/>
      <c r="H79" s="37"/>
      <c r="I79" s="30" t="s">
        <v>33</v>
      </c>
      <c r="J79" s="33" t="str">
        <f>E21</f>
        <v>Correct BC, s.r.o., El.Krásnohorské 1339/15, UL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75" customHeight="1">
      <c r="A80" s="35"/>
      <c r="B80" s="36"/>
      <c r="C80" s="30" t="s">
        <v>31</v>
      </c>
      <c r="D80" s="37"/>
      <c r="E80" s="37"/>
      <c r="F80" s="28" t="str">
        <f>IF(E18="","",E18)</f>
        <v>Vyplň údaj</v>
      </c>
      <c r="G80" s="37"/>
      <c r="H80" s="37"/>
      <c r="I80" s="30" t="s">
        <v>38</v>
      </c>
      <c r="J80" s="33" t="str">
        <f>E24</f>
        <v>Correct BC, s.r.o., El.Krásnohorské 1339/15, UL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2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52"/>
      <c r="B82" s="153"/>
      <c r="C82" s="154" t="s">
        <v>223</v>
      </c>
      <c r="D82" s="155" t="s">
        <v>61</v>
      </c>
      <c r="E82" s="155" t="s">
        <v>57</v>
      </c>
      <c r="F82" s="155" t="s">
        <v>58</v>
      </c>
      <c r="G82" s="155" t="s">
        <v>224</v>
      </c>
      <c r="H82" s="155" t="s">
        <v>225</v>
      </c>
      <c r="I82" s="155" t="s">
        <v>226</v>
      </c>
      <c r="J82" s="155" t="s">
        <v>213</v>
      </c>
      <c r="K82" s="156" t="s">
        <v>227</v>
      </c>
      <c r="L82" s="157"/>
      <c r="M82" s="69" t="s">
        <v>19</v>
      </c>
      <c r="N82" s="70" t="s">
        <v>46</v>
      </c>
      <c r="O82" s="70" t="s">
        <v>228</v>
      </c>
      <c r="P82" s="70" t="s">
        <v>229</v>
      </c>
      <c r="Q82" s="70" t="s">
        <v>230</v>
      </c>
      <c r="R82" s="70" t="s">
        <v>231</v>
      </c>
      <c r="S82" s="70" t="s">
        <v>232</v>
      </c>
      <c r="T82" s="71" t="s">
        <v>233</v>
      </c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</row>
    <row r="83" spans="1:65" s="2" customFormat="1" ht="22.75" customHeight="1">
      <c r="A83" s="35"/>
      <c r="B83" s="36"/>
      <c r="C83" s="76" t="s">
        <v>234</v>
      </c>
      <c r="D83" s="37"/>
      <c r="E83" s="37"/>
      <c r="F83" s="37"/>
      <c r="G83" s="37"/>
      <c r="H83" s="37"/>
      <c r="I83" s="37"/>
      <c r="J83" s="158">
        <f>BK83</f>
        <v>0</v>
      </c>
      <c r="K83" s="37"/>
      <c r="L83" s="40"/>
      <c r="M83" s="72"/>
      <c r="N83" s="159"/>
      <c r="O83" s="73"/>
      <c r="P83" s="160">
        <f>P84</f>
        <v>0</v>
      </c>
      <c r="Q83" s="73"/>
      <c r="R83" s="160">
        <f>R84</f>
        <v>0.57196999999999998</v>
      </c>
      <c r="S83" s="73"/>
      <c r="T83" s="161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75</v>
      </c>
      <c r="AU83" s="18" t="s">
        <v>214</v>
      </c>
      <c r="BK83" s="162">
        <f>BK84</f>
        <v>0</v>
      </c>
    </row>
    <row r="84" spans="1:65" s="12" customFormat="1" ht="25.9" customHeight="1">
      <c r="B84" s="163"/>
      <c r="C84" s="164"/>
      <c r="D84" s="165" t="s">
        <v>75</v>
      </c>
      <c r="E84" s="166" t="s">
        <v>619</v>
      </c>
      <c r="F84" s="166" t="s">
        <v>620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P85+P107+P153</f>
        <v>0</v>
      </c>
      <c r="Q84" s="171"/>
      <c r="R84" s="172">
        <f>R85+R107+R153</f>
        <v>0.57196999999999998</v>
      </c>
      <c r="S84" s="171"/>
      <c r="T84" s="173">
        <f>T85+T107+T153</f>
        <v>0</v>
      </c>
      <c r="AR84" s="174" t="s">
        <v>86</v>
      </c>
      <c r="AT84" s="175" t="s">
        <v>75</v>
      </c>
      <c r="AU84" s="175" t="s">
        <v>76</v>
      </c>
      <c r="AY84" s="174" t="s">
        <v>237</v>
      </c>
      <c r="BK84" s="176">
        <f>BK85+BK107+BK153</f>
        <v>0</v>
      </c>
    </row>
    <row r="85" spans="1:65" s="12" customFormat="1" ht="22.75" customHeight="1">
      <c r="B85" s="163"/>
      <c r="C85" s="164"/>
      <c r="D85" s="165" t="s">
        <v>75</v>
      </c>
      <c r="E85" s="177" t="s">
        <v>2701</v>
      </c>
      <c r="F85" s="177" t="s">
        <v>2702</v>
      </c>
      <c r="G85" s="164"/>
      <c r="H85" s="164"/>
      <c r="I85" s="167"/>
      <c r="J85" s="178">
        <f>BK85</f>
        <v>0</v>
      </c>
      <c r="K85" s="164"/>
      <c r="L85" s="169"/>
      <c r="M85" s="170"/>
      <c r="N85" s="171"/>
      <c r="O85" s="171"/>
      <c r="P85" s="172">
        <f>SUM(P86:P106)</f>
        <v>0</v>
      </c>
      <c r="Q85" s="171"/>
      <c r="R85" s="172">
        <f>SUM(R86:R106)</f>
        <v>6.8759999999999988E-2</v>
      </c>
      <c r="S85" s="171"/>
      <c r="T85" s="173">
        <f>SUM(T86:T106)</f>
        <v>0</v>
      </c>
      <c r="AR85" s="174" t="s">
        <v>86</v>
      </c>
      <c r="AT85" s="175" t="s">
        <v>75</v>
      </c>
      <c r="AU85" s="175" t="s">
        <v>84</v>
      </c>
      <c r="AY85" s="174" t="s">
        <v>237</v>
      </c>
      <c r="BK85" s="176">
        <f>SUM(BK86:BK106)</f>
        <v>0</v>
      </c>
    </row>
    <row r="86" spans="1:65" s="2" customFormat="1" ht="19.75" customHeight="1">
      <c r="A86" s="35"/>
      <c r="B86" s="36"/>
      <c r="C86" s="179" t="s">
        <v>84</v>
      </c>
      <c r="D86" s="179" t="s">
        <v>242</v>
      </c>
      <c r="E86" s="180" t="s">
        <v>2703</v>
      </c>
      <c r="F86" s="181" t="s">
        <v>2704</v>
      </c>
      <c r="G86" s="182" t="s">
        <v>626</v>
      </c>
      <c r="H86" s="183">
        <v>1</v>
      </c>
      <c r="I86" s="184"/>
      <c r="J86" s="185">
        <f>ROUND(I86*H86,2)</f>
        <v>0</v>
      </c>
      <c r="K86" s="181" t="s">
        <v>19</v>
      </c>
      <c r="L86" s="40"/>
      <c r="M86" s="186" t="s">
        <v>19</v>
      </c>
      <c r="N86" s="187" t="s">
        <v>47</v>
      </c>
      <c r="O86" s="65"/>
      <c r="P86" s="188">
        <f>O86*H86</f>
        <v>0</v>
      </c>
      <c r="Q86" s="188">
        <v>3.2799999999999999E-3</v>
      </c>
      <c r="R86" s="188">
        <f>Q86*H86</f>
        <v>3.2799999999999999E-3</v>
      </c>
      <c r="S86" s="188">
        <v>0</v>
      </c>
      <c r="T86" s="18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0" t="s">
        <v>331</v>
      </c>
      <c r="AT86" s="190" t="s">
        <v>242</v>
      </c>
      <c r="AU86" s="190" t="s">
        <v>86</v>
      </c>
      <c r="AY86" s="18" t="s">
        <v>237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84</v>
      </c>
      <c r="BK86" s="191">
        <f>ROUND(I86*H86,2)</f>
        <v>0</v>
      </c>
      <c r="BL86" s="18" t="s">
        <v>331</v>
      </c>
      <c r="BM86" s="190" t="s">
        <v>2705</v>
      </c>
    </row>
    <row r="87" spans="1:65" s="2" customFormat="1" ht="10">
      <c r="A87" s="35"/>
      <c r="B87" s="36"/>
      <c r="C87" s="37"/>
      <c r="D87" s="192" t="s">
        <v>249</v>
      </c>
      <c r="E87" s="37"/>
      <c r="F87" s="193" t="s">
        <v>2706</v>
      </c>
      <c r="G87" s="37"/>
      <c r="H87" s="37"/>
      <c r="I87" s="194"/>
      <c r="J87" s="37"/>
      <c r="K87" s="37"/>
      <c r="L87" s="40"/>
      <c r="M87" s="195"/>
      <c r="N87" s="19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249</v>
      </c>
      <c r="AU87" s="18" t="s">
        <v>86</v>
      </c>
    </row>
    <row r="88" spans="1:65" s="2" customFormat="1" ht="45">
      <c r="A88" s="35"/>
      <c r="B88" s="36"/>
      <c r="C88" s="37"/>
      <c r="D88" s="192" t="s">
        <v>345</v>
      </c>
      <c r="E88" s="37"/>
      <c r="F88" s="221" t="s">
        <v>2707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345</v>
      </c>
      <c r="AU88" s="18" t="s">
        <v>86</v>
      </c>
    </row>
    <row r="89" spans="1:65" s="13" customFormat="1" ht="10">
      <c r="B89" s="199"/>
      <c r="C89" s="200"/>
      <c r="D89" s="192" t="s">
        <v>252</v>
      </c>
      <c r="E89" s="201" t="s">
        <v>19</v>
      </c>
      <c r="F89" s="202" t="s">
        <v>84</v>
      </c>
      <c r="G89" s="200"/>
      <c r="H89" s="203">
        <v>1</v>
      </c>
      <c r="I89" s="204"/>
      <c r="J89" s="200"/>
      <c r="K89" s="200"/>
      <c r="L89" s="205"/>
      <c r="M89" s="206"/>
      <c r="N89" s="207"/>
      <c r="O89" s="207"/>
      <c r="P89" s="207"/>
      <c r="Q89" s="207"/>
      <c r="R89" s="207"/>
      <c r="S89" s="207"/>
      <c r="T89" s="208"/>
      <c r="AT89" s="209" t="s">
        <v>252</v>
      </c>
      <c r="AU89" s="209" t="s">
        <v>86</v>
      </c>
      <c r="AV89" s="13" t="s">
        <v>86</v>
      </c>
      <c r="AW89" s="13" t="s">
        <v>37</v>
      </c>
      <c r="AX89" s="13" t="s">
        <v>76</v>
      </c>
      <c r="AY89" s="209" t="s">
        <v>237</v>
      </c>
    </row>
    <row r="90" spans="1:65" s="14" customFormat="1" ht="10">
      <c r="B90" s="210"/>
      <c r="C90" s="211"/>
      <c r="D90" s="192" t="s">
        <v>252</v>
      </c>
      <c r="E90" s="212" t="s">
        <v>19</v>
      </c>
      <c r="F90" s="213" t="s">
        <v>253</v>
      </c>
      <c r="G90" s="211"/>
      <c r="H90" s="214">
        <v>1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252</v>
      </c>
      <c r="AU90" s="220" t="s">
        <v>86</v>
      </c>
      <c r="AV90" s="14" t="s">
        <v>254</v>
      </c>
      <c r="AW90" s="14" t="s">
        <v>37</v>
      </c>
      <c r="AX90" s="14" t="s">
        <v>84</v>
      </c>
      <c r="AY90" s="220" t="s">
        <v>237</v>
      </c>
    </row>
    <row r="91" spans="1:65" s="2" customFormat="1" ht="19.75" customHeight="1">
      <c r="A91" s="35"/>
      <c r="B91" s="36"/>
      <c r="C91" s="179" t="s">
        <v>86</v>
      </c>
      <c r="D91" s="179" t="s">
        <v>242</v>
      </c>
      <c r="E91" s="180" t="s">
        <v>2708</v>
      </c>
      <c r="F91" s="181" t="s">
        <v>2709</v>
      </c>
      <c r="G91" s="182" t="s">
        <v>626</v>
      </c>
      <c r="H91" s="183">
        <v>1</v>
      </c>
      <c r="I91" s="184"/>
      <c r="J91" s="185">
        <f>ROUND(I91*H91,2)</f>
        <v>0</v>
      </c>
      <c r="K91" s="181" t="s">
        <v>19</v>
      </c>
      <c r="L91" s="40"/>
      <c r="M91" s="186" t="s">
        <v>19</v>
      </c>
      <c r="N91" s="187" t="s">
        <v>47</v>
      </c>
      <c r="O91" s="65"/>
      <c r="P91" s="188">
        <f>O91*H91</f>
        <v>0</v>
      </c>
      <c r="Q91" s="188">
        <v>3.2799999999999999E-3</v>
      </c>
      <c r="R91" s="188">
        <f>Q91*H91</f>
        <v>3.2799999999999999E-3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331</v>
      </c>
      <c r="AT91" s="190" t="s">
        <v>242</v>
      </c>
      <c r="AU91" s="190" t="s">
        <v>86</v>
      </c>
      <c r="AY91" s="18" t="s">
        <v>237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84</v>
      </c>
      <c r="BK91" s="191">
        <f>ROUND(I91*H91,2)</f>
        <v>0</v>
      </c>
      <c r="BL91" s="18" t="s">
        <v>331</v>
      </c>
      <c r="BM91" s="190" t="s">
        <v>2710</v>
      </c>
    </row>
    <row r="92" spans="1:65" s="2" customFormat="1" ht="10">
      <c r="A92" s="35"/>
      <c r="B92" s="36"/>
      <c r="C92" s="37"/>
      <c r="D92" s="192" t="s">
        <v>249</v>
      </c>
      <c r="E92" s="37"/>
      <c r="F92" s="193" t="s">
        <v>2711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45">
      <c r="A93" s="35"/>
      <c r="B93" s="36"/>
      <c r="C93" s="37"/>
      <c r="D93" s="192" t="s">
        <v>345</v>
      </c>
      <c r="E93" s="37"/>
      <c r="F93" s="221" t="s">
        <v>2712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345</v>
      </c>
      <c r="AU93" s="18" t="s">
        <v>86</v>
      </c>
    </row>
    <row r="94" spans="1:65" s="13" customFormat="1" ht="10">
      <c r="B94" s="199"/>
      <c r="C94" s="200"/>
      <c r="D94" s="192" t="s">
        <v>252</v>
      </c>
      <c r="E94" s="201" t="s">
        <v>19</v>
      </c>
      <c r="F94" s="202" t="s">
        <v>84</v>
      </c>
      <c r="G94" s="200"/>
      <c r="H94" s="203">
        <v>1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252</v>
      </c>
      <c r="AU94" s="209" t="s">
        <v>86</v>
      </c>
      <c r="AV94" s="13" t="s">
        <v>86</v>
      </c>
      <c r="AW94" s="13" t="s">
        <v>37</v>
      </c>
      <c r="AX94" s="13" t="s">
        <v>76</v>
      </c>
      <c r="AY94" s="209" t="s">
        <v>237</v>
      </c>
    </row>
    <row r="95" spans="1:65" s="14" customFormat="1" ht="10">
      <c r="B95" s="210"/>
      <c r="C95" s="211"/>
      <c r="D95" s="192" t="s">
        <v>252</v>
      </c>
      <c r="E95" s="212" t="s">
        <v>19</v>
      </c>
      <c r="F95" s="213" t="s">
        <v>253</v>
      </c>
      <c r="G95" s="211"/>
      <c r="H95" s="214">
        <v>1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252</v>
      </c>
      <c r="AU95" s="220" t="s">
        <v>86</v>
      </c>
      <c r="AV95" s="14" t="s">
        <v>254</v>
      </c>
      <c r="AW95" s="14" t="s">
        <v>37</v>
      </c>
      <c r="AX95" s="14" t="s">
        <v>84</v>
      </c>
      <c r="AY95" s="220" t="s">
        <v>237</v>
      </c>
    </row>
    <row r="96" spans="1:65" s="2" customFormat="1" ht="14.4" customHeight="1">
      <c r="A96" s="35"/>
      <c r="B96" s="36"/>
      <c r="C96" s="225" t="s">
        <v>260</v>
      </c>
      <c r="D96" s="225" t="s">
        <v>680</v>
      </c>
      <c r="E96" s="226" t="s">
        <v>2713</v>
      </c>
      <c r="F96" s="227" t="s">
        <v>2714</v>
      </c>
      <c r="G96" s="228" t="s">
        <v>257</v>
      </c>
      <c r="H96" s="229">
        <v>2</v>
      </c>
      <c r="I96" s="230"/>
      <c r="J96" s="231">
        <f>ROUND(I96*H96,2)</f>
        <v>0</v>
      </c>
      <c r="K96" s="227" t="s">
        <v>19</v>
      </c>
      <c r="L96" s="232"/>
      <c r="M96" s="233" t="s">
        <v>19</v>
      </c>
      <c r="N96" s="234" t="s">
        <v>47</v>
      </c>
      <c r="O96" s="65"/>
      <c r="P96" s="188">
        <f>O96*H96</f>
        <v>0</v>
      </c>
      <c r="Q96" s="188">
        <v>9.2599999999999991E-3</v>
      </c>
      <c r="R96" s="188">
        <f>Q96*H96</f>
        <v>1.8519999999999998E-2</v>
      </c>
      <c r="S96" s="188">
        <v>0</v>
      </c>
      <c r="T96" s="18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602</v>
      </c>
      <c r="AT96" s="190" t="s">
        <v>680</v>
      </c>
      <c r="AU96" s="190" t="s">
        <v>86</v>
      </c>
      <c r="AY96" s="18" t="s">
        <v>237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" t="s">
        <v>84</v>
      </c>
      <c r="BK96" s="191">
        <f>ROUND(I96*H96,2)</f>
        <v>0</v>
      </c>
      <c r="BL96" s="18" t="s">
        <v>331</v>
      </c>
      <c r="BM96" s="190" t="s">
        <v>2715</v>
      </c>
    </row>
    <row r="97" spans="1:65" s="2" customFormat="1" ht="10">
      <c r="A97" s="35"/>
      <c r="B97" s="36"/>
      <c r="C97" s="37"/>
      <c r="D97" s="192" t="s">
        <v>249</v>
      </c>
      <c r="E97" s="37"/>
      <c r="F97" s="193" t="s">
        <v>2714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249</v>
      </c>
      <c r="AU97" s="18" t="s">
        <v>86</v>
      </c>
    </row>
    <row r="98" spans="1:65" s="2" customFormat="1" ht="36">
      <c r="A98" s="35"/>
      <c r="B98" s="36"/>
      <c r="C98" s="37"/>
      <c r="D98" s="192" t="s">
        <v>345</v>
      </c>
      <c r="E98" s="37"/>
      <c r="F98" s="221" t="s">
        <v>2136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345</v>
      </c>
      <c r="AU98" s="18" t="s">
        <v>86</v>
      </c>
    </row>
    <row r="99" spans="1:65" s="13" customFormat="1" ht="10">
      <c r="B99" s="199"/>
      <c r="C99" s="200"/>
      <c r="D99" s="192" t="s">
        <v>252</v>
      </c>
      <c r="E99" s="201" t="s">
        <v>19</v>
      </c>
      <c r="F99" s="202" t="s">
        <v>86</v>
      </c>
      <c r="G99" s="200"/>
      <c r="H99" s="203">
        <v>2</v>
      </c>
      <c r="I99" s="204"/>
      <c r="J99" s="200"/>
      <c r="K99" s="200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252</v>
      </c>
      <c r="AU99" s="209" t="s">
        <v>86</v>
      </c>
      <c r="AV99" s="13" t="s">
        <v>86</v>
      </c>
      <c r="AW99" s="13" t="s">
        <v>37</v>
      </c>
      <c r="AX99" s="13" t="s">
        <v>76</v>
      </c>
      <c r="AY99" s="209" t="s">
        <v>237</v>
      </c>
    </row>
    <row r="100" spans="1:65" s="14" customFormat="1" ht="10">
      <c r="B100" s="210"/>
      <c r="C100" s="211"/>
      <c r="D100" s="192" t="s">
        <v>252</v>
      </c>
      <c r="E100" s="212" t="s">
        <v>19</v>
      </c>
      <c r="F100" s="213" t="s">
        <v>253</v>
      </c>
      <c r="G100" s="211"/>
      <c r="H100" s="214">
        <v>2</v>
      </c>
      <c r="I100" s="215"/>
      <c r="J100" s="211"/>
      <c r="K100" s="211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252</v>
      </c>
      <c r="AU100" s="220" t="s">
        <v>86</v>
      </c>
      <c r="AV100" s="14" t="s">
        <v>254</v>
      </c>
      <c r="AW100" s="14" t="s">
        <v>37</v>
      </c>
      <c r="AX100" s="14" t="s">
        <v>84</v>
      </c>
      <c r="AY100" s="220" t="s">
        <v>237</v>
      </c>
    </row>
    <row r="101" spans="1:65" s="2" customFormat="1" ht="14.4" customHeight="1">
      <c r="A101" s="35"/>
      <c r="B101" s="36"/>
      <c r="C101" s="179" t="s">
        <v>254</v>
      </c>
      <c r="D101" s="179" t="s">
        <v>242</v>
      </c>
      <c r="E101" s="180" t="s">
        <v>2716</v>
      </c>
      <c r="F101" s="181" t="s">
        <v>2717</v>
      </c>
      <c r="G101" s="182" t="s">
        <v>626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47</v>
      </c>
      <c r="O101" s="65"/>
      <c r="P101" s="188">
        <f>O101*H101</f>
        <v>0</v>
      </c>
      <c r="Q101" s="188">
        <v>2.1839999999999998E-2</v>
      </c>
      <c r="R101" s="188">
        <f>Q101*H101</f>
        <v>2.1839999999999998E-2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331</v>
      </c>
      <c r="AT101" s="190" t="s">
        <v>242</v>
      </c>
      <c r="AU101" s="190" t="s">
        <v>86</v>
      </c>
      <c r="AY101" s="18" t="s">
        <v>237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84</v>
      </c>
      <c r="BK101" s="191">
        <f>ROUND(I101*H101,2)</f>
        <v>0</v>
      </c>
      <c r="BL101" s="18" t="s">
        <v>331</v>
      </c>
      <c r="BM101" s="190" t="s">
        <v>2718</v>
      </c>
    </row>
    <row r="102" spans="1:65" s="2" customFormat="1" ht="10">
      <c r="A102" s="35"/>
      <c r="B102" s="36"/>
      <c r="C102" s="37"/>
      <c r="D102" s="192" t="s">
        <v>249</v>
      </c>
      <c r="E102" s="37"/>
      <c r="F102" s="193" t="s">
        <v>2717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249</v>
      </c>
      <c r="AU102" s="18" t="s">
        <v>86</v>
      </c>
    </row>
    <row r="103" spans="1:65" s="2" customFormat="1" ht="45">
      <c r="A103" s="35"/>
      <c r="B103" s="36"/>
      <c r="C103" s="37"/>
      <c r="D103" s="192" t="s">
        <v>345</v>
      </c>
      <c r="E103" s="37"/>
      <c r="F103" s="221" t="s">
        <v>2719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345</v>
      </c>
      <c r="AU103" s="18" t="s">
        <v>86</v>
      </c>
    </row>
    <row r="104" spans="1:65" s="2" customFormat="1" ht="14.4" customHeight="1">
      <c r="A104" s="35"/>
      <c r="B104" s="36"/>
      <c r="C104" s="179" t="s">
        <v>239</v>
      </c>
      <c r="D104" s="179" t="s">
        <v>242</v>
      </c>
      <c r="E104" s="180" t="s">
        <v>2720</v>
      </c>
      <c r="F104" s="181" t="s">
        <v>2721</v>
      </c>
      <c r="G104" s="182" t="s">
        <v>626</v>
      </c>
      <c r="H104" s="183">
        <v>1</v>
      </c>
      <c r="I104" s="184"/>
      <c r="J104" s="185">
        <f>ROUND(I104*H104,2)</f>
        <v>0</v>
      </c>
      <c r="K104" s="181" t="s">
        <v>19</v>
      </c>
      <c r="L104" s="40"/>
      <c r="M104" s="186" t="s">
        <v>19</v>
      </c>
      <c r="N104" s="187" t="s">
        <v>47</v>
      </c>
      <c r="O104" s="65"/>
      <c r="P104" s="188">
        <f>O104*H104</f>
        <v>0</v>
      </c>
      <c r="Q104" s="188">
        <v>2.1839999999999998E-2</v>
      </c>
      <c r="R104" s="188">
        <f>Q104*H104</f>
        <v>2.1839999999999998E-2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331</v>
      </c>
      <c r="AT104" s="190" t="s">
        <v>242</v>
      </c>
      <c r="AU104" s="190" t="s">
        <v>86</v>
      </c>
      <c r="AY104" s="18" t="s">
        <v>237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84</v>
      </c>
      <c r="BK104" s="191">
        <f>ROUND(I104*H104,2)</f>
        <v>0</v>
      </c>
      <c r="BL104" s="18" t="s">
        <v>331</v>
      </c>
      <c r="BM104" s="190" t="s">
        <v>2722</v>
      </c>
    </row>
    <row r="105" spans="1:65" s="2" customFormat="1" ht="10">
      <c r="A105" s="35"/>
      <c r="B105" s="36"/>
      <c r="C105" s="37"/>
      <c r="D105" s="192" t="s">
        <v>249</v>
      </c>
      <c r="E105" s="37"/>
      <c r="F105" s="193" t="s">
        <v>2721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86</v>
      </c>
    </row>
    <row r="106" spans="1:65" s="2" customFormat="1" ht="45">
      <c r="A106" s="35"/>
      <c r="B106" s="36"/>
      <c r="C106" s="37"/>
      <c r="D106" s="192" t="s">
        <v>345</v>
      </c>
      <c r="E106" s="37"/>
      <c r="F106" s="221" t="s">
        <v>2723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345</v>
      </c>
      <c r="AU106" s="18" t="s">
        <v>86</v>
      </c>
    </row>
    <row r="107" spans="1:65" s="12" customFormat="1" ht="22.75" customHeight="1">
      <c r="B107" s="163"/>
      <c r="C107" s="164"/>
      <c r="D107" s="165" t="s">
        <v>75</v>
      </c>
      <c r="E107" s="177" t="s">
        <v>2724</v>
      </c>
      <c r="F107" s="177" t="s">
        <v>2725</v>
      </c>
      <c r="G107" s="164"/>
      <c r="H107" s="164"/>
      <c r="I107" s="167"/>
      <c r="J107" s="178">
        <f>BK107</f>
        <v>0</v>
      </c>
      <c r="K107" s="164"/>
      <c r="L107" s="169"/>
      <c r="M107" s="170"/>
      <c r="N107" s="171"/>
      <c r="O107" s="171"/>
      <c r="P107" s="172">
        <f>SUM(P108:P152)</f>
        <v>0</v>
      </c>
      <c r="Q107" s="171"/>
      <c r="R107" s="172">
        <f>SUM(R108:R152)</f>
        <v>0.45769999999999994</v>
      </c>
      <c r="S107" s="171"/>
      <c r="T107" s="173">
        <f>SUM(T108:T152)</f>
        <v>0</v>
      </c>
      <c r="AR107" s="174" t="s">
        <v>86</v>
      </c>
      <c r="AT107" s="175" t="s">
        <v>75</v>
      </c>
      <c r="AU107" s="175" t="s">
        <v>84</v>
      </c>
      <c r="AY107" s="174" t="s">
        <v>237</v>
      </c>
      <c r="BK107" s="176">
        <f>SUM(BK108:BK152)</f>
        <v>0</v>
      </c>
    </row>
    <row r="108" spans="1:65" s="2" customFormat="1" ht="14.4" customHeight="1">
      <c r="A108" s="35"/>
      <c r="B108" s="36"/>
      <c r="C108" s="179" t="s">
        <v>276</v>
      </c>
      <c r="D108" s="179" t="s">
        <v>242</v>
      </c>
      <c r="E108" s="180" t="s">
        <v>2726</v>
      </c>
      <c r="F108" s="181" t="s">
        <v>2727</v>
      </c>
      <c r="G108" s="182" t="s">
        <v>424</v>
      </c>
      <c r="H108" s="183">
        <v>35</v>
      </c>
      <c r="I108" s="184"/>
      <c r="J108" s="185">
        <f>ROUND(I108*H108,2)</f>
        <v>0</v>
      </c>
      <c r="K108" s="181" t="s">
        <v>246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1.5E-3</v>
      </c>
      <c r="R108" s="188">
        <f>Q108*H108</f>
        <v>5.2499999999999998E-2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331</v>
      </c>
      <c r="AT108" s="190" t="s">
        <v>242</v>
      </c>
      <c r="AU108" s="190" t="s">
        <v>86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331</v>
      </c>
      <c r="BM108" s="190" t="s">
        <v>2728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2729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2" customFormat="1" ht="10">
      <c r="A110" s="35"/>
      <c r="B110" s="36"/>
      <c r="C110" s="37"/>
      <c r="D110" s="197" t="s">
        <v>250</v>
      </c>
      <c r="E110" s="37"/>
      <c r="F110" s="198" t="s">
        <v>2730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250</v>
      </c>
      <c r="AU110" s="18" t="s">
        <v>86</v>
      </c>
    </row>
    <row r="111" spans="1:65" s="2" customFormat="1" ht="18">
      <c r="A111" s="35"/>
      <c r="B111" s="36"/>
      <c r="C111" s="37"/>
      <c r="D111" s="192" t="s">
        <v>345</v>
      </c>
      <c r="E111" s="37"/>
      <c r="F111" s="221" t="s">
        <v>2731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345</v>
      </c>
      <c r="AU111" s="18" t="s">
        <v>86</v>
      </c>
    </row>
    <row r="112" spans="1:65" s="2" customFormat="1" ht="14.4" customHeight="1">
      <c r="A112" s="35"/>
      <c r="B112" s="36"/>
      <c r="C112" s="179" t="s">
        <v>281</v>
      </c>
      <c r="D112" s="179" t="s">
        <v>242</v>
      </c>
      <c r="E112" s="180" t="s">
        <v>2732</v>
      </c>
      <c r="F112" s="181" t="s">
        <v>2733</v>
      </c>
      <c r="G112" s="182" t="s">
        <v>424</v>
      </c>
      <c r="H112" s="183">
        <v>10</v>
      </c>
      <c r="I112" s="184"/>
      <c r="J112" s="185">
        <f>ROUND(I112*H112,2)</f>
        <v>0</v>
      </c>
      <c r="K112" s="181" t="s">
        <v>246</v>
      </c>
      <c r="L112" s="40"/>
      <c r="M112" s="186" t="s">
        <v>19</v>
      </c>
      <c r="N112" s="187" t="s">
        <v>47</v>
      </c>
      <c r="O112" s="65"/>
      <c r="P112" s="188">
        <f>O112*H112</f>
        <v>0</v>
      </c>
      <c r="Q112" s="188">
        <v>1.9400000000000001E-3</v>
      </c>
      <c r="R112" s="188">
        <f>Q112*H112</f>
        <v>1.9400000000000001E-2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331</v>
      </c>
      <c r="AT112" s="190" t="s">
        <v>242</v>
      </c>
      <c r="AU112" s="190" t="s">
        <v>86</v>
      </c>
      <c r="AY112" s="18" t="s">
        <v>237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84</v>
      </c>
      <c r="BK112" s="191">
        <f>ROUND(I112*H112,2)</f>
        <v>0</v>
      </c>
      <c r="BL112" s="18" t="s">
        <v>331</v>
      </c>
      <c r="BM112" s="190" t="s">
        <v>2734</v>
      </c>
    </row>
    <row r="113" spans="1:65" s="2" customFormat="1" ht="10">
      <c r="A113" s="35"/>
      <c r="B113" s="36"/>
      <c r="C113" s="37"/>
      <c r="D113" s="192" t="s">
        <v>249</v>
      </c>
      <c r="E113" s="37"/>
      <c r="F113" s="193" t="s">
        <v>2735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249</v>
      </c>
      <c r="AU113" s="18" t="s">
        <v>86</v>
      </c>
    </row>
    <row r="114" spans="1:65" s="2" customFormat="1" ht="10">
      <c r="A114" s="35"/>
      <c r="B114" s="36"/>
      <c r="C114" s="37"/>
      <c r="D114" s="197" t="s">
        <v>250</v>
      </c>
      <c r="E114" s="37"/>
      <c r="F114" s="198" t="s">
        <v>2736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250</v>
      </c>
      <c r="AU114" s="18" t="s">
        <v>86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2731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86</v>
      </c>
    </row>
    <row r="116" spans="1:65" s="2" customFormat="1" ht="14.4" customHeight="1">
      <c r="A116" s="35"/>
      <c r="B116" s="36"/>
      <c r="C116" s="179" t="s">
        <v>288</v>
      </c>
      <c r="D116" s="179" t="s">
        <v>242</v>
      </c>
      <c r="E116" s="180" t="s">
        <v>2737</v>
      </c>
      <c r="F116" s="181" t="s">
        <v>2738</v>
      </c>
      <c r="G116" s="182" t="s">
        <v>424</v>
      </c>
      <c r="H116" s="183">
        <v>120</v>
      </c>
      <c r="I116" s="184"/>
      <c r="J116" s="185">
        <f>ROUND(I116*H116,2)</f>
        <v>0</v>
      </c>
      <c r="K116" s="181" t="s">
        <v>246</v>
      </c>
      <c r="L116" s="40"/>
      <c r="M116" s="186" t="s">
        <v>19</v>
      </c>
      <c r="N116" s="187" t="s">
        <v>47</v>
      </c>
      <c r="O116" s="65"/>
      <c r="P116" s="188">
        <f>O116*H116</f>
        <v>0</v>
      </c>
      <c r="Q116" s="188">
        <v>2.6099999999999999E-3</v>
      </c>
      <c r="R116" s="188">
        <f>Q116*H116</f>
        <v>0.31319999999999998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331</v>
      </c>
      <c r="AT116" s="190" t="s">
        <v>242</v>
      </c>
      <c r="AU116" s="190" t="s">
        <v>86</v>
      </c>
      <c r="AY116" s="18" t="s">
        <v>237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84</v>
      </c>
      <c r="BK116" s="191">
        <f>ROUND(I116*H116,2)</f>
        <v>0</v>
      </c>
      <c r="BL116" s="18" t="s">
        <v>331</v>
      </c>
      <c r="BM116" s="190" t="s">
        <v>2739</v>
      </c>
    </row>
    <row r="117" spans="1:65" s="2" customFormat="1" ht="10">
      <c r="A117" s="35"/>
      <c r="B117" s="36"/>
      <c r="C117" s="37"/>
      <c r="D117" s="192" t="s">
        <v>249</v>
      </c>
      <c r="E117" s="37"/>
      <c r="F117" s="193" t="s">
        <v>2740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249</v>
      </c>
      <c r="AU117" s="18" t="s">
        <v>86</v>
      </c>
    </row>
    <row r="118" spans="1:65" s="2" customFormat="1" ht="10">
      <c r="A118" s="35"/>
      <c r="B118" s="36"/>
      <c r="C118" s="37"/>
      <c r="D118" s="197" t="s">
        <v>250</v>
      </c>
      <c r="E118" s="37"/>
      <c r="F118" s="198" t="s">
        <v>2741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250</v>
      </c>
      <c r="AU118" s="18" t="s">
        <v>86</v>
      </c>
    </row>
    <row r="119" spans="1:65" s="2" customFormat="1" ht="18">
      <c r="A119" s="35"/>
      <c r="B119" s="36"/>
      <c r="C119" s="37"/>
      <c r="D119" s="192" t="s">
        <v>345</v>
      </c>
      <c r="E119" s="37"/>
      <c r="F119" s="221" t="s">
        <v>2731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345</v>
      </c>
      <c r="AU119" s="18" t="s">
        <v>86</v>
      </c>
    </row>
    <row r="120" spans="1:65" s="2" customFormat="1" ht="14.4" customHeight="1">
      <c r="A120" s="35"/>
      <c r="B120" s="36"/>
      <c r="C120" s="179" t="s">
        <v>294</v>
      </c>
      <c r="D120" s="179" t="s">
        <v>242</v>
      </c>
      <c r="E120" s="180" t="s">
        <v>2742</v>
      </c>
      <c r="F120" s="181" t="s">
        <v>2743</v>
      </c>
      <c r="G120" s="182" t="s">
        <v>424</v>
      </c>
      <c r="H120" s="183">
        <v>45</v>
      </c>
      <c r="I120" s="184"/>
      <c r="J120" s="185">
        <f>ROUND(I120*H120,2)</f>
        <v>0</v>
      </c>
      <c r="K120" s="181" t="s">
        <v>246</v>
      </c>
      <c r="L120" s="40"/>
      <c r="M120" s="186" t="s">
        <v>19</v>
      </c>
      <c r="N120" s="187" t="s">
        <v>47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331</v>
      </c>
      <c r="AT120" s="190" t="s">
        <v>242</v>
      </c>
      <c r="AU120" s="190" t="s">
        <v>86</v>
      </c>
      <c r="AY120" s="18" t="s">
        <v>237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84</v>
      </c>
      <c r="BK120" s="191">
        <f>ROUND(I120*H120,2)</f>
        <v>0</v>
      </c>
      <c r="BL120" s="18" t="s">
        <v>331</v>
      </c>
      <c r="BM120" s="190" t="s">
        <v>2744</v>
      </c>
    </row>
    <row r="121" spans="1:65" s="2" customFormat="1" ht="10">
      <c r="A121" s="35"/>
      <c r="B121" s="36"/>
      <c r="C121" s="37"/>
      <c r="D121" s="192" t="s">
        <v>249</v>
      </c>
      <c r="E121" s="37"/>
      <c r="F121" s="193" t="s">
        <v>2745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10">
      <c r="A122" s="35"/>
      <c r="B122" s="36"/>
      <c r="C122" s="37"/>
      <c r="D122" s="197" t="s">
        <v>250</v>
      </c>
      <c r="E122" s="37"/>
      <c r="F122" s="198" t="s">
        <v>2746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250</v>
      </c>
      <c r="AU122" s="18" t="s">
        <v>86</v>
      </c>
    </row>
    <row r="123" spans="1:65" s="13" customFormat="1" ht="10">
      <c r="B123" s="199"/>
      <c r="C123" s="200"/>
      <c r="D123" s="192" t="s">
        <v>252</v>
      </c>
      <c r="E123" s="201" t="s">
        <v>19</v>
      </c>
      <c r="F123" s="202" t="s">
        <v>692</v>
      </c>
      <c r="G123" s="200"/>
      <c r="H123" s="203">
        <v>45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252</v>
      </c>
      <c r="AU123" s="209" t="s">
        <v>86</v>
      </c>
      <c r="AV123" s="13" t="s">
        <v>86</v>
      </c>
      <c r="AW123" s="13" t="s">
        <v>37</v>
      </c>
      <c r="AX123" s="13" t="s">
        <v>76</v>
      </c>
      <c r="AY123" s="209" t="s">
        <v>237</v>
      </c>
    </row>
    <row r="124" spans="1:65" s="14" customFormat="1" ht="10">
      <c r="B124" s="210"/>
      <c r="C124" s="211"/>
      <c r="D124" s="192" t="s">
        <v>252</v>
      </c>
      <c r="E124" s="212" t="s">
        <v>19</v>
      </c>
      <c r="F124" s="213" t="s">
        <v>253</v>
      </c>
      <c r="G124" s="211"/>
      <c r="H124" s="214">
        <v>45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252</v>
      </c>
      <c r="AU124" s="220" t="s">
        <v>86</v>
      </c>
      <c r="AV124" s="14" t="s">
        <v>254</v>
      </c>
      <c r="AW124" s="14" t="s">
        <v>37</v>
      </c>
      <c r="AX124" s="14" t="s">
        <v>84</v>
      </c>
      <c r="AY124" s="220" t="s">
        <v>237</v>
      </c>
    </row>
    <row r="125" spans="1:65" s="2" customFormat="1" ht="14.4" customHeight="1">
      <c r="A125" s="35"/>
      <c r="B125" s="36"/>
      <c r="C125" s="179" t="s">
        <v>299</v>
      </c>
      <c r="D125" s="179" t="s">
        <v>242</v>
      </c>
      <c r="E125" s="180" t="s">
        <v>2747</v>
      </c>
      <c r="F125" s="181" t="s">
        <v>2748</v>
      </c>
      <c r="G125" s="182" t="s">
        <v>424</v>
      </c>
      <c r="H125" s="183">
        <v>120</v>
      </c>
      <c r="I125" s="184"/>
      <c r="J125" s="185">
        <f>ROUND(I125*H125,2)</f>
        <v>0</v>
      </c>
      <c r="K125" s="181" t="s">
        <v>246</v>
      </c>
      <c r="L125" s="40"/>
      <c r="M125" s="186" t="s">
        <v>19</v>
      </c>
      <c r="N125" s="187" t="s">
        <v>47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331</v>
      </c>
      <c r="AT125" s="190" t="s">
        <v>242</v>
      </c>
      <c r="AU125" s="190" t="s">
        <v>86</v>
      </c>
      <c r="AY125" s="18" t="s">
        <v>237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84</v>
      </c>
      <c r="BK125" s="191">
        <f>ROUND(I125*H125,2)</f>
        <v>0</v>
      </c>
      <c r="BL125" s="18" t="s">
        <v>331</v>
      </c>
      <c r="BM125" s="190" t="s">
        <v>2749</v>
      </c>
    </row>
    <row r="126" spans="1:65" s="2" customFormat="1" ht="18">
      <c r="A126" s="35"/>
      <c r="B126" s="36"/>
      <c r="C126" s="37"/>
      <c r="D126" s="192" t="s">
        <v>249</v>
      </c>
      <c r="E126" s="37"/>
      <c r="F126" s="193" t="s">
        <v>2750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249</v>
      </c>
      <c r="AU126" s="18" t="s">
        <v>86</v>
      </c>
    </row>
    <row r="127" spans="1:65" s="2" customFormat="1" ht="10">
      <c r="A127" s="35"/>
      <c r="B127" s="36"/>
      <c r="C127" s="37"/>
      <c r="D127" s="197" t="s">
        <v>250</v>
      </c>
      <c r="E127" s="37"/>
      <c r="F127" s="198" t="s">
        <v>2751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250</v>
      </c>
      <c r="AU127" s="18" t="s">
        <v>86</v>
      </c>
    </row>
    <row r="128" spans="1:65" s="2" customFormat="1" ht="14.4" customHeight="1">
      <c r="A128" s="35"/>
      <c r="B128" s="36"/>
      <c r="C128" s="179" t="s">
        <v>304</v>
      </c>
      <c r="D128" s="179" t="s">
        <v>242</v>
      </c>
      <c r="E128" s="180" t="s">
        <v>2752</v>
      </c>
      <c r="F128" s="181" t="s">
        <v>2753</v>
      </c>
      <c r="G128" s="182" t="s">
        <v>370</v>
      </c>
      <c r="H128" s="183">
        <v>10</v>
      </c>
      <c r="I128" s="184"/>
      <c r="J128" s="185">
        <f>ROUND(I128*H128,2)</f>
        <v>0</v>
      </c>
      <c r="K128" s="181" t="s">
        <v>246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2.1199999999999999E-3</v>
      </c>
      <c r="R128" s="188">
        <f>Q128*H128</f>
        <v>2.12E-2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331</v>
      </c>
      <c r="AT128" s="190" t="s">
        <v>242</v>
      </c>
      <c r="AU128" s="190" t="s">
        <v>86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331</v>
      </c>
      <c r="BM128" s="190" t="s">
        <v>2754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2755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86</v>
      </c>
    </row>
    <row r="130" spans="1:65" s="2" customFormat="1" ht="10">
      <c r="A130" s="35"/>
      <c r="B130" s="36"/>
      <c r="C130" s="37"/>
      <c r="D130" s="197" t="s">
        <v>250</v>
      </c>
      <c r="E130" s="37"/>
      <c r="F130" s="198" t="s">
        <v>2756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250</v>
      </c>
      <c r="AU130" s="18" t="s">
        <v>86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299</v>
      </c>
      <c r="G131" s="200"/>
      <c r="H131" s="203">
        <v>10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86</v>
      </c>
      <c r="AV131" s="13" t="s">
        <v>86</v>
      </c>
      <c r="AW131" s="13" t="s">
        <v>37</v>
      </c>
      <c r="AX131" s="13" t="s">
        <v>84</v>
      </c>
      <c r="AY131" s="209" t="s">
        <v>237</v>
      </c>
    </row>
    <row r="132" spans="1:65" s="2" customFormat="1" ht="14.4" customHeight="1">
      <c r="A132" s="35"/>
      <c r="B132" s="36"/>
      <c r="C132" s="179" t="s">
        <v>309</v>
      </c>
      <c r="D132" s="179" t="s">
        <v>242</v>
      </c>
      <c r="E132" s="180" t="s">
        <v>2757</v>
      </c>
      <c r="F132" s="181" t="s">
        <v>2758</v>
      </c>
      <c r="G132" s="182" t="s">
        <v>370</v>
      </c>
      <c r="H132" s="183">
        <v>10</v>
      </c>
      <c r="I132" s="184"/>
      <c r="J132" s="185">
        <f>ROUND(I132*H132,2)</f>
        <v>0</v>
      </c>
      <c r="K132" s="181" t="s">
        <v>246</v>
      </c>
      <c r="L132" s="40"/>
      <c r="M132" s="186" t="s">
        <v>19</v>
      </c>
      <c r="N132" s="187" t="s">
        <v>47</v>
      </c>
      <c r="O132" s="65"/>
      <c r="P132" s="188">
        <f>O132*H132</f>
        <v>0</v>
      </c>
      <c r="Q132" s="188">
        <v>2.14E-3</v>
      </c>
      <c r="R132" s="188">
        <f>Q132*H132</f>
        <v>2.1399999999999999E-2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331</v>
      </c>
      <c r="AT132" s="190" t="s">
        <v>242</v>
      </c>
      <c r="AU132" s="190" t="s">
        <v>86</v>
      </c>
      <c r="AY132" s="18" t="s">
        <v>237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84</v>
      </c>
      <c r="BK132" s="191">
        <f>ROUND(I132*H132,2)</f>
        <v>0</v>
      </c>
      <c r="BL132" s="18" t="s">
        <v>331</v>
      </c>
      <c r="BM132" s="190" t="s">
        <v>2759</v>
      </c>
    </row>
    <row r="133" spans="1:65" s="2" customFormat="1" ht="10">
      <c r="A133" s="35"/>
      <c r="B133" s="36"/>
      <c r="C133" s="37"/>
      <c r="D133" s="192" t="s">
        <v>249</v>
      </c>
      <c r="E133" s="37"/>
      <c r="F133" s="193" t="s">
        <v>2760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10">
      <c r="A134" s="35"/>
      <c r="B134" s="36"/>
      <c r="C134" s="37"/>
      <c r="D134" s="197" t="s">
        <v>250</v>
      </c>
      <c r="E134" s="37"/>
      <c r="F134" s="198" t="s">
        <v>2761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250</v>
      </c>
      <c r="AU134" s="18" t="s">
        <v>86</v>
      </c>
    </row>
    <row r="135" spans="1:65" s="13" customFormat="1" ht="10">
      <c r="B135" s="199"/>
      <c r="C135" s="200"/>
      <c r="D135" s="192" t="s">
        <v>252</v>
      </c>
      <c r="E135" s="201" t="s">
        <v>19</v>
      </c>
      <c r="F135" s="202" t="s">
        <v>299</v>
      </c>
      <c r="G135" s="200"/>
      <c r="H135" s="203">
        <v>10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252</v>
      </c>
      <c r="AU135" s="209" t="s">
        <v>86</v>
      </c>
      <c r="AV135" s="13" t="s">
        <v>86</v>
      </c>
      <c r="AW135" s="13" t="s">
        <v>37</v>
      </c>
      <c r="AX135" s="13" t="s">
        <v>76</v>
      </c>
      <c r="AY135" s="209" t="s">
        <v>237</v>
      </c>
    </row>
    <row r="136" spans="1:65" s="14" customFormat="1" ht="10">
      <c r="B136" s="210"/>
      <c r="C136" s="211"/>
      <c r="D136" s="192" t="s">
        <v>252</v>
      </c>
      <c r="E136" s="212" t="s">
        <v>19</v>
      </c>
      <c r="F136" s="213" t="s">
        <v>253</v>
      </c>
      <c r="G136" s="211"/>
      <c r="H136" s="214">
        <v>10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252</v>
      </c>
      <c r="AU136" s="220" t="s">
        <v>86</v>
      </c>
      <c r="AV136" s="14" t="s">
        <v>254</v>
      </c>
      <c r="AW136" s="14" t="s">
        <v>37</v>
      </c>
      <c r="AX136" s="14" t="s">
        <v>84</v>
      </c>
      <c r="AY136" s="220" t="s">
        <v>237</v>
      </c>
    </row>
    <row r="137" spans="1:65" s="2" customFormat="1" ht="19.75" customHeight="1">
      <c r="A137" s="35"/>
      <c r="B137" s="36"/>
      <c r="C137" s="179" t="s">
        <v>315</v>
      </c>
      <c r="D137" s="179" t="s">
        <v>242</v>
      </c>
      <c r="E137" s="180" t="s">
        <v>2762</v>
      </c>
      <c r="F137" s="181" t="s">
        <v>2763</v>
      </c>
      <c r="G137" s="182" t="s">
        <v>424</v>
      </c>
      <c r="H137" s="183">
        <v>45</v>
      </c>
      <c r="I137" s="184"/>
      <c r="J137" s="185">
        <f>ROUND(I137*H137,2)</f>
        <v>0</v>
      </c>
      <c r="K137" s="181" t="s">
        <v>246</v>
      </c>
      <c r="L137" s="40"/>
      <c r="M137" s="186" t="s">
        <v>19</v>
      </c>
      <c r="N137" s="187" t="s">
        <v>47</v>
      </c>
      <c r="O137" s="65"/>
      <c r="P137" s="188">
        <f>O137*H137</f>
        <v>0</v>
      </c>
      <c r="Q137" s="188">
        <v>1.6000000000000001E-4</v>
      </c>
      <c r="R137" s="188">
        <f>Q137*H137</f>
        <v>7.2000000000000007E-3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331</v>
      </c>
      <c r="AT137" s="190" t="s">
        <v>242</v>
      </c>
      <c r="AU137" s="190" t="s">
        <v>86</v>
      </c>
      <c r="AY137" s="18" t="s">
        <v>237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84</v>
      </c>
      <c r="BK137" s="191">
        <f>ROUND(I137*H137,2)</f>
        <v>0</v>
      </c>
      <c r="BL137" s="18" t="s">
        <v>331</v>
      </c>
      <c r="BM137" s="190" t="s">
        <v>2764</v>
      </c>
    </row>
    <row r="138" spans="1:65" s="2" customFormat="1" ht="18">
      <c r="A138" s="35"/>
      <c r="B138" s="36"/>
      <c r="C138" s="37"/>
      <c r="D138" s="192" t="s">
        <v>249</v>
      </c>
      <c r="E138" s="37"/>
      <c r="F138" s="193" t="s">
        <v>2765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249</v>
      </c>
      <c r="AU138" s="18" t="s">
        <v>86</v>
      </c>
    </row>
    <row r="139" spans="1:65" s="2" customFormat="1" ht="10">
      <c r="A139" s="35"/>
      <c r="B139" s="36"/>
      <c r="C139" s="37"/>
      <c r="D139" s="197" t="s">
        <v>250</v>
      </c>
      <c r="E139" s="37"/>
      <c r="F139" s="198" t="s">
        <v>2766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250</v>
      </c>
      <c r="AU139" s="18" t="s">
        <v>86</v>
      </c>
    </row>
    <row r="140" spans="1:65" s="13" customFormat="1" ht="10">
      <c r="B140" s="199"/>
      <c r="C140" s="200"/>
      <c r="D140" s="192" t="s">
        <v>252</v>
      </c>
      <c r="E140" s="201" t="s">
        <v>19</v>
      </c>
      <c r="F140" s="202" t="s">
        <v>692</v>
      </c>
      <c r="G140" s="200"/>
      <c r="H140" s="203">
        <v>45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252</v>
      </c>
      <c r="AU140" s="209" t="s">
        <v>86</v>
      </c>
      <c r="AV140" s="13" t="s">
        <v>86</v>
      </c>
      <c r="AW140" s="13" t="s">
        <v>37</v>
      </c>
      <c r="AX140" s="13" t="s">
        <v>76</v>
      </c>
      <c r="AY140" s="209" t="s">
        <v>237</v>
      </c>
    </row>
    <row r="141" spans="1:65" s="14" customFormat="1" ht="10">
      <c r="B141" s="210"/>
      <c r="C141" s="211"/>
      <c r="D141" s="192" t="s">
        <v>252</v>
      </c>
      <c r="E141" s="212" t="s">
        <v>19</v>
      </c>
      <c r="F141" s="213" t="s">
        <v>253</v>
      </c>
      <c r="G141" s="211"/>
      <c r="H141" s="214">
        <v>45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252</v>
      </c>
      <c r="AU141" s="220" t="s">
        <v>86</v>
      </c>
      <c r="AV141" s="14" t="s">
        <v>254</v>
      </c>
      <c r="AW141" s="14" t="s">
        <v>37</v>
      </c>
      <c r="AX141" s="14" t="s">
        <v>84</v>
      </c>
      <c r="AY141" s="220" t="s">
        <v>237</v>
      </c>
    </row>
    <row r="142" spans="1:65" s="2" customFormat="1" ht="19.75" customHeight="1">
      <c r="A142" s="35"/>
      <c r="B142" s="36"/>
      <c r="C142" s="179" t="s">
        <v>322</v>
      </c>
      <c r="D142" s="179" t="s">
        <v>242</v>
      </c>
      <c r="E142" s="180" t="s">
        <v>2767</v>
      </c>
      <c r="F142" s="181" t="s">
        <v>2768</v>
      </c>
      <c r="G142" s="182" t="s">
        <v>424</v>
      </c>
      <c r="H142" s="183">
        <v>120</v>
      </c>
      <c r="I142" s="184"/>
      <c r="J142" s="185">
        <f>ROUND(I142*H142,2)</f>
        <v>0</v>
      </c>
      <c r="K142" s="181" t="s">
        <v>246</v>
      </c>
      <c r="L142" s="40"/>
      <c r="M142" s="186" t="s">
        <v>19</v>
      </c>
      <c r="N142" s="187" t="s">
        <v>47</v>
      </c>
      <c r="O142" s="65"/>
      <c r="P142" s="188">
        <f>O142*H142</f>
        <v>0</v>
      </c>
      <c r="Q142" s="188">
        <v>1.9000000000000001E-4</v>
      </c>
      <c r="R142" s="188">
        <f>Q142*H142</f>
        <v>2.2800000000000001E-2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331</v>
      </c>
      <c r="AT142" s="190" t="s">
        <v>242</v>
      </c>
      <c r="AU142" s="190" t="s">
        <v>86</v>
      </c>
      <c r="AY142" s="18" t="s">
        <v>237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84</v>
      </c>
      <c r="BK142" s="191">
        <f>ROUND(I142*H142,2)</f>
        <v>0</v>
      </c>
      <c r="BL142" s="18" t="s">
        <v>331</v>
      </c>
      <c r="BM142" s="190" t="s">
        <v>2769</v>
      </c>
    </row>
    <row r="143" spans="1:65" s="2" customFormat="1" ht="18">
      <c r="A143" s="35"/>
      <c r="B143" s="36"/>
      <c r="C143" s="37"/>
      <c r="D143" s="192" t="s">
        <v>249</v>
      </c>
      <c r="E143" s="37"/>
      <c r="F143" s="193" t="s">
        <v>2770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10">
      <c r="A144" s="35"/>
      <c r="B144" s="36"/>
      <c r="C144" s="37"/>
      <c r="D144" s="197" t="s">
        <v>250</v>
      </c>
      <c r="E144" s="37"/>
      <c r="F144" s="198" t="s">
        <v>2771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250</v>
      </c>
      <c r="AU144" s="18" t="s">
        <v>86</v>
      </c>
    </row>
    <row r="145" spans="1:65" s="13" customFormat="1" ht="10">
      <c r="B145" s="199"/>
      <c r="C145" s="200"/>
      <c r="D145" s="192" t="s">
        <v>252</v>
      </c>
      <c r="E145" s="201" t="s">
        <v>19</v>
      </c>
      <c r="F145" s="202" t="s">
        <v>2772</v>
      </c>
      <c r="G145" s="200"/>
      <c r="H145" s="203">
        <v>120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252</v>
      </c>
      <c r="AU145" s="209" t="s">
        <v>86</v>
      </c>
      <c r="AV145" s="13" t="s">
        <v>86</v>
      </c>
      <c r="AW145" s="13" t="s">
        <v>37</v>
      </c>
      <c r="AX145" s="13" t="s">
        <v>76</v>
      </c>
      <c r="AY145" s="209" t="s">
        <v>237</v>
      </c>
    </row>
    <row r="146" spans="1:65" s="14" customFormat="1" ht="10">
      <c r="B146" s="210"/>
      <c r="C146" s="211"/>
      <c r="D146" s="192" t="s">
        <v>252</v>
      </c>
      <c r="E146" s="212" t="s">
        <v>19</v>
      </c>
      <c r="F146" s="213" t="s">
        <v>253</v>
      </c>
      <c r="G146" s="211"/>
      <c r="H146" s="214">
        <v>120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252</v>
      </c>
      <c r="AU146" s="220" t="s">
        <v>86</v>
      </c>
      <c r="AV146" s="14" t="s">
        <v>254</v>
      </c>
      <c r="AW146" s="14" t="s">
        <v>37</v>
      </c>
      <c r="AX146" s="14" t="s">
        <v>84</v>
      </c>
      <c r="AY146" s="220" t="s">
        <v>237</v>
      </c>
    </row>
    <row r="147" spans="1:65" s="2" customFormat="1" ht="14.4" customHeight="1">
      <c r="A147" s="35"/>
      <c r="B147" s="36"/>
      <c r="C147" s="179" t="s">
        <v>8</v>
      </c>
      <c r="D147" s="179" t="s">
        <v>242</v>
      </c>
      <c r="E147" s="180" t="s">
        <v>2773</v>
      </c>
      <c r="F147" s="181" t="s">
        <v>2774</v>
      </c>
      <c r="G147" s="182" t="s">
        <v>567</v>
      </c>
      <c r="H147" s="183">
        <v>0.45800000000000002</v>
      </c>
      <c r="I147" s="184"/>
      <c r="J147" s="185">
        <f>ROUND(I147*H147,2)</f>
        <v>0</v>
      </c>
      <c r="K147" s="181" t="s">
        <v>246</v>
      </c>
      <c r="L147" s="40"/>
      <c r="M147" s="186" t="s">
        <v>19</v>
      </c>
      <c r="N147" s="187" t="s">
        <v>47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331</v>
      </c>
      <c r="AT147" s="190" t="s">
        <v>242</v>
      </c>
      <c r="AU147" s="190" t="s">
        <v>86</v>
      </c>
      <c r="AY147" s="18" t="s">
        <v>237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84</v>
      </c>
      <c r="BK147" s="191">
        <f>ROUND(I147*H147,2)</f>
        <v>0</v>
      </c>
      <c r="BL147" s="18" t="s">
        <v>331</v>
      </c>
      <c r="BM147" s="190" t="s">
        <v>2775</v>
      </c>
    </row>
    <row r="148" spans="1:65" s="2" customFormat="1" ht="18">
      <c r="A148" s="35"/>
      <c r="B148" s="36"/>
      <c r="C148" s="37"/>
      <c r="D148" s="192" t="s">
        <v>249</v>
      </c>
      <c r="E148" s="37"/>
      <c r="F148" s="193" t="s">
        <v>2776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249</v>
      </c>
      <c r="AU148" s="18" t="s">
        <v>86</v>
      </c>
    </row>
    <row r="149" spans="1:65" s="2" customFormat="1" ht="10">
      <c r="A149" s="35"/>
      <c r="B149" s="36"/>
      <c r="C149" s="37"/>
      <c r="D149" s="197" t="s">
        <v>250</v>
      </c>
      <c r="E149" s="37"/>
      <c r="F149" s="198" t="s">
        <v>2777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250</v>
      </c>
      <c r="AU149" s="18" t="s">
        <v>86</v>
      </c>
    </row>
    <row r="150" spans="1:65" s="2" customFormat="1" ht="14.4" customHeight="1">
      <c r="A150" s="35"/>
      <c r="B150" s="36"/>
      <c r="C150" s="179" t="s">
        <v>331</v>
      </c>
      <c r="D150" s="179" t="s">
        <v>242</v>
      </c>
      <c r="E150" s="180" t="s">
        <v>2778</v>
      </c>
      <c r="F150" s="181" t="s">
        <v>2779</v>
      </c>
      <c r="G150" s="182" t="s">
        <v>567</v>
      </c>
      <c r="H150" s="183">
        <v>0.45800000000000002</v>
      </c>
      <c r="I150" s="184"/>
      <c r="J150" s="185">
        <f>ROUND(I150*H150,2)</f>
        <v>0</v>
      </c>
      <c r="K150" s="181" t="s">
        <v>246</v>
      </c>
      <c r="L150" s="40"/>
      <c r="M150" s="186" t="s">
        <v>19</v>
      </c>
      <c r="N150" s="187" t="s">
        <v>47</v>
      </c>
      <c r="O150" s="65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331</v>
      </c>
      <c r="AT150" s="190" t="s">
        <v>242</v>
      </c>
      <c r="AU150" s="190" t="s">
        <v>86</v>
      </c>
      <c r="AY150" s="18" t="s">
        <v>237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84</v>
      </c>
      <c r="BK150" s="191">
        <f>ROUND(I150*H150,2)</f>
        <v>0</v>
      </c>
      <c r="BL150" s="18" t="s">
        <v>331</v>
      </c>
      <c r="BM150" s="190" t="s">
        <v>2780</v>
      </c>
    </row>
    <row r="151" spans="1:65" s="2" customFormat="1" ht="18">
      <c r="A151" s="35"/>
      <c r="B151" s="36"/>
      <c r="C151" s="37"/>
      <c r="D151" s="192" t="s">
        <v>249</v>
      </c>
      <c r="E151" s="37"/>
      <c r="F151" s="193" t="s">
        <v>2781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249</v>
      </c>
      <c r="AU151" s="18" t="s">
        <v>86</v>
      </c>
    </row>
    <row r="152" spans="1:65" s="2" customFormat="1" ht="10">
      <c r="A152" s="35"/>
      <c r="B152" s="36"/>
      <c r="C152" s="37"/>
      <c r="D152" s="197" t="s">
        <v>250</v>
      </c>
      <c r="E152" s="37"/>
      <c r="F152" s="198" t="s">
        <v>2782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250</v>
      </c>
      <c r="AU152" s="18" t="s">
        <v>86</v>
      </c>
    </row>
    <row r="153" spans="1:65" s="12" customFormat="1" ht="22.75" customHeight="1">
      <c r="B153" s="163"/>
      <c r="C153" s="164"/>
      <c r="D153" s="165" t="s">
        <v>75</v>
      </c>
      <c r="E153" s="177" t="s">
        <v>2783</v>
      </c>
      <c r="F153" s="177" t="s">
        <v>2784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SUM(P154:P224)</f>
        <v>0</v>
      </c>
      <c r="Q153" s="171"/>
      <c r="R153" s="172">
        <f>SUM(R154:R224)</f>
        <v>4.5510000000000002E-2</v>
      </c>
      <c r="S153" s="171"/>
      <c r="T153" s="173">
        <f>SUM(T154:T224)</f>
        <v>0</v>
      </c>
      <c r="AR153" s="174" t="s">
        <v>86</v>
      </c>
      <c r="AT153" s="175" t="s">
        <v>75</v>
      </c>
      <c r="AU153" s="175" t="s">
        <v>84</v>
      </c>
      <c r="AY153" s="174" t="s">
        <v>237</v>
      </c>
      <c r="BK153" s="176">
        <f>SUM(BK154:BK224)</f>
        <v>0</v>
      </c>
    </row>
    <row r="154" spans="1:65" s="2" customFormat="1" ht="14.4" customHeight="1">
      <c r="A154" s="35"/>
      <c r="B154" s="36"/>
      <c r="C154" s="179" t="s">
        <v>335</v>
      </c>
      <c r="D154" s="179" t="s">
        <v>242</v>
      </c>
      <c r="E154" s="180" t="s">
        <v>2785</v>
      </c>
      <c r="F154" s="181" t="s">
        <v>2786</v>
      </c>
      <c r="G154" s="182" t="s">
        <v>370</v>
      </c>
      <c r="H154" s="183">
        <v>6</v>
      </c>
      <c r="I154" s="184"/>
      <c r="J154" s="185">
        <f>ROUND(I154*H154,2)</f>
        <v>0</v>
      </c>
      <c r="K154" s="181" t="s">
        <v>246</v>
      </c>
      <c r="L154" s="40"/>
      <c r="M154" s="186" t="s">
        <v>19</v>
      </c>
      <c r="N154" s="187" t="s">
        <v>47</v>
      </c>
      <c r="O154" s="65"/>
      <c r="P154" s="188">
        <f>O154*H154</f>
        <v>0</v>
      </c>
      <c r="Q154" s="188">
        <v>3.0000000000000001E-5</v>
      </c>
      <c r="R154" s="188">
        <f>Q154*H154</f>
        <v>1.8000000000000001E-4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331</v>
      </c>
      <c r="AT154" s="190" t="s">
        <v>242</v>
      </c>
      <c r="AU154" s="190" t="s">
        <v>86</v>
      </c>
      <c r="AY154" s="18" t="s">
        <v>237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84</v>
      </c>
      <c r="BK154" s="191">
        <f>ROUND(I154*H154,2)</f>
        <v>0</v>
      </c>
      <c r="BL154" s="18" t="s">
        <v>331</v>
      </c>
      <c r="BM154" s="190" t="s">
        <v>2787</v>
      </c>
    </row>
    <row r="155" spans="1:65" s="2" customFormat="1" ht="10">
      <c r="A155" s="35"/>
      <c r="B155" s="36"/>
      <c r="C155" s="37"/>
      <c r="D155" s="192" t="s">
        <v>249</v>
      </c>
      <c r="E155" s="37"/>
      <c r="F155" s="193" t="s">
        <v>2788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10">
      <c r="A156" s="35"/>
      <c r="B156" s="36"/>
      <c r="C156" s="37"/>
      <c r="D156" s="197" t="s">
        <v>250</v>
      </c>
      <c r="E156" s="37"/>
      <c r="F156" s="198" t="s">
        <v>2789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250</v>
      </c>
      <c r="AU156" s="18" t="s">
        <v>86</v>
      </c>
    </row>
    <row r="157" spans="1:65" s="2" customFormat="1" ht="14.4" customHeight="1">
      <c r="A157" s="35"/>
      <c r="B157" s="36"/>
      <c r="C157" s="179" t="s">
        <v>340</v>
      </c>
      <c r="D157" s="179" t="s">
        <v>242</v>
      </c>
      <c r="E157" s="180" t="s">
        <v>2790</v>
      </c>
      <c r="F157" s="181" t="s">
        <v>2791</v>
      </c>
      <c r="G157" s="182" t="s">
        <v>370</v>
      </c>
      <c r="H157" s="183">
        <v>2</v>
      </c>
      <c r="I157" s="184"/>
      <c r="J157" s="185">
        <f>ROUND(I157*H157,2)</f>
        <v>0</v>
      </c>
      <c r="K157" s="181" t="s">
        <v>246</v>
      </c>
      <c r="L157" s="40"/>
      <c r="M157" s="186" t="s">
        <v>19</v>
      </c>
      <c r="N157" s="187" t="s">
        <v>47</v>
      </c>
      <c r="O157" s="65"/>
      <c r="P157" s="188">
        <f>O157*H157</f>
        <v>0</v>
      </c>
      <c r="Q157" s="188">
        <v>3.0000000000000001E-5</v>
      </c>
      <c r="R157" s="188">
        <f>Q157*H157</f>
        <v>6.0000000000000002E-5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331</v>
      </c>
      <c r="AT157" s="190" t="s">
        <v>242</v>
      </c>
      <c r="AU157" s="190" t="s">
        <v>86</v>
      </c>
      <c r="AY157" s="18" t="s">
        <v>237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84</v>
      </c>
      <c r="BK157" s="191">
        <f>ROUND(I157*H157,2)</f>
        <v>0</v>
      </c>
      <c r="BL157" s="18" t="s">
        <v>331</v>
      </c>
      <c r="BM157" s="190" t="s">
        <v>2792</v>
      </c>
    </row>
    <row r="158" spans="1:65" s="2" customFormat="1" ht="10">
      <c r="A158" s="35"/>
      <c r="B158" s="36"/>
      <c r="C158" s="37"/>
      <c r="D158" s="192" t="s">
        <v>249</v>
      </c>
      <c r="E158" s="37"/>
      <c r="F158" s="193" t="s">
        <v>2793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86</v>
      </c>
    </row>
    <row r="159" spans="1:65" s="2" customFormat="1" ht="10">
      <c r="A159" s="35"/>
      <c r="B159" s="36"/>
      <c r="C159" s="37"/>
      <c r="D159" s="197" t="s">
        <v>250</v>
      </c>
      <c r="E159" s="37"/>
      <c r="F159" s="198" t="s">
        <v>2794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250</v>
      </c>
      <c r="AU159" s="18" t="s">
        <v>86</v>
      </c>
    </row>
    <row r="160" spans="1:65" s="2" customFormat="1" ht="14.4" customHeight="1">
      <c r="A160" s="35"/>
      <c r="B160" s="36"/>
      <c r="C160" s="179" t="s">
        <v>348</v>
      </c>
      <c r="D160" s="179" t="s">
        <v>242</v>
      </c>
      <c r="E160" s="180" t="s">
        <v>2795</v>
      </c>
      <c r="F160" s="181" t="s">
        <v>2796</v>
      </c>
      <c r="G160" s="182" t="s">
        <v>370</v>
      </c>
      <c r="H160" s="183">
        <v>5</v>
      </c>
      <c r="I160" s="184"/>
      <c r="J160" s="185">
        <f>ROUND(I160*H160,2)</f>
        <v>0</v>
      </c>
      <c r="K160" s="181" t="s">
        <v>246</v>
      </c>
      <c r="L160" s="40"/>
      <c r="M160" s="186" t="s">
        <v>19</v>
      </c>
      <c r="N160" s="187" t="s">
        <v>47</v>
      </c>
      <c r="O160" s="65"/>
      <c r="P160" s="188">
        <f>O160*H160</f>
        <v>0</v>
      </c>
      <c r="Q160" s="188">
        <v>2.1000000000000001E-4</v>
      </c>
      <c r="R160" s="188">
        <f>Q160*H160</f>
        <v>1.0500000000000002E-3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331</v>
      </c>
      <c r="AT160" s="190" t="s">
        <v>242</v>
      </c>
      <c r="AU160" s="190" t="s">
        <v>86</v>
      </c>
      <c r="AY160" s="18" t="s">
        <v>237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84</v>
      </c>
      <c r="BK160" s="191">
        <f>ROUND(I160*H160,2)</f>
        <v>0</v>
      </c>
      <c r="BL160" s="18" t="s">
        <v>331</v>
      </c>
      <c r="BM160" s="190" t="s">
        <v>2797</v>
      </c>
    </row>
    <row r="161" spans="1:65" s="2" customFormat="1" ht="10">
      <c r="A161" s="35"/>
      <c r="B161" s="36"/>
      <c r="C161" s="37"/>
      <c r="D161" s="192" t="s">
        <v>249</v>
      </c>
      <c r="E161" s="37"/>
      <c r="F161" s="193" t="s">
        <v>2798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249</v>
      </c>
      <c r="AU161" s="18" t="s">
        <v>86</v>
      </c>
    </row>
    <row r="162" spans="1:65" s="2" customFormat="1" ht="10">
      <c r="A162" s="35"/>
      <c r="B162" s="36"/>
      <c r="C162" s="37"/>
      <c r="D162" s="197" t="s">
        <v>250</v>
      </c>
      <c r="E162" s="37"/>
      <c r="F162" s="198" t="s">
        <v>2799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250</v>
      </c>
      <c r="AU162" s="18" t="s">
        <v>86</v>
      </c>
    </row>
    <row r="163" spans="1:65" s="13" customFormat="1" ht="10">
      <c r="B163" s="199"/>
      <c r="C163" s="200"/>
      <c r="D163" s="192" t="s">
        <v>252</v>
      </c>
      <c r="E163" s="201" t="s">
        <v>19</v>
      </c>
      <c r="F163" s="202" t="s">
        <v>2800</v>
      </c>
      <c r="G163" s="200"/>
      <c r="H163" s="203">
        <v>5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252</v>
      </c>
      <c r="AU163" s="209" t="s">
        <v>86</v>
      </c>
      <c r="AV163" s="13" t="s">
        <v>86</v>
      </c>
      <c r="AW163" s="13" t="s">
        <v>37</v>
      </c>
      <c r="AX163" s="13" t="s">
        <v>84</v>
      </c>
      <c r="AY163" s="209" t="s">
        <v>237</v>
      </c>
    </row>
    <row r="164" spans="1:65" s="2" customFormat="1" ht="14.4" customHeight="1">
      <c r="A164" s="35"/>
      <c r="B164" s="36"/>
      <c r="C164" s="179" t="s">
        <v>355</v>
      </c>
      <c r="D164" s="179" t="s">
        <v>242</v>
      </c>
      <c r="E164" s="180" t="s">
        <v>2801</v>
      </c>
      <c r="F164" s="181" t="s">
        <v>2802</v>
      </c>
      <c r="G164" s="182" t="s">
        <v>370</v>
      </c>
      <c r="H164" s="183">
        <v>5</v>
      </c>
      <c r="I164" s="184"/>
      <c r="J164" s="185">
        <f>ROUND(I164*H164,2)</f>
        <v>0</v>
      </c>
      <c r="K164" s="181" t="s">
        <v>246</v>
      </c>
      <c r="L164" s="40"/>
      <c r="M164" s="186" t="s">
        <v>19</v>
      </c>
      <c r="N164" s="187" t="s">
        <v>47</v>
      </c>
      <c r="O164" s="65"/>
      <c r="P164" s="188">
        <f>O164*H164</f>
        <v>0</v>
      </c>
      <c r="Q164" s="188">
        <v>2.4000000000000001E-4</v>
      </c>
      <c r="R164" s="188">
        <f>Q164*H164</f>
        <v>1.2000000000000001E-3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331</v>
      </c>
      <c r="AT164" s="190" t="s">
        <v>242</v>
      </c>
      <c r="AU164" s="190" t="s">
        <v>86</v>
      </c>
      <c r="AY164" s="18" t="s">
        <v>237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84</v>
      </c>
      <c r="BK164" s="191">
        <f>ROUND(I164*H164,2)</f>
        <v>0</v>
      </c>
      <c r="BL164" s="18" t="s">
        <v>331</v>
      </c>
      <c r="BM164" s="190" t="s">
        <v>2803</v>
      </c>
    </row>
    <row r="165" spans="1:65" s="2" customFormat="1" ht="10">
      <c r="A165" s="35"/>
      <c r="B165" s="36"/>
      <c r="C165" s="37"/>
      <c r="D165" s="192" t="s">
        <v>249</v>
      </c>
      <c r="E165" s="37"/>
      <c r="F165" s="193" t="s">
        <v>2804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249</v>
      </c>
      <c r="AU165" s="18" t="s">
        <v>86</v>
      </c>
    </row>
    <row r="166" spans="1:65" s="2" customFormat="1" ht="10">
      <c r="A166" s="35"/>
      <c r="B166" s="36"/>
      <c r="C166" s="37"/>
      <c r="D166" s="197" t="s">
        <v>250</v>
      </c>
      <c r="E166" s="37"/>
      <c r="F166" s="198" t="s">
        <v>2805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250</v>
      </c>
      <c r="AU166" s="18" t="s">
        <v>86</v>
      </c>
    </row>
    <row r="167" spans="1:65" s="13" customFormat="1" ht="10">
      <c r="B167" s="199"/>
      <c r="C167" s="200"/>
      <c r="D167" s="192" t="s">
        <v>252</v>
      </c>
      <c r="E167" s="201" t="s">
        <v>19</v>
      </c>
      <c r="F167" s="202" t="s">
        <v>2800</v>
      </c>
      <c r="G167" s="200"/>
      <c r="H167" s="203">
        <v>5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252</v>
      </c>
      <c r="AU167" s="209" t="s">
        <v>86</v>
      </c>
      <c r="AV167" s="13" t="s">
        <v>86</v>
      </c>
      <c r="AW167" s="13" t="s">
        <v>37</v>
      </c>
      <c r="AX167" s="13" t="s">
        <v>84</v>
      </c>
      <c r="AY167" s="209" t="s">
        <v>237</v>
      </c>
    </row>
    <row r="168" spans="1:65" s="2" customFormat="1" ht="14.4" customHeight="1">
      <c r="A168" s="35"/>
      <c r="B168" s="36"/>
      <c r="C168" s="179" t="s">
        <v>7</v>
      </c>
      <c r="D168" s="179" t="s">
        <v>242</v>
      </c>
      <c r="E168" s="180" t="s">
        <v>2806</v>
      </c>
      <c r="F168" s="181" t="s">
        <v>2807</v>
      </c>
      <c r="G168" s="182" t="s">
        <v>370</v>
      </c>
      <c r="H168" s="183">
        <v>18</v>
      </c>
      <c r="I168" s="184"/>
      <c r="J168" s="185">
        <f>ROUND(I168*H168,2)</f>
        <v>0</v>
      </c>
      <c r="K168" s="181" t="s">
        <v>246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3.3E-4</v>
      </c>
      <c r="R168" s="188">
        <f>Q168*H168</f>
        <v>5.94E-3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331</v>
      </c>
      <c r="AT168" s="190" t="s">
        <v>242</v>
      </c>
      <c r="AU168" s="190" t="s">
        <v>86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331</v>
      </c>
      <c r="BM168" s="190" t="s">
        <v>2808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2809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86</v>
      </c>
    </row>
    <row r="170" spans="1:65" s="2" customFormat="1" ht="10">
      <c r="A170" s="35"/>
      <c r="B170" s="36"/>
      <c r="C170" s="37"/>
      <c r="D170" s="197" t="s">
        <v>250</v>
      </c>
      <c r="E170" s="37"/>
      <c r="F170" s="198" t="s">
        <v>2810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250</v>
      </c>
      <c r="AU170" s="18" t="s">
        <v>86</v>
      </c>
    </row>
    <row r="171" spans="1:65" s="2" customFormat="1" ht="14.4" customHeight="1">
      <c r="A171" s="35"/>
      <c r="B171" s="36"/>
      <c r="C171" s="179" t="s">
        <v>367</v>
      </c>
      <c r="D171" s="179" t="s">
        <v>242</v>
      </c>
      <c r="E171" s="180" t="s">
        <v>2811</v>
      </c>
      <c r="F171" s="181" t="s">
        <v>2812</v>
      </c>
      <c r="G171" s="182" t="s">
        <v>370</v>
      </c>
      <c r="H171" s="183">
        <v>1</v>
      </c>
      <c r="I171" s="184"/>
      <c r="J171" s="185">
        <f>ROUND(I171*H171,2)</f>
        <v>0</v>
      </c>
      <c r="K171" s="181" t="s">
        <v>246</v>
      </c>
      <c r="L171" s="40"/>
      <c r="M171" s="186" t="s">
        <v>19</v>
      </c>
      <c r="N171" s="187" t="s">
        <v>47</v>
      </c>
      <c r="O171" s="65"/>
      <c r="P171" s="188">
        <f>O171*H171</f>
        <v>0</v>
      </c>
      <c r="Q171" s="188">
        <v>8.4000000000000003E-4</v>
      </c>
      <c r="R171" s="188">
        <f>Q171*H171</f>
        <v>8.4000000000000003E-4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331</v>
      </c>
      <c r="AT171" s="190" t="s">
        <v>242</v>
      </c>
      <c r="AU171" s="190" t="s">
        <v>86</v>
      </c>
      <c r="AY171" s="18" t="s">
        <v>237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84</v>
      </c>
      <c r="BK171" s="191">
        <f>ROUND(I171*H171,2)</f>
        <v>0</v>
      </c>
      <c r="BL171" s="18" t="s">
        <v>331</v>
      </c>
      <c r="BM171" s="190" t="s">
        <v>2813</v>
      </c>
    </row>
    <row r="172" spans="1:65" s="2" customFormat="1" ht="10">
      <c r="A172" s="35"/>
      <c r="B172" s="36"/>
      <c r="C172" s="37"/>
      <c r="D172" s="192" t="s">
        <v>249</v>
      </c>
      <c r="E172" s="37"/>
      <c r="F172" s="193" t="s">
        <v>2814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86</v>
      </c>
    </row>
    <row r="173" spans="1:65" s="2" customFormat="1" ht="10">
      <c r="A173" s="35"/>
      <c r="B173" s="36"/>
      <c r="C173" s="37"/>
      <c r="D173" s="197" t="s">
        <v>250</v>
      </c>
      <c r="E173" s="37"/>
      <c r="F173" s="198" t="s">
        <v>2815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250</v>
      </c>
      <c r="AU173" s="18" t="s">
        <v>86</v>
      </c>
    </row>
    <row r="174" spans="1:65" s="2" customFormat="1" ht="18">
      <c r="A174" s="35"/>
      <c r="B174" s="36"/>
      <c r="C174" s="37"/>
      <c r="D174" s="192" t="s">
        <v>345</v>
      </c>
      <c r="E174" s="37"/>
      <c r="F174" s="221" t="s">
        <v>2816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345</v>
      </c>
      <c r="AU174" s="18" t="s">
        <v>86</v>
      </c>
    </row>
    <row r="175" spans="1:65" s="2" customFormat="1" ht="14.4" customHeight="1">
      <c r="A175" s="35"/>
      <c r="B175" s="36"/>
      <c r="C175" s="179" t="s">
        <v>374</v>
      </c>
      <c r="D175" s="179" t="s">
        <v>242</v>
      </c>
      <c r="E175" s="180" t="s">
        <v>2817</v>
      </c>
      <c r="F175" s="181" t="s">
        <v>2818</v>
      </c>
      <c r="G175" s="182" t="s">
        <v>370</v>
      </c>
      <c r="H175" s="183">
        <v>1</v>
      </c>
      <c r="I175" s="184"/>
      <c r="J175" s="185">
        <f>ROUND(I175*H175,2)</f>
        <v>0</v>
      </c>
      <c r="K175" s="181" t="s">
        <v>246</v>
      </c>
      <c r="L175" s="40"/>
      <c r="M175" s="186" t="s">
        <v>19</v>
      </c>
      <c r="N175" s="187" t="s">
        <v>47</v>
      </c>
      <c r="O175" s="65"/>
      <c r="P175" s="188">
        <f>O175*H175</f>
        <v>0</v>
      </c>
      <c r="Q175" s="188">
        <v>5.1999999999999995E-4</v>
      </c>
      <c r="R175" s="188">
        <f>Q175*H175</f>
        <v>5.1999999999999995E-4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331</v>
      </c>
      <c r="AT175" s="190" t="s">
        <v>242</v>
      </c>
      <c r="AU175" s="190" t="s">
        <v>86</v>
      </c>
      <c r="AY175" s="18" t="s">
        <v>237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84</v>
      </c>
      <c r="BK175" s="191">
        <f>ROUND(I175*H175,2)</f>
        <v>0</v>
      </c>
      <c r="BL175" s="18" t="s">
        <v>331</v>
      </c>
      <c r="BM175" s="190" t="s">
        <v>2819</v>
      </c>
    </row>
    <row r="176" spans="1:65" s="2" customFormat="1" ht="10">
      <c r="A176" s="35"/>
      <c r="B176" s="36"/>
      <c r="C176" s="37"/>
      <c r="D176" s="192" t="s">
        <v>249</v>
      </c>
      <c r="E176" s="37"/>
      <c r="F176" s="193" t="s">
        <v>2820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2" customFormat="1" ht="10">
      <c r="A177" s="35"/>
      <c r="B177" s="36"/>
      <c r="C177" s="37"/>
      <c r="D177" s="197" t="s">
        <v>250</v>
      </c>
      <c r="E177" s="37"/>
      <c r="F177" s="198" t="s">
        <v>2821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250</v>
      </c>
      <c r="AU177" s="18" t="s">
        <v>86</v>
      </c>
    </row>
    <row r="178" spans="1:65" s="2" customFormat="1" ht="18">
      <c r="A178" s="35"/>
      <c r="B178" s="36"/>
      <c r="C178" s="37"/>
      <c r="D178" s="192" t="s">
        <v>345</v>
      </c>
      <c r="E178" s="37"/>
      <c r="F178" s="221" t="s">
        <v>2816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345</v>
      </c>
      <c r="AU178" s="18" t="s">
        <v>86</v>
      </c>
    </row>
    <row r="179" spans="1:65" s="2" customFormat="1" ht="14.4" customHeight="1">
      <c r="A179" s="35"/>
      <c r="B179" s="36"/>
      <c r="C179" s="179" t="s">
        <v>541</v>
      </c>
      <c r="D179" s="179" t="s">
        <v>242</v>
      </c>
      <c r="E179" s="180" t="s">
        <v>2822</v>
      </c>
      <c r="F179" s="181" t="s">
        <v>2823</v>
      </c>
      <c r="G179" s="182" t="s">
        <v>370</v>
      </c>
      <c r="H179" s="183">
        <v>1</v>
      </c>
      <c r="I179" s="184"/>
      <c r="J179" s="185">
        <f>ROUND(I179*H179,2)</f>
        <v>0</v>
      </c>
      <c r="K179" s="181" t="s">
        <v>246</v>
      </c>
      <c r="L179" s="40"/>
      <c r="M179" s="186" t="s">
        <v>19</v>
      </c>
      <c r="N179" s="187" t="s">
        <v>47</v>
      </c>
      <c r="O179" s="65"/>
      <c r="P179" s="188">
        <f>O179*H179</f>
        <v>0</v>
      </c>
      <c r="Q179" s="188">
        <v>7.7999999999999999E-4</v>
      </c>
      <c r="R179" s="188">
        <f>Q179*H179</f>
        <v>7.7999999999999999E-4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331</v>
      </c>
      <c r="AT179" s="190" t="s">
        <v>242</v>
      </c>
      <c r="AU179" s="190" t="s">
        <v>86</v>
      </c>
      <c r="AY179" s="18" t="s">
        <v>237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84</v>
      </c>
      <c r="BK179" s="191">
        <f>ROUND(I179*H179,2)</f>
        <v>0</v>
      </c>
      <c r="BL179" s="18" t="s">
        <v>331</v>
      </c>
      <c r="BM179" s="190" t="s">
        <v>2824</v>
      </c>
    </row>
    <row r="180" spans="1:65" s="2" customFormat="1" ht="10">
      <c r="A180" s="35"/>
      <c r="B180" s="36"/>
      <c r="C180" s="37"/>
      <c r="D180" s="192" t="s">
        <v>249</v>
      </c>
      <c r="E180" s="37"/>
      <c r="F180" s="193" t="s">
        <v>2825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86</v>
      </c>
    </row>
    <row r="181" spans="1:65" s="2" customFormat="1" ht="10">
      <c r="A181" s="35"/>
      <c r="B181" s="36"/>
      <c r="C181" s="37"/>
      <c r="D181" s="197" t="s">
        <v>250</v>
      </c>
      <c r="E181" s="37"/>
      <c r="F181" s="198" t="s">
        <v>2826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250</v>
      </c>
      <c r="AU181" s="18" t="s">
        <v>86</v>
      </c>
    </row>
    <row r="182" spans="1:65" s="2" customFormat="1" ht="18">
      <c r="A182" s="35"/>
      <c r="B182" s="36"/>
      <c r="C182" s="37"/>
      <c r="D182" s="192" t="s">
        <v>345</v>
      </c>
      <c r="E182" s="37"/>
      <c r="F182" s="221" t="s">
        <v>2816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345</v>
      </c>
      <c r="AU182" s="18" t="s">
        <v>86</v>
      </c>
    </row>
    <row r="183" spans="1:65" s="2" customFormat="1" ht="14.4" customHeight="1">
      <c r="A183" s="35"/>
      <c r="B183" s="36"/>
      <c r="C183" s="179" t="s">
        <v>347</v>
      </c>
      <c r="D183" s="179" t="s">
        <v>242</v>
      </c>
      <c r="E183" s="180" t="s">
        <v>2827</v>
      </c>
      <c r="F183" s="181" t="s">
        <v>2828</v>
      </c>
      <c r="G183" s="182" t="s">
        <v>370</v>
      </c>
      <c r="H183" s="183">
        <v>6</v>
      </c>
      <c r="I183" s="184"/>
      <c r="J183" s="185">
        <f>ROUND(I183*H183,2)</f>
        <v>0</v>
      </c>
      <c r="K183" s="181" t="s">
        <v>246</v>
      </c>
      <c r="L183" s="40"/>
      <c r="M183" s="186" t="s">
        <v>19</v>
      </c>
      <c r="N183" s="187" t="s">
        <v>47</v>
      </c>
      <c r="O183" s="65"/>
      <c r="P183" s="188">
        <f>O183*H183</f>
        <v>0</v>
      </c>
      <c r="Q183" s="188">
        <v>2.2000000000000001E-4</v>
      </c>
      <c r="R183" s="188">
        <f>Q183*H183</f>
        <v>1.32E-3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331</v>
      </c>
      <c r="AT183" s="190" t="s">
        <v>242</v>
      </c>
      <c r="AU183" s="190" t="s">
        <v>86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331</v>
      </c>
      <c r="BM183" s="190" t="s">
        <v>2829</v>
      </c>
    </row>
    <row r="184" spans="1:65" s="2" customFormat="1" ht="10">
      <c r="A184" s="35"/>
      <c r="B184" s="36"/>
      <c r="C184" s="37"/>
      <c r="D184" s="192" t="s">
        <v>249</v>
      </c>
      <c r="E184" s="37"/>
      <c r="F184" s="193" t="s">
        <v>2830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86</v>
      </c>
    </row>
    <row r="185" spans="1:65" s="2" customFormat="1" ht="10">
      <c r="A185" s="35"/>
      <c r="B185" s="36"/>
      <c r="C185" s="37"/>
      <c r="D185" s="197" t="s">
        <v>250</v>
      </c>
      <c r="E185" s="37"/>
      <c r="F185" s="198" t="s">
        <v>2831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250</v>
      </c>
      <c r="AU185" s="18" t="s">
        <v>86</v>
      </c>
    </row>
    <row r="186" spans="1:65" s="2" customFormat="1" ht="14.4" customHeight="1">
      <c r="A186" s="35"/>
      <c r="B186" s="36"/>
      <c r="C186" s="179" t="s">
        <v>564</v>
      </c>
      <c r="D186" s="179" t="s">
        <v>242</v>
      </c>
      <c r="E186" s="180" t="s">
        <v>2832</v>
      </c>
      <c r="F186" s="181" t="s">
        <v>2833</v>
      </c>
      <c r="G186" s="182" t="s">
        <v>370</v>
      </c>
      <c r="H186" s="183">
        <v>1</v>
      </c>
      <c r="I186" s="184"/>
      <c r="J186" s="185">
        <f>ROUND(I186*H186,2)</f>
        <v>0</v>
      </c>
      <c r="K186" s="181" t="s">
        <v>246</v>
      </c>
      <c r="L186" s="40"/>
      <c r="M186" s="186" t="s">
        <v>19</v>
      </c>
      <c r="N186" s="187" t="s">
        <v>47</v>
      </c>
      <c r="O186" s="65"/>
      <c r="P186" s="188">
        <f>O186*H186</f>
        <v>0</v>
      </c>
      <c r="Q186" s="188">
        <v>1.73E-3</v>
      </c>
      <c r="R186" s="188">
        <f>Q186*H186</f>
        <v>1.73E-3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331</v>
      </c>
      <c r="AT186" s="190" t="s">
        <v>242</v>
      </c>
      <c r="AU186" s="190" t="s">
        <v>86</v>
      </c>
      <c r="AY186" s="18" t="s">
        <v>237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84</v>
      </c>
      <c r="BK186" s="191">
        <f>ROUND(I186*H186,2)</f>
        <v>0</v>
      </c>
      <c r="BL186" s="18" t="s">
        <v>331</v>
      </c>
      <c r="BM186" s="190" t="s">
        <v>2834</v>
      </c>
    </row>
    <row r="187" spans="1:65" s="2" customFormat="1" ht="10">
      <c r="A187" s="35"/>
      <c r="B187" s="36"/>
      <c r="C187" s="37"/>
      <c r="D187" s="192" t="s">
        <v>249</v>
      </c>
      <c r="E187" s="37"/>
      <c r="F187" s="193" t="s">
        <v>2835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249</v>
      </c>
      <c r="AU187" s="18" t="s">
        <v>86</v>
      </c>
    </row>
    <row r="188" spans="1:65" s="2" customFormat="1" ht="10">
      <c r="A188" s="35"/>
      <c r="B188" s="36"/>
      <c r="C188" s="37"/>
      <c r="D188" s="197" t="s">
        <v>250</v>
      </c>
      <c r="E188" s="37"/>
      <c r="F188" s="198" t="s">
        <v>2836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250</v>
      </c>
      <c r="AU188" s="18" t="s">
        <v>86</v>
      </c>
    </row>
    <row r="189" spans="1:65" s="2" customFormat="1" ht="14.4" customHeight="1">
      <c r="A189" s="35"/>
      <c r="B189" s="36"/>
      <c r="C189" s="179" t="s">
        <v>571</v>
      </c>
      <c r="D189" s="179" t="s">
        <v>242</v>
      </c>
      <c r="E189" s="180" t="s">
        <v>2837</v>
      </c>
      <c r="F189" s="181" t="s">
        <v>2838</v>
      </c>
      <c r="G189" s="182" t="s">
        <v>370</v>
      </c>
      <c r="H189" s="183">
        <v>16</v>
      </c>
      <c r="I189" s="184"/>
      <c r="J189" s="185">
        <f>ROUND(I189*H189,2)</f>
        <v>0</v>
      </c>
      <c r="K189" s="181" t="s">
        <v>19</v>
      </c>
      <c r="L189" s="40"/>
      <c r="M189" s="186" t="s">
        <v>19</v>
      </c>
      <c r="N189" s="187" t="s">
        <v>47</v>
      </c>
      <c r="O189" s="65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331</v>
      </c>
      <c r="AT189" s="190" t="s">
        <v>242</v>
      </c>
      <c r="AU189" s="190" t="s">
        <v>86</v>
      </c>
      <c r="AY189" s="18" t="s">
        <v>237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84</v>
      </c>
      <c r="BK189" s="191">
        <f>ROUND(I189*H189,2)</f>
        <v>0</v>
      </c>
      <c r="BL189" s="18" t="s">
        <v>331</v>
      </c>
      <c r="BM189" s="190" t="s">
        <v>2839</v>
      </c>
    </row>
    <row r="190" spans="1:65" s="2" customFormat="1" ht="10">
      <c r="A190" s="35"/>
      <c r="B190" s="36"/>
      <c r="C190" s="37"/>
      <c r="D190" s="192" t="s">
        <v>249</v>
      </c>
      <c r="E190" s="37"/>
      <c r="F190" s="193" t="s">
        <v>2838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249</v>
      </c>
      <c r="AU190" s="18" t="s">
        <v>86</v>
      </c>
    </row>
    <row r="191" spans="1:65" s="2" customFormat="1" ht="18">
      <c r="A191" s="35"/>
      <c r="B191" s="36"/>
      <c r="C191" s="37"/>
      <c r="D191" s="192" t="s">
        <v>345</v>
      </c>
      <c r="E191" s="37"/>
      <c r="F191" s="221" t="s">
        <v>2840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345</v>
      </c>
      <c r="AU191" s="18" t="s">
        <v>86</v>
      </c>
    </row>
    <row r="192" spans="1:65" s="2" customFormat="1" ht="14.4" customHeight="1">
      <c r="A192" s="35"/>
      <c r="B192" s="36"/>
      <c r="C192" s="225" t="s">
        <v>577</v>
      </c>
      <c r="D192" s="225" t="s">
        <v>680</v>
      </c>
      <c r="E192" s="226" t="s">
        <v>2841</v>
      </c>
      <c r="F192" s="227" t="s">
        <v>2842</v>
      </c>
      <c r="G192" s="228" t="s">
        <v>370</v>
      </c>
      <c r="H192" s="229">
        <v>16</v>
      </c>
      <c r="I192" s="230"/>
      <c r="J192" s="231">
        <f>ROUND(I192*H192,2)</f>
        <v>0</v>
      </c>
      <c r="K192" s="227" t="s">
        <v>246</v>
      </c>
      <c r="L192" s="232"/>
      <c r="M192" s="233" t="s">
        <v>19</v>
      </c>
      <c r="N192" s="234" t="s">
        <v>47</v>
      </c>
      <c r="O192" s="65"/>
      <c r="P192" s="188">
        <f>O192*H192</f>
        <v>0</v>
      </c>
      <c r="Q192" s="188">
        <v>1.3999999999999999E-4</v>
      </c>
      <c r="R192" s="188">
        <f>Q192*H192</f>
        <v>2.2399999999999998E-3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602</v>
      </c>
      <c r="AT192" s="190" t="s">
        <v>680</v>
      </c>
      <c r="AU192" s="190" t="s">
        <v>86</v>
      </c>
      <c r="AY192" s="18" t="s">
        <v>237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84</v>
      </c>
      <c r="BK192" s="191">
        <f>ROUND(I192*H192,2)</f>
        <v>0</v>
      </c>
      <c r="BL192" s="18" t="s">
        <v>331</v>
      </c>
      <c r="BM192" s="190" t="s">
        <v>2843</v>
      </c>
    </row>
    <row r="193" spans="1:65" s="2" customFormat="1" ht="10">
      <c r="A193" s="35"/>
      <c r="B193" s="36"/>
      <c r="C193" s="37"/>
      <c r="D193" s="192" t="s">
        <v>249</v>
      </c>
      <c r="E193" s="37"/>
      <c r="F193" s="193" t="s">
        <v>2842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86</v>
      </c>
    </row>
    <row r="194" spans="1:65" s="2" customFormat="1" ht="14.4" customHeight="1">
      <c r="A194" s="35"/>
      <c r="B194" s="36"/>
      <c r="C194" s="179" t="s">
        <v>584</v>
      </c>
      <c r="D194" s="179" t="s">
        <v>242</v>
      </c>
      <c r="E194" s="180" t="s">
        <v>2844</v>
      </c>
      <c r="F194" s="181" t="s">
        <v>2845</v>
      </c>
      <c r="G194" s="182" t="s">
        <v>370</v>
      </c>
      <c r="H194" s="183">
        <v>2</v>
      </c>
      <c r="I194" s="184"/>
      <c r="J194" s="185">
        <f>ROUND(I194*H194,2)</f>
        <v>0</v>
      </c>
      <c r="K194" s="181" t="s">
        <v>246</v>
      </c>
      <c r="L194" s="40"/>
      <c r="M194" s="186" t="s">
        <v>19</v>
      </c>
      <c r="N194" s="187" t="s">
        <v>47</v>
      </c>
      <c r="O194" s="65"/>
      <c r="P194" s="188">
        <f>O194*H194</f>
        <v>0</v>
      </c>
      <c r="Q194" s="188">
        <v>4.0000000000000002E-4</v>
      </c>
      <c r="R194" s="188">
        <f>Q194*H194</f>
        <v>8.0000000000000004E-4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331</v>
      </c>
      <c r="AT194" s="190" t="s">
        <v>242</v>
      </c>
      <c r="AU194" s="190" t="s">
        <v>86</v>
      </c>
      <c r="AY194" s="18" t="s">
        <v>237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84</v>
      </c>
      <c r="BK194" s="191">
        <f>ROUND(I194*H194,2)</f>
        <v>0</v>
      </c>
      <c r="BL194" s="18" t="s">
        <v>331</v>
      </c>
      <c r="BM194" s="190" t="s">
        <v>2846</v>
      </c>
    </row>
    <row r="195" spans="1:65" s="2" customFormat="1" ht="10">
      <c r="A195" s="35"/>
      <c r="B195" s="36"/>
      <c r="C195" s="37"/>
      <c r="D195" s="192" t="s">
        <v>249</v>
      </c>
      <c r="E195" s="37"/>
      <c r="F195" s="193" t="s">
        <v>2847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249</v>
      </c>
      <c r="AU195" s="18" t="s">
        <v>86</v>
      </c>
    </row>
    <row r="196" spans="1:65" s="2" customFormat="1" ht="10">
      <c r="A196" s="35"/>
      <c r="B196" s="36"/>
      <c r="C196" s="37"/>
      <c r="D196" s="197" t="s">
        <v>250</v>
      </c>
      <c r="E196" s="37"/>
      <c r="F196" s="198" t="s">
        <v>2848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250</v>
      </c>
      <c r="AU196" s="18" t="s">
        <v>86</v>
      </c>
    </row>
    <row r="197" spans="1:65" s="2" customFormat="1" ht="14.4" customHeight="1">
      <c r="A197" s="35"/>
      <c r="B197" s="36"/>
      <c r="C197" s="179" t="s">
        <v>590</v>
      </c>
      <c r="D197" s="179" t="s">
        <v>242</v>
      </c>
      <c r="E197" s="180" t="s">
        <v>2849</v>
      </c>
      <c r="F197" s="181" t="s">
        <v>2850</v>
      </c>
      <c r="G197" s="182" t="s">
        <v>370</v>
      </c>
      <c r="H197" s="183">
        <v>4</v>
      </c>
      <c r="I197" s="184"/>
      <c r="J197" s="185">
        <f>ROUND(I197*H197,2)</f>
        <v>0</v>
      </c>
      <c r="K197" s="181" t="s">
        <v>246</v>
      </c>
      <c r="L197" s="40"/>
      <c r="M197" s="186" t="s">
        <v>19</v>
      </c>
      <c r="N197" s="187" t="s">
        <v>47</v>
      </c>
      <c r="O197" s="65"/>
      <c r="P197" s="188">
        <f>O197*H197</f>
        <v>0</v>
      </c>
      <c r="Q197" s="188">
        <v>8.0000000000000004E-4</v>
      </c>
      <c r="R197" s="188">
        <f>Q197*H197</f>
        <v>3.2000000000000002E-3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331</v>
      </c>
      <c r="AT197" s="190" t="s">
        <v>242</v>
      </c>
      <c r="AU197" s="190" t="s">
        <v>86</v>
      </c>
      <c r="AY197" s="18" t="s">
        <v>237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84</v>
      </c>
      <c r="BK197" s="191">
        <f>ROUND(I197*H197,2)</f>
        <v>0</v>
      </c>
      <c r="BL197" s="18" t="s">
        <v>331</v>
      </c>
      <c r="BM197" s="190" t="s">
        <v>2851</v>
      </c>
    </row>
    <row r="198" spans="1:65" s="2" customFormat="1" ht="10">
      <c r="A198" s="35"/>
      <c r="B198" s="36"/>
      <c r="C198" s="37"/>
      <c r="D198" s="192" t="s">
        <v>249</v>
      </c>
      <c r="E198" s="37"/>
      <c r="F198" s="193" t="s">
        <v>2852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86</v>
      </c>
    </row>
    <row r="199" spans="1:65" s="2" customFormat="1" ht="10">
      <c r="A199" s="35"/>
      <c r="B199" s="36"/>
      <c r="C199" s="37"/>
      <c r="D199" s="197" t="s">
        <v>250</v>
      </c>
      <c r="E199" s="37"/>
      <c r="F199" s="198" t="s">
        <v>2853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250</v>
      </c>
      <c r="AU199" s="18" t="s">
        <v>86</v>
      </c>
    </row>
    <row r="200" spans="1:65" s="2" customFormat="1" ht="14.4" customHeight="1">
      <c r="A200" s="35"/>
      <c r="B200" s="36"/>
      <c r="C200" s="179" t="s">
        <v>596</v>
      </c>
      <c r="D200" s="179" t="s">
        <v>242</v>
      </c>
      <c r="E200" s="180" t="s">
        <v>2854</v>
      </c>
      <c r="F200" s="181" t="s">
        <v>2855</v>
      </c>
      <c r="G200" s="182" t="s">
        <v>370</v>
      </c>
      <c r="H200" s="183">
        <v>4</v>
      </c>
      <c r="I200" s="184"/>
      <c r="J200" s="185">
        <f>ROUND(I200*H200,2)</f>
        <v>0</v>
      </c>
      <c r="K200" s="181" t="s">
        <v>246</v>
      </c>
      <c r="L200" s="40"/>
      <c r="M200" s="186" t="s">
        <v>19</v>
      </c>
      <c r="N200" s="187" t="s">
        <v>47</v>
      </c>
      <c r="O200" s="65"/>
      <c r="P200" s="188">
        <f>O200*H200</f>
        <v>0</v>
      </c>
      <c r="Q200" s="188">
        <v>1.1999999999999999E-3</v>
      </c>
      <c r="R200" s="188">
        <f>Q200*H200</f>
        <v>4.7999999999999996E-3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331</v>
      </c>
      <c r="AT200" s="190" t="s">
        <v>242</v>
      </c>
      <c r="AU200" s="190" t="s">
        <v>86</v>
      </c>
      <c r="AY200" s="18" t="s">
        <v>237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84</v>
      </c>
      <c r="BK200" s="191">
        <f>ROUND(I200*H200,2)</f>
        <v>0</v>
      </c>
      <c r="BL200" s="18" t="s">
        <v>331</v>
      </c>
      <c r="BM200" s="190" t="s">
        <v>2856</v>
      </c>
    </row>
    <row r="201" spans="1:65" s="2" customFormat="1" ht="10">
      <c r="A201" s="35"/>
      <c r="B201" s="36"/>
      <c r="C201" s="37"/>
      <c r="D201" s="192" t="s">
        <v>249</v>
      </c>
      <c r="E201" s="37"/>
      <c r="F201" s="193" t="s">
        <v>2857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86</v>
      </c>
    </row>
    <row r="202" spans="1:65" s="2" customFormat="1" ht="10">
      <c r="A202" s="35"/>
      <c r="B202" s="36"/>
      <c r="C202" s="37"/>
      <c r="D202" s="197" t="s">
        <v>250</v>
      </c>
      <c r="E202" s="37"/>
      <c r="F202" s="198" t="s">
        <v>2858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250</v>
      </c>
      <c r="AU202" s="18" t="s">
        <v>86</v>
      </c>
    </row>
    <row r="203" spans="1:65" s="13" customFormat="1" ht="10">
      <c r="B203" s="199"/>
      <c r="C203" s="200"/>
      <c r="D203" s="192" t="s">
        <v>252</v>
      </c>
      <c r="E203" s="201" t="s">
        <v>19</v>
      </c>
      <c r="F203" s="202" t="s">
        <v>254</v>
      </c>
      <c r="G203" s="200"/>
      <c r="H203" s="203">
        <v>4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252</v>
      </c>
      <c r="AU203" s="209" t="s">
        <v>86</v>
      </c>
      <c r="AV203" s="13" t="s">
        <v>86</v>
      </c>
      <c r="AW203" s="13" t="s">
        <v>37</v>
      </c>
      <c r="AX203" s="13" t="s">
        <v>76</v>
      </c>
      <c r="AY203" s="209" t="s">
        <v>237</v>
      </c>
    </row>
    <row r="204" spans="1:65" s="14" customFormat="1" ht="10">
      <c r="B204" s="210"/>
      <c r="C204" s="211"/>
      <c r="D204" s="192" t="s">
        <v>252</v>
      </c>
      <c r="E204" s="212" t="s">
        <v>19</v>
      </c>
      <c r="F204" s="213" t="s">
        <v>253</v>
      </c>
      <c r="G204" s="211"/>
      <c r="H204" s="214">
        <v>4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252</v>
      </c>
      <c r="AU204" s="220" t="s">
        <v>86</v>
      </c>
      <c r="AV204" s="14" t="s">
        <v>254</v>
      </c>
      <c r="AW204" s="14" t="s">
        <v>37</v>
      </c>
      <c r="AX204" s="14" t="s">
        <v>84</v>
      </c>
      <c r="AY204" s="220" t="s">
        <v>237</v>
      </c>
    </row>
    <row r="205" spans="1:65" s="2" customFormat="1" ht="14.4" customHeight="1">
      <c r="A205" s="35"/>
      <c r="B205" s="36"/>
      <c r="C205" s="179" t="s">
        <v>602</v>
      </c>
      <c r="D205" s="179" t="s">
        <v>242</v>
      </c>
      <c r="E205" s="180" t="s">
        <v>2859</v>
      </c>
      <c r="F205" s="181" t="s">
        <v>2860</v>
      </c>
      <c r="G205" s="182" t="s">
        <v>370</v>
      </c>
      <c r="H205" s="183">
        <v>3</v>
      </c>
      <c r="I205" s="184"/>
      <c r="J205" s="185">
        <f>ROUND(I205*H205,2)</f>
        <v>0</v>
      </c>
      <c r="K205" s="181" t="s">
        <v>246</v>
      </c>
      <c r="L205" s="40"/>
      <c r="M205" s="186" t="s">
        <v>19</v>
      </c>
      <c r="N205" s="187" t="s">
        <v>47</v>
      </c>
      <c r="O205" s="65"/>
      <c r="P205" s="188">
        <f>O205*H205</f>
        <v>0</v>
      </c>
      <c r="Q205" s="188">
        <v>1.82E-3</v>
      </c>
      <c r="R205" s="188">
        <f>Q205*H205</f>
        <v>5.4599999999999996E-3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331</v>
      </c>
      <c r="AT205" s="190" t="s">
        <v>242</v>
      </c>
      <c r="AU205" s="190" t="s">
        <v>86</v>
      </c>
      <c r="AY205" s="18" t="s">
        <v>237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84</v>
      </c>
      <c r="BK205" s="191">
        <f>ROUND(I205*H205,2)</f>
        <v>0</v>
      </c>
      <c r="BL205" s="18" t="s">
        <v>331</v>
      </c>
      <c r="BM205" s="190" t="s">
        <v>2861</v>
      </c>
    </row>
    <row r="206" spans="1:65" s="2" customFormat="1" ht="10">
      <c r="A206" s="35"/>
      <c r="B206" s="36"/>
      <c r="C206" s="37"/>
      <c r="D206" s="192" t="s">
        <v>249</v>
      </c>
      <c r="E206" s="37"/>
      <c r="F206" s="193" t="s">
        <v>2862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249</v>
      </c>
      <c r="AU206" s="18" t="s">
        <v>86</v>
      </c>
    </row>
    <row r="207" spans="1:65" s="2" customFormat="1" ht="10">
      <c r="A207" s="35"/>
      <c r="B207" s="36"/>
      <c r="C207" s="37"/>
      <c r="D207" s="197" t="s">
        <v>250</v>
      </c>
      <c r="E207" s="37"/>
      <c r="F207" s="198" t="s">
        <v>2863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250</v>
      </c>
      <c r="AU207" s="18" t="s">
        <v>86</v>
      </c>
    </row>
    <row r="208" spans="1:65" s="2" customFormat="1" ht="14.4" customHeight="1">
      <c r="A208" s="35"/>
      <c r="B208" s="36"/>
      <c r="C208" s="179" t="s">
        <v>608</v>
      </c>
      <c r="D208" s="179" t="s">
        <v>242</v>
      </c>
      <c r="E208" s="180" t="s">
        <v>2864</v>
      </c>
      <c r="F208" s="181" t="s">
        <v>2865</v>
      </c>
      <c r="G208" s="182" t="s">
        <v>370</v>
      </c>
      <c r="H208" s="183">
        <v>6</v>
      </c>
      <c r="I208" s="184"/>
      <c r="J208" s="185">
        <f>ROUND(I208*H208,2)</f>
        <v>0</v>
      </c>
      <c r="K208" s="181" t="s">
        <v>246</v>
      </c>
      <c r="L208" s="40"/>
      <c r="M208" s="186" t="s">
        <v>19</v>
      </c>
      <c r="N208" s="187" t="s">
        <v>47</v>
      </c>
      <c r="O208" s="65"/>
      <c r="P208" s="188">
        <f>O208*H208</f>
        <v>0</v>
      </c>
      <c r="Q208" s="188">
        <v>5.8E-4</v>
      </c>
      <c r="R208" s="188">
        <f>Q208*H208</f>
        <v>3.48E-3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331</v>
      </c>
      <c r="AT208" s="190" t="s">
        <v>242</v>
      </c>
      <c r="AU208" s="190" t="s">
        <v>86</v>
      </c>
      <c r="AY208" s="18" t="s">
        <v>237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84</v>
      </c>
      <c r="BK208" s="191">
        <f>ROUND(I208*H208,2)</f>
        <v>0</v>
      </c>
      <c r="BL208" s="18" t="s">
        <v>331</v>
      </c>
      <c r="BM208" s="190" t="s">
        <v>2866</v>
      </c>
    </row>
    <row r="209" spans="1:65" s="2" customFormat="1" ht="10">
      <c r="A209" s="35"/>
      <c r="B209" s="36"/>
      <c r="C209" s="37"/>
      <c r="D209" s="192" t="s">
        <v>249</v>
      </c>
      <c r="E209" s="37"/>
      <c r="F209" s="193" t="s">
        <v>2867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249</v>
      </c>
      <c r="AU209" s="18" t="s">
        <v>86</v>
      </c>
    </row>
    <row r="210" spans="1:65" s="2" customFormat="1" ht="10">
      <c r="A210" s="35"/>
      <c r="B210" s="36"/>
      <c r="C210" s="37"/>
      <c r="D210" s="197" t="s">
        <v>250</v>
      </c>
      <c r="E210" s="37"/>
      <c r="F210" s="198" t="s">
        <v>2868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250</v>
      </c>
      <c r="AU210" s="18" t="s">
        <v>86</v>
      </c>
    </row>
    <row r="211" spans="1:65" s="2" customFormat="1" ht="18">
      <c r="A211" s="35"/>
      <c r="B211" s="36"/>
      <c r="C211" s="37"/>
      <c r="D211" s="192" t="s">
        <v>345</v>
      </c>
      <c r="E211" s="37"/>
      <c r="F211" s="221" t="s">
        <v>2869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345</v>
      </c>
      <c r="AU211" s="18" t="s">
        <v>86</v>
      </c>
    </row>
    <row r="212" spans="1:65" s="2" customFormat="1" ht="14.4" customHeight="1">
      <c r="A212" s="35"/>
      <c r="B212" s="36"/>
      <c r="C212" s="179" t="s">
        <v>614</v>
      </c>
      <c r="D212" s="179" t="s">
        <v>242</v>
      </c>
      <c r="E212" s="180" t="s">
        <v>2870</v>
      </c>
      <c r="F212" s="181" t="s">
        <v>2871</v>
      </c>
      <c r="G212" s="182" t="s">
        <v>370</v>
      </c>
      <c r="H212" s="183">
        <v>6</v>
      </c>
      <c r="I212" s="184"/>
      <c r="J212" s="185">
        <f>ROUND(I212*H212,2)</f>
        <v>0</v>
      </c>
      <c r="K212" s="181" t="s">
        <v>246</v>
      </c>
      <c r="L212" s="40"/>
      <c r="M212" s="186" t="s">
        <v>19</v>
      </c>
      <c r="N212" s="187" t="s">
        <v>47</v>
      </c>
      <c r="O212" s="65"/>
      <c r="P212" s="188">
        <f>O212*H212</f>
        <v>0</v>
      </c>
      <c r="Q212" s="188">
        <v>2.7E-4</v>
      </c>
      <c r="R212" s="188">
        <f>Q212*H212</f>
        <v>1.6199999999999999E-3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331</v>
      </c>
      <c r="AT212" s="190" t="s">
        <v>242</v>
      </c>
      <c r="AU212" s="190" t="s">
        <v>86</v>
      </c>
      <c r="AY212" s="18" t="s">
        <v>237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84</v>
      </c>
      <c r="BK212" s="191">
        <f>ROUND(I212*H212,2)</f>
        <v>0</v>
      </c>
      <c r="BL212" s="18" t="s">
        <v>331</v>
      </c>
      <c r="BM212" s="190" t="s">
        <v>2872</v>
      </c>
    </row>
    <row r="213" spans="1:65" s="2" customFormat="1" ht="10">
      <c r="A213" s="35"/>
      <c r="B213" s="36"/>
      <c r="C213" s="37"/>
      <c r="D213" s="192" t="s">
        <v>249</v>
      </c>
      <c r="E213" s="37"/>
      <c r="F213" s="193" t="s">
        <v>2873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86</v>
      </c>
    </row>
    <row r="214" spans="1:65" s="2" customFormat="1" ht="10">
      <c r="A214" s="35"/>
      <c r="B214" s="36"/>
      <c r="C214" s="37"/>
      <c r="D214" s="197" t="s">
        <v>250</v>
      </c>
      <c r="E214" s="37"/>
      <c r="F214" s="198" t="s">
        <v>2874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250</v>
      </c>
      <c r="AU214" s="18" t="s">
        <v>86</v>
      </c>
    </row>
    <row r="215" spans="1:65" s="2" customFormat="1" ht="14.4" customHeight="1">
      <c r="A215" s="35"/>
      <c r="B215" s="36"/>
      <c r="C215" s="179" t="s">
        <v>623</v>
      </c>
      <c r="D215" s="179" t="s">
        <v>242</v>
      </c>
      <c r="E215" s="180" t="s">
        <v>2875</v>
      </c>
      <c r="F215" s="181" t="s">
        <v>2876</v>
      </c>
      <c r="G215" s="182" t="s">
        <v>370</v>
      </c>
      <c r="H215" s="183">
        <v>7</v>
      </c>
      <c r="I215" s="184"/>
      <c r="J215" s="185">
        <f>ROUND(I215*H215,2)</f>
        <v>0</v>
      </c>
      <c r="K215" s="181" t="s">
        <v>19</v>
      </c>
      <c r="L215" s="40"/>
      <c r="M215" s="186" t="s">
        <v>19</v>
      </c>
      <c r="N215" s="187" t="s">
        <v>47</v>
      </c>
      <c r="O215" s="65"/>
      <c r="P215" s="188">
        <f>O215*H215</f>
        <v>0</v>
      </c>
      <c r="Q215" s="188">
        <v>1.47E-3</v>
      </c>
      <c r="R215" s="188">
        <f>Q215*H215</f>
        <v>1.0290000000000001E-2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331</v>
      </c>
      <c r="AT215" s="190" t="s">
        <v>242</v>
      </c>
      <c r="AU215" s="190" t="s">
        <v>86</v>
      </c>
      <c r="AY215" s="18" t="s">
        <v>237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84</v>
      </c>
      <c r="BK215" s="191">
        <f>ROUND(I215*H215,2)</f>
        <v>0</v>
      </c>
      <c r="BL215" s="18" t="s">
        <v>331</v>
      </c>
      <c r="BM215" s="190" t="s">
        <v>2877</v>
      </c>
    </row>
    <row r="216" spans="1:65" s="2" customFormat="1" ht="10">
      <c r="A216" s="35"/>
      <c r="B216" s="36"/>
      <c r="C216" s="37"/>
      <c r="D216" s="192" t="s">
        <v>249</v>
      </c>
      <c r="E216" s="37"/>
      <c r="F216" s="193" t="s">
        <v>2876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86</v>
      </c>
    </row>
    <row r="217" spans="1:65" s="13" customFormat="1" ht="10">
      <c r="B217" s="199"/>
      <c r="C217" s="200"/>
      <c r="D217" s="192" t="s">
        <v>252</v>
      </c>
      <c r="E217" s="201" t="s">
        <v>19</v>
      </c>
      <c r="F217" s="202" t="s">
        <v>281</v>
      </c>
      <c r="G217" s="200"/>
      <c r="H217" s="203">
        <v>7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252</v>
      </c>
      <c r="AU217" s="209" t="s">
        <v>86</v>
      </c>
      <c r="AV217" s="13" t="s">
        <v>86</v>
      </c>
      <c r="AW217" s="13" t="s">
        <v>37</v>
      </c>
      <c r="AX217" s="13" t="s">
        <v>76</v>
      </c>
      <c r="AY217" s="209" t="s">
        <v>237</v>
      </c>
    </row>
    <row r="218" spans="1:65" s="14" customFormat="1" ht="10">
      <c r="B218" s="210"/>
      <c r="C218" s="211"/>
      <c r="D218" s="192" t="s">
        <v>252</v>
      </c>
      <c r="E218" s="212" t="s">
        <v>19</v>
      </c>
      <c r="F218" s="213" t="s">
        <v>253</v>
      </c>
      <c r="G218" s="211"/>
      <c r="H218" s="214">
        <v>7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252</v>
      </c>
      <c r="AU218" s="220" t="s">
        <v>86</v>
      </c>
      <c r="AV218" s="14" t="s">
        <v>254</v>
      </c>
      <c r="AW218" s="14" t="s">
        <v>37</v>
      </c>
      <c r="AX218" s="14" t="s">
        <v>84</v>
      </c>
      <c r="AY218" s="220" t="s">
        <v>237</v>
      </c>
    </row>
    <row r="219" spans="1:65" s="2" customFormat="1" ht="14.4" customHeight="1">
      <c r="A219" s="35"/>
      <c r="B219" s="36"/>
      <c r="C219" s="179" t="s">
        <v>631</v>
      </c>
      <c r="D219" s="179" t="s">
        <v>242</v>
      </c>
      <c r="E219" s="180" t="s">
        <v>2878</v>
      </c>
      <c r="F219" s="181" t="s">
        <v>2879</v>
      </c>
      <c r="G219" s="182" t="s">
        <v>567</v>
      </c>
      <c r="H219" s="183">
        <v>4.5999999999999999E-2</v>
      </c>
      <c r="I219" s="184"/>
      <c r="J219" s="185">
        <f>ROUND(I219*H219,2)</f>
        <v>0</v>
      </c>
      <c r="K219" s="181" t="s">
        <v>246</v>
      </c>
      <c r="L219" s="40"/>
      <c r="M219" s="186" t="s">
        <v>19</v>
      </c>
      <c r="N219" s="187" t="s">
        <v>47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331</v>
      </c>
      <c r="AT219" s="190" t="s">
        <v>242</v>
      </c>
      <c r="AU219" s="190" t="s">
        <v>86</v>
      </c>
      <c r="AY219" s="18" t="s">
        <v>237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84</v>
      </c>
      <c r="BK219" s="191">
        <f>ROUND(I219*H219,2)</f>
        <v>0</v>
      </c>
      <c r="BL219" s="18" t="s">
        <v>331</v>
      </c>
      <c r="BM219" s="190" t="s">
        <v>2880</v>
      </c>
    </row>
    <row r="220" spans="1:65" s="2" customFormat="1" ht="18">
      <c r="A220" s="35"/>
      <c r="B220" s="36"/>
      <c r="C220" s="37"/>
      <c r="D220" s="192" t="s">
        <v>249</v>
      </c>
      <c r="E220" s="37"/>
      <c r="F220" s="193" t="s">
        <v>2881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86</v>
      </c>
    </row>
    <row r="221" spans="1:65" s="2" customFormat="1" ht="10">
      <c r="A221" s="35"/>
      <c r="B221" s="36"/>
      <c r="C221" s="37"/>
      <c r="D221" s="197" t="s">
        <v>250</v>
      </c>
      <c r="E221" s="37"/>
      <c r="F221" s="198" t="s">
        <v>2882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250</v>
      </c>
      <c r="AU221" s="18" t="s">
        <v>86</v>
      </c>
    </row>
    <row r="222" spans="1:65" s="2" customFormat="1" ht="14.4" customHeight="1">
      <c r="A222" s="35"/>
      <c r="B222" s="36"/>
      <c r="C222" s="179" t="s">
        <v>638</v>
      </c>
      <c r="D222" s="179" t="s">
        <v>242</v>
      </c>
      <c r="E222" s="180" t="s">
        <v>2883</v>
      </c>
      <c r="F222" s="181" t="s">
        <v>2884</v>
      </c>
      <c r="G222" s="182" t="s">
        <v>567</v>
      </c>
      <c r="H222" s="183">
        <v>4.5999999999999999E-2</v>
      </c>
      <c r="I222" s="184"/>
      <c r="J222" s="185">
        <f>ROUND(I222*H222,2)</f>
        <v>0</v>
      </c>
      <c r="K222" s="181" t="s">
        <v>246</v>
      </c>
      <c r="L222" s="40"/>
      <c r="M222" s="186" t="s">
        <v>19</v>
      </c>
      <c r="N222" s="187" t="s">
        <v>47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331</v>
      </c>
      <c r="AT222" s="190" t="s">
        <v>242</v>
      </c>
      <c r="AU222" s="190" t="s">
        <v>86</v>
      </c>
      <c r="AY222" s="18" t="s">
        <v>237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84</v>
      </c>
      <c r="BK222" s="191">
        <f>ROUND(I222*H222,2)</f>
        <v>0</v>
      </c>
      <c r="BL222" s="18" t="s">
        <v>331</v>
      </c>
      <c r="BM222" s="190" t="s">
        <v>2885</v>
      </c>
    </row>
    <row r="223" spans="1:65" s="2" customFormat="1" ht="18">
      <c r="A223" s="35"/>
      <c r="B223" s="36"/>
      <c r="C223" s="37"/>
      <c r="D223" s="192" t="s">
        <v>249</v>
      </c>
      <c r="E223" s="37"/>
      <c r="F223" s="193" t="s">
        <v>2886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86</v>
      </c>
    </row>
    <row r="224" spans="1:65" s="2" customFormat="1" ht="10">
      <c r="A224" s="35"/>
      <c r="B224" s="36"/>
      <c r="C224" s="37"/>
      <c r="D224" s="197" t="s">
        <v>250</v>
      </c>
      <c r="E224" s="37"/>
      <c r="F224" s="198" t="s">
        <v>2887</v>
      </c>
      <c r="G224" s="37"/>
      <c r="H224" s="37"/>
      <c r="I224" s="194"/>
      <c r="J224" s="37"/>
      <c r="K224" s="37"/>
      <c r="L224" s="40"/>
      <c r="M224" s="248"/>
      <c r="N224" s="249"/>
      <c r="O224" s="250"/>
      <c r="P224" s="250"/>
      <c r="Q224" s="250"/>
      <c r="R224" s="250"/>
      <c r="S224" s="250"/>
      <c r="T224" s="251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250</v>
      </c>
      <c r="AU224" s="18" t="s">
        <v>86</v>
      </c>
    </row>
    <row r="225" spans="1:31" s="2" customFormat="1" ht="7" customHeight="1">
      <c r="A225" s="35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40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password="C8E5" sheet="1" objects="1" scenarios="1"/>
  <autoFilter ref="C82:K22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10" r:id="rId1"/>
    <hyperlink ref="F114" r:id="rId2"/>
    <hyperlink ref="F118" r:id="rId3"/>
    <hyperlink ref="F122" r:id="rId4"/>
    <hyperlink ref="F127" r:id="rId5"/>
    <hyperlink ref="F130" r:id="rId6"/>
    <hyperlink ref="F134" r:id="rId7"/>
    <hyperlink ref="F139" r:id="rId8"/>
    <hyperlink ref="F144" r:id="rId9"/>
    <hyperlink ref="F149" r:id="rId10"/>
    <hyperlink ref="F152" r:id="rId11"/>
    <hyperlink ref="F156" r:id="rId12"/>
    <hyperlink ref="F159" r:id="rId13"/>
    <hyperlink ref="F162" r:id="rId14"/>
    <hyperlink ref="F166" r:id="rId15"/>
    <hyperlink ref="F170" r:id="rId16"/>
    <hyperlink ref="F173" r:id="rId17"/>
    <hyperlink ref="F177" r:id="rId18"/>
    <hyperlink ref="F181" r:id="rId19"/>
    <hyperlink ref="F185" r:id="rId20"/>
    <hyperlink ref="F188" r:id="rId21"/>
    <hyperlink ref="F196" r:id="rId22"/>
    <hyperlink ref="F199" r:id="rId23"/>
    <hyperlink ref="F202" r:id="rId24"/>
    <hyperlink ref="F207" r:id="rId25"/>
    <hyperlink ref="F210" r:id="rId26"/>
    <hyperlink ref="F214" r:id="rId27"/>
    <hyperlink ref="F221" r:id="rId28"/>
    <hyperlink ref="F224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2:BM144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165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2" customFormat="1" ht="12" customHeight="1">
      <c r="A8" s="35"/>
      <c r="B8" s="40"/>
      <c r="C8" s="35"/>
      <c r="D8" s="113" t="s">
        <v>209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5" customHeight="1">
      <c r="A9" s="35"/>
      <c r="B9" s="40"/>
      <c r="C9" s="35"/>
      <c r="D9" s="35"/>
      <c r="E9" s="379" t="s">
        <v>2888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10. 5. 2023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1" t="str">
        <f>'Rekapitulace stavby'!E14</f>
        <v>Vyplň údaj</v>
      </c>
      <c r="F18" s="382"/>
      <c r="G18" s="382"/>
      <c r="H18" s="382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39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35</v>
      </c>
      <c r="F24" s="35"/>
      <c r="G24" s="35"/>
      <c r="H24" s="35"/>
      <c r="I24" s="113" t="s">
        <v>29</v>
      </c>
      <c r="J24" s="104" t="s">
        <v>40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41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" customHeight="1">
      <c r="A27" s="116"/>
      <c r="B27" s="117"/>
      <c r="C27" s="116"/>
      <c r="D27" s="116"/>
      <c r="E27" s="383" t="s">
        <v>19</v>
      </c>
      <c r="F27" s="383"/>
      <c r="G27" s="383"/>
      <c r="H27" s="38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ROUND(J86,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ROUND((SUM(BE86:BE143)),  2)</f>
        <v>0</v>
      </c>
      <c r="G33" s="35"/>
      <c r="H33" s="35"/>
      <c r="I33" s="125">
        <v>0.21</v>
      </c>
      <c r="J33" s="124">
        <f>ROUND(((SUM(BE86:BE143))*I33),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ROUND((SUM(BF86:BF143)),  2)</f>
        <v>0</v>
      </c>
      <c r="G34" s="35"/>
      <c r="H34" s="35"/>
      <c r="I34" s="125">
        <v>0.15</v>
      </c>
      <c r="J34" s="124">
        <f>ROUND(((SUM(BF86:BF143))*I34),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ROUND((SUM(BG86:BG143)),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ROUND((SUM(BH86:BH143)),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ROUND((SUM(BI86:BI143)),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211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" customHeight="1">
      <c r="A48" s="35"/>
      <c r="B48" s="36"/>
      <c r="C48" s="37"/>
      <c r="D48" s="37"/>
      <c r="E48" s="384" t="str">
        <f>E7</f>
        <v>Vytvoření laboratoří FŽP- UNICRE</v>
      </c>
      <c r="F48" s="385"/>
      <c r="G48" s="385"/>
      <c r="H48" s="385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209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5" customHeight="1">
      <c r="A50" s="35"/>
      <c r="B50" s="36"/>
      <c r="C50" s="37"/>
      <c r="D50" s="37"/>
      <c r="E50" s="358" t="str">
        <f>E9</f>
        <v>SO 06 - Technické plyny</v>
      </c>
      <c r="F50" s="386"/>
      <c r="G50" s="386"/>
      <c r="H50" s="38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Ústí nad Labem</v>
      </c>
      <c r="G52" s="37"/>
      <c r="H52" s="37"/>
      <c r="I52" s="30" t="s">
        <v>23</v>
      </c>
      <c r="J52" s="60" t="str">
        <f>IF(J12="","",J12)</f>
        <v>10. 5. 2023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75" customHeight="1">
      <c r="A54" s="35"/>
      <c r="B54" s="36"/>
      <c r="C54" s="30" t="s">
        <v>25</v>
      </c>
      <c r="D54" s="37"/>
      <c r="E54" s="37"/>
      <c r="F54" s="28" t="str">
        <f>E15</f>
        <v>UJEP, Pasteurova 3632/15, 400 96 Ústí nad Labem</v>
      </c>
      <c r="G54" s="37"/>
      <c r="H54" s="37"/>
      <c r="I54" s="30" t="s">
        <v>33</v>
      </c>
      <c r="J54" s="33" t="str">
        <f>E21</f>
        <v>Correct BC, s.r.o., El.Krásnohorské 1339/15, UL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7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Correct BC, s.r.o., El.Krásnohorské 1339/15, UL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212</v>
      </c>
      <c r="D57" s="138"/>
      <c r="E57" s="138"/>
      <c r="F57" s="138"/>
      <c r="G57" s="138"/>
      <c r="H57" s="138"/>
      <c r="I57" s="138"/>
      <c r="J57" s="139" t="s">
        <v>213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214</v>
      </c>
    </row>
    <row r="60" spans="1:47" s="9" customFormat="1" ht="25" customHeight="1">
      <c r="B60" s="141"/>
      <c r="C60" s="142"/>
      <c r="D60" s="143" t="s">
        <v>385</v>
      </c>
      <c r="E60" s="144"/>
      <c r="F60" s="144"/>
      <c r="G60" s="144"/>
      <c r="H60" s="144"/>
      <c r="I60" s="144"/>
      <c r="J60" s="145">
        <f>J87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2889</v>
      </c>
      <c r="E61" s="149"/>
      <c r="F61" s="149"/>
      <c r="G61" s="149"/>
      <c r="H61" s="149"/>
      <c r="I61" s="149"/>
      <c r="J61" s="150">
        <f>J88</f>
        <v>0</v>
      </c>
      <c r="K61" s="98"/>
      <c r="L61" s="151"/>
    </row>
    <row r="62" spans="1:47" s="9" customFormat="1" ht="25" customHeight="1">
      <c r="B62" s="141"/>
      <c r="C62" s="142"/>
      <c r="D62" s="143" t="s">
        <v>1479</v>
      </c>
      <c r="E62" s="144"/>
      <c r="F62" s="144"/>
      <c r="G62" s="144"/>
      <c r="H62" s="144"/>
      <c r="I62" s="144"/>
      <c r="J62" s="145">
        <f>J117</f>
        <v>0</v>
      </c>
      <c r="K62" s="142"/>
      <c r="L62" s="146"/>
    </row>
    <row r="63" spans="1:47" s="10" customFormat="1" ht="19.899999999999999" customHeight="1">
      <c r="B63" s="147"/>
      <c r="C63" s="98"/>
      <c r="D63" s="148" t="s">
        <v>2890</v>
      </c>
      <c r="E63" s="149"/>
      <c r="F63" s="149"/>
      <c r="G63" s="149"/>
      <c r="H63" s="149"/>
      <c r="I63" s="149"/>
      <c r="J63" s="150">
        <f>J118</f>
        <v>0</v>
      </c>
      <c r="K63" s="98"/>
      <c r="L63" s="151"/>
    </row>
    <row r="64" spans="1:47" s="9" customFormat="1" ht="25" customHeight="1">
      <c r="B64" s="141"/>
      <c r="C64" s="142"/>
      <c r="D64" s="143" t="s">
        <v>395</v>
      </c>
      <c r="E64" s="144"/>
      <c r="F64" s="144"/>
      <c r="G64" s="144"/>
      <c r="H64" s="144"/>
      <c r="I64" s="144"/>
      <c r="J64" s="145">
        <f>J132</f>
        <v>0</v>
      </c>
      <c r="K64" s="142"/>
      <c r="L64" s="146"/>
    </row>
    <row r="65" spans="1:31" s="9" customFormat="1" ht="25" customHeight="1">
      <c r="B65" s="141"/>
      <c r="C65" s="142"/>
      <c r="D65" s="143" t="s">
        <v>216</v>
      </c>
      <c r="E65" s="144"/>
      <c r="F65" s="144"/>
      <c r="G65" s="144"/>
      <c r="H65" s="144"/>
      <c r="I65" s="144"/>
      <c r="J65" s="145">
        <f>J139</f>
        <v>0</v>
      </c>
      <c r="K65" s="142"/>
      <c r="L65" s="146"/>
    </row>
    <row r="66" spans="1:31" s="10" customFormat="1" ht="19.899999999999999" customHeight="1">
      <c r="B66" s="147"/>
      <c r="C66" s="98"/>
      <c r="D66" s="148" t="s">
        <v>219</v>
      </c>
      <c r="E66" s="149"/>
      <c r="F66" s="149"/>
      <c r="G66" s="149"/>
      <c r="H66" s="149"/>
      <c r="I66" s="149"/>
      <c r="J66" s="150">
        <f>J140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7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7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" customHeight="1">
      <c r="A73" s="35"/>
      <c r="B73" s="36"/>
      <c r="C73" s="24" t="s">
        <v>222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" customHeight="1">
      <c r="A76" s="35"/>
      <c r="B76" s="36"/>
      <c r="C76" s="37"/>
      <c r="D76" s="37"/>
      <c r="E76" s="384" t="str">
        <f>E7</f>
        <v>Vytvoření laboratoří FŽP- UNICRE</v>
      </c>
      <c r="F76" s="385"/>
      <c r="G76" s="385"/>
      <c r="H76" s="385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209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E9</f>
        <v>SO 06 - Technické plyny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Ústí nad Labem</v>
      </c>
      <c r="G80" s="37"/>
      <c r="H80" s="37"/>
      <c r="I80" s="30" t="s">
        <v>23</v>
      </c>
      <c r="J80" s="60" t="str">
        <f>IF(J12="","",J12)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E15</f>
        <v>UJEP, Pasteurova 3632/15, 400 96 Ústí nad Labem</v>
      </c>
      <c r="G82" s="37"/>
      <c r="H82" s="37"/>
      <c r="I82" s="30" t="s">
        <v>33</v>
      </c>
      <c r="J82" s="33" t="str">
        <f>E21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IF(E18="","",E18)</f>
        <v>Vyplň údaj</v>
      </c>
      <c r="G83" s="37"/>
      <c r="H83" s="37"/>
      <c r="I83" s="30" t="s">
        <v>38</v>
      </c>
      <c r="J83" s="33" t="str">
        <f>E24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P87+P117+P132+P139</f>
        <v>0</v>
      </c>
      <c r="Q86" s="73"/>
      <c r="R86" s="160">
        <f>R87+R117+R132+R139</f>
        <v>8.9530000000000012E-2</v>
      </c>
      <c r="S86" s="73"/>
      <c r="T86" s="161">
        <f>T87+T117+T132+T139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BK87+BK117+BK132+BK139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619</v>
      </c>
      <c r="F87" s="166" t="s">
        <v>620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8.9530000000000012E-2</v>
      </c>
      <c r="S87" s="171"/>
      <c r="T87" s="173">
        <f>T88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BK88</f>
        <v>0</v>
      </c>
    </row>
    <row r="88" spans="1:65" s="12" customFormat="1" ht="22.75" customHeight="1">
      <c r="B88" s="163"/>
      <c r="C88" s="164"/>
      <c r="D88" s="165" t="s">
        <v>75</v>
      </c>
      <c r="E88" s="177" t="s">
        <v>2891</v>
      </c>
      <c r="F88" s="177" t="s">
        <v>2892</v>
      </c>
      <c r="G88" s="164"/>
      <c r="H88" s="164"/>
      <c r="I88" s="167"/>
      <c r="J88" s="178">
        <f>BK88</f>
        <v>0</v>
      </c>
      <c r="K88" s="164"/>
      <c r="L88" s="169"/>
      <c r="M88" s="170"/>
      <c r="N88" s="171"/>
      <c r="O88" s="171"/>
      <c r="P88" s="172">
        <f>SUM(P89:P116)</f>
        <v>0</v>
      </c>
      <c r="Q88" s="171"/>
      <c r="R88" s="172">
        <f>SUM(R89:R116)</f>
        <v>8.9530000000000012E-2</v>
      </c>
      <c r="S88" s="171"/>
      <c r="T88" s="173">
        <f>SUM(T89:T116)</f>
        <v>0</v>
      </c>
      <c r="AR88" s="174" t="s">
        <v>86</v>
      </c>
      <c r="AT88" s="175" t="s">
        <v>75</v>
      </c>
      <c r="AU88" s="175" t="s">
        <v>84</v>
      </c>
      <c r="AY88" s="174" t="s">
        <v>237</v>
      </c>
      <c r="BK88" s="176">
        <f>SUM(BK89:BK116)</f>
        <v>0</v>
      </c>
    </row>
    <row r="89" spans="1:65" s="2" customFormat="1" ht="14.4" customHeight="1">
      <c r="A89" s="35"/>
      <c r="B89" s="36"/>
      <c r="C89" s="179" t="s">
        <v>84</v>
      </c>
      <c r="D89" s="179" t="s">
        <v>242</v>
      </c>
      <c r="E89" s="180" t="s">
        <v>2893</v>
      </c>
      <c r="F89" s="181" t="s">
        <v>2894</v>
      </c>
      <c r="G89" s="182" t="s">
        <v>424</v>
      </c>
      <c r="H89" s="183">
        <v>26</v>
      </c>
      <c r="I89" s="184"/>
      <c r="J89" s="185">
        <f>ROUND(I89*H89,2)</f>
        <v>0</v>
      </c>
      <c r="K89" s="181" t="s">
        <v>19</v>
      </c>
      <c r="L89" s="40"/>
      <c r="M89" s="186" t="s">
        <v>19</v>
      </c>
      <c r="N89" s="187" t="s">
        <v>47</v>
      </c>
      <c r="O89" s="65"/>
      <c r="P89" s="188">
        <f>O89*H89</f>
        <v>0</v>
      </c>
      <c r="Q89" s="188">
        <v>4.2999999999999999E-4</v>
      </c>
      <c r="R89" s="188">
        <f>Q89*H89</f>
        <v>1.1179999999999999E-2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331</v>
      </c>
      <c r="AT89" s="190" t="s">
        <v>242</v>
      </c>
      <c r="AU89" s="190" t="s">
        <v>86</v>
      </c>
      <c r="AY89" s="18" t="s">
        <v>237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84</v>
      </c>
      <c r="BK89" s="191">
        <f>ROUND(I89*H89,2)</f>
        <v>0</v>
      </c>
      <c r="BL89" s="18" t="s">
        <v>331</v>
      </c>
      <c r="BM89" s="190" t="s">
        <v>2895</v>
      </c>
    </row>
    <row r="90" spans="1:65" s="2" customFormat="1" ht="10">
      <c r="A90" s="35"/>
      <c r="B90" s="36"/>
      <c r="C90" s="37"/>
      <c r="D90" s="192" t="s">
        <v>249</v>
      </c>
      <c r="E90" s="37"/>
      <c r="F90" s="193" t="s">
        <v>2896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249</v>
      </c>
      <c r="AU90" s="18" t="s">
        <v>86</v>
      </c>
    </row>
    <row r="91" spans="1:65" s="2" customFormat="1" ht="18">
      <c r="A91" s="35"/>
      <c r="B91" s="36"/>
      <c r="C91" s="37"/>
      <c r="D91" s="192" t="s">
        <v>345</v>
      </c>
      <c r="E91" s="37"/>
      <c r="F91" s="221" t="s">
        <v>2518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345</v>
      </c>
      <c r="AU91" s="18" t="s">
        <v>86</v>
      </c>
    </row>
    <row r="92" spans="1:65" s="13" customFormat="1" ht="10">
      <c r="B92" s="199"/>
      <c r="C92" s="200"/>
      <c r="D92" s="192" t="s">
        <v>252</v>
      </c>
      <c r="E92" s="201" t="s">
        <v>19</v>
      </c>
      <c r="F92" s="202" t="s">
        <v>564</v>
      </c>
      <c r="G92" s="200"/>
      <c r="H92" s="203">
        <v>26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252</v>
      </c>
      <c r="AU92" s="209" t="s">
        <v>86</v>
      </c>
      <c r="AV92" s="13" t="s">
        <v>86</v>
      </c>
      <c r="AW92" s="13" t="s">
        <v>37</v>
      </c>
      <c r="AX92" s="13" t="s">
        <v>76</v>
      </c>
      <c r="AY92" s="209" t="s">
        <v>237</v>
      </c>
    </row>
    <row r="93" spans="1:65" s="14" customFormat="1" ht="10">
      <c r="B93" s="210"/>
      <c r="C93" s="211"/>
      <c r="D93" s="192" t="s">
        <v>252</v>
      </c>
      <c r="E93" s="212" t="s">
        <v>19</v>
      </c>
      <c r="F93" s="213" t="s">
        <v>253</v>
      </c>
      <c r="G93" s="211"/>
      <c r="H93" s="214">
        <v>26</v>
      </c>
      <c r="I93" s="215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252</v>
      </c>
      <c r="AU93" s="220" t="s">
        <v>86</v>
      </c>
      <c r="AV93" s="14" t="s">
        <v>254</v>
      </c>
      <c r="AW93" s="14" t="s">
        <v>37</v>
      </c>
      <c r="AX93" s="14" t="s">
        <v>84</v>
      </c>
      <c r="AY93" s="220" t="s">
        <v>237</v>
      </c>
    </row>
    <row r="94" spans="1:65" s="2" customFormat="1" ht="14.4" customHeight="1">
      <c r="A94" s="35"/>
      <c r="B94" s="36"/>
      <c r="C94" s="179" t="s">
        <v>86</v>
      </c>
      <c r="D94" s="179" t="s">
        <v>242</v>
      </c>
      <c r="E94" s="180" t="s">
        <v>2897</v>
      </c>
      <c r="F94" s="181" t="s">
        <v>2898</v>
      </c>
      <c r="G94" s="182" t="s">
        <v>424</v>
      </c>
      <c r="H94" s="183">
        <v>154</v>
      </c>
      <c r="I94" s="184"/>
      <c r="J94" s="185">
        <f>ROUND(I94*H94,2)</f>
        <v>0</v>
      </c>
      <c r="K94" s="181" t="s">
        <v>19</v>
      </c>
      <c r="L94" s="40"/>
      <c r="M94" s="186" t="s">
        <v>19</v>
      </c>
      <c r="N94" s="187" t="s">
        <v>47</v>
      </c>
      <c r="O94" s="65"/>
      <c r="P94" s="188">
        <f>O94*H94</f>
        <v>0</v>
      </c>
      <c r="Q94" s="188">
        <v>5.0000000000000001E-4</v>
      </c>
      <c r="R94" s="188">
        <f>Q94*H94</f>
        <v>7.6999999999999999E-2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331</v>
      </c>
      <c r="AT94" s="190" t="s">
        <v>242</v>
      </c>
      <c r="AU94" s="190" t="s">
        <v>86</v>
      </c>
      <c r="AY94" s="18" t="s">
        <v>237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84</v>
      </c>
      <c r="BK94" s="191">
        <f>ROUND(I94*H94,2)</f>
        <v>0</v>
      </c>
      <c r="BL94" s="18" t="s">
        <v>331</v>
      </c>
      <c r="BM94" s="190" t="s">
        <v>2899</v>
      </c>
    </row>
    <row r="95" spans="1:65" s="2" customFormat="1" ht="10">
      <c r="A95" s="35"/>
      <c r="B95" s="36"/>
      <c r="C95" s="37"/>
      <c r="D95" s="192" t="s">
        <v>249</v>
      </c>
      <c r="E95" s="37"/>
      <c r="F95" s="193" t="s">
        <v>2900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249</v>
      </c>
      <c r="AU95" s="18" t="s">
        <v>86</v>
      </c>
    </row>
    <row r="96" spans="1:65" s="2" customFormat="1" ht="18">
      <c r="A96" s="35"/>
      <c r="B96" s="36"/>
      <c r="C96" s="37"/>
      <c r="D96" s="192" t="s">
        <v>345</v>
      </c>
      <c r="E96" s="37"/>
      <c r="F96" s="221" t="s">
        <v>2518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345</v>
      </c>
      <c r="AU96" s="18" t="s">
        <v>86</v>
      </c>
    </row>
    <row r="97" spans="1:65" s="13" customFormat="1" ht="10">
      <c r="B97" s="199"/>
      <c r="C97" s="200"/>
      <c r="D97" s="192" t="s">
        <v>252</v>
      </c>
      <c r="E97" s="201" t="s">
        <v>19</v>
      </c>
      <c r="F97" s="202" t="s">
        <v>2901</v>
      </c>
      <c r="G97" s="200"/>
      <c r="H97" s="203">
        <v>154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252</v>
      </c>
      <c r="AU97" s="209" t="s">
        <v>86</v>
      </c>
      <c r="AV97" s="13" t="s">
        <v>86</v>
      </c>
      <c r="AW97" s="13" t="s">
        <v>37</v>
      </c>
      <c r="AX97" s="13" t="s">
        <v>84</v>
      </c>
      <c r="AY97" s="209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2902</v>
      </c>
      <c r="F98" s="181" t="s">
        <v>2903</v>
      </c>
      <c r="G98" s="182" t="s">
        <v>257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4.4999999999999999E-4</v>
      </c>
      <c r="R98" s="188">
        <f>Q98*H98</f>
        <v>4.4999999999999999E-4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331</v>
      </c>
      <c r="AT98" s="190" t="s">
        <v>242</v>
      </c>
      <c r="AU98" s="190" t="s">
        <v>86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331</v>
      </c>
      <c r="BM98" s="190" t="s">
        <v>2904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2903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86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2627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86</v>
      </c>
    </row>
    <row r="101" spans="1:65" s="2" customFormat="1" ht="14.4" customHeight="1">
      <c r="A101" s="35"/>
      <c r="B101" s="36"/>
      <c r="C101" s="179" t="s">
        <v>254</v>
      </c>
      <c r="D101" s="179" t="s">
        <v>242</v>
      </c>
      <c r="E101" s="180" t="s">
        <v>2905</v>
      </c>
      <c r="F101" s="181" t="s">
        <v>2906</v>
      </c>
      <c r="G101" s="182" t="s">
        <v>257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47</v>
      </c>
      <c r="O101" s="65"/>
      <c r="P101" s="188">
        <f>O101*H101</f>
        <v>0</v>
      </c>
      <c r="Q101" s="188">
        <v>4.4999999999999999E-4</v>
      </c>
      <c r="R101" s="188">
        <f>Q101*H101</f>
        <v>4.4999999999999999E-4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331</v>
      </c>
      <c r="AT101" s="190" t="s">
        <v>242</v>
      </c>
      <c r="AU101" s="190" t="s">
        <v>86</v>
      </c>
      <c r="AY101" s="18" t="s">
        <v>237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84</v>
      </c>
      <c r="BK101" s="191">
        <f>ROUND(I101*H101,2)</f>
        <v>0</v>
      </c>
      <c r="BL101" s="18" t="s">
        <v>331</v>
      </c>
      <c r="BM101" s="190" t="s">
        <v>2907</v>
      </c>
    </row>
    <row r="102" spans="1:65" s="2" customFormat="1" ht="10">
      <c r="A102" s="35"/>
      <c r="B102" s="36"/>
      <c r="C102" s="37"/>
      <c r="D102" s="192" t="s">
        <v>249</v>
      </c>
      <c r="E102" s="37"/>
      <c r="F102" s="193" t="s">
        <v>2906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249</v>
      </c>
      <c r="AU102" s="18" t="s">
        <v>86</v>
      </c>
    </row>
    <row r="103" spans="1:65" s="2" customFormat="1" ht="18">
      <c r="A103" s="35"/>
      <c r="B103" s="36"/>
      <c r="C103" s="37"/>
      <c r="D103" s="192" t="s">
        <v>345</v>
      </c>
      <c r="E103" s="37"/>
      <c r="F103" s="221" t="s">
        <v>2627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345</v>
      </c>
      <c r="AU103" s="18" t="s">
        <v>86</v>
      </c>
    </row>
    <row r="104" spans="1:65" s="13" customFormat="1" ht="10">
      <c r="B104" s="199"/>
      <c r="C104" s="200"/>
      <c r="D104" s="192" t="s">
        <v>252</v>
      </c>
      <c r="E104" s="201" t="s">
        <v>19</v>
      </c>
      <c r="F104" s="202" t="s">
        <v>84</v>
      </c>
      <c r="G104" s="200"/>
      <c r="H104" s="203">
        <v>1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252</v>
      </c>
      <c r="AU104" s="209" t="s">
        <v>86</v>
      </c>
      <c r="AV104" s="13" t="s">
        <v>86</v>
      </c>
      <c r="AW104" s="13" t="s">
        <v>37</v>
      </c>
      <c r="AX104" s="13" t="s">
        <v>76</v>
      </c>
      <c r="AY104" s="209" t="s">
        <v>237</v>
      </c>
    </row>
    <row r="105" spans="1:65" s="14" customFormat="1" ht="10">
      <c r="B105" s="210"/>
      <c r="C105" s="211"/>
      <c r="D105" s="192" t="s">
        <v>252</v>
      </c>
      <c r="E105" s="212" t="s">
        <v>19</v>
      </c>
      <c r="F105" s="213" t="s">
        <v>253</v>
      </c>
      <c r="G105" s="211"/>
      <c r="H105" s="214">
        <v>1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252</v>
      </c>
      <c r="AU105" s="220" t="s">
        <v>86</v>
      </c>
      <c r="AV105" s="14" t="s">
        <v>254</v>
      </c>
      <c r="AW105" s="14" t="s">
        <v>37</v>
      </c>
      <c r="AX105" s="14" t="s">
        <v>84</v>
      </c>
      <c r="AY105" s="220" t="s">
        <v>237</v>
      </c>
    </row>
    <row r="106" spans="1:65" s="2" customFormat="1" ht="14.4" customHeight="1">
      <c r="A106" s="35"/>
      <c r="B106" s="36"/>
      <c r="C106" s="179" t="s">
        <v>239</v>
      </c>
      <c r="D106" s="179" t="s">
        <v>242</v>
      </c>
      <c r="E106" s="180" t="s">
        <v>2908</v>
      </c>
      <c r="F106" s="181" t="s">
        <v>2909</v>
      </c>
      <c r="G106" s="182" t="s">
        <v>257</v>
      </c>
      <c r="H106" s="183">
        <v>1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47</v>
      </c>
      <c r="O106" s="65"/>
      <c r="P106" s="188">
        <f>O106*H106</f>
        <v>0</v>
      </c>
      <c r="Q106" s="188">
        <v>4.4999999999999999E-4</v>
      </c>
      <c r="R106" s="188">
        <f>Q106*H106</f>
        <v>4.4999999999999999E-4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331</v>
      </c>
      <c r="AT106" s="190" t="s">
        <v>242</v>
      </c>
      <c r="AU106" s="190" t="s">
        <v>86</v>
      </c>
      <c r="AY106" s="18" t="s">
        <v>237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84</v>
      </c>
      <c r="BK106" s="191">
        <f>ROUND(I106*H106,2)</f>
        <v>0</v>
      </c>
      <c r="BL106" s="18" t="s">
        <v>331</v>
      </c>
      <c r="BM106" s="190" t="s">
        <v>2910</v>
      </c>
    </row>
    <row r="107" spans="1:65" s="2" customFormat="1" ht="10">
      <c r="A107" s="35"/>
      <c r="B107" s="36"/>
      <c r="C107" s="37"/>
      <c r="D107" s="192" t="s">
        <v>249</v>
      </c>
      <c r="E107" s="37"/>
      <c r="F107" s="193" t="s">
        <v>2909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249</v>
      </c>
      <c r="AU107" s="18" t="s">
        <v>86</v>
      </c>
    </row>
    <row r="108" spans="1:65" s="2" customFormat="1" ht="36">
      <c r="A108" s="35"/>
      <c r="B108" s="36"/>
      <c r="C108" s="37"/>
      <c r="D108" s="192" t="s">
        <v>345</v>
      </c>
      <c r="E108" s="37"/>
      <c r="F108" s="221" t="s">
        <v>2140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345</v>
      </c>
      <c r="AU108" s="18" t="s">
        <v>86</v>
      </c>
    </row>
    <row r="109" spans="1:65" s="13" customFormat="1" ht="10">
      <c r="B109" s="199"/>
      <c r="C109" s="200"/>
      <c r="D109" s="192" t="s">
        <v>252</v>
      </c>
      <c r="E109" s="201" t="s">
        <v>19</v>
      </c>
      <c r="F109" s="202" t="s">
        <v>84</v>
      </c>
      <c r="G109" s="200"/>
      <c r="H109" s="203">
        <v>1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252</v>
      </c>
      <c r="AU109" s="209" t="s">
        <v>86</v>
      </c>
      <c r="AV109" s="13" t="s">
        <v>86</v>
      </c>
      <c r="AW109" s="13" t="s">
        <v>37</v>
      </c>
      <c r="AX109" s="13" t="s">
        <v>76</v>
      </c>
      <c r="AY109" s="209" t="s">
        <v>237</v>
      </c>
    </row>
    <row r="110" spans="1:65" s="14" customFormat="1" ht="10">
      <c r="B110" s="210"/>
      <c r="C110" s="211"/>
      <c r="D110" s="192" t="s">
        <v>252</v>
      </c>
      <c r="E110" s="212" t="s">
        <v>19</v>
      </c>
      <c r="F110" s="213" t="s">
        <v>253</v>
      </c>
      <c r="G110" s="211"/>
      <c r="H110" s="214">
        <v>1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252</v>
      </c>
      <c r="AU110" s="220" t="s">
        <v>86</v>
      </c>
      <c r="AV110" s="14" t="s">
        <v>254</v>
      </c>
      <c r="AW110" s="14" t="s">
        <v>37</v>
      </c>
      <c r="AX110" s="14" t="s">
        <v>84</v>
      </c>
      <c r="AY110" s="220" t="s">
        <v>237</v>
      </c>
    </row>
    <row r="111" spans="1:65" s="2" customFormat="1" ht="14.4" customHeight="1">
      <c r="A111" s="35"/>
      <c r="B111" s="36"/>
      <c r="C111" s="179" t="s">
        <v>276</v>
      </c>
      <c r="D111" s="179" t="s">
        <v>242</v>
      </c>
      <c r="E111" s="180" t="s">
        <v>2911</v>
      </c>
      <c r="F111" s="181" t="s">
        <v>2912</v>
      </c>
      <c r="G111" s="182" t="s">
        <v>567</v>
      </c>
      <c r="H111" s="183">
        <v>0.09</v>
      </c>
      <c r="I111" s="184"/>
      <c r="J111" s="185">
        <f>ROUND(I111*H111,2)</f>
        <v>0</v>
      </c>
      <c r="K111" s="181" t="s">
        <v>246</v>
      </c>
      <c r="L111" s="40"/>
      <c r="M111" s="186" t="s">
        <v>19</v>
      </c>
      <c r="N111" s="187" t="s">
        <v>47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331</v>
      </c>
      <c r="AT111" s="190" t="s">
        <v>242</v>
      </c>
      <c r="AU111" s="190" t="s">
        <v>86</v>
      </c>
      <c r="AY111" s="18" t="s">
        <v>237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84</v>
      </c>
      <c r="BK111" s="191">
        <f>ROUND(I111*H111,2)</f>
        <v>0</v>
      </c>
      <c r="BL111" s="18" t="s">
        <v>331</v>
      </c>
      <c r="BM111" s="190" t="s">
        <v>2913</v>
      </c>
    </row>
    <row r="112" spans="1:65" s="2" customFormat="1" ht="18">
      <c r="A112" s="35"/>
      <c r="B112" s="36"/>
      <c r="C112" s="37"/>
      <c r="D112" s="192" t="s">
        <v>249</v>
      </c>
      <c r="E112" s="37"/>
      <c r="F112" s="193" t="s">
        <v>2914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10">
      <c r="A113" s="35"/>
      <c r="B113" s="36"/>
      <c r="C113" s="37"/>
      <c r="D113" s="197" t="s">
        <v>250</v>
      </c>
      <c r="E113" s="37"/>
      <c r="F113" s="198" t="s">
        <v>2915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250</v>
      </c>
      <c r="AU113" s="18" t="s">
        <v>86</v>
      </c>
    </row>
    <row r="114" spans="1:65" s="2" customFormat="1" ht="14.4" customHeight="1">
      <c r="A114" s="35"/>
      <c r="B114" s="36"/>
      <c r="C114" s="179" t="s">
        <v>281</v>
      </c>
      <c r="D114" s="179" t="s">
        <v>242</v>
      </c>
      <c r="E114" s="180" t="s">
        <v>2916</v>
      </c>
      <c r="F114" s="181" t="s">
        <v>2917</v>
      </c>
      <c r="G114" s="182" t="s">
        <v>567</v>
      </c>
      <c r="H114" s="183">
        <v>0.09</v>
      </c>
      <c r="I114" s="184"/>
      <c r="J114" s="185">
        <f>ROUND(I114*H114,2)</f>
        <v>0</v>
      </c>
      <c r="K114" s="181" t="s">
        <v>246</v>
      </c>
      <c r="L114" s="40"/>
      <c r="M114" s="186" t="s">
        <v>19</v>
      </c>
      <c r="N114" s="187" t="s">
        <v>47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331</v>
      </c>
      <c r="AT114" s="190" t="s">
        <v>242</v>
      </c>
      <c r="AU114" s="190" t="s">
        <v>86</v>
      </c>
      <c r="AY114" s="18" t="s">
        <v>237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84</v>
      </c>
      <c r="BK114" s="191">
        <f>ROUND(I114*H114,2)</f>
        <v>0</v>
      </c>
      <c r="BL114" s="18" t="s">
        <v>331</v>
      </c>
      <c r="BM114" s="190" t="s">
        <v>2918</v>
      </c>
    </row>
    <row r="115" spans="1:65" s="2" customFormat="1" ht="18">
      <c r="A115" s="35"/>
      <c r="B115" s="36"/>
      <c r="C115" s="37"/>
      <c r="D115" s="192" t="s">
        <v>249</v>
      </c>
      <c r="E115" s="37"/>
      <c r="F115" s="193" t="s">
        <v>2919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10">
      <c r="A116" s="35"/>
      <c r="B116" s="36"/>
      <c r="C116" s="37"/>
      <c r="D116" s="197" t="s">
        <v>250</v>
      </c>
      <c r="E116" s="37"/>
      <c r="F116" s="198" t="s">
        <v>2920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250</v>
      </c>
      <c r="AU116" s="18" t="s">
        <v>86</v>
      </c>
    </row>
    <row r="117" spans="1:65" s="12" customFormat="1" ht="25.9" customHeight="1">
      <c r="B117" s="163"/>
      <c r="C117" s="164"/>
      <c r="D117" s="165" t="s">
        <v>75</v>
      </c>
      <c r="E117" s="166" t="s">
        <v>680</v>
      </c>
      <c r="F117" s="166" t="s">
        <v>1687</v>
      </c>
      <c r="G117" s="164"/>
      <c r="H117" s="164"/>
      <c r="I117" s="167"/>
      <c r="J117" s="168">
        <f>BK117</f>
        <v>0</v>
      </c>
      <c r="K117" s="164"/>
      <c r="L117" s="169"/>
      <c r="M117" s="170"/>
      <c r="N117" s="171"/>
      <c r="O117" s="171"/>
      <c r="P117" s="172">
        <f>P118</f>
        <v>0</v>
      </c>
      <c r="Q117" s="171"/>
      <c r="R117" s="172">
        <f>R118</f>
        <v>0</v>
      </c>
      <c r="S117" s="171"/>
      <c r="T117" s="173">
        <f>T118</f>
        <v>0</v>
      </c>
      <c r="AR117" s="174" t="s">
        <v>260</v>
      </c>
      <c r="AT117" s="175" t="s">
        <v>75</v>
      </c>
      <c r="AU117" s="175" t="s">
        <v>76</v>
      </c>
      <c r="AY117" s="174" t="s">
        <v>237</v>
      </c>
      <c r="BK117" s="176">
        <f>BK118</f>
        <v>0</v>
      </c>
    </row>
    <row r="118" spans="1:65" s="12" customFormat="1" ht="22.75" customHeight="1">
      <c r="B118" s="163"/>
      <c r="C118" s="164"/>
      <c r="D118" s="165" t="s">
        <v>75</v>
      </c>
      <c r="E118" s="177" t="s">
        <v>2921</v>
      </c>
      <c r="F118" s="177" t="s">
        <v>2922</v>
      </c>
      <c r="G118" s="164"/>
      <c r="H118" s="164"/>
      <c r="I118" s="167"/>
      <c r="J118" s="178">
        <f>BK118</f>
        <v>0</v>
      </c>
      <c r="K118" s="164"/>
      <c r="L118" s="169"/>
      <c r="M118" s="170"/>
      <c r="N118" s="171"/>
      <c r="O118" s="171"/>
      <c r="P118" s="172">
        <f>SUM(P119:P131)</f>
        <v>0</v>
      </c>
      <c r="Q118" s="171"/>
      <c r="R118" s="172">
        <f>SUM(R119:R131)</f>
        <v>0</v>
      </c>
      <c r="S118" s="171"/>
      <c r="T118" s="173">
        <f>SUM(T119:T131)</f>
        <v>0</v>
      </c>
      <c r="AR118" s="174" t="s">
        <v>260</v>
      </c>
      <c r="AT118" s="175" t="s">
        <v>75</v>
      </c>
      <c r="AU118" s="175" t="s">
        <v>84</v>
      </c>
      <c r="AY118" s="174" t="s">
        <v>237</v>
      </c>
      <c r="BK118" s="176">
        <f>SUM(BK119:BK131)</f>
        <v>0</v>
      </c>
    </row>
    <row r="119" spans="1:65" s="2" customFormat="1" ht="22.25" customHeight="1">
      <c r="A119" s="35"/>
      <c r="B119" s="36"/>
      <c r="C119" s="179" t="s">
        <v>288</v>
      </c>
      <c r="D119" s="179" t="s">
        <v>242</v>
      </c>
      <c r="E119" s="180" t="s">
        <v>2923</v>
      </c>
      <c r="F119" s="181" t="s">
        <v>2924</v>
      </c>
      <c r="G119" s="182" t="s">
        <v>2925</v>
      </c>
      <c r="H119" s="183">
        <v>1</v>
      </c>
      <c r="I119" s="184"/>
      <c r="J119" s="185">
        <f>ROUND(I119*H119,2)</f>
        <v>0</v>
      </c>
      <c r="K119" s="181" t="s">
        <v>19</v>
      </c>
      <c r="L119" s="40"/>
      <c r="M119" s="186" t="s">
        <v>19</v>
      </c>
      <c r="N119" s="187" t="s">
        <v>47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895</v>
      </c>
      <c r="AT119" s="190" t="s">
        <v>242</v>
      </c>
      <c r="AU119" s="190" t="s">
        <v>86</v>
      </c>
      <c r="AY119" s="18" t="s">
        <v>237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84</v>
      </c>
      <c r="BK119" s="191">
        <f>ROUND(I119*H119,2)</f>
        <v>0</v>
      </c>
      <c r="BL119" s="18" t="s">
        <v>895</v>
      </c>
      <c r="BM119" s="190" t="s">
        <v>2926</v>
      </c>
    </row>
    <row r="120" spans="1:65" s="2" customFormat="1" ht="18">
      <c r="A120" s="35"/>
      <c r="B120" s="36"/>
      <c r="C120" s="37"/>
      <c r="D120" s="192" t="s">
        <v>249</v>
      </c>
      <c r="E120" s="37"/>
      <c r="F120" s="193" t="s">
        <v>2927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45">
      <c r="A121" s="35"/>
      <c r="B121" s="36"/>
      <c r="C121" s="37"/>
      <c r="D121" s="192" t="s">
        <v>345</v>
      </c>
      <c r="E121" s="37"/>
      <c r="F121" s="221" t="s">
        <v>2928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345</v>
      </c>
      <c r="AU121" s="18" t="s">
        <v>86</v>
      </c>
    </row>
    <row r="122" spans="1:65" s="2" customFormat="1" ht="30" customHeight="1">
      <c r="A122" s="35"/>
      <c r="B122" s="36"/>
      <c r="C122" s="179" t="s">
        <v>294</v>
      </c>
      <c r="D122" s="179" t="s">
        <v>242</v>
      </c>
      <c r="E122" s="180" t="s">
        <v>2929</v>
      </c>
      <c r="F122" s="181" t="s">
        <v>2930</v>
      </c>
      <c r="G122" s="182" t="s">
        <v>2925</v>
      </c>
      <c r="H122" s="183">
        <v>3</v>
      </c>
      <c r="I122" s="184"/>
      <c r="J122" s="185">
        <f>ROUND(I122*H122,2)</f>
        <v>0</v>
      </c>
      <c r="K122" s="181" t="s">
        <v>19</v>
      </c>
      <c r="L122" s="40"/>
      <c r="M122" s="186" t="s">
        <v>19</v>
      </c>
      <c r="N122" s="187" t="s">
        <v>47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895</v>
      </c>
      <c r="AT122" s="190" t="s">
        <v>242</v>
      </c>
      <c r="AU122" s="190" t="s">
        <v>86</v>
      </c>
      <c r="AY122" s="18" t="s">
        <v>237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84</v>
      </c>
      <c r="BK122" s="191">
        <f>ROUND(I122*H122,2)</f>
        <v>0</v>
      </c>
      <c r="BL122" s="18" t="s">
        <v>895</v>
      </c>
      <c r="BM122" s="190" t="s">
        <v>2931</v>
      </c>
    </row>
    <row r="123" spans="1:65" s="2" customFormat="1" ht="18">
      <c r="A123" s="35"/>
      <c r="B123" s="36"/>
      <c r="C123" s="37"/>
      <c r="D123" s="192" t="s">
        <v>249</v>
      </c>
      <c r="E123" s="37"/>
      <c r="F123" s="193" t="s">
        <v>2932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249</v>
      </c>
      <c r="AU123" s="18" t="s">
        <v>86</v>
      </c>
    </row>
    <row r="124" spans="1:65" s="2" customFormat="1" ht="45">
      <c r="A124" s="35"/>
      <c r="B124" s="36"/>
      <c r="C124" s="37"/>
      <c r="D124" s="192" t="s">
        <v>345</v>
      </c>
      <c r="E124" s="37"/>
      <c r="F124" s="221" t="s">
        <v>2928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345</v>
      </c>
      <c r="AU124" s="18" t="s">
        <v>86</v>
      </c>
    </row>
    <row r="125" spans="1:65" s="13" customFormat="1" ht="10">
      <c r="B125" s="199"/>
      <c r="C125" s="200"/>
      <c r="D125" s="192" t="s">
        <v>252</v>
      </c>
      <c r="E125" s="201" t="s">
        <v>19</v>
      </c>
      <c r="F125" s="202" t="s">
        <v>260</v>
      </c>
      <c r="G125" s="200"/>
      <c r="H125" s="203">
        <v>3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252</v>
      </c>
      <c r="AU125" s="209" t="s">
        <v>86</v>
      </c>
      <c r="AV125" s="13" t="s">
        <v>86</v>
      </c>
      <c r="AW125" s="13" t="s">
        <v>37</v>
      </c>
      <c r="AX125" s="13" t="s">
        <v>76</v>
      </c>
      <c r="AY125" s="209" t="s">
        <v>237</v>
      </c>
    </row>
    <row r="126" spans="1:65" s="14" customFormat="1" ht="10">
      <c r="B126" s="210"/>
      <c r="C126" s="211"/>
      <c r="D126" s="192" t="s">
        <v>252</v>
      </c>
      <c r="E126" s="212" t="s">
        <v>19</v>
      </c>
      <c r="F126" s="213" t="s">
        <v>253</v>
      </c>
      <c r="G126" s="211"/>
      <c r="H126" s="214">
        <v>3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252</v>
      </c>
      <c r="AU126" s="220" t="s">
        <v>86</v>
      </c>
      <c r="AV126" s="14" t="s">
        <v>254</v>
      </c>
      <c r="AW126" s="14" t="s">
        <v>37</v>
      </c>
      <c r="AX126" s="14" t="s">
        <v>84</v>
      </c>
      <c r="AY126" s="220" t="s">
        <v>237</v>
      </c>
    </row>
    <row r="127" spans="1:65" s="2" customFormat="1" ht="22.25" customHeight="1">
      <c r="A127" s="35"/>
      <c r="B127" s="36"/>
      <c r="C127" s="179" t="s">
        <v>299</v>
      </c>
      <c r="D127" s="179" t="s">
        <v>242</v>
      </c>
      <c r="E127" s="180" t="s">
        <v>2933</v>
      </c>
      <c r="F127" s="181" t="s">
        <v>2934</v>
      </c>
      <c r="G127" s="182" t="s">
        <v>2925</v>
      </c>
      <c r="H127" s="183">
        <v>17</v>
      </c>
      <c r="I127" s="184"/>
      <c r="J127" s="185">
        <f>ROUND(I127*H127,2)</f>
        <v>0</v>
      </c>
      <c r="K127" s="181" t="s">
        <v>19</v>
      </c>
      <c r="L127" s="40"/>
      <c r="M127" s="186" t="s">
        <v>19</v>
      </c>
      <c r="N127" s="187" t="s">
        <v>47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895</v>
      </c>
      <c r="AT127" s="190" t="s">
        <v>242</v>
      </c>
      <c r="AU127" s="190" t="s">
        <v>86</v>
      </c>
      <c r="AY127" s="18" t="s">
        <v>237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84</v>
      </c>
      <c r="BK127" s="191">
        <f>ROUND(I127*H127,2)</f>
        <v>0</v>
      </c>
      <c r="BL127" s="18" t="s">
        <v>895</v>
      </c>
      <c r="BM127" s="190" t="s">
        <v>2935</v>
      </c>
    </row>
    <row r="128" spans="1:65" s="2" customFormat="1" ht="18">
      <c r="A128" s="35"/>
      <c r="B128" s="36"/>
      <c r="C128" s="37"/>
      <c r="D128" s="192" t="s">
        <v>249</v>
      </c>
      <c r="E128" s="37"/>
      <c r="F128" s="193" t="s">
        <v>2934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45">
      <c r="A129" s="35"/>
      <c r="B129" s="36"/>
      <c r="C129" s="37"/>
      <c r="D129" s="192" t="s">
        <v>345</v>
      </c>
      <c r="E129" s="37"/>
      <c r="F129" s="221" t="s">
        <v>2936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345</v>
      </c>
      <c r="AU129" s="18" t="s">
        <v>86</v>
      </c>
    </row>
    <row r="130" spans="1:65" s="13" customFormat="1" ht="10">
      <c r="B130" s="199"/>
      <c r="C130" s="200"/>
      <c r="D130" s="192" t="s">
        <v>252</v>
      </c>
      <c r="E130" s="201" t="s">
        <v>19</v>
      </c>
      <c r="F130" s="202" t="s">
        <v>335</v>
      </c>
      <c r="G130" s="200"/>
      <c r="H130" s="203">
        <v>17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252</v>
      </c>
      <c r="AU130" s="209" t="s">
        <v>86</v>
      </c>
      <c r="AV130" s="13" t="s">
        <v>86</v>
      </c>
      <c r="AW130" s="13" t="s">
        <v>37</v>
      </c>
      <c r="AX130" s="13" t="s">
        <v>76</v>
      </c>
      <c r="AY130" s="209" t="s">
        <v>237</v>
      </c>
    </row>
    <row r="131" spans="1:65" s="14" customFormat="1" ht="10">
      <c r="B131" s="210"/>
      <c r="C131" s="211"/>
      <c r="D131" s="192" t="s">
        <v>252</v>
      </c>
      <c r="E131" s="212" t="s">
        <v>19</v>
      </c>
      <c r="F131" s="213" t="s">
        <v>253</v>
      </c>
      <c r="G131" s="211"/>
      <c r="H131" s="214">
        <v>17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252</v>
      </c>
      <c r="AU131" s="220" t="s">
        <v>86</v>
      </c>
      <c r="AV131" s="14" t="s">
        <v>254</v>
      </c>
      <c r="AW131" s="14" t="s">
        <v>37</v>
      </c>
      <c r="AX131" s="14" t="s">
        <v>84</v>
      </c>
      <c r="AY131" s="220" t="s">
        <v>237</v>
      </c>
    </row>
    <row r="132" spans="1:65" s="12" customFormat="1" ht="25.9" customHeight="1">
      <c r="B132" s="163"/>
      <c r="C132" s="164"/>
      <c r="D132" s="165" t="s">
        <v>75</v>
      </c>
      <c r="E132" s="166" t="s">
        <v>853</v>
      </c>
      <c r="F132" s="166" t="s">
        <v>854</v>
      </c>
      <c r="G132" s="164"/>
      <c r="H132" s="164"/>
      <c r="I132" s="167"/>
      <c r="J132" s="168">
        <f>BK132</f>
        <v>0</v>
      </c>
      <c r="K132" s="164"/>
      <c r="L132" s="169"/>
      <c r="M132" s="170"/>
      <c r="N132" s="171"/>
      <c r="O132" s="171"/>
      <c r="P132" s="172">
        <f>SUM(P133:P138)</f>
        <v>0</v>
      </c>
      <c r="Q132" s="171"/>
      <c r="R132" s="172">
        <f>SUM(R133:R138)</f>
        <v>0</v>
      </c>
      <c r="S132" s="171"/>
      <c r="T132" s="173">
        <f>SUM(T133:T138)</f>
        <v>0</v>
      </c>
      <c r="AR132" s="174" t="s">
        <v>254</v>
      </c>
      <c r="AT132" s="175" t="s">
        <v>75</v>
      </c>
      <c r="AU132" s="175" t="s">
        <v>76</v>
      </c>
      <c r="AY132" s="174" t="s">
        <v>237</v>
      </c>
      <c r="BK132" s="176">
        <f>SUM(BK133:BK138)</f>
        <v>0</v>
      </c>
    </row>
    <row r="133" spans="1:65" s="2" customFormat="1" ht="14.4" customHeight="1">
      <c r="A133" s="35"/>
      <c r="B133" s="36"/>
      <c r="C133" s="179" t="s">
        <v>304</v>
      </c>
      <c r="D133" s="179" t="s">
        <v>242</v>
      </c>
      <c r="E133" s="180" t="s">
        <v>2937</v>
      </c>
      <c r="F133" s="181" t="s">
        <v>2938</v>
      </c>
      <c r="G133" s="182" t="s">
        <v>858</v>
      </c>
      <c r="H133" s="183">
        <v>24</v>
      </c>
      <c r="I133" s="184"/>
      <c r="J133" s="185">
        <f>ROUND(I133*H133,2)</f>
        <v>0</v>
      </c>
      <c r="K133" s="181" t="s">
        <v>246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859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859</v>
      </c>
      <c r="BM133" s="190" t="s">
        <v>2939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2940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0">
      <c r="A135" s="35"/>
      <c r="B135" s="36"/>
      <c r="C135" s="37"/>
      <c r="D135" s="197" t="s">
        <v>250</v>
      </c>
      <c r="E135" s="37"/>
      <c r="F135" s="198" t="s">
        <v>2941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250</v>
      </c>
      <c r="AU135" s="18" t="s">
        <v>84</v>
      </c>
    </row>
    <row r="136" spans="1:65" s="2" customFormat="1" ht="14.4" customHeight="1">
      <c r="A136" s="35"/>
      <c r="B136" s="36"/>
      <c r="C136" s="179" t="s">
        <v>309</v>
      </c>
      <c r="D136" s="179" t="s">
        <v>242</v>
      </c>
      <c r="E136" s="180" t="s">
        <v>874</v>
      </c>
      <c r="F136" s="181" t="s">
        <v>875</v>
      </c>
      <c r="G136" s="182" t="s">
        <v>858</v>
      </c>
      <c r="H136" s="183">
        <v>40</v>
      </c>
      <c r="I136" s="184"/>
      <c r="J136" s="185">
        <f>ROUND(I136*H136,2)</f>
        <v>0</v>
      </c>
      <c r="K136" s="181" t="s">
        <v>246</v>
      </c>
      <c r="L136" s="40"/>
      <c r="M136" s="186" t="s">
        <v>19</v>
      </c>
      <c r="N136" s="187" t="s">
        <v>47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859</v>
      </c>
      <c r="AT136" s="190" t="s">
        <v>242</v>
      </c>
      <c r="AU136" s="190" t="s">
        <v>84</v>
      </c>
      <c r="AY136" s="18" t="s">
        <v>237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84</v>
      </c>
      <c r="BK136" s="191">
        <f>ROUND(I136*H136,2)</f>
        <v>0</v>
      </c>
      <c r="BL136" s="18" t="s">
        <v>859</v>
      </c>
      <c r="BM136" s="190" t="s">
        <v>2942</v>
      </c>
    </row>
    <row r="137" spans="1:65" s="2" customFormat="1" ht="10">
      <c r="A137" s="35"/>
      <c r="B137" s="36"/>
      <c r="C137" s="37"/>
      <c r="D137" s="192" t="s">
        <v>249</v>
      </c>
      <c r="E137" s="37"/>
      <c r="F137" s="193" t="s">
        <v>2943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249</v>
      </c>
      <c r="AU137" s="18" t="s">
        <v>84</v>
      </c>
    </row>
    <row r="138" spans="1:65" s="2" customFormat="1" ht="10">
      <c r="A138" s="35"/>
      <c r="B138" s="36"/>
      <c r="C138" s="37"/>
      <c r="D138" s="197" t="s">
        <v>250</v>
      </c>
      <c r="E138" s="37"/>
      <c r="F138" s="198" t="s">
        <v>878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250</v>
      </c>
      <c r="AU138" s="18" t="s">
        <v>84</v>
      </c>
    </row>
    <row r="139" spans="1:65" s="12" customFormat="1" ht="25.9" customHeight="1">
      <c r="B139" s="163"/>
      <c r="C139" s="164"/>
      <c r="D139" s="165" t="s">
        <v>75</v>
      </c>
      <c r="E139" s="166" t="s">
        <v>82</v>
      </c>
      <c r="F139" s="166" t="s">
        <v>238</v>
      </c>
      <c r="G139" s="164"/>
      <c r="H139" s="164"/>
      <c r="I139" s="167"/>
      <c r="J139" s="168">
        <f>BK139</f>
        <v>0</v>
      </c>
      <c r="K139" s="164"/>
      <c r="L139" s="169"/>
      <c r="M139" s="170"/>
      <c r="N139" s="171"/>
      <c r="O139" s="171"/>
      <c r="P139" s="172">
        <f>P140</f>
        <v>0</v>
      </c>
      <c r="Q139" s="171"/>
      <c r="R139" s="172">
        <f>R140</f>
        <v>0</v>
      </c>
      <c r="S139" s="171"/>
      <c r="T139" s="173">
        <f>T140</f>
        <v>0</v>
      </c>
      <c r="AR139" s="174" t="s">
        <v>239</v>
      </c>
      <c r="AT139" s="175" t="s">
        <v>75</v>
      </c>
      <c r="AU139" s="175" t="s">
        <v>76</v>
      </c>
      <c r="AY139" s="174" t="s">
        <v>237</v>
      </c>
      <c r="BK139" s="176">
        <f>BK140</f>
        <v>0</v>
      </c>
    </row>
    <row r="140" spans="1:65" s="12" customFormat="1" ht="22.75" customHeight="1">
      <c r="B140" s="163"/>
      <c r="C140" s="164"/>
      <c r="D140" s="165" t="s">
        <v>75</v>
      </c>
      <c r="E140" s="177" t="s">
        <v>320</v>
      </c>
      <c r="F140" s="177" t="s">
        <v>321</v>
      </c>
      <c r="G140" s="164"/>
      <c r="H140" s="164"/>
      <c r="I140" s="167"/>
      <c r="J140" s="178">
        <f>BK140</f>
        <v>0</v>
      </c>
      <c r="K140" s="164"/>
      <c r="L140" s="169"/>
      <c r="M140" s="170"/>
      <c r="N140" s="171"/>
      <c r="O140" s="171"/>
      <c r="P140" s="172">
        <f>SUM(P141:P143)</f>
        <v>0</v>
      </c>
      <c r="Q140" s="171"/>
      <c r="R140" s="172">
        <f>SUM(R141:R143)</f>
        <v>0</v>
      </c>
      <c r="S140" s="171"/>
      <c r="T140" s="173">
        <f>SUM(T141:T143)</f>
        <v>0</v>
      </c>
      <c r="AR140" s="174" t="s">
        <v>239</v>
      </c>
      <c r="AT140" s="175" t="s">
        <v>75</v>
      </c>
      <c r="AU140" s="175" t="s">
        <v>84</v>
      </c>
      <c r="AY140" s="174" t="s">
        <v>237</v>
      </c>
      <c r="BK140" s="176">
        <f>SUM(BK141:BK143)</f>
        <v>0</v>
      </c>
    </row>
    <row r="141" spans="1:65" s="2" customFormat="1" ht="22.25" customHeight="1">
      <c r="A141" s="35"/>
      <c r="B141" s="36"/>
      <c r="C141" s="179" t="s">
        <v>315</v>
      </c>
      <c r="D141" s="179" t="s">
        <v>242</v>
      </c>
      <c r="E141" s="180" t="s">
        <v>323</v>
      </c>
      <c r="F141" s="181" t="s">
        <v>2944</v>
      </c>
      <c r="G141" s="182" t="s">
        <v>257</v>
      </c>
      <c r="H141" s="183">
        <v>1</v>
      </c>
      <c r="I141" s="184"/>
      <c r="J141" s="185">
        <f>ROUND(I141*H141,2)</f>
        <v>0</v>
      </c>
      <c r="K141" s="181" t="s">
        <v>246</v>
      </c>
      <c r="L141" s="40"/>
      <c r="M141" s="186" t="s">
        <v>19</v>
      </c>
      <c r="N141" s="187" t="s">
        <v>47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247</v>
      </c>
      <c r="AT141" s="190" t="s">
        <v>242</v>
      </c>
      <c r="AU141" s="190" t="s">
        <v>86</v>
      </c>
      <c r="AY141" s="18" t="s">
        <v>237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84</v>
      </c>
      <c r="BK141" s="191">
        <f>ROUND(I141*H141,2)</f>
        <v>0</v>
      </c>
      <c r="BL141" s="18" t="s">
        <v>247</v>
      </c>
      <c r="BM141" s="190" t="s">
        <v>2945</v>
      </c>
    </row>
    <row r="142" spans="1:65" s="2" customFormat="1" ht="10">
      <c r="A142" s="35"/>
      <c r="B142" s="36"/>
      <c r="C142" s="37"/>
      <c r="D142" s="192" t="s">
        <v>249</v>
      </c>
      <c r="E142" s="37"/>
      <c r="F142" s="193" t="s">
        <v>2944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86</v>
      </c>
    </row>
    <row r="143" spans="1:65" s="2" customFormat="1" ht="10">
      <c r="A143" s="35"/>
      <c r="B143" s="36"/>
      <c r="C143" s="37"/>
      <c r="D143" s="197" t="s">
        <v>250</v>
      </c>
      <c r="E143" s="37"/>
      <c r="F143" s="198" t="s">
        <v>326</v>
      </c>
      <c r="G143" s="37"/>
      <c r="H143" s="37"/>
      <c r="I143" s="194"/>
      <c r="J143" s="37"/>
      <c r="K143" s="37"/>
      <c r="L143" s="40"/>
      <c r="M143" s="248"/>
      <c r="N143" s="249"/>
      <c r="O143" s="250"/>
      <c r="P143" s="250"/>
      <c r="Q143" s="250"/>
      <c r="R143" s="250"/>
      <c r="S143" s="250"/>
      <c r="T143" s="25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250</v>
      </c>
      <c r="AU143" s="18" t="s">
        <v>86</v>
      </c>
    </row>
    <row r="144" spans="1:65" s="2" customFormat="1" ht="7" customHeight="1">
      <c r="A144" s="35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password="C8E5" sheet="1" objects="1" scenarios="1"/>
  <autoFilter ref="C85:K14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3" r:id="rId1"/>
    <hyperlink ref="F116" r:id="rId2"/>
    <hyperlink ref="F135" r:id="rId3"/>
    <hyperlink ref="F138" r:id="rId4"/>
    <hyperlink ref="F14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2:BM11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171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2947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ROUND((SUM(BE86:BE112)),  2)</f>
        <v>0</v>
      </c>
      <c r="G35" s="35"/>
      <c r="H35" s="35"/>
      <c r="I35" s="125">
        <v>0.21</v>
      </c>
      <c r="J35" s="124">
        <f>ROUND(((SUM(BE86:BE112))*I35),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ROUND((SUM(BF86:BF112)),  2)</f>
        <v>0</v>
      </c>
      <c r="G36" s="35"/>
      <c r="H36" s="35"/>
      <c r="I36" s="125">
        <v>0.15</v>
      </c>
      <c r="J36" s="124">
        <f>ROUND(((SUM(BF86:BF112))*I36),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ROUND((SUM(BG86:BG112)),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ROUND((SUM(BH86:BH112)),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ROUND((SUM(BI86:BI112)),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07.1 - Místnost č.1.09a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2948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07.1 - Místnost č.1.09a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170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SUM(P88:P112)</f>
        <v>0</v>
      </c>
      <c r="Q87" s="171"/>
      <c r="R87" s="172">
        <f>SUM(R88:R112)</f>
        <v>0</v>
      </c>
      <c r="S87" s="171"/>
      <c r="T87" s="173">
        <f>SUM(T88:T112)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SUM(BK88:BK112)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2949</v>
      </c>
      <c r="F88" s="181" t="s">
        <v>2950</v>
      </c>
      <c r="G88" s="182" t="s">
        <v>245</v>
      </c>
      <c r="H88" s="183">
        <v>2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2951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2952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86</v>
      </c>
      <c r="G91" s="200"/>
      <c r="H91" s="203">
        <v>2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2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2954</v>
      </c>
      <c r="F93" s="181" t="s">
        <v>2955</v>
      </c>
      <c r="G93" s="182" t="s">
        <v>245</v>
      </c>
      <c r="H93" s="183">
        <v>4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2956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2955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2957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2958</v>
      </c>
      <c r="G96" s="200"/>
      <c r="H96" s="203">
        <v>4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4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2959</v>
      </c>
      <c r="F98" s="181" t="s">
        <v>2960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2961</v>
      </c>
    </row>
    <row r="99" spans="1:65" s="2" customFormat="1" ht="18">
      <c r="A99" s="35"/>
      <c r="B99" s="36"/>
      <c r="C99" s="37"/>
      <c r="D99" s="192" t="s">
        <v>249</v>
      </c>
      <c r="E99" s="37"/>
      <c r="F99" s="193" t="s">
        <v>2962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2964</v>
      </c>
      <c r="F103" s="181" t="s">
        <v>2960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2965</v>
      </c>
    </row>
    <row r="104" spans="1:65" s="2" customFormat="1" ht="18">
      <c r="A104" s="35"/>
      <c r="B104" s="36"/>
      <c r="C104" s="37"/>
      <c r="D104" s="192" t="s">
        <v>249</v>
      </c>
      <c r="E104" s="37"/>
      <c r="F104" s="193" t="s">
        <v>2962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2966</v>
      </c>
      <c r="F108" s="181" t="s">
        <v>2960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2967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2968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22"/>
      <c r="N112" s="223"/>
      <c r="O112" s="223"/>
      <c r="P112" s="223"/>
      <c r="Q112" s="223"/>
      <c r="R112" s="223"/>
      <c r="S112" s="223"/>
      <c r="T112" s="224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31" s="2" customFormat="1" ht="7" customHeight="1">
      <c r="A113" s="35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0"/>
      <c r="M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</sheetData>
  <sheetProtection password="C8E5" sheet="1" objects="1" scenarios="1"/>
  <autoFilter ref="C85:K11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2:BM24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174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2969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ROUND((SUM(BE86:BE242)),  2)</f>
        <v>0</v>
      </c>
      <c r="G35" s="35"/>
      <c r="H35" s="35"/>
      <c r="I35" s="125">
        <v>0.21</v>
      </c>
      <c r="J35" s="124">
        <f>ROUND(((SUM(BE86:BE242))*I35),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ROUND((SUM(BF86:BF242)),  2)</f>
        <v>0</v>
      </c>
      <c r="G36" s="35"/>
      <c r="H36" s="35"/>
      <c r="I36" s="125">
        <v>0.15</v>
      </c>
      <c r="J36" s="124">
        <f>ROUND(((SUM(BF86:BF242))*I36),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ROUND((SUM(BG86:BG242)),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ROUND((SUM(BH86:BH242)),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ROUND((SUM(BI86:BI242)),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07.2 - Místnost č.1.09b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2970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07.2 - Místnost č.1.09b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173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SUM(P88:P242)</f>
        <v>0</v>
      </c>
      <c r="Q87" s="171"/>
      <c r="R87" s="172">
        <f>SUM(R88:R242)</f>
        <v>0</v>
      </c>
      <c r="S87" s="171"/>
      <c r="T87" s="173">
        <f>SUM(T88:T242)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SUM(BK88:BK242)</f>
        <v>0</v>
      </c>
    </row>
    <row r="88" spans="1:65" s="2" customFormat="1" ht="19.75" customHeight="1">
      <c r="A88" s="35"/>
      <c r="B88" s="36"/>
      <c r="C88" s="179" t="s">
        <v>84</v>
      </c>
      <c r="D88" s="179" t="s">
        <v>242</v>
      </c>
      <c r="E88" s="180" t="s">
        <v>2971</v>
      </c>
      <c r="F88" s="181" t="s">
        <v>2972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2973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2972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2963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2974</v>
      </c>
      <c r="F93" s="181" t="s">
        <v>2975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2976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2975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2949</v>
      </c>
      <c r="F98" s="181" t="s">
        <v>2977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2978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2979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2953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2954</v>
      </c>
      <c r="F103" s="181" t="s">
        <v>2980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2981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2982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2957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2983</v>
      </c>
      <c r="F108" s="181" t="s">
        <v>2984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2985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2986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4.4" customHeight="1">
      <c r="A113" s="35"/>
      <c r="B113" s="36"/>
      <c r="C113" s="179" t="s">
        <v>276</v>
      </c>
      <c r="D113" s="179" t="s">
        <v>242</v>
      </c>
      <c r="E113" s="180" t="s">
        <v>2987</v>
      </c>
      <c r="F113" s="181" t="s">
        <v>2960</v>
      </c>
      <c r="G113" s="182" t="s">
        <v>245</v>
      </c>
      <c r="H113" s="183">
        <v>2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2988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2989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86</v>
      </c>
      <c r="G116" s="200"/>
      <c r="H116" s="203">
        <v>2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2990</v>
      </c>
      <c r="F118" s="181" t="s">
        <v>2991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2992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2993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2994</v>
      </c>
      <c r="F123" s="181" t="s">
        <v>2995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2996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2995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2997</v>
      </c>
      <c r="F128" s="181" t="s">
        <v>2998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2999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3000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2963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3001</v>
      </c>
      <c r="F133" s="181" t="s">
        <v>3002</v>
      </c>
      <c r="G133" s="182" t="s">
        <v>245</v>
      </c>
      <c r="H133" s="183">
        <v>2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3003</v>
      </c>
    </row>
    <row r="134" spans="1:65" s="2" customFormat="1" ht="18">
      <c r="A134" s="35"/>
      <c r="B134" s="36"/>
      <c r="C134" s="37"/>
      <c r="D134" s="192" t="s">
        <v>249</v>
      </c>
      <c r="E134" s="37"/>
      <c r="F134" s="193" t="s">
        <v>3004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2963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86</v>
      </c>
      <c r="G136" s="200"/>
      <c r="H136" s="203">
        <v>2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14.4" customHeight="1">
      <c r="A138" s="35"/>
      <c r="B138" s="36"/>
      <c r="C138" s="179" t="s">
        <v>304</v>
      </c>
      <c r="D138" s="179" t="s">
        <v>242</v>
      </c>
      <c r="E138" s="180" t="s">
        <v>3005</v>
      </c>
      <c r="F138" s="181" t="s">
        <v>3006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3007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3008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2963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14.4" customHeight="1">
      <c r="A143" s="35"/>
      <c r="B143" s="36"/>
      <c r="C143" s="179" t="s">
        <v>309</v>
      </c>
      <c r="D143" s="179" t="s">
        <v>242</v>
      </c>
      <c r="E143" s="180" t="s">
        <v>3009</v>
      </c>
      <c r="F143" s="181" t="s">
        <v>3010</v>
      </c>
      <c r="G143" s="182" t="s">
        <v>245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3011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3010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2963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84</v>
      </c>
      <c r="G146" s="200"/>
      <c r="H146" s="203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3012</v>
      </c>
      <c r="F148" s="181" t="s">
        <v>3006</v>
      </c>
      <c r="G148" s="182" t="s">
        <v>245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3013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3008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18">
      <c r="A150" s="35"/>
      <c r="B150" s="36"/>
      <c r="C150" s="37"/>
      <c r="D150" s="192" t="s">
        <v>345</v>
      </c>
      <c r="E150" s="37"/>
      <c r="F150" s="221" t="s">
        <v>2963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84</v>
      </c>
      <c r="G151" s="200"/>
      <c r="H151" s="203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322</v>
      </c>
      <c r="D153" s="179" t="s">
        <v>242</v>
      </c>
      <c r="E153" s="180" t="s">
        <v>3014</v>
      </c>
      <c r="F153" s="181" t="s">
        <v>3010</v>
      </c>
      <c r="G153" s="182" t="s">
        <v>245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3015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3010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2963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84</v>
      </c>
      <c r="G156" s="200"/>
      <c r="H156" s="203">
        <v>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3016</v>
      </c>
      <c r="F158" s="181" t="s">
        <v>3006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3017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3008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2963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84</v>
      </c>
      <c r="G161" s="200"/>
      <c r="H161" s="203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331</v>
      </c>
      <c r="D163" s="179" t="s">
        <v>242</v>
      </c>
      <c r="E163" s="180" t="s">
        <v>3018</v>
      </c>
      <c r="F163" s="181" t="s">
        <v>3019</v>
      </c>
      <c r="G163" s="182" t="s">
        <v>245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3020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3019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2963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84</v>
      </c>
      <c r="G166" s="200"/>
      <c r="H166" s="203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30" customHeight="1">
      <c r="A168" s="35"/>
      <c r="B168" s="36"/>
      <c r="C168" s="179" t="s">
        <v>335</v>
      </c>
      <c r="D168" s="179" t="s">
        <v>242</v>
      </c>
      <c r="E168" s="180" t="s">
        <v>3021</v>
      </c>
      <c r="F168" s="181" t="s">
        <v>3022</v>
      </c>
      <c r="G168" s="182" t="s">
        <v>245</v>
      </c>
      <c r="H168" s="183">
        <v>1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3023</v>
      </c>
    </row>
    <row r="169" spans="1:65" s="2" customFormat="1" ht="18">
      <c r="A169" s="35"/>
      <c r="B169" s="36"/>
      <c r="C169" s="37"/>
      <c r="D169" s="192" t="s">
        <v>249</v>
      </c>
      <c r="E169" s="37"/>
      <c r="F169" s="193" t="s">
        <v>3022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18">
      <c r="A170" s="35"/>
      <c r="B170" s="36"/>
      <c r="C170" s="37"/>
      <c r="D170" s="192" t="s">
        <v>345</v>
      </c>
      <c r="E170" s="37"/>
      <c r="F170" s="221" t="s">
        <v>2963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84</v>
      </c>
      <c r="G171" s="200"/>
      <c r="H171" s="203">
        <v>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22.25" customHeight="1">
      <c r="A173" s="35"/>
      <c r="B173" s="36"/>
      <c r="C173" s="179" t="s">
        <v>340</v>
      </c>
      <c r="D173" s="179" t="s">
        <v>242</v>
      </c>
      <c r="E173" s="180" t="s">
        <v>3024</v>
      </c>
      <c r="F173" s="181" t="s">
        <v>3025</v>
      </c>
      <c r="G173" s="182" t="s">
        <v>245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254</v>
      </c>
      <c r="AT173" s="190" t="s">
        <v>242</v>
      </c>
      <c r="AU173" s="190" t="s">
        <v>84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254</v>
      </c>
      <c r="BM173" s="190" t="s">
        <v>3026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3025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84</v>
      </c>
    </row>
    <row r="175" spans="1:65" s="2" customFormat="1" ht="18">
      <c r="A175" s="35"/>
      <c r="B175" s="36"/>
      <c r="C175" s="37"/>
      <c r="D175" s="192" t="s">
        <v>345</v>
      </c>
      <c r="E175" s="37"/>
      <c r="F175" s="221" t="s">
        <v>2963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345</v>
      </c>
      <c r="AU175" s="18" t="s">
        <v>84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84</v>
      </c>
      <c r="G176" s="200"/>
      <c r="H176" s="203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84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4" customFormat="1" ht="10">
      <c r="B177" s="210"/>
      <c r="C177" s="211"/>
      <c r="D177" s="192" t="s">
        <v>252</v>
      </c>
      <c r="E177" s="212" t="s">
        <v>19</v>
      </c>
      <c r="F177" s="213" t="s">
        <v>253</v>
      </c>
      <c r="G177" s="211"/>
      <c r="H177" s="214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252</v>
      </c>
      <c r="AU177" s="220" t="s">
        <v>84</v>
      </c>
      <c r="AV177" s="14" t="s">
        <v>254</v>
      </c>
      <c r="AW177" s="14" t="s">
        <v>37</v>
      </c>
      <c r="AX177" s="14" t="s">
        <v>84</v>
      </c>
      <c r="AY177" s="220" t="s">
        <v>237</v>
      </c>
    </row>
    <row r="178" spans="1:65" s="2" customFormat="1" ht="19.75" customHeight="1">
      <c r="A178" s="35"/>
      <c r="B178" s="36"/>
      <c r="C178" s="179" t="s">
        <v>348</v>
      </c>
      <c r="D178" s="179" t="s">
        <v>242</v>
      </c>
      <c r="E178" s="180" t="s">
        <v>3027</v>
      </c>
      <c r="F178" s="181" t="s">
        <v>3028</v>
      </c>
      <c r="G178" s="182" t="s">
        <v>245</v>
      </c>
      <c r="H178" s="183">
        <v>1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254</v>
      </c>
      <c r="AT178" s="190" t="s">
        <v>242</v>
      </c>
      <c r="AU178" s="190" t="s">
        <v>84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254</v>
      </c>
      <c r="BM178" s="190" t="s">
        <v>3029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3028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84</v>
      </c>
    </row>
    <row r="180" spans="1:65" s="2" customFormat="1" ht="18">
      <c r="A180" s="35"/>
      <c r="B180" s="36"/>
      <c r="C180" s="37"/>
      <c r="D180" s="192" t="s">
        <v>345</v>
      </c>
      <c r="E180" s="37"/>
      <c r="F180" s="221" t="s">
        <v>2963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345</v>
      </c>
      <c r="AU180" s="18" t="s">
        <v>84</v>
      </c>
    </row>
    <row r="181" spans="1:65" s="13" customFormat="1" ht="10">
      <c r="B181" s="199"/>
      <c r="C181" s="200"/>
      <c r="D181" s="192" t="s">
        <v>252</v>
      </c>
      <c r="E181" s="201" t="s">
        <v>19</v>
      </c>
      <c r="F181" s="202" t="s">
        <v>84</v>
      </c>
      <c r="G181" s="200"/>
      <c r="H181" s="203">
        <v>1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252</v>
      </c>
      <c r="AU181" s="209" t="s">
        <v>84</v>
      </c>
      <c r="AV181" s="13" t="s">
        <v>86</v>
      </c>
      <c r="AW181" s="13" t="s">
        <v>37</v>
      </c>
      <c r="AX181" s="13" t="s">
        <v>76</v>
      </c>
      <c r="AY181" s="209" t="s">
        <v>237</v>
      </c>
    </row>
    <row r="182" spans="1:65" s="14" customFormat="1" ht="10">
      <c r="B182" s="210"/>
      <c r="C182" s="211"/>
      <c r="D182" s="192" t="s">
        <v>252</v>
      </c>
      <c r="E182" s="212" t="s">
        <v>19</v>
      </c>
      <c r="F182" s="213" t="s">
        <v>253</v>
      </c>
      <c r="G182" s="211"/>
      <c r="H182" s="214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252</v>
      </c>
      <c r="AU182" s="220" t="s">
        <v>84</v>
      </c>
      <c r="AV182" s="14" t="s">
        <v>254</v>
      </c>
      <c r="AW182" s="14" t="s">
        <v>37</v>
      </c>
      <c r="AX182" s="14" t="s">
        <v>84</v>
      </c>
      <c r="AY182" s="220" t="s">
        <v>237</v>
      </c>
    </row>
    <row r="183" spans="1:65" s="2" customFormat="1" ht="14.4" customHeight="1">
      <c r="A183" s="35"/>
      <c r="B183" s="36"/>
      <c r="C183" s="179" t="s">
        <v>355</v>
      </c>
      <c r="D183" s="179" t="s">
        <v>242</v>
      </c>
      <c r="E183" s="180" t="s">
        <v>3030</v>
      </c>
      <c r="F183" s="181" t="s">
        <v>3031</v>
      </c>
      <c r="G183" s="182" t="s">
        <v>245</v>
      </c>
      <c r="H183" s="183">
        <v>1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47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254</v>
      </c>
      <c r="AT183" s="190" t="s">
        <v>242</v>
      </c>
      <c r="AU183" s="190" t="s">
        <v>84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254</v>
      </c>
      <c r="BM183" s="190" t="s">
        <v>3032</v>
      </c>
    </row>
    <row r="184" spans="1:65" s="2" customFormat="1" ht="10">
      <c r="A184" s="35"/>
      <c r="B184" s="36"/>
      <c r="C184" s="37"/>
      <c r="D184" s="192" t="s">
        <v>249</v>
      </c>
      <c r="E184" s="37"/>
      <c r="F184" s="193" t="s">
        <v>3031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84</v>
      </c>
    </row>
    <row r="185" spans="1:65" s="2" customFormat="1" ht="18">
      <c r="A185" s="35"/>
      <c r="B185" s="36"/>
      <c r="C185" s="37"/>
      <c r="D185" s="192" t="s">
        <v>345</v>
      </c>
      <c r="E185" s="37"/>
      <c r="F185" s="221" t="s">
        <v>2963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345</v>
      </c>
      <c r="AU185" s="18" t="s">
        <v>84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84</v>
      </c>
      <c r="G186" s="200"/>
      <c r="H186" s="203">
        <v>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84</v>
      </c>
      <c r="AV186" s="13" t="s">
        <v>86</v>
      </c>
      <c r="AW186" s="13" t="s">
        <v>37</v>
      </c>
      <c r="AX186" s="13" t="s">
        <v>76</v>
      </c>
      <c r="AY186" s="209" t="s">
        <v>237</v>
      </c>
    </row>
    <row r="187" spans="1:65" s="14" customFormat="1" ht="10">
      <c r="B187" s="210"/>
      <c r="C187" s="211"/>
      <c r="D187" s="192" t="s">
        <v>252</v>
      </c>
      <c r="E187" s="212" t="s">
        <v>19</v>
      </c>
      <c r="F187" s="213" t="s">
        <v>253</v>
      </c>
      <c r="G187" s="211"/>
      <c r="H187" s="214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252</v>
      </c>
      <c r="AU187" s="220" t="s">
        <v>84</v>
      </c>
      <c r="AV187" s="14" t="s">
        <v>254</v>
      </c>
      <c r="AW187" s="14" t="s">
        <v>37</v>
      </c>
      <c r="AX187" s="14" t="s">
        <v>84</v>
      </c>
      <c r="AY187" s="220" t="s">
        <v>237</v>
      </c>
    </row>
    <row r="188" spans="1:65" s="2" customFormat="1" ht="22.25" customHeight="1">
      <c r="A188" s="35"/>
      <c r="B188" s="36"/>
      <c r="C188" s="179" t="s">
        <v>7</v>
      </c>
      <c r="D188" s="179" t="s">
        <v>242</v>
      </c>
      <c r="E188" s="180" t="s">
        <v>3033</v>
      </c>
      <c r="F188" s="181" t="s">
        <v>3034</v>
      </c>
      <c r="G188" s="182" t="s">
        <v>245</v>
      </c>
      <c r="H188" s="183">
        <v>1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47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254</v>
      </c>
      <c r="AT188" s="190" t="s">
        <v>242</v>
      </c>
      <c r="AU188" s="190" t="s">
        <v>84</v>
      </c>
      <c r="AY188" s="18" t="s">
        <v>237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84</v>
      </c>
      <c r="BK188" s="191">
        <f>ROUND(I188*H188,2)</f>
        <v>0</v>
      </c>
      <c r="BL188" s="18" t="s">
        <v>254</v>
      </c>
      <c r="BM188" s="190" t="s">
        <v>3035</v>
      </c>
    </row>
    <row r="189" spans="1:65" s="2" customFormat="1" ht="10">
      <c r="A189" s="35"/>
      <c r="B189" s="36"/>
      <c r="C189" s="37"/>
      <c r="D189" s="192" t="s">
        <v>249</v>
      </c>
      <c r="E189" s="37"/>
      <c r="F189" s="193" t="s">
        <v>3034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84</v>
      </c>
    </row>
    <row r="190" spans="1:65" s="2" customFormat="1" ht="18">
      <c r="A190" s="35"/>
      <c r="B190" s="36"/>
      <c r="C190" s="37"/>
      <c r="D190" s="192" t="s">
        <v>345</v>
      </c>
      <c r="E190" s="37"/>
      <c r="F190" s="221" t="s">
        <v>2963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345</v>
      </c>
      <c r="AU190" s="18" t="s">
        <v>84</v>
      </c>
    </row>
    <row r="191" spans="1:65" s="13" customFormat="1" ht="10">
      <c r="B191" s="199"/>
      <c r="C191" s="200"/>
      <c r="D191" s="192" t="s">
        <v>252</v>
      </c>
      <c r="E191" s="201" t="s">
        <v>19</v>
      </c>
      <c r="F191" s="202" t="s">
        <v>84</v>
      </c>
      <c r="G191" s="200"/>
      <c r="H191" s="203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252</v>
      </c>
      <c r="AU191" s="209" t="s">
        <v>84</v>
      </c>
      <c r="AV191" s="13" t="s">
        <v>86</v>
      </c>
      <c r="AW191" s="13" t="s">
        <v>37</v>
      </c>
      <c r="AX191" s="13" t="s">
        <v>76</v>
      </c>
      <c r="AY191" s="209" t="s">
        <v>237</v>
      </c>
    </row>
    <row r="192" spans="1:65" s="14" customFormat="1" ht="10">
      <c r="B192" s="210"/>
      <c r="C192" s="211"/>
      <c r="D192" s="192" t="s">
        <v>252</v>
      </c>
      <c r="E192" s="212" t="s">
        <v>19</v>
      </c>
      <c r="F192" s="213" t="s">
        <v>253</v>
      </c>
      <c r="G192" s="211"/>
      <c r="H192" s="214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252</v>
      </c>
      <c r="AU192" s="220" t="s">
        <v>84</v>
      </c>
      <c r="AV192" s="14" t="s">
        <v>254</v>
      </c>
      <c r="AW192" s="14" t="s">
        <v>37</v>
      </c>
      <c r="AX192" s="14" t="s">
        <v>84</v>
      </c>
      <c r="AY192" s="220" t="s">
        <v>237</v>
      </c>
    </row>
    <row r="193" spans="1:65" s="2" customFormat="1" ht="14.4" customHeight="1">
      <c r="A193" s="35"/>
      <c r="B193" s="36"/>
      <c r="C193" s="179" t="s">
        <v>367</v>
      </c>
      <c r="D193" s="179" t="s">
        <v>242</v>
      </c>
      <c r="E193" s="180" t="s">
        <v>3036</v>
      </c>
      <c r="F193" s="181" t="s">
        <v>3037</v>
      </c>
      <c r="G193" s="182" t="s">
        <v>245</v>
      </c>
      <c r="H193" s="183">
        <v>1</v>
      </c>
      <c r="I193" s="184"/>
      <c r="J193" s="185">
        <f>ROUND(I193*H193,2)</f>
        <v>0</v>
      </c>
      <c r="K193" s="181" t="s">
        <v>19</v>
      </c>
      <c r="L193" s="40"/>
      <c r="M193" s="186" t="s">
        <v>19</v>
      </c>
      <c r="N193" s="187" t="s">
        <v>47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254</v>
      </c>
      <c r="AT193" s="190" t="s">
        <v>242</v>
      </c>
      <c r="AU193" s="190" t="s">
        <v>84</v>
      </c>
      <c r="AY193" s="18" t="s">
        <v>237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84</v>
      </c>
      <c r="BK193" s="191">
        <f>ROUND(I193*H193,2)</f>
        <v>0</v>
      </c>
      <c r="BL193" s="18" t="s">
        <v>254</v>
      </c>
      <c r="BM193" s="190" t="s">
        <v>3038</v>
      </c>
    </row>
    <row r="194" spans="1:65" s="2" customFormat="1" ht="10">
      <c r="A194" s="35"/>
      <c r="B194" s="36"/>
      <c r="C194" s="37"/>
      <c r="D194" s="192" t="s">
        <v>249</v>
      </c>
      <c r="E194" s="37"/>
      <c r="F194" s="193" t="s">
        <v>3039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84</v>
      </c>
    </row>
    <row r="195" spans="1:65" s="2" customFormat="1" ht="18">
      <c r="A195" s="35"/>
      <c r="B195" s="36"/>
      <c r="C195" s="37"/>
      <c r="D195" s="192" t="s">
        <v>345</v>
      </c>
      <c r="E195" s="37"/>
      <c r="F195" s="221" t="s">
        <v>2963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345</v>
      </c>
      <c r="AU195" s="18" t="s">
        <v>84</v>
      </c>
    </row>
    <row r="196" spans="1:65" s="13" customFormat="1" ht="10">
      <c r="B196" s="199"/>
      <c r="C196" s="200"/>
      <c r="D196" s="192" t="s">
        <v>252</v>
      </c>
      <c r="E196" s="201" t="s">
        <v>19</v>
      </c>
      <c r="F196" s="202" t="s">
        <v>84</v>
      </c>
      <c r="G196" s="200"/>
      <c r="H196" s="203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252</v>
      </c>
      <c r="AU196" s="209" t="s">
        <v>84</v>
      </c>
      <c r="AV196" s="13" t="s">
        <v>86</v>
      </c>
      <c r="AW196" s="13" t="s">
        <v>37</v>
      </c>
      <c r="AX196" s="13" t="s">
        <v>76</v>
      </c>
      <c r="AY196" s="209" t="s">
        <v>237</v>
      </c>
    </row>
    <row r="197" spans="1:65" s="14" customFormat="1" ht="10">
      <c r="B197" s="210"/>
      <c r="C197" s="211"/>
      <c r="D197" s="192" t="s">
        <v>252</v>
      </c>
      <c r="E197" s="212" t="s">
        <v>19</v>
      </c>
      <c r="F197" s="213" t="s">
        <v>253</v>
      </c>
      <c r="G197" s="211"/>
      <c r="H197" s="214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252</v>
      </c>
      <c r="AU197" s="220" t="s">
        <v>84</v>
      </c>
      <c r="AV197" s="14" t="s">
        <v>254</v>
      </c>
      <c r="AW197" s="14" t="s">
        <v>37</v>
      </c>
      <c r="AX197" s="14" t="s">
        <v>84</v>
      </c>
      <c r="AY197" s="220" t="s">
        <v>237</v>
      </c>
    </row>
    <row r="198" spans="1:65" s="2" customFormat="1" ht="22.25" customHeight="1">
      <c r="A198" s="35"/>
      <c r="B198" s="36"/>
      <c r="C198" s="179" t="s">
        <v>374</v>
      </c>
      <c r="D198" s="179" t="s">
        <v>242</v>
      </c>
      <c r="E198" s="180" t="s">
        <v>3040</v>
      </c>
      <c r="F198" s="181" t="s">
        <v>3041</v>
      </c>
      <c r="G198" s="182" t="s">
        <v>245</v>
      </c>
      <c r="H198" s="183">
        <v>1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47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254</v>
      </c>
      <c r="AT198" s="190" t="s">
        <v>242</v>
      </c>
      <c r="AU198" s="190" t="s">
        <v>84</v>
      </c>
      <c r="AY198" s="18" t="s">
        <v>237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84</v>
      </c>
      <c r="BK198" s="191">
        <f>ROUND(I198*H198,2)</f>
        <v>0</v>
      </c>
      <c r="BL198" s="18" t="s">
        <v>254</v>
      </c>
      <c r="BM198" s="190" t="s">
        <v>3042</v>
      </c>
    </row>
    <row r="199" spans="1:65" s="2" customFormat="1" ht="10">
      <c r="A199" s="35"/>
      <c r="B199" s="36"/>
      <c r="C199" s="37"/>
      <c r="D199" s="192" t="s">
        <v>249</v>
      </c>
      <c r="E199" s="37"/>
      <c r="F199" s="193" t="s">
        <v>3041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84</v>
      </c>
    </row>
    <row r="200" spans="1:65" s="2" customFormat="1" ht="18">
      <c r="A200" s="35"/>
      <c r="B200" s="36"/>
      <c r="C200" s="37"/>
      <c r="D200" s="192" t="s">
        <v>345</v>
      </c>
      <c r="E200" s="37"/>
      <c r="F200" s="221" t="s">
        <v>2963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345</v>
      </c>
      <c r="AU200" s="18" t="s">
        <v>84</v>
      </c>
    </row>
    <row r="201" spans="1:65" s="13" customFormat="1" ht="10">
      <c r="B201" s="199"/>
      <c r="C201" s="200"/>
      <c r="D201" s="192" t="s">
        <v>252</v>
      </c>
      <c r="E201" s="201" t="s">
        <v>19</v>
      </c>
      <c r="F201" s="202" t="s">
        <v>84</v>
      </c>
      <c r="G201" s="200"/>
      <c r="H201" s="203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252</v>
      </c>
      <c r="AU201" s="209" t="s">
        <v>84</v>
      </c>
      <c r="AV201" s="13" t="s">
        <v>86</v>
      </c>
      <c r="AW201" s="13" t="s">
        <v>37</v>
      </c>
      <c r="AX201" s="13" t="s">
        <v>76</v>
      </c>
      <c r="AY201" s="209" t="s">
        <v>237</v>
      </c>
    </row>
    <row r="202" spans="1:65" s="14" customFormat="1" ht="10">
      <c r="B202" s="210"/>
      <c r="C202" s="211"/>
      <c r="D202" s="192" t="s">
        <v>252</v>
      </c>
      <c r="E202" s="212" t="s">
        <v>19</v>
      </c>
      <c r="F202" s="213" t="s">
        <v>253</v>
      </c>
      <c r="G202" s="211"/>
      <c r="H202" s="214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252</v>
      </c>
      <c r="AU202" s="220" t="s">
        <v>84</v>
      </c>
      <c r="AV202" s="14" t="s">
        <v>254</v>
      </c>
      <c r="AW202" s="14" t="s">
        <v>37</v>
      </c>
      <c r="AX202" s="14" t="s">
        <v>84</v>
      </c>
      <c r="AY202" s="220" t="s">
        <v>237</v>
      </c>
    </row>
    <row r="203" spans="1:65" s="2" customFormat="1" ht="14.4" customHeight="1">
      <c r="A203" s="35"/>
      <c r="B203" s="36"/>
      <c r="C203" s="179" t="s">
        <v>541</v>
      </c>
      <c r="D203" s="179" t="s">
        <v>242</v>
      </c>
      <c r="E203" s="180" t="s">
        <v>3043</v>
      </c>
      <c r="F203" s="181" t="s">
        <v>3039</v>
      </c>
      <c r="G203" s="182" t="s">
        <v>245</v>
      </c>
      <c r="H203" s="183">
        <v>1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47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254</v>
      </c>
      <c r="AT203" s="190" t="s">
        <v>242</v>
      </c>
      <c r="AU203" s="190" t="s">
        <v>84</v>
      </c>
      <c r="AY203" s="18" t="s">
        <v>237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84</v>
      </c>
      <c r="BK203" s="191">
        <f>ROUND(I203*H203,2)</f>
        <v>0</v>
      </c>
      <c r="BL203" s="18" t="s">
        <v>254</v>
      </c>
      <c r="BM203" s="190" t="s">
        <v>3044</v>
      </c>
    </row>
    <row r="204" spans="1:65" s="2" customFormat="1" ht="10">
      <c r="A204" s="35"/>
      <c r="B204" s="36"/>
      <c r="C204" s="37"/>
      <c r="D204" s="192" t="s">
        <v>249</v>
      </c>
      <c r="E204" s="37"/>
      <c r="F204" s="193" t="s">
        <v>3039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84</v>
      </c>
    </row>
    <row r="205" spans="1:65" s="2" customFormat="1" ht="18">
      <c r="A205" s="35"/>
      <c r="B205" s="36"/>
      <c r="C205" s="37"/>
      <c r="D205" s="192" t="s">
        <v>345</v>
      </c>
      <c r="E205" s="37"/>
      <c r="F205" s="221" t="s">
        <v>2963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345</v>
      </c>
      <c r="AU205" s="18" t="s">
        <v>84</v>
      </c>
    </row>
    <row r="206" spans="1:65" s="13" customFormat="1" ht="10">
      <c r="B206" s="199"/>
      <c r="C206" s="200"/>
      <c r="D206" s="192" t="s">
        <v>252</v>
      </c>
      <c r="E206" s="201" t="s">
        <v>19</v>
      </c>
      <c r="F206" s="202" t="s">
        <v>84</v>
      </c>
      <c r="G206" s="200"/>
      <c r="H206" s="203">
        <v>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252</v>
      </c>
      <c r="AU206" s="209" t="s">
        <v>84</v>
      </c>
      <c r="AV206" s="13" t="s">
        <v>86</v>
      </c>
      <c r="AW206" s="13" t="s">
        <v>37</v>
      </c>
      <c r="AX206" s="13" t="s">
        <v>76</v>
      </c>
      <c r="AY206" s="209" t="s">
        <v>237</v>
      </c>
    </row>
    <row r="207" spans="1:65" s="14" customFormat="1" ht="10">
      <c r="B207" s="210"/>
      <c r="C207" s="211"/>
      <c r="D207" s="192" t="s">
        <v>252</v>
      </c>
      <c r="E207" s="212" t="s">
        <v>19</v>
      </c>
      <c r="F207" s="213" t="s">
        <v>253</v>
      </c>
      <c r="G207" s="211"/>
      <c r="H207" s="214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252</v>
      </c>
      <c r="AU207" s="220" t="s">
        <v>84</v>
      </c>
      <c r="AV207" s="14" t="s">
        <v>254</v>
      </c>
      <c r="AW207" s="14" t="s">
        <v>37</v>
      </c>
      <c r="AX207" s="14" t="s">
        <v>84</v>
      </c>
      <c r="AY207" s="220" t="s">
        <v>237</v>
      </c>
    </row>
    <row r="208" spans="1:65" s="2" customFormat="1" ht="14.4" customHeight="1">
      <c r="A208" s="35"/>
      <c r="B208" s="36"/>
      <c r="C208" s="179" t="s">
        <v>347</v>
      </c>
      <c r="D208" s="179" t="s">
        <v>242</v>
      </c>
      <c r="E208" s="180" t="s">
        <v>3045</v>
      </c>
      <c r="F208" s="181" t="s">
        <v>3046</v>
      </c>
      <c r="G208" s="182" t="s">
        <v>245</v>
      </c>
      <c r="H208" s="183">
        <v>1</v>
      </c>
      <c r="I208" s="184"/>
      <c r="J208" s="185">
        <f>ROUND(I208*H208,2)</f>
        <v>0</v>
      </c>
      <c r="K208" s="181" t="s">
        <v>19</v>
      </c>
      <c r="L208" s="40"/>
      <c r="M208" s="186" t="s">
        <v>19</v>
      </c>
      <c r="N208" s="187" t="s">
        <v>47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254</v>
      </c>
      <c r="AT208" s="190" t="s">
        <v>242</v>
      </c>
      <c r="AU208" s="190" t="s">
        <v>84</v>
      </c>
      <c r="AY208" s="18" t="s">
        <v>237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84</v>
      </c>
      <c r="BK208" s="191">
        <f>ROUND(I208*H208,2)</f>
        <v>0</v>
      </c>
      <c r="BL208" s="18" t="s">
        <v>254</v>
      </c>
      <c r="BM208" s="190" t="s">
        <v>3047</v>
      </c>
    </row>
    <row r="209" spans="1:65" s="2" customFormat="1" ht="10">
      <c r="A209" s="35"/>
      <c r="B209" s="36"/>
      <c r="C209" s="37"/>
      <c r="D209" s="192" t="s">
        <v>249</v>
      </c>
      <c r="E209" s="37"/>
      <c r="F209" s="193" t="s">
        <v>3048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249</v>
      </c>
      <c r="AU209" s="18" t="s">
        <v>84</v>
      </c>
    </row>
    <row r="210" spans="1:65" s="2" customFormat="1" ht="18">
      <c r="A210" s="35"/>
      <c r="B210" s="36"/>
      <c r="C210" s="37"/>
      <c r="D210" s="192" t="s">
        <v>345</v>
      </c>
      <c r="E210" s="37"/>
      <c r="F210" s="221" t="s">
        <v>2963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345</v>
      </c>
      <c r="AU210" s="18" t="s">
        <v>84</v>
      </c>
    </row>
    <row r="211" spans="1:65" s="13" customFormat="1" ht="10">
      <c r="B211" s="199"/>
      <c r="C211" s="200"/>
      <c r="D211" s="192" t="s">
        <v>252</v>
      </c>
      <c r="E211" s="201" t="s">
        <v>19</v>
      </c>
      <c r="F211" s="202" t="s">
        <v>84</v>
      </c>
      <c r="G211" s="200"/>
      <c r="H211" s="203">
        <v>1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252</v>
      </c>
      <c r="AU211" s="209" t="s">
        <v>84</v>
      </c>
      <c r="AV211" s="13" t="s">
        <v>86</v>
      </c>
      <c r="AW211" s="13" t="s">
        <v>37</v>
      </c>
      <c r="AX211" s="13" t="s">
        <v>76</v>
      </c>
      <c r="AY211" s="209" t="s">
        <v>237</v>
      </c>
    </row>
    <row r="212" spans="1:65" s="14" customFormat="1" ht="10">
      <c r="B212" s="210"/>
      <c r="C212" s="211"/>
      <c r="D212" s="192" t="s">
        <v>252</v>
      </c>
      <c r="E212" s="212" t="s">
        <v>19</v>
      </c>
      <c r="F212" s="213" t="s">
        <v>253</v>
      </c>
      <c r="G212" s="211"/>
      <c r="H212" s="214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252</v>
      </c>
      <c r="AU212" s="220" t="s">
        <v>84</v>
      </c>
      <c r="AV212" s="14" t="s">
        <v>254</v>
      </c>
      <c r="AW212" s="14" t="s">
        <v>37</v>
      </c>
      <c r="AX212" s="14" t="s">
        <v>84</v>
      </c>
      <c r="AY212" s="220" t="s">
        <v>237</v>
      </c>
    </row>
    <row r="213" spans="1:65" s="2" customFormat="1" ht="22.25" customHeight="1">
      <c r="A213" s="35"/>
      <c r="B213" s="36"/>
      <c r="C213" s="179" t="s">
        <v>564</v>
      </c>
      <c r="D213" s="179" t="s">
        <v>242</v>
      </c>
      <c r="E213" s="180" t="s">
        <v>3049</v>
      </c>
      <c r="F213" s="181" t="s">
        <v>3050</v>
      </c>
      <c r="G213" s="182" t="s">
        <v>245</v>
      </c>
      <c r="H213" s="183">
        <v>1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47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254</v>
      </c>
      <c r="AT213" s="190" t="s">
        <v>242</v>
      </c>
      <c r="AU213" s="190" t="s">
        <v>84</v>
      </c>
      <c r="AY213" s="18" t="s">
        <v>237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84</v>
      </c>
      <c r="BK213" s="191">
        <f>ROUND(I213*H213,2)</f>
        <v>0</v>
      </c>
      <c r="BL213" s="18" t="s">
        <v>254</v>
      </c>
      <c r="BM213" s="190" t="s">
        <v>3051</v>
      </c>
    </row>
    <row r="214" spans="1:65" s="2" customFormat="1" ht="18">
      <c r="A214" s="35"/>
      <c r="B214" s="36"/>
      <c r="C214" s="37"/>
      <c r="D214" s="192" t="s">
        <v>249</v>
      </c>
      <c r="E214" s="37"/>
      <c r="F214" s="193" t="s">
        <v>3052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84</v>
      </c>
    </row>
    <row r="215" spans="1:65" s="2" customFormat="1" ht="18">
      <c r="A215" s="35"/>
      <c r="B215" s="36"/>
      <c r="C215" s="37"/>
      <c r="D215" s="192" t="s">
        <v>345</v>
      </c>
      <c r="E215" s="37"/>
      <c r="F215" s="221" t="s">
        <v>2963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345</v>
      </c>
      <c r="AU215" s="18" t="s">
        <v>84</v>
      </c>
    </row>
    <row r="216" spans="1:65" s="13" customFormat="1" ht="10">
      <c r="B216" s="199"/>
      <c r="C216" s="200"/>
      <c r="D216" s="192" t="s">
        <v>252</v>
      </c>
      <c r="E216" s="201" t="s">
        <v>19</v>
      </c>
      <c r="F216" s="202" t="s">
        <v>84</v>
      </c>
      <c r="G216" s="200"/>
      <c r="H216" s="203">
        <v>1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252</v>
      </c>
      <c r="AU216" s="209" t="s">
        <v>84</v>
      </c>
      <c r="AV216" s="13" t="s">
        <v>86</v>
      </c>
      <c r="AW216" s="13" t="s">
        <v>37</v>
      </c>
      <c r="AX216" s="13" t="s">
        <v>76</v>
      </c>
      <c r="AY216" s="209" t="s">
        <v>237</v>
      </c>
    </row>
    <row r="217" spans="1:65" s="14" customFormat="1" ht="10">
      <c r="B217" s="210"/>
      <c r="C217" s="211"/>
      <c r="D217" s="192" t="s">
        <v>252</v>
      </c>
      <c r="E217" s="212" t="s">
        <v>19</v>
      </c>
      <c r="F217" s="213" t="s">
        <v>253</v>
      </c>
      <c r="G217" s="211"/>
      <c r="H217" s="214">
        <v>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252</v>
      </c>
      <c r="AU217" s="220" t="s">
        <v>84</v>
      </c>
      <c r="AV217" s="14" t="s">
        <v>254</v>
      </c>
      <c r="AW217" s="14" t="s">
        <v>37</v>
      </c>
      <c r="AX217" s="14" t="s">
        <v>84</v>
      </c>
      <c r="AY217" s="220" t="s">
        <v>237</v>
      </c>
    </row>
    <row r="218" spans="1:65" s="2" customFormat="1" ht="22.25" customHeight="1">
      <c r="A218" s="35"/>
      <c r="B218" s="36"/>
      <c r="C218" s="179" t="s">
        <v>571</v>
      </c>
      <c r="D218" s="179" t="s">
        <v>242</v>
      </c>
      <c r="E218" s="180" t="s">
        <v>3053</v>
      </c>
      <c r="F218" s="181" t="s">
        <v>3054</v>
      </c>
      <c r="G218" s="182" t="s">
        <v>245</v>
      </c>
      <c r="H218" s="183">
        <v>6</v>
      </c>
      <c r="I218" s="184"/>
      <c r="J218" s="185">
        <f>ROUND(I218*H218,2)</f>
        <v>0</v>
      </c>
      <c r="K218" s="181" t="s">
        <v>19</v>
      </c>
      <c r="L218" s="40"/>
      <c r="M218" s="186" t="s">
        <v>19</v>
      </c>
      <c r="N218" s="187" t="s">
        <v>47</v>
      </c>
      <c r="O218" s="65"/>
      <c r="P218" s="188">
        <f>O218*H218</f>
        <v>0</v>
      </c>
      <c r="Q218" s="188">
        <v>0</v>
      </c>
      <c r="R218" s="188">
        <f>Q218*H218</f>
        <v>0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254</v>
      </c>
      <c r="AT218" s="190" t="s">
        <v>242</v>
      </c>
      <c r="AU218" s="190" t="s">
        <v>84</v>
      </c>
      <c r="AY218" s="18" t="s">
        <v>237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84</v>
      </c>
      <c r="BK218" s="191">
        <f>ROUND(I218*H218,2)</f>
        <v>0</v>
      </c>
      <c r="BL218" s="18" t="s">
        <v>254</v>
      </c>
      <c r="BM218" s="190" t="s">
        <v>3055</v>
      </c>
    </row>
    <row r="219" spans="1:65" s="2" customFormat="1" ht="18">
      <c r="A219" s="35"/>
      <c r="B219" s="36"/>
      <c r="C219" s="37"/>
      <c r="D219" s="192" t="s">
        <v>249</v>
      </c>
      <c r="E219" s="37"/>
      <c r="F219" s="193" t="s">
        <v>3056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249</v>
      </c>
      <c r="AU219" s="18" t="s">
        <v>84</v>
      </c>
    </row>
    <row r="220" spans="1:65" s="2" customFormat="1" ht="18">
      <c r="A220" s="35"/>
      <c r="B220" s="36"/>
      <c r="C220" s="37"/>
      <c r="D220" s="192" t="s">
        <v>345</v>
      </c>
      <c r="E220" s="37"/>
      <c r="F220" s="221" t="s">
        <v>2963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345</v>
      </c>
      <c r="AU220" s="18" t="s">
        <v>84</v>
      </c>
    </row>
    <row r="221" spans="1:65" s="13" customFormat="1" ht="10">
      <c r="B221" s="199"/>
      <c r="C221" s="200"/>
      <c r="D221" s="192" t="s">
        <v>252</v>
      </c>
      <c r="E221" s="201" t="s">
        <v>19</v>
      </c>
      <c r="F221" s="202" t="s">
        <v>276</v>
      </c>
      <c r="G221" s="200"/>
      <c r="H221" s="203">
        <v>6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252</v>
      </c>
      <c r="AU221" s="209" t="s">
        <v>84</v>
      </c>
      <c r="AV221" s="13" t="s">
        <v>86</v>
      </c>
      <c r="AW221" s="13" t="s">
        <v>37</v>
      </c>
      <c r="AX221" s="13" t="s">
        <v>76</v>
      </c>
      <c r="AY221" s="209" t="s">
        <v>237</v>
      </c>
    </row>
    <row r="222" spans="1:65" s="14" customFormat="1" ht="10">
      <c r="B222" s="210"/>
      <c r="C222" s="211"/>
      <c r="D222" s="192" t="s">
        <v>252</v>
      </c>
      <c r="E222" s="212" t="s">
        <v>19</v>
      </c>
      <c r="F222" s="213" t="s">
        <v>253</v>
      </c>
      <c r="G222" s="211"/>
      <c r="H222" s="214">
        <v>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252</v>
      </c>
      <c r="AU222" s="220" t="s">
        <v>84</v>
      </c>
      <c r="AV222" s="14" t="s">
        <v>254</v>
      </c>
      <c r="AW222" s="14" t="s">
        <v>37</v>
      </c>
      <c r="AX222" s="14" t="s">
        <v>84</v>
      </c>
      <c r="AY222" s="220" t="s">
        <v>237</v>
      </c>
    </row>
    <row r="223" spans="1:65" s="2" customFormat="1" ht="22.25" customHeight="1">
      <c r="A223" s="35"/>
      <c r="B223" s="36"/>
      <c r="C223" s="179" t="s">
        <v>577</v>
      </c>
      <c r="D223" s="179" t="s">
        <v>242</v>
      </c>
      <c r="E223" s="180" t="s">
        <v>3057</v>
      </c>
      <c r="F223" s="181" t="s">
        <v>3058</v>
      </c>
      <c r="G223" s="182" t="s">
        <v>245</v>
      </c>
      <c r="H223" s="183">
        <v>2</v>
      </c>
      <c r="I223" s="184"/>
      <c r="J223" s="185">
        <f>ROUND(I223*H223,2)</f>
        <v>0</v>
      </c>
      <c r="K223" s="181" t="s">
        <v>19</v>
      </c>
      <c r="L223" s="40"/>
      <c r="M223" s="186" t="s">
        <v>19</v>
      </c>
      <c r="N223" s="187" t="s">
        <v>47</v>
      </c>
      <c r="O223" s="65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254</v>
      </c>
      <c r="AT223" s="190" t="s">
        <v>242</v>
      </c>
      <c r="AU223" s="190" t="s">
        <v>84</v>
      </c>
      <c r="AY223" s="18" t="s">
        <v>237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84</v>
      </c>
      <c r="BK223" s="191">
        <f>ROUND(I223*H223,2)</f>
        <v>0</v>
      </c>
      <c r="BL223" s="18" t="s">
        <v>254</v>
      </c>
      <c r="BM223" s="190" t="s">
        <v>3059</v>
      </c>
    </row>
    <row r="224" spans="1:65" s="2" customFormat="1" ht="18">
      <c r="A224" s="35"/>
      <c r="B224" s="36"/>
      <c r="C224" s="37"/>
      <c r="D224" s="192" t="s">
        <v>249</v>
      </c>
      <c r="E224" s="37"/>
      <c r="F224" s="193" t="s">
        <v>3058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249</v>
      </c>
      <c r="AU224" s="18" t="s">
        <v>84</v>
      </c>
    </row>
    <row r="225" spans="1:65" s="2" customFormat="1" ht="18">
      <c r="A225" s="35"/>
      <c r="B225" s="36"/>
      <c r="C225" s="37"/>
      <c r="D225" s="192" t="s">
        <v>345</v>
      </c>
      <c r="E225" s="37"/>
      <c r="F225" s="221" t="s">
        <v>2963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345</v>
      </c>
      <c r="AU225" s="18" t="s">
        <v>84</v>
      </c>
    </row>
    <row r="226" spans="1:65" s="13" customFormat="1" ht="10">
      <c r="B226" s="199"/>
      <c r="C226" s="200"/>
      <c r="D226" s="192" t="s">
        <v>252</v>
      </c>
      <c r="E226" s="201" t="s">
        <v>19</v>
      </c>
      <c r="F226" s="202" t="s">
        <v>86</v>
      </c>
      <c r="G226" s="200"/>
      <c r="H226" s="203">
        <v>2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252</v>
      </c>
      <c r="AU226" s="209" t="s">
        <v>84</v>
      </c>
      <c r="AV226" s="13" t="s">
        <v>86</v>
      </c>
      <c r="AW226" s="13" t="s">
        <v>37</v>
      </c>
      <c r="AX226" s="13" t="s">
        <v>76</v>
      </c>
      <c r="AY226" s="209" t="s">
        <v>237</v>
      </c>
    </row>
    <row r="227" spans="1:65" s="14" customFormat="1" ht="10">
      <c r="B227" s="210"/>
      <c r="C227" s="211"/>
      <c r="D227" s="192" t="s">
        <v>252</v>
      </c>
      <c r="E227" s="212" t="s">
        <v>19</v>
      </c>
      <c r="F227" s="213" t="s">
        <v>253</v>
      </c>
      <c r="G227" s="211"/>
      <c r="H227" s="214">
        <v>2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252</v>
      </c>
      <c r="AU227" s="220" t="s">
        <v>84</v>
      </c>
      <c r="AV227" s="14" t="s">
        <v>254</v>
      </c>
      <c r="AW227" s="14" t="s">
        <v>37</v>
      </c>
      <c r="AX227" s="14" t="s">
        <v>84</v>
      </c>
      <c r="AY227" s="220" t="s">
        <v>237</v>
      </c>
    </row>
    <row r="228" spans="1:65" s="2" customFormat="1" ht="22.25" customHeight="1">
      <c r="A228" s="35"/>
      <c r="B228" s="36"/>
      <c r="C228" s="179" t="s">
        <v>584</v>
      </c>
      <c r="D228" s="179" t="s">
        <v>242</v>
      </c>
      <c r="E228" s="180" t="s">
        <v>3060</v>
      </c>
      <c r="F228" s="181" t="s">
        <v>3061</v>
      </c>
      <c r="G228" s="182" t="s">
        <v>245</v>
      </c>
      <c r="H228" s="183">
        <v>4</v>
      </c>
      <c r="I228" s="184"/>
      <c r="J228" s="185">
        <f>ROUND(I228*H228,2)</f>
        <v>0</v>
      </c>
      <c r="K228" s="181" t="s">
        <v>19</v>
      </c>
      <c r="L228" s="40"/>
      <c r="M228" s="186" t="s">
        <v>19</v>
      </c>
      <c r="N228" s="187" t="s">
        <v>47</v>
      </c>
      <c r="O228" s="65"/>
      <c r="P228" s="188">
        <f>O228*H228</f>
        <v>0</v>
      </c>
      <c r="Q228" s="188">
        <v>0</v>
      </c>
      <c r="R228" s="188">
        <f>Q228*H228</f>
        <v>0</v>
      </c>
      <c r="S228" s="188">
        <v>0</v>
      </c>
      <c r="T228" s="18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254</v>
      </c>
      <c r="AT228" s="190" t="s">
        <v>242</v>
      </c>
      <c r="AU228" s="190" t="s">
        <v>84</v>
      </c>
      <c r="AY228" s="18" t="s">
        <v>237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" t="s">
        <v>84</v>
      </c>
      <c r="BK228" s="191">
        <f>ROUND(I228*H228,2)</f>
        <v>0</v>
      </c>
      <c r="BL228" s="18" t="s">
        <v>254</v>
      </c>
      <c r="BM228" s="190" t="s">
        <v>3062</v>
      </c>
    </row>
    <row r="229" spans="1:65" s="2" customFormat="1" ht="18">
      <c r="A229" s="35"/>
      <c r="B229" s="36"/>
      <c r="C229" s="37"/>
      <c r="D229" s="192" t="s">
        <v>249</v>
      </c>
      <c r="E229" s="37"/>
      <c r="F229" s="193" t="s">
        <v>3058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249</v>
      </c>
      <c r="AU229" s="18" t="s">
        <v>84</v>
      </c>
    </row>
    <row r="230" spans="1:65" s="2" customFormat="1" ht="18">
      <c r="A230" s="35"/>
      <c r="B230" s="36"/>
      <c r="C230" s="37"/>
      <c r="D230" s="192" t="s">
        <v>345</v>
      </c>
      <c r="E230" s="37"/>
      <c r="F230" s="221" t="s">
        <v>2963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345</v>
      </c>
      <c r="AU230" s="18" t="s">
        <v>84</v>
      </c>
    </row>
    <row r="231" spans="1:65" s="13" customFormat="1" ht="10">
      <c r="B231" s="199"/>
      <c r="C231" s="200"/>
      <c r="D231" s="192" t="s">
        <v>252</v>
      </c>
      <c r="E231" s="201" t="s">
        <v>19</v>
      </c>
      <c r="F231" s="202" t="s">
        <v>254</v>
      </c>
      <c r="G231" s="200"/>
      <c r="H231" s="203">
        <v>4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252</v>
      </c>
      <c r="AU231" s="209" t="s">
        <v>84</v>
      </c>
      <c r="AV231" s="13" t="s">
        <v>86</v>
      </c>
      <c r="AW231" s="13" t="s">
        <v>37</v>
      </c>
      <c r="AX231" s="13" t="s">
        <v>76</v>
      </c>
      <c r="AY231" s="209" t="s">
        <v>237</v>
      </c>
    </row>
    <row r="232" spans="1:65" s="14" customFormat="1" ht="10">
      <c r="B232" s="210"/>
      <c r="C232" s="211"/>
      <c r="D232" s="192" t="s">
        <v>252</v>
      </c>
      <c r="E232" s="212" t="s">
        <v>19</v>
      </c>
      <c r="F232" s="213" t="s">
        <v>253</v>
      </c>
      <c r="G232" s="211"/>
      <c r="H232" s="214">
        <v>4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252</v>
      </c>
      <c r="AU232" s="220" t="s">
        <v>84</v>
      </c>
      <c r="AV232" s="14" t="s">
        <v>254</v>
      </c>
      <c r="AW232" s="14" t="s">
        <v>37</v>
      </c>
      <c r="AX232" s="14" t="s">
        <v>84</v>
      </c>
      <c r="AY232" s="220" t="s">
        <v>237</v>
      </c>
    </row>
    <row r="233" spans="1:65" s="2" customFormat="1" ht="19.75" customHeight="1">
      <c r="A233" s="35"/>
      <c r="B233" s="36"/>
      <c r="C233" s="179" t="s">
        <v>590</v>
      </c>
      <c r="D233" s="179" t="s">
        <v>242</v>
      </c>
      <c r="E233" s="180" t="s">
        <v>3063</v>
      </c>
      <c r="F233" s="181" t="s">
        <v>2972</v>
      </c>
      <c r="G233" s="182" t="s">
        <v>245</v>
      </c>
      <c r="H233" s="183">
        <v>1</v>
      </c>
      <c r="I233" s="184"/>
      <c r="J233" s="185">
        <f>ROUND(I233*H233,2)</f>
        <v>0</v>
      </c>
      <c r="K233" s="181" t="s">
        <v>19</v>
      </c>
      <c r="L233" s="40"/>
      <c r="M233" s="186" t="s">
        <v>19</v>
      </c>
      <c r="N233" s="187" t="s">
        <v>47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254</v>
      </c>
      <c r="AT233" s="190" t="s">
        <v>242</v>
      </c>
      <c r="AU233" s="190" t="s">
        <v>84</v>
      </c>
      <c r="AY233" s="18" t="s">
        <v>237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84</v>
      </c>
      <c r="BK233" s="191">
        <f>ROUND(I233*H233,2)</f>
        <v>0</v>
      </c>
      <c r="BL233" s="18" t="s">
        <v>254</v>
      </c>
      <c r="BM233" s="190" t="s">
        <v>3064</v>
      </c>
    </row>
    <row r="234" spans="1:65" s="2" customFormat="1" ht="10">
      <c r="A234" s="35"/>
      <c r="B234" s="36"/>
      <c r="C234" s="37"/>
      <c r="D234" s="192" t="s">
        <v>249</v>
      </c>
      <c r="E234" s="37"/>
      <c r="F234" s="193" t="s">
        <v>2972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249</v>
      </c>
      <c r="AU234" s="18" t="s">
        <v>84</v>
      </c>
    </row>
    <row r="235" spans="1:65" s="2" customFormat="1" ht="18">
      <c r="A235" s="35"/>
      <c r="B235" s="36"/>
      <c r="C235" s="37"/>
      <c r="D235" s="192" t="s">
        <v>345</v>
      </c>
      <c r="E235" s="37"/>
      <c r="F235" s="221" t="s">
        <v>2963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345</v>
      </c>
      <c r="AU235" s="18" t="s">
        <v>84</v>
      </c>
    </row>
    <row r="236" spans="1:65" s="13" customFormat="1" ht="10">
      <c r="B236" s="199"/>
      <c r="C236" s="200"/>
      <c r="D236" s="192" t="s">
        <v>252</v>
      </c>
      <c r="E236" s="201" t="s">
        <v>19</v>
      </c>
      <c r="F236" s="202" t="s">
        <v>84</v>
      </c>
      <c r="G236" s="200"/>
      <c r="H236" s="203">
        <v>1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252</v>
      </c>
      <c r="AU236" s="209" t="s">
        <v>84</v>
      </c>
      <c r="AV236" s="13" t="s">
        <v>86</v>
      </c>
      <c r="AW236" s="13" t="s">
        <v>37</v>
      </c>
      <c r="AX236" s="13" t="s">
        <v>76</v>
      </c>
      <c r="AY236" s="209" t="s">
        <v>237</v>
      </c>
    </row>
    <row r="237" spans="1:65" s="14" customFormat="1" ht="10">
      <c r="B237" s="210"/>
      <c r="C237" s="211"/>
      <c r="D237" s="192" t="s">
        <v>252</v>
      </c>
      <c r="E237" s="212" t="s">
        <v>19</v>
      </c>
      <c r="F237" s="213" t="s">
        <v>253</v>
      </c>
      <c r="G237" s="211"/>
      <c r="H237" s="214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252</v>
      </c>
      <c r="AU237" s="220" t="s">
        <v>84</v>
      </c>
      <c r="AV237" s="14" t="s">
        <v>254</v>
      </c>
      <c r="AW237" s="14" t="s">
        <v>37</v>
      </c>
      <c r="AX237" s="14" t="s">
        <v>84</v>
      </c>
      <c r="AY237" s="220" t="s">
        <v>237</v>
      </c>
    </row>
    <row r="238" spans="1:65" s="2" customFormat="1" ht="14.4" customHeight="1">
      <c r="A238" s="35"/>
      <c r="B238" s="36"/>
      <c r="C238" s="179" t="s">
        <v>596</v>
      </c>
      <c r="D238" s="179" t="s">
        <v>242</v>
      </c>
      <c r="E238" s="180" t="s">
        <v>3065</v>
      </c>
      <c r="F238" s="181" t="s">
        <v>3066</v>
      </c>
      <c r="G238" s="182" t="s">
        <v>245</v>
      </c>
      <c r="H238" s="183">
        <v>1</v>
      </c>
      <c r="I238" s="184"/>
      <c r="J238" s="185">
        <f>ROUND(I238*H238,2)</f>
        <v>0</v>
      </c>
      <c r="K238" s="181" t="s">
        <v>19</v>
      </c>
      <c r="L238" s="40"/>
      <c r="M238" s="186" t="s">
        <v>19</v>
      </c>
      <c r="N238" s="187" t="s">
        <v>47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254</v>
      </c>
      <c r="AT238" s="190" t="s">
        <v>242</v>
      </c>
      <c r="AU238" s="190" t="s">
        <v>84</v>
      </c>
      <c r="AY238" s="18" t="s">
        <v>237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84</v>
      </c>
      <c r="BK238" s="191">
        <f>ROUND(I238*H238,2)</f>
        <v>0</v>
      </c>
      <c r="BL238" s="18" t="s">
        <v>254</v>
      </c>
      <c r="BM238" s="190" t="s">
        <v>3067</v>
      </c>
    </row>
    <row r="239" spans="1:65" s="2" customFormat="1" ht="10">
      <c r="A239" s="35"/>
      <c r="B239" s="36"/>
      <c r="C239" s="37"/>
      <c r="D239" s="192" t="s">
        <v>249</v>
      </c>
      <c r="E239" s="37"/>
      <c r="F239" s="193" t="s">
        <v>3066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249</v>
      </c>
      <c r="AU239" s="18" t="s">
        <v>84</v>
      </c>
    </row>
    <row r="240" spans="1:65" s="2" customFormat="1" ht="18">
      <c r="A240" s="35"/>
      <c r="B240" s="36"/>
      <c r="C240" s="37"/>
      <c r="D240" s="192" t="s">
        <v>345</v>
      </c>
      <c r="E240" s="37"/>
      <c r="F240" s="221" t="s">
        <v>2963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345</v>
      </c>
      <c r="AU240" s="18" t="s">
        <v>84</v>
      </c>
    </row>
    <row r="241" spans="1:51" s="13" customFormat="1" ht="10">
      <c r="B241" s="199"/>
      <c r="C241" s="200"/>
      <c r="D241" s="192" t="s">
        <v>252</v>
      </c>
      <c r="E241" s="201" t="s">
        <v>19</v>
      </c>
      <c r="F241" s="202" t="s">
        <v>84</v>
      </c>
      <c r="G241" s="200"/>
      <c r="H241" s="203">
        <v>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252</v>
      </c>
      <c r="AU241" s="209" t="s">
        <v>84</v>
      </c>
      <c r="AV241" s="13" t="s">
        <v>86</v>
      </c>
      <c r="AW241" s="13" t="s">
        <v>37</v>
      </c>
      <c r="AX241" s="13" t="s">
        <v>76</v>
      </c>
      <c r="AY241" s="209" t="s">
        <v>237</v>
      </c>
    </row>
    <row r="242" spans="1:51" s="14" customFormat="1" ht="10">
      <c r="B242" s="210"/>
      <c r="C242" s="211"/>
      <c r="D242" s="192" t="s">
        <v>252</v>
      </c>
      <c r="E242" s="212" t="s">
        <v>19</v>
      </c>
      <c r="F242" s="213" t="s">
        <v>253</v>
      </c>
      <c r="G242" s="211"/>
      <c r="H242" s="214">
        <v>1</v>
      </c>
      <c r="I242" s="215"/>
      <c r="J242" s="211"/>
      <c r="K242" s="211"/>
      <c r="L242" s="216"/>
      <c r="M242" s="222"/>
      <c r="N242" s="223"/>
      <c r="O242" s="223"/>
      <c r="P242" s="223"/>
      <c r="Q242" s="223"/>
      <c r="R242" s="223"/>
      <c r="S242" s="223"/>
      <c r="T242" s="224"/>
      <c r="AT242" s="220" t="s">
        <v>252</v>
      </c>
      <c r="AU242" s="220" t="s">
        <v>84</v>
      </c>
      <c r="AV242" s="14" t="s">
        <v>254</v>
      </c>
      <c r="AW242" s="14" t="s">
        <v>37</v>
      </c>
      <c r="AX242" s="14" t="s">
        <v>84</v>
      </c>
      <c r="AY242" s="220" t="s">
        <v>237</v>
      </c>
    </row>
    <row r="243" spans="1:51" s="2" customFormat="1" ht="7" customHeight="1">
      <c r="A243" s="35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40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password="C8E5" sheet="1" objects="1" scenarios="1"/>
  <autoFilter ref="C85:K24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2:BM237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177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3068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ROUND((SUM(BE86:BE236)),  2)</f>
        <v>0</v>
      </c>
      <c r="G35" s="35"/>
      <c r="H35" s="35"/>
      <c r="I35" s="125">
        <v>0.21</v>
      </c>
      <c r="J35" s="124">
        <f>ROUND(((SUM(BE86:BE236))*I35),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ROUND((SUM(BF86:BF236)),  2)</f>
        <v>0</v>
      </c>
      <c r="G36" s="35"/>
      <c r="H36" s="35"/>
      <c r="I36" s="125">
        <v>0.15</v>
      </c>
      <c r="J36" s="124">
        <f>ROUND(((SUM(BF86:BF236))*I36),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ROUND((SUM(BG86:BG236)),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ROUND((SUM(BH86:BH236)),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ROUND((SUM(BI86:BI236)),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07.3 - Místnost č.1.09c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3069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07.3 - Místnost č.1.09c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176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SUM(P88:P236)</f>
        <v>0</v>
      </c>
      <c r="Q87" s="171"/>
      <c r="R87" s="172">
        <f>SUM(R88:R236)</f>
        <v>0</v>
      </c>
      <c r="S87" s="171"/>
      <c r="T87" s="173">
        <f>SUM(T88:T236)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SUM(BK88:BK236)</f>
        <v>0</v>
      </c>
    </row>
    <row r="88" spans="1:65" s="2" customFormat="1" ht="30" customHeight="1">
      <c r="A88" s="35"/>
      <c r="B88" s="36"/>
      <c r="C88" s="179" t="s">
        <v>84</v>
      </c>
      <c r="D88" s="179" t="s">
        <v>242</v>
      </c>
      <c r="E88" s="180" t="s">
        <v>2949</v>
      </c>
      <c r="F88" s="181" t="s">
        <v>3070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3071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3072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22.25" customHeight="1">
      <c r="A93" s="35"/>
      <c r="B93" s="36"/>
      <c r="C93" s="179" t="s">
        <v>86</v>
      </c>
      <c r="D93" s="179" t="s">
        <v>242</v>
      </c>
      <c r="E93" s="180" t="s">
        <v>2954</v>
      </c>
      <c r="F93" s="181" t="s">
        <v>3073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3074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3073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2957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9.75" customHeight="1">
      <c r="A98" s="35"/>
      <c r="B98" s="36"/>
      <c r="C98" s="179" t="s">
        <v>260</v>
      </c>
      <c r="D98" s="179" t="s">
        <v>242</v>
      </c>
      <c r="E98" s="180" t="s">
        <v>3075</v>
      </c>
      <c r="F98" s="181" t="s">
        <v>3076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3077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3076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2957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3078</v>
      </c>
      <c r="F103" s="181" t="s">
        <v>3031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3079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3031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3080</v>
      </c>
      <c r="F108" s="181" t="s">
        <v>3081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3082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3081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22.25" customHeight="1">
      <c r="A113" s="35"/>
      <c r="B113" s="36"/>
      <c r="C113" s="179" t="s">
        <v>276</v>
      </c>
      <c r="D113" s="179" t="s">
        <v>242</v>
      </c>
      <c r="E113" s="180" t="s">
        <v>3083</v>
      </c>
      <c r="F113" s="181" t="s">
        <v>3084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3085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3086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3087</v>
      </c>
      <c r="F118" s="181" t="s">
        <v>3088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3089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3090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22.25" customHeight="1">
      <c r="A123" s="35"/>
      <c r="B123" s="36"/>
      <c r="C123" s="179" t="s">
        <v>288</v>
      </c>
      <c r="D123" s="179" t="s">
        <v>242</v>
      </c>
      <c r="E123" s="180" t="s">
        <v>3091</v>
      </c>
      <c r="F123" s="181" t="s">
        <v>3092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3093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3092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3094</v>
      </c>
      <c r="F128" s="181" t="s">
        <v>3095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3096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3097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2963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3098</v>
      </c>
      <c r="F133" s="181" t="s">
        <v>3099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3100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3048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2963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22.25" customHeight="1">
      <c r="A138" s="35"/>
      <c r="B138" s="36"/>
      <c r="C138" s="179" t="s">
        <v>304</v>
      </c>
      <c r="D138" s="179" t="s">
        <v>242</v>
      </c>
      <c r="E138" s="180" t="s">
        <v>3101</v>
      </c>
      <c r="F138" s="181" t="s">
        <v>3102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3103</v>
      </c>
    </row>
    <row r="139" spans="1:65" s="2" customFormat="1" ht="18">
      <c r="A139" s="35"/>
      <c r="B139" s="36"/>
      <c r="C139" s="37"/>
      <c r="D139" s="192" t="s">
        <v>249</v>
      </c>
      <c r="E139" s="37"/>
      <c r="F139" s="193" t="s">
        <v>3104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2963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22.25" customHeight="1">
      <c r="A143" s="35"/>
      <c r="B143" s="36"/>
      <c r="C143" s="179" t="s">
        <v>309</v>
      </c>
      <c r="D143" s="179" t="s">
        <v>242</v>
      </c>
      <c r="E143" s="180" t="s">
        <v>3105</v>
      </c>
      <c r="F143" s="181" t="s">
        <v>3106</v>
      </c>
      <c r="G143" s="182" t="s">
        <v>245</v>
      </c>
      <c r="H143" s="183">
        <v>6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3107</v>
      </c>
    </row>
    <row r="144" spans="1:65" s="2" customFormat="1" ht="18">
      <c r="A144" s="35"/>
      <c r="B144" s="36"/>
      <c r="C144" s="37"/>
      <c r="D144" s="192" t="s">
        <v>249</v>
      </c>
      <c r="E144" s="37"/>
      <c r="F144" s="193" t="s">
        <v>3108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2963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276</v>
      </c>
      <c r="G146" s="200"/>
      <c r="H146" s="203">
        <v>6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2983</v>
      </c>
      <c r="F148" s="181" t="s">
        <v>2984</v>
      </c>
      <c r="G148" s="182" t="s">
        <v>245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3109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3110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18">
      <c r="A150" s="35"/>
      <c r="B150" s="36"/>
      <c r="C150" s="37"/>
      <c r="D150" s="192" t="s">
        <v>345</v>
      </c>
      <c r="E150" s="37"/>
      <c r="F150" s="221" t="s">
        <v>2963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84</v>
      </c>
      <c r="G151" s="200"/>
      <c r="H151" s="203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322</v>
      </c>
      <c r="D153" s="179" t="s">
        <v>242</v>
      </c>
      <c r="E153" s="180" t="s">
        <v>2987</v>
      </c>
      <c r="F153" s="181" t="s">
        <v>3111</v>
      </c>
      <c r="G153" s="182" t="s">
        <v>245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3112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3113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2963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84</v>
      </c>
      <c r="G156" s="200"/>
      <c r="H156" s="203">
        <v>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3005</v>
      </c>
      <c r="F158" s="181" t="s">
        <v>3114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3115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3116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2963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84</v>
      </c>
      <c r="G161" s="200"/>
      <c r="H161" s="203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331</v>
      </c>
      <c r="D163" s="179" t="s">
        <v>242</v>
      </c>
      <c r="E163" s="180" t="s">
        <v>3009</v>
      </c>
      <c r="F163" s="181" t="s">
        <v>3117</v>
      </c>
      <c r="G163" s="182" t="s">
        <v>245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3118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3119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2963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84</v>
      </c>
      <c r="G166" s="200"/>
      <c r="H166" s="203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14.4" customHeight="1">
      <c r="A168" s="35"/>
      <c r="B168" s="36"/>
      <c r="C168" s="179" t="s">
        <v>335</v>
      </c>
      <c r="D168" s="179" t="s">
        <v>242</v>
      </c>
      <c r="E168" s="180" t="s">
        <v>3120</v>
      </c>
      <c r="F168" s="181" t="s">
        <v>3121</v>
      </c>
      <c r="G168" s="182" t="s">
        <v>245</v>
      </c>
      <c r="H168" s="183">
        <v>1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3122</v>
      </c>
    </row>
    <row r="169" spans="1:65" s="2" customFormat="1" ht="10">
      <c r="A169" s="35"/>
      <c r="B169" s="36"/>
      <c r="C169" s="37"/>
      <c r="D169" s="192" t="s">
        <v>249</v>
      </c>
      <c r="E169" s="37"/>
      <c r="F169" s="193" t="s">
        <v>3123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18">
      <c r="A170" s="35"/>
      <c r="B170" s="36"/>
      <c r="C170" s="37"/>
      <c r="D170" s="192" t="s">
        <v>345</v>
      </c>
      <c r="E170" s="37"/>
      <c r="F170" s="221" t="s">
        <v>2963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84</v>
      </c>
      <c r="G171" s="200"/>
      <c r="H171" s="203">
        <v>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14.4" customHeight="1">
      <c r="A173" s="35"/>
      <c r="B173" s="36"/>
      <c r="C173" s="179" t="s">
        <v>340</v>
      </c>
      <c r="D173" s="179" t="s">
        <v>242</v>
      </c>
      <c r="E173" s="180" t="s">
        <v>3124</v>
      </c>
      <c r="F173" s="181" t="s">
        <v>3125</v>
      </c>
      <c r="G173" s="182" t="s">
        <v>245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254</v>
      </c>
      <c r="AT173" s="190" t="s">
        <v>242</v>
      </c>
      <c r="AU173" s="190" t="s">
        <v>84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254</v>
      </c>
      <c r="BM173" s="190" t="s">
        <v>3126</v>
      </c>
    </row>
    <row r="174" spans="1:65" s="2" customFormat="1" ht="10">
      <c r="A174" s="35"/>
      <c r="B174" s="36"/>
      <c r="C174" s="37"/>
      <c r="D174" s="192" t="s">
        <v>249</v>
      </c>
      <c r="E174" s="37"/>
      <c r="F174" s="193" t="s">
        <v>3125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84</v>
      </c>
    </row>
    <row r="175" spans="1:65" s="2" customFormat="1" ht="18">
      <c r="A175" s="35"/>
      <c r="B175" s="36"/>
      <c r="C175" s="37"/>
      <c r="D175" s="192" t="s">
        <v>345</v>
      </c>
      <c r="E175" s="37"/>
      <c r="F175" s="221" t="s">
        <v>2963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345</v>
      </c>
      <c r="AU175" s="18" t="s">
        <v>84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84</v>
      </c>
      <c r="G176" s="200"/>
      <c r="H176" s="203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84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4" customFormat="1" ht="10">
      <c r="B177" s="210"/>
      <c r="C177" s="211"/>
      <c r="D177" s="192" t="s">
        <v>252</v>
      </c>
      <c r="E177" s="212" t="s">
        <v>19</v>
      </c>
      <c r="F177" s="213" t="s">
        <v>253</v>
      </c>
      <c r="G177" s="211"/>
      <c r="H177" s="214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252</v>
      </c>
      <c r="AU177" s="220" t="s">
        <v>84</v>
      </c>
      <c r="AV177" s="14" t="s">
        <v>254</v>
      </c>
      <c r="AW177" s="14" t="s">
        <v>37</v>
      </c>
      <c r="AX177" s="14" t="s">
        <v>84</v>
      </c>
      <c r="AY177" s="220" t="s">
        <v>237</v>
      </c>
    </row>
    <row r="178" spans="1:65" s="2" customFormat="1" ht="14.4" customHeight="1">
      <c r="A178" s="35"/>
      <c r="B178" s="36"/>
      <c r="C178" s="179" t="s">
        <v>348</v>
      </c>
      <c r="D178" s="179" t="s">
        <v>242</v>
      </c>
      <c r="E178" s="180" t="s">
        <v>3127</v>
      </c>
      <c r="F178" s="181" t="s">
        <v>3123</v>
      </c>
      <c r="G178" s="182" t="s">
        <v>245</v>
      </c>
      <c r="H178" s="183">
        <v>1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254</v>
      </c>
      <c r="AT178" s="190" t="s">
        <v>242</v>
      </c>
      <c r="AU178" s="190" t="s">
        <v>84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254</v>
      </c>
      <c r="BM178" s="190" t="s">
        <v>3128</v>
      </c>
    </row>
    <row r="179" spans="1:65" s="2" customFormat="1" ht="10">
      <c r="A179" s="35"/>
      <c r="B179" s="36"/>
      <c r="C179" s="37"/>
      <c r="D179" s="192" t="s">
        <v>249</v>
      </c>
      <c r="E179" s="37"/>
      <c r="F179" s="193" t="s">
        <v>3123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84</v>
      </c>
    </row>
    <row r="180" spans="1:65" s="2" customFormat="1" ht="18">
      <c r="A180" s="35"/>
      <c r="B180" s="36"/>
      <c r="C180" s="37"/>
      <c r="D180" s="192" t="s">
        <v>345</v>
      </c>
      <c r="E180" s="37"/>
      <c r="F180" s="221" t="s">
        <v>2963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345</v>
      </c>
      <c r="AU180" s="18" t="s">
        <v>84</v>
      </c>
    </row>
    <row r="181" spans="1:65" s="13" customFormat="1" ht="10">
      <c r="B181" s="199"/>
      <c r="C181" s="200"/>
      <c r="D181" s="192" t="s">
        <v>252</v>
      </c>
      <c r="E181" s="201" t="s">
        <v>19</v>
      </c>
      <c r="F181" s="202" t="s">
        <v>84</v>
      </c>
      <c r="G181" s="200"/>
      <c r="H181" s="203">
        <v>1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252</v>
      </c>
      <c r="AU181" s="209" t="s">
        <v>84</v>
      </c>
      <c r="AV181" s="13" t="s">
        <v>86</v>
      </c>
      <c r="AW181" s="13" t="s">
        <v>37</v>
      </c>
      <c r="AX181" s="13" t="s">
        <v>76</v>
      </c>
      <c r="AY181" s="209" t="s">
        <v>237</v>
      </c>
    </row>
    <row r="182" spans="1:65" s="14" customFormat="1" ht="10">
      <c r="B182" s="210"/>
      <c r="C182" s="211"/>
      <c r="D182" s="192" t="s">
        <v>252</v>
      </c>
      <c r="E182" s="212" t="s">
        <v>19</v>
      </c>
      <c r="F182" s="213" t="s">
        <v>253</v>
      </c>
      <c r="G182" s="211"/>
      <c r="H182" s="214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252</v>
      </c>
      <c r="AU182" s="220" t="s">
        <v>84</v>
      </c>
      <c r="AV182" s="14" t="s">
        <v>254</v>
      </c>
      <c r="AW182" s="14" t="s">
        <v>37</v>
      </c>
      <c r="AX182" s="14" t="s">
        <v>84</v>
      </c>
      <c r="AY182" s="220" t="s">
        <v>237</v>
      </c>
    </row>
    <row r="183" spans="1:65" s="2" customFormat="1" ht="14.4" customHeight="1">
      <c r="A183" s="35"/>
      <c r="B183" s="36"/>
      <c r="C183" s="179" t="s">
        <v>355</v>
      </c>
      <c r="D183" s="179" t="s">
        <v>242</v>
      </c>
      <c r="E183" s="180" t="s">
        <v>3129</v>
      </c>
      <c r="F183" s="181" t="s">
        <v>3125</v>
      </c>
      <c r="G183" s="182" t="s">
        <v>245</v>
      </c>
      <c r="H183" s="183">
        <v>1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47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254</v>
      </c>
      <c r="AT183" s="190" t="s">
        <v>242</v>
      </c>
      <c r="AU183" s="190" t="s">
        <v>84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254</v>
      </c>
      <c r="BM183" s="190" t="s">
        <v>3130</v>
      </c>
    </row>
    <row r="184" spans="1:65" s="2" customFormat="1" ht="10">
      <c r="A184" s="35"/>
      <c r="B184" s="36"/>
      <c r="C184" s="37"/>
      <c r="D184" s="192" t="s">
        <v>249</v>
      </c>
      <c r="E184" s="37"/>
      <c r="F184" s="193" t="s">
        <v>3125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84</v>
      </c>
    </row>
    <row r="185" spans="1:65" s="2" customFormat="1" ht="18">
      <c r="A185" s="35"/>
      <c r="B185" s="36"/>
      <c r="C185" s="37"/>
      <c r="D185" s="192" t="s">
        <v>345</v>
      </c>
      <c r="E185" s="37"/>
      <c r="F185" s="221" t="s">
        <v>2963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345</v>
      </c>
      <c r="AU185" s="18" t="s">
        <v>84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84</v>
      </c>
      <c r="G186" s="200"/>
      <c r="H186" s="203">
        <v>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84</v>
      </c>
      <c r="AV186" s="13" t="s">
        <v>86</v>
      </c>
      <c r="AW186" s="13" t="s">
        <v>37</v>
      </c>
      <c r="AX186" s="13" t="s">
        <v>76</v>
      </c>
      <c r="AY186" s="209" t="s">
        <v>237</v>
      </c>
    </row>
    <row r="187" spans="1:65" s="14" customFormat="1" ht="10">
      <c r="B187" s="210"/>
      <c r="C187" s="211"/>
      <c r="D187" s="192" t="s">
        <v>252</v>
      </c>
      <c r="E187" s="212" t="s">
        <v>19</v>
      </c>
      <c r="F187" s="213" t="s">
        <v>253</v>
      </c>
      <c r="G187" s="211"/>
      <c r="H187" s="214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252</v>
      </c>
      <c r="AU187" s="220" t="s">
        <v>84</v>
      </c>
      <c r="AV187" s="14" t="s">
        <v>254</v>
      </c>
      <c r="AW187" s="14" t="s">
        <v>37</v>
      </c>
      <c r="AX187" s="14" t="s">
        <v>84</v>
      </c>
      <c r="AY187" s="220" t="s">
        <v>237</v>
      </c>
    </row>
    <row r="188" spans="1:65" s="2" customFormat="1" ht="14.4" customHeight="1">
      <c r="A188" s="35"/>
      <c r="B188" s="36"/>
      <c r="C188" s="179" t="s">
        <v>7</v>
      </c>
      <c r="D188" s="179" t="s">
        <v>242</v>
      </c>
      <c r="E188" s="180" t="s">
        <v>3131</v>
      </c>
      <c r="F188" s="181" t="s">
        <v>3123</v>
      </c>
      <c r="G188" s="182" t="s">
        <v>245</v>
      </c>
      <c r="H188" s="183">
        <v>1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47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254</v>
      </c>
      <c r="AT188" s="190" t="s">
        <v>242</v>
      </c>
      <c r="AU188" s="190" t="s">
        <v>84</v>
      </c>
      <c r="AY188" s="18" t="s">
        <v>237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84</v>
      </c>
      <c r="BK188" s="191">
        <f>ROUND(I188*H188,2)</f>
        <v>0</v>
      </c>
      <c r="BL188" s="18" t="s">
        <v>254</v>
      </c>
      <c r="BM188" s="190" t="s">
        <v>3132</v>
      </c>
    </row>
    <row r="189" spans="1:65" s="2" customFormat="1" ht="10">
      <c r="A189" s="35"/>
      <c r="B189" s="36"/>
      <c r="C189" s="37"/>
      <c r="D189" s="192" t="s">
        <v>249</v>
      </c>
      <c r="E189" s="37"/>
      <c r="F189" s="193" t="s">
        <v>3123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84</v>
      </c>
    </row>
    <row r="190" spans="1:65" s="2" customFormat="1" ht="18">
      <c r="A190" s="35"/>
      <c r="B190" s="36"/>
      <c r="C190" s="37"/>
      <c r="D190" s="192" t="s">
        <v>345</v>
      </c>
      <c r="E190" s="37"/>
      <c r="F190" s="221" t="s">
        <v>2963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345</v>
      </c>
      <c r="AU190" s="18" t="s">
        <v>84</v>
      </c>
    </row>
    <row r="191" spans="1:65" s="13" customFormat="1" ht="10">
      <c r="B191" s="199"/>
      <c r="C191" s="200"/>
      <c r="D191" s="192" t="s">
        <v>252</v>
      </c>
      <c r="E191" s="201" t="s">
        <v>19</v>
      </c>
      <c r="F191" s="202" t="s">
        <v>84</v>
      </c>
      <c r="G191" s="200"/>
      <c r="H191" s="203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252</v>
      </c>
      <c r="AU191" s="209" t="s">
        <v>84</v>
      </c>
      <c r="AV191" s="13" t="s">
        <v>86</v>
      </c>
      <c r="AW191" s="13" t="s">
        <v>37</v>
      </c>
      <c r="AX191" s="13" t="s">
        <v>76</v>
      </c>
      <c r="AY191" s="209" t="s">
        <v>237</v>
      </c>
    </row>
    <row r="192" spans="1:65" s="14" customFormat="1" ht="10">
      <c r="B192" s="210"/>
      <c r="C192" s="211"/>
      <c r="D192" s="192" t="s">
        <v>252</v>
      </c>
      <c r="E192" s="212" t="s">
        <v>19</v>
      </c>
      <c r="F192" s="213" t="s">
        <v>253</v>
      </c>
      <c r="G192" s="211"/>
      <c r="H192" s="214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252</v>
      </c>
      <c r="AU192" s="220" t="s">
        <v>84</v>
      </c>
      <c r="AV192" s="14" t="s">
        <v>254</v>
      </c>
      <c r="AW192" s="14" t="s">
        <v>37</v>
      </c>
      <c r="AX192" s="14" t="s">
        <v>84</v>
      </c>
      <c r="AY192" s="220" t="s">
        <v>237</v>
      </c>
    </row>
    <row r="193" spans="1:65" s="2" customFormat="1" ht="14.4" customHeight="1">
      <c r="A193" s="35"/>
      <c r="B193" s="36"/>
      <c r="C193" s="179" t="s">
        <v>367</v>
      </c>
      <c r="D193" s="179" t="s">
        <v>242</v>
      </c>
      <c r="E193" s="180" t="s">
        <v>3133</v>
      </c>
      <c r="F193" s="181" t="s">
        <v>3125</v>
      </c>
      <c r="G193" s="182" t="s">
        <v>245</v>
      </c>
      <c r="H193" s="183">
        <v>1</v>
      </c>
      <c r="I193" s="184"/>
      <c r="J193" s="185">
        <f>ROUND(I193*H193,2)</f>
        <v>0</v>
      </c>
      <c r="K193" s="181" t="s">
        <v>19</v>
      </c>
      <c r="L193" s="40"/>
      <c r="M193" s="186" t="s">
        <v>19</v>
      </c>
      <c r="N193" s="187" t="s">
        <v>47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254</v>
      </c>
      <c r="AT193" s="190" t="s">
        <v>242</v>
      </c>
      <c r="AU193" s="190" t="s">
        <v>84</v>
      </c>
      <c r="AY193" s="18" t="s">
        <v>237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84</v>
      </c>
      <c r="BK193" s="191">
        <f>ROUND(I193*H193,2)</f>
        <v>0</v>
      </c>
      <c r="BL193" s="18" t="s">
        <v>254</v>
      </c>
      <c r="BM193" s="190" t="s">
        <v>3134</v>
      </c>
    </row>
    <row r="194" spans="1:65" s="2" customFormat="1" ht="10">
      <c r="A194" s="35"/>
      <c r="B194" s="36"/>
      <c r="C194" s="37"/>
      <c r="D194" s="192" t="s">
        <v>249</v>
      </c>
      <c r="E194" s="37"/>
      <c r="F194" s="193" t="s">
        <v>3125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84</v>
      </c>
    </row>
    <row r="195" spans="1:65" s="2" customFormat="1" ht="18">
      <c r="A195" s="35"/>
      <c r="B195" s="36"/>
      <c r="C195" s="37"/>
      <c r="D195" s="192" t="s">
        <v>345</v>
      </c>
      <c r="E195" s="37"/>
      <c r="F195" s="221" t="s">
        <v>2963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345</v>
      </c>
      <c r="AU195" s="18" t="s">
        <v>84</v>
      </c>
    </row>
    <row r="196" spans="1:65" s="13" customFormat="1" ht="10">
      <c r="B196" s="199"/>
      <c r="C196" s="200"/>
      <c r="D196" s="192" t="s">
        <v>252</v>
      </c>
      <c r="E196" s="201" t="s">
        <v>19</v>
      </c>
      <c r="F196" s="202" t="s">
        <v>84</v>
      </c>
      <c r="G196" s="200"/>
      <c r="H196" s="203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252</v>
      </c>
      <c r="AU196" s="209" t="s">
        <v>84</v>
      </c>
      <c r="AV196" s="13" t="s">
        <v>86</v>
      </c>
      <c r="AW196" s="13" t="s">
        <v>37</v>
      </c>
      <c r="AX196" s="13" t="s">
        <v>76</v>
      </c>
      <c r="AY196" s="209" t="s">
        <v>237</v>
      </c>
    </row>
    <row r="197" spans="1:65" s="14" customFormat="1" ht="10">
      <c r="B197" s="210"/>
      <c r="C197" s="211"/>
      <c r="D197" s="192" t="s">
        <v>252</v>
      </c>
      <c r="E197" s="212" t="s">
        <v>19</v>
      </c>
      <c r="F197" s="213" t="s">
        <v>253</v>
      </c>
      <c r="G197" s="211"/>
      <c r="H197" s="214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252</v>
      </c>
      <c r="AU197" s="220" t="s">
        <v>84</v>
      </c>
      <c r="AV197" s="14" t="s">
        <v>254</v>
      </c>
      <c r="AW197" s="14" t="s">
        <v>37</v>
      </c>
      <c r="AX197" s="14" t="s">
        <v>84</v>
      </c>
      <c r="AY197" s="220" t="s">
        <v>237</v>
      </c>
    </row>
    <row r="198" spans="1:65" s="2" customFormat="1" ht="14.4" customHeight="1">
      <c r="A198" s="35"/>
      <c r="B198" s="36"/>
      <c r="C198" s="179" t="s">
        <v>374</v>
      </c>
      <c r="D198" s="179" t="s">
        <v>242</v>
      </c>
      <c r="E198" s="180" t="s">
        <v>3016</v>
      </c>
      <c r="F198" s="181" t="s">
        <v>3135</v>
      </c>
      <c r="G198" s="182" t="s">
        <v>245</v>
      </c>
      <c r="H198" s="183">
        <v>1</v>
      </c>
      <c r="I198" s="184"/>
      <c r="J198" s="185">
        <f>ROUND(I198*H198,2)</f>
        <v>0</v>
      </c>
      <c r="K198" s="181" t="s">
        <v>19</v>
      </c>
      <c r="L198" s="40"/>
      <c r="M198" s="186" t="s">
        <v>19</v>
      </c>
      <c r="N198" s="187" t="s">
        <v>47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254</v>
      </c>
      <c r="AT198" s="190" t="s">
        <v>242</v>
      </c>
      <c r="AU198" s="190" t="s">
        <v>84</v>
      </c>
      <c r="AY198" s="18" t="s">
        <v>237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84</v>
      </c>
      <c r="BK198" s="191">
        <f>ROUND(I198*H198,2)</f>
        <v>0</v>
      </c>
      <c r="BL198" s="18" t="s">
        <v>254</v>
      </c>
      <c r="BM198" s="190" t="s">
        <v>3136</v>
      </c>
    </row>
    <row r="199" spans="1:65" s="2" customFormat="1" ht="10">
      <c r="A199" s="35"/>
      <c r="B199" s="36"/>
      <c r="C199" s="37"/>
      <c r="D199" s="192" t="s">
        <v>249</v>
      </c>
      <c r="E199" s="37"/>
      <c r="F199" s="193" t="s">
        <v>3137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84</v>
      </c>
    </row>
    <row r="200" spans="1:65" s="2" customFormat="1" ht="18">
      <c r="A200" s="35"/>
      <c r="B200" s="36"/>
      <c r="C200" s="37"/>
      <c r="D200" s="192" t="s">
        <v>345</v>
      </c>
      <c r="E200" s="37"/>
      <c r="F200" s="221" t="s">
        <v>2963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345</v>
      </c>
      <c r="AU200" s="18" t="s">
        <v>84</v>
      </c>
    </row>
    <row r="201" spans="1:65" s="13" customFormat="1" ht="10">
      <c r="B201" s="199"/>
      <c r="C201" s="200"/>
      <c r="D201" s="192" t="s">
        <v>252</v>
      </c>
      <c r="E201" s="201" t="s">
        <v>19</v>
      </c>
      <c r="F201" s="202" t="s">
        <v>84</v>
      </c>
      <c r="G201" s="200"/>
      <c r="H201" s="203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252</v>
      </c>
      <c r="AU201" s="209" t="s">
        <v>84</v>
      </c>
      <c r="AV201" s="13" t="s">
        <v>86</v>
      </c>
      <c r="AW201" s="13" t="s">
        <v>37</v>
      </c>
      <c r="AX201" s="13" t="s">
        <v>76</v>
      </c>
      <c r="AY201" s="209" t="s">
        <v>237</v>
      </c>
    </row>
    <row r="202" spans="1:65" s="14" customFormat="1" ht="10">
      <c r="B202" s="210"/>
      <c r="C202" s="211"/>
      <c r="D202" s="192" t="s">
        <v>252</v>
      </c>
      <c r="E202" s="212" t="s">
        <v>19</v>
      </c>
      <c r="F202" s="213" t="s">
        <v>253</v>
      </c>
      <c r="G202" s="211"/>
      <c r="H202" s="214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252</v>
      </c>
      <c r="AU202" s="220" t="s">
        <v>84</v>
      </c>
      <c r="AV202" s="14" t="s">
        <v>254</v>
      </c>
      <c r="AW202" s="14" t="s">
        <v>37</v>
      </c>
      <c r="AX202" s="14" t="s">
        <v>84</v>
      </c>
      <c r="AY202" s="220" t="s">
        <v>237</v>
      </c>
    </row>
    <row r="203" spans="1:65" s="2" customFormat="1" ht="14.4" customHeight="1">
      <c r="A203" s="35"/>
      <c r="B203" s="36"/>
      <c r="C203" s="179" t="s">
        <v>541</v>
      </c>
      <c r="D203" s="179" t="s">
        <v>242</v>
      </c>
      <c r="E203" s="180" t="s">
        <v>3018</v>
      </c>
      <c r="F203" s="181" t="s">
        <v>3138</v>
      </c>
      <c r="G203" s="182" t="s">
        <v>245</v>
      </c>
      <c r="H203" s="183">
        <v>1</v>
      </c>
      <c r="I203" s="184"/>
      <c r="J203" s="185">
        <f>ROUND(I203*H203,2)</f>
        <v>0</v>
      </c>
      <c r="K203" s="181" t="s">
        <v>19</v>
      </c>
      <c r="L203" s="40"/>
      <c r="M203" s="186" t="s">
        <v>19</v>
      </c>
      <c r="N203" s="187" t="s">
        <v>47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254</v>
      </c>
      <c r="AT203" s="190" t="s">
        <v>242</v>
      </c>
      <c r="AU203" s="190" t="s">
        <v>84</v>
      </c>
      <c r="AY203" s="18" t="s">
        <v>237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84</v>
      </c>
      <c r="BK203" s="191">
        <f>ROUND(I203*H203,2)</f>
        <v>0</v>
      </c>
      <c r="BL203" s="18" t="s">
        <v>254</v>
      </c>
      <c r="BM203" s="190" t="s">
        <v>3139</v>
      </c>
    </row>
    <row r="204" spans="1:65" s="2" customFormat="1" ht="10">
      <c r="A204" s="35"/>
      <c r="B204" s="36"/>
      <c r="C204" s="37"/>
      <c r="D204" s="192" t="s">
        <v>249</v>
      </c>
      <c r="E204" s="37"/>
      <c r="F204" s="193" t="s">
        <v>3138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84</v>
      </c>
    </row>
    <row r="205" spans="1:65" s="2" customFormat="1" ht="18">
      <c r="A205" s="35"/>
      <c r="B205" s="36"/>
      <c r="C205" s="37"/>
      <c r="D205" s="192" t="s">
        <v>345</v>
      </c>
      <c r="E205" s="37"/>
      <c r="F205" s="221" t="s">
        <v>2963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345</v>
      </c>
      <c r="AU205" s="18" t="s">
        <v>84</v>
      </c>
    </row>
    <row r="206" spans="1:65" s="13" customFormat="1" ht="10">
      <c r="B206" s="199"/>
      <c r="C206" s="200"/>
      <c r="D206" s="192" t="s">
        <v>252</v>
      </c>
      <c r="E206" s="201" t="s">
        <v>19</v>
      </c>
      <c r="F206" s="202" t="s">
        <v>84</v>
      </c>
      <c r="G206" s="200"/>
      <c r="H206" s="203">
        <v>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252</v>
      </c>
      <c r="AU206" s="209" t="s">
        <v>84</v>
      </c>
      <c r="AV206" s="13" t="s">
        <v>86</v>
      </c>
      <c r="AW206" s="13" t="s">
        <v>37</v>
      </c>
      <c r="AX206" s="13" t="s">
        <v>76</v>
      </c>
      <c r="AY206" s="209" t="s">
        <v>237</v>
      </c>
    </row>
    <row r="207" spans="1:65" s="14" customFormat="1" ht="10">
      <c r="B207" s="210"/>
      <c r="C207" s="211"/>
      <c r="D207" s="192" t="s">
        <v>252</v>
      </c>
      <c r="E207" s="212" t="s">
        <v>19</v>
      </c>
      <c r="F207" s="213" t="s">
        <v>253</v>
      </c>
      <c r="G207" s="211"/>
      <c r="H207" s="214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252</v>
      </c>
      <c r="AU207" s="220" t="s">
        <v>84</v>
      </c>
      <c r="AV207" s="14" t="s">
        <v>254</v>
      </c>
      <c r="AW207" s="14" t="s">
        <v>37</v>
      </c>
      <c r="AX207" s="14" t="s">
        <v>84</v>
      </c>
      <c r="AY207" s="220" t="s">
        <v>237</v>
      </c>
    </row>
    <row r="208" spans="1:65" s="2" customFormat="1" ht="19.75" customHeight="1">
      <c r="A208" s="35"/>
      <c r="B208" s="36"/>
      <c r="C208" s="179" t="s">
        <v>347</v>
      </c>
      <c r="D208" s="179" t="s">
        <v>242</v>
      </c>
      <c r="E208" s="180" t="s">
        <v>3021</v>
      </c>
      <c r="F208" s="181" t="s">
        <v>3140</v>
      </c>
      <c r="G208" s="182" t="s">
        <v>245</v>
      </c>
      <c r="H208" s="183">
        <v>1</v>
      </c>
      <c r="I208" s="184"/>
      <c r="J208" s="185">
        <f>ROUND(I208*H208,2)</f>
        <v>0</v>
      </c>
      <c r="K208" s="181" t="s">
        <v>19</v>
      </c>
      <c r="L208" s="40"/>
      <c r="M208" s="186" t="s">
        <v>19</v>
      </c>
      <c r="N208" s="187" t="s">
        <v>47</v>
      </c>
      <c r="O208" s="65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254</v>
      </c>
      <c r="AT208" s="190" t="s">
        <v>242</v>
      </c>
      <c r="AU208" s="190" t="s">
        <v>84</v>
      </c>
      <c r="AY208" s="18" t="s">
        <v>237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84</v>
      </c>
      <c r="BK208" s="191">
        <f>ROUND(I208*H208,2)</f>
        <v>0</v>
      </c>
      <c r="BL208" s="18" t="s">
        <v>254</v>
      </c>
      <c r="BM208" s="190" t="s">
        <v>3141</v>
      </c>
    </row>
    <row r="209" spans="1:65" s="2" customFormat="1" ht="10">
      <c r="A209" s="35"/>
      <c r="B209" s="36"/>
      <c r="C209" s="37"/>
      <c r="D209" s="192" t="s">
        <v>249</v>
      </c>
      <c r="E209" s="37"/>
      <c r="F209" s="193" t="s">
        <v>3140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249</v>
      </c>
      <c r="AU209" s="18" t="s">
        <v>84</v>
      </c>
    </row>
    <row r="210" spans="1:65" s="13" customFormat="1" ht="10">
      <c r="B210" s="199"/>
      <c r="C210" s="200"/>
      <c r="D210" s="192" t="s">
        <v>252</v>
      </c>
      <c r="E210" s="201" t="s">
        <v>19</v>
      </c>
      <c r="F210" s="202" t="s">
        <v>84</v>
      </c>
      <c r="G210" s="200"/>
      <c r="H210" s="203">
        <v>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252</v>
      </c>
      <c r="AU210" s="209" t="s">
        <v>84</v>
      </c>
      <c r="AV210" s="13" t="s">
        <v>86</v>
      </c>
      <c r="AW210" s="13" t="s">
        <v>37</v>
      </c>
      <c r="AX210" s="13" t="s">
        <v>76</v>
      </c>
      <c r="AY210" s="209" t="s">
        <v>237</v>
      </c>
    </row>
    <row r="211" spans="1:65" s="14" customFormat="1" ht="10">
      <c r="B211" s="210"/>
      <c r="C211" s="211"/>
      <c r="D211" s="192" t="s">
        <v>252</v>
      </c>
      <c r="E211" s="212" t="s">
        <v>19</v>
      </c>
      <c r="F211" s="213" t="s">
        <v>253</v>
      </c>
      <c r="G211" s="211"/>
      <c r="H211" s="214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252</v>
      </c>
      <c r="AU211" s="220" t="s">
        <v>84</v>
      </c>
      <c r="AV211" s="14" t="s">
        <v>254</v>
      </c>
      <c r="AW211" s="14" t="s">
        <v>37</v>
      </c>
      <c r="AX211" s="14" t="s">
        <v>84</v>
      </c>
      <c r="AY211" s="220" t="s">
        <v>237</v>
      </c>
    </row>
    <row r="212" spans="1:65" s="2" customFormat="1" ht="14.4" customHeight="1">
      <c r="A212" s="35"/>
      <c r="B212" s="36"/>
      <c r="C212" s="179" t="s">
        <v>564</v>
      </c>
      <c r="D212" s="179" t="s">
        <v>242</v>
      </c>
      <c r="E212" s="180" t="s">
        <v>3024</v>
      </c>
      <c r="F212" s="181" t="s">
        <v>3113</v>
      </c>
      <c r="G212" s="182" t="s">
        <v>245</v>
      </c>
      <c r="H212" s="183">
        <v>1</v>
      </c>
      <c r="I212" s="184"/>
      <c r="J212" s="185">
        <f>ROUND(I212*H212,2)</f>
        <v>0</v>
      </c>
      <c r="K212" s="181" t="s">
        <v>19</v>
      </c>
      <c r="L212" s="40"/>
      <c r="M212" s="186" t="s">
        <v>19</v>
      </c>
      <c r="N212" s="187" t="s">
        <v>47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254</v>
      </c>
      <c r="AT212" s="190" t="s">
        <v>242</v>
      </c>
      <c r="AU212" s="190" t="s">
        <v>84</v>
      </c>
      <c r="AY212" s="18" t="s">
        <v>237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84</v>
      </c>
      <c r="BK212" s="191">
        <f>ROUND(I212*H212,2)</f>
        <v>0</v>
      </c>
      <c r="BL212" s="18" t="s">
        <v>254</v>
      </c>
      <c r="BM212" s="190" t="s">
        <v>3142</v>
      </c>
    </row>
    <row r="213" spans="1:65" s="2" customFormat="1" ht="10">
      <c r="A213" s="35"/>
      <c r="B213" s="36"/>
      <c r="C213" s="37"/>
      <c r="D213" s="192" t="s">
        <v>249</v>
      </c>
      <c r="E213" s="37"/>
      <c r="F213" s="193" t="s">
        <v>3113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84</v>
      </c>
    </row>
    <row r="214" spans="1:65" s="2" customFormat="1" ht="18">
      <c r="A214" s="35"/>
      <c r="B214" s="36"/>
      <c r="C214" s="37"/>
      <c r="D214" s="192" t="s">
        <v>345</v>
      </c>
      <c r="E214" s="37"/>
      <c r="F214" s="221" t="s">
        <v>3143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345</v>
      </c>
      <c r="AU214" s="18" t="s">
        <v>84</v>
      </c>
    </row>
    <row r="215" spans="1:65" s="13" customFormat="1" ht="10">
      <c r="B215" s="199"/>
      <c r="C215" s="200"/>
      <c r="D215" s="192" t="s">
        <v>252</v>
      </c>
      <c r="E215" s="201" t="s">
        <v>19</v>
      </c>
      <c r="F215" s="202" t="s">
        <v>84</v>
      </c>
      <c r="G215" s="200"/>
      <c r="H215" s="203">
        <v>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252</v>
      </c>
      <c r="AU215" s="209" t="s">
        <v>84</v>
      </c>
      <c r="AV215" s="13" t="s">
        <v>86</v>
      </c>
      <c r="AW215" s="13" t="s">
        <v>37</v>
      </c>
      <c r="AX215" s="13" t="s">
        <v>76</v>
      </c>
      <c r="AY215" s="209" t="s">
        <v>237</v>
      </c>
    </row>
    <row r="216" spans="1:65" s="14" customFormat="1" ht="10">
      <c r="B216" s="210"/>
      <c r="C216" s="211"/>
      <c r="D216" s="192" t="s">
        <v>252</v>
      </c>
      <c r="E216" s="212" t="s">
        <v>19</v>
      </c>
      <c r="F216" s="213" t="s">
        <v>253</v>
      </c>
      <c r="G216" s="211"/>
      <c r="H216" s="214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252</v>
      </c>
      <c r="AU216" s="220" t="s">
        <v>84</v>
      </c>
      <c r="AV216" s="14" t="s">
        <v>254</v>
      </c>
      <c r="AW216" s="14" t="s">
        <v>37</v>
      </c>
      <c r="AX216" s="14" t="s">
        <v>84</v>
      </c>
      <c r="AY216" s="220" t="s">
        <v>237</v>
      </c>
    </row>
    <row r="217" spans="1:65" s="2" customFormat="1" ht="14.4" customHeight="1">
      <c r="A217" s="35"/>
      <c r="B217" s="36"/>
      <c r="C217" s="179" t="s">
        <v>571</v>
      </c>
      <c r="D217" s="179" t="s">
        <v>242</v>
      </c>
      <c r="E217" s="180" t="s">
        <v>3144</v>
      </c>
      <c r="F217" s="181" t="s">
        <v>3145</v>
      </c>
      <c r="G217" s="182" t="s">
        <v>245</v>
      </c>
      <c r="H217" s="183">
        <v>1.2</v>
      </c>
      <c r="I217" s="184"/>
      <c r="J217" s="185">
        <f>ROUND(I217*H217,2)</f>
        <v>0</v>
      </c>
      <c r="K217" s="181" t="s">
        <v>19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254</v>
      </c>
      <c r="AT217" s="190" t="s">
        <v>242</v>
      </c>
      <c r="AU217" s="190" t="s">
        <v>84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254</v>
      </c>
      <c r="BM217" s="190" t="s">
        <v>3146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3145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84</v>
      </c>
    </row>
    <row r="219" spans="1:65" s="2" customFormat="1" ht="18">
      <c r="A219" s="35"/>
      <c r="B219" s="36"/>
      <c r="C219" s="37"/>
      <c r="D219" s="192" t="s">
        <v>345</v>
      </c>
      <c r="E219" s="37"/>
      <c r="F219" s="221" t="s">
        <v>2963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345</v>
      </c>
      <c r="AU219" s="18" t="s">
        <v>84</v>
      </c>
    </row>
    <row r="220" spans="1:65" s="13" customFormat="1" ht="10">
      <c r="B220" s="199"/>
      <c r="C220" s="200"/>
      <c r="D220" s="192" t="s">
        <v>252</v>
      </c>
      <c r="E220" s="201" t="s">
        <v>19</v>
      </c>
      <c r="F220" s="202" t="s">
        <v>3147</v>
      </c>
      <c r="G220" s="200"/>
      <c r="H220" s="203">
        <v>1.2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252</v>
      </c>
      <c r="AU220" s="209" t="s">
        <v>84</v>
      </c>
      <c r="AV220" s="13" t="s">
        <v>86</v>
      </c>
      <c r="AW220" s="13" t="s">
        <v>37</v>
      </c>
      <c r="AX220" s="13" t="s">
        <v>76</v>
      </c>
      <c r="AY220" s="209" t="s">
        <v>237</v>
      </c>
    </row>
    <row r="221" spans="1:65" s="14" customFormat="1" ht="10">
      <c r="B221" s="210"/>
      <c r="C221" s="211"/>
      <c r="D221" s="192" t="s">
        <v>252</v>
      </c>
      <c r="E221" s="212" t="s">
        <v>19</v>
      </c>
      <c r="F221" s="213" t="s">
        <v>253</v>
      </c>
      <c r="G221" s="211"/>
      <c r="H221" s="214">
        <v>1.2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252</v>
      </c>
      <c r="AU221" s="220" t="s">
        <v>84</v>
      </c>
      <c r="AV221" s="14" t="s">
        <v>254</v>
      </c>
      <c r="AW221" s="14" t="s">
        <v>37</v>
      </c>
      <c r="AX221" s="14" t="s">
        <v>84</v>
      </c>
      <c r="AY221" s="220" t="s">
        <v>237</v>
      </c>
    </row>
    <row r="222" spans="1:65" s="2" customFormat="1" ht="14.4" customHeight="1">
      <c r="A222" s="35"/>
      <c r="B222" s="36"/>
      <c r="C222" s="179" t="s">
        <v>577</v>
      </c>
      <c r="D222" s="179" t="s">
        <v>242</v>
      </c>
      <c r="E222" s="180" t="s">
        <v>3148</v>
      </c>
      <c r="F222" s="181" t="s">
        <v>3149</v>
      </c>
      <c r="G222" s="182" t="s">
        <v>245</v>
      </c>
      <c r="H222" s="183">
        <v>12</v>
      </c>
      <c r="I222" s="184"/>
      <c r="J222" s="185">
        <f>ROUND(I222*H222,2)</f>
        <v>0</v>
      </c>
      <c r="K222" s="181" t="s">
        <v>19</v>
      </c>
      <c r="L222" s="40"/>
      <c r="M222" s="186" t="s">
        <v>19</v>
      </c>
      <c r="N222" s="187" t="s">
        <v>47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254</v>
      </c>
      <c r="AT222" s="190" t="s">
        <v>242</v>
      </c>
      <c r="AU222" s="190" t="s">
        <v>84</v>
      </c>
      <c r="AY222" s="18" t="s">
        <v>237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84</v>
      </c>
      <c r="BK222" s="191">
        <f>ROUND(I222*H222,2)</f>
        <v>0</v>
      </c>
      <c r="BL222" s="18" t="s">
        <v>254</v>
      </c>
      <c r="BM222" s="190" t="s">
        <v>3150</v>
      </c>
    </row>
    <row r="223" spans="1:65" s="2" customFormat="1" ht="10">
      <c r="A223" s="35"/>
      <c r="B223" s="36"/>
      <c r="C223" s="37"/>
      <c r="D223" s="192" t="s">
        <v>249</v>
      </c>
      <c r="E223" s="37"/>
      <c r="F223" s="193" t="s">
        <v>3149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84</v>
      </c>
    </row>
    <row r="224" spans="1:65" s="2" customFormat="1" ht="18">
      <c r="A224" s="35"/>
      <c r="B224" s="36"/>
      <c r="C224" s="37"/>
      <c r="D224" s="192" t="s">
        <v>345</v>
      </c>
      <c r="E224" s="37"/>
      <c r="F224" s="221" t="s">
        <v>2963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345</v>
      </c>
      <c r="AU224" s="18" t="s">
        <v>84</v>
      </c>
    </row>
    <row r="225" spans="1:65" s="13" customFormat="1" ht="10">
      <c r="B225" s="199"/>
      <c r="C225" s="200"/>
      <c r="D225" s="192" t="s">
        <v>252</v>
      </c>
      <c r="E225" s="201" t="s">
        <v>19</v>
      </c>
      <c r="F225" s="202" t="s">
        <v>309</v>
      </c>
      <c r="G225" s="200"/>
      <c r="H225" s="203">
        <v>12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252</v>
      </c>
      <c r="AU225" s="209" t="s">
        <v>84</v>
      </c>
      <c r="AV225" s="13" t="s">
        <v>86</v>
      </c>
      <c r="AW225" s="13" t="s">
        <v>37</v>
      </c>
      <c r="AX225" s="13" t="s">
        <v>76</v>
      </c>
      <c r="AY225" s="209" t="s">
        <v>237</v>
      </c>
    </row>
    <row r="226" spans="1:65" s="14" customFormat="1" ht="10">
      <c r="B226" s="210"/>
      <c r="C226" s="211"/>
      <c r="D226" s="192" t="s">
        <v>252</v>
      </c>
      <c r="E226" s="212" t="s">
        <v>19</v>
      </c>
      <c r="F226" s="213" t="s">
        <v>253</v>
      </c>
      <c r="G226" s="211"/>
      <c r="H226" s="214">
        <v>12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252</v>
      </c>
      <c r="AU226" s="220" t="s">
        <v>84</v>
      </c>
      <c r="AV226" s="14" t="s">
        <v>254</v>
      </c>
      <c r="AW226" s="14" t="s">
        <v>37</v>
      </c>
      <c r="AX226" s="14" t="s">
        <v>84</v>
      </c>
      <c r="AY226" s="220" t="s">
        <v>237</v>
      </c>
    </row>
    <row r="227" spans="1:65" s="2" customFormat="1" ht="19.75" customHeight="1">
      <c r="A227" s="35"/>
      <c r="B227" s="36"/>
      <c r="C227" s="179" t="s">
        <v>584</v>
      </c>
      <c r="D227" s="179" t="s">
        <v>242</v>
      </c>
      <c r="E227" s="180" t="s">
        <v>3151</v>
      </c>
      <c r="F227" s="181" t="s">
        <v>3152</v>
      </c>
      <c r="G227" s="182" t="s">
        <v>245</v>
      </c>
      <c r="H227" s="183">
        <v>2</v>
      </c>
      <c r="I227" s="184"/>
      <c r="J227" s="185">
        <f>ROUND(I227*H227,2)</f>
        <v>0</v>
      </c>
      <c r="K227" s="181" t="s">
        <v>19</v>
      </c>
      <c r="L227" s="40"/>
      <c r="M227" s="186" t="s">
        <v>19</v>
      </c>
      <c r="N227" s="187" t="s">
        <v>47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254</v>
      </c>
      <c r="AT227" s="190" t="s">
        <v>242</v>
      </c>
      <c r="AU227" s="190" t="s">
        <v>84</v>
      </c>
      <c r="AY227" s="18" t="s">
        <v>237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84</v>
      </c>
      <c r="BK227" s="191">
        <f>ROUND(I227*H227,2)</f>
        <v>0</v>
      </c>
      <c r="BL227" s="18" t="s">
        <v>254</v>
      </c>
      <c r="BM227" s="190" t="s">
        <v>3153</v>
      </c>
    </row>
    <row r="228" spans="1:65" s="2" customFormat="1" ht="10">
      <c r="A228" s="35"/>
      <c r="B228" s="36"/>
      <c r="C228" s="37"/>
      <c r="D228" s="192" t="s">
        <v>249</v>
      </c>
      <c r="E228" s="37"/>
      <c r="F228" s="193" t="s">
        <v>3152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84</v>
      </c>
    </row>
    <row r="229" spans="1:65" s="2" customFormat="1" ht="18">
      <c r="A229" s="35"/>
      <c r="B229" s="36"/>
      <c r="C229" s="37"/>
      <c r="D229" s="192" t="s">
        <v>345</v>
      </c>
      <c r="E229" s="37"/>
      <c r="F229" s="221" t="s">
        <v>2963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345</v>
      </c>
      <c r="AU229" s="18" t="s">
        <v>84</v>
      </c>
    </row>
    <row r="230" spans="1:65" s="13" customFormat="1" ht="10">
      <c r="B230" s="199"/>
      <c r="C230" s="200"/>
      <c r="D230" s="192" t="s">
        <v>252</v>
      </c>
      <c r="E230" s="201" t="s">
        <v>19</v>
      </c>
      <c r="F230" s="202" t="s">
        <v>86</v>
      </c>
      <c r="G230" s="200"/>
      <c r="H230" s="203">
        <v>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252</v>
      </c>
      <c r="AU230" s="209" t="s">
        <v>84</v>
      </c>
      <c r="AV230" s="13" t="s">
        <v>86</v>
      </c>
      <c r="AW230" s="13" t="s">
        <v>37</v>
      </c>
      <c r="AX230" s="13" t="s">
        <v>76</v>
      </c>
      <c r="AY230" s="209" t="s">
        <v>237</v>
      </c>
    </row>
    <row r="231" spans="1:65" s="14" customFormat="1" ht="10">
      <c r="B231" s="210"/>
      <c r="C231" s="211"/>
      <c r="D231" s="192" t="s">
        <v>252</v>
      </c>
      <c r="E231" s="212" t="s">
        <v>19</v>
      </c>
      <c r="F231" s="213" t="s">
        <v>253</v>
      </c>
      <c r="G231" s="211"/>
      <c r="H231" s="214">
        <v>2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252</v>
      </c>
      <c r="AU231" s="220" t="s">
        <v>84</v>
      </c>
      <c r="AV231" s="14" t="s">
        <v>254</v>
      </c>
      <c r="AW231" s="14" t="s">
        <v>37</v>
      </c>
      <c r="AX231" s="14" t="s">
        <v>84</v>
      </c>
      <c r="AY231" s="220" t="s">
        <v>237</v>
      </c>
    </row>
    <row r="232" spans="1:65" s="2" customFormat="1" ht="14.4" customHeight="1">
      <c r="A232" s="35"/>
      <c r="B232" s="36"/>
      <c r="C232" s="179" t="s">
        <v>590</v>
      </c>
      <c r="D232" s="179" t="s">
        <v>242</v>
      </c>
      <c r="E232" s="180" t="s">
        <v>3154</v>
      </c>
      <c r="F232" s="181" t="s">
        <v>3155</v>
      </c>
      <c r="G232" s="182" t="s">
        <v>245</v>
      </c>
      <c r="H232" s="183">
        <v>2</v>
      </c>
      <c r="I232" s="184"/>
      <c r="J232" s="185">
        <f>ROUND(I232*H232,2)</f>
        <v>0</v>
      </c>
      <c r="K232" s="181" t="s">
        <v>19</v>
      </c>
      <c r="L232" s="40"/>
      <c r="M232" s="186" t="s">
        <v>19</v>
      </c>
      <c r="N232" s="187" t="s">
        <v>47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254</v>
      </c>
      <c r="AT232" s="190" t="s">
        <v>242</v>
      </c>
      <c r="AU232" s="190" t="s">
        <v>84</v>
      </c>
      <c r="AY232" s="18" t="s">
        <v>237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84</v>
      </c>
      <c r="BK232" s="191">
        <f>ROUND(I232*H232,2)</f>
        <v>0</v>
      </c>
      <c r="BL232" s="18" t="s">
        <v>254</v>
      </c>
      <c r="BM232" s="190" t="s">
        <v>3156</v>
      </c>
    </row>
    <row r="233" spans="1:65" s="2" customFormat="1" ht="10">
      <c r="A233" s="35"/>
      <c r="B233" s="36"/>
      <c r="C233" s="37"/>
      <c r="D233" s="192" t="s">
        <v>249</v>
      </c>
      <c r="E233" s="37"/>
      <c r="F233" s="193" t="s">
        <v>3155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249</v>
      </c>
      <c r="AU233" s="18" t="s">
        <v>84</v>
      </c>
    </row>
    <row r="234" spans="1:65" s="2" customFormat="1" ht="18">
      <c r="A234" s="35"/>
      <c r="B234" s="36"/>
      <c r="C234" s="37"/>
      <c r="D234" s="192" t="s">
        <v>345</v>
      </c>
      <c r="E234" s="37"/>
      <c r="F234" s="221" t="s">
        <v>2963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345</v>
      </c>
      <c r="AU234" s="18" t="s">
        <v>84</v>
      </c>
    </row>
    <row r="235" spans="1:65" s="13" customFormat="1" ht="10">
      <c r="B235" s="199"/>
      <c r="C235" s="200"/>
      <c r="D235" s="192" t="s">
        <v>252</v>
      </c>
      <c r="E235" s="201" t="s">
        <v>19</v>
      </c>
      <c r="F235" s="202" t="s">
        <v>86</v>
      </c>
      <c r="G235" s="200"/>
      <c r="H235" s="203">
        <v>2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252</v>
      </c>
      <c r="AU235" s="209" t="s">
        <v>84</v>
      </c>
      <c r="AV235" s="13" t="s">
        <v>86</v>
      </c>
      <c r="AW235" s="13" t="s">
        <v>37</v>
      </c>
      <c r="AX235" s="13" t="s">
        <v>76</v>
      </c>
      <c r="AY235" s="209" t="s">
        <v>237</v>
      </c>
    </row>
    <row r="236" spans="1:65" s="14" customFormat="1" ht="10">
      <c r="B236" s="210"/>
      <c r="C236" s="211"/>
      <c r="D236" s="192" t="s">
        <v>252</v>
      </c>
      <c r="E236" s="212" t="s">
        <v>19</v>
      </c>
      <c r="F236" s="213" t="s">
        <v>253</v>
      </c>
      <c r="G236" s="211"/>
      <c r="H236" s="214">
        <v>2</v>
      </c>
      <c r="I236" s="215"/>
      <c r="J236" s="211"/>
      <c r="K236" s="211"/>
      <c r="L236" s="216"/>
      <c r="M236" s="222"/>
      <c r="N236" s="223"/>
      <c r="O236" s="223"/>
      <c r="P236" s="223"/>
      <c r="Q236" s="223"/>
      <c r="R236" s="223"/>
      <c r="S236" s="223"/>
      <c r="T236" s="224"/>
      <c r="AT236" s="220" t="s">
        <v>252</v>
      </c>
      <c r="AU236" s="220" t="s">
        <v>84</v>
      </c>
      <c r="AV236" s="14" t="s">
        <v>254</v>
      </c>
      <c r="AW236" s="14" t="s">
        <v>37</v>
      </c>
      <c r="AX236" s="14" t="s">
        <v>84</v>
      </c>
      <c r="AY236" s="220" t="s">
        <v>237</v>
      </c>
    </row>
    <row r="237" spans="1:65" s="2" customFormat="1" ht="7" customHeight="1">
      <c r="A237" s="35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password="C8E5" sheet="1" objects="1" scenarios="1"/>
  <autoFilter ref="C85:K236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2:BM11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180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3157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ROUND((SUM(BE86:BE112)),  2)</f>
        <v>0</v>
      </c>
      <c r="G35" s="35"/>
      <c r="H35" s="35"/>
      <c r="I35" s="125">
        <v>0.21</v>
      </c>
      <c r="J35" s="124">
        <f>ROUND(((SUM(BE86:BE112))*I35),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ROUND((SUM(BF86:BF112)),  2)</f>
        <v>0</v>
      </c>
      <c r="G36" s="35"/>
      <c r="H36" s="35"/>
      <c r="I36" s="125">
        <v>0.15</v>
      </c>
      <c r="J36" s="124">
        <f>ROUND(((SUM(BF86:BF112))*I36),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ROUND((SUM(BG86:BG112)),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ROUND((SUM(BH86:BH112)),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ROUND((SUM(BI86:BI112)),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07.4 - Místnost č.1.09d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3158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07.4 - Místnost č.1.09d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179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SUM(P88:P112)</f>
        <v>0</v>
      </c>
      <c r="Q87" s="171"/>
      <c r="R87" s="172">
        <f>SUM(R88:R112)</f>
        <v>0</v>
      </c>
      <c r="S87" s="171"/>
      <c r="T87" s="173">
        <f>SUM(T88:T112)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SUM(BK88:BK112)</f>
        <v>0</v>
      </c>
    </row>
    <row r="88" spans="1:65" s="2" customFormat="1" ht="22.25" customHeight="1">
      <c r="A88" s="35"/>
      <c r="B88" s="36"/>
      <c r="C88" s="179" t="s">
        <v>84</v>
      </c>
      <c r="D88" s="179" t="s">
        <v>242</v>
      </c>
      <c r="E88" s="180" t="s">
        <v>3159</v>
      </c>
      <c r="F88" s="181" t="s">
        <v>3160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3161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3160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2959</v>
      </c>
      <c r="F93" s="181" t="s">
        <v>2960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3162</v>
      </c>
    </row>
    <row r="94" spans="1:65" s="2" customFormat="1" ht="18">
      <c r="A94" s="35"/>
      <c r="B94" s="36"/>
      <c r="C94" s="37"/>
      <c r="D94" s="192" t="s">
        <v>249</v>
      </c>
      <c r="E94" s="37"/>
      <c r="F94" s="193" t="s">
        <v>2962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9.75" customHeight="1">
      <c r="A98" s="35"/>
      <c r="B98" s="36"/>
      <c r="C98" s="179" t="s">
        <v>260</v>
      </c>
      <c r="D98" s="179" t="s">
        <v>242</v>
      </c>
      <c r="E98" s="180" t="s">
        <v>3005</v>
      </c>
      <c r="F98" s="181" t="s">
        <v>3163</v>
      </c>
      <c r="G98" s="182" t="s">
        <v>245</v>
      </c>
      <c r="H98" s="183">
        <v>2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3164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3163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86</v>
      </c>
      <c r="G101" s="200"/>
      <c r="H101" s="203">
        <v>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2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3009</v>
      </c>
      <c r="F103" s="181" t="s">
        <v>3165</v>
      </c>
      <c r="G103" s="182" t="s">
        <v>245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3166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3165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86</v>
      </c>
      <c r="G106" s="200"/>
      <c r="H106" s="203">
        <v>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22.25" customHeight="1">
      <c r="A108" s="35"/>
      <c r="B108" s="36"/>
      <c r="C108" s="179" t="s">
        <v>239</v>
      </c>
      <c r="D108" s="179" t="s">
        <v>242</v>
      </c>
      <c r="E108" s="180" t="s">
        <v>2966</v>
      </c>
      <c r="F108" s="181" t="s">
        <v>2968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3167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2968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22"/>
      <c r="N112" s="223"/>
      <c r="O112" s="223"/>
      <c r="P112" s="223"/>
      <c r="Q112" s="223"/>
      <c r="R112" s="223"/>
      <c r="S112" s="223"/>
      <c r="T112" s="224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31" s="2" customFormat="1" ht="7" customHeight="1">
      <c r="A113" s="35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0"/>
      <c r="M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</sheetData>
  <sheetProtection password="C8E5" sheet="1" objects="1" scenarios="1"/>
  <autoFilter ref="C85:K11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2:BM10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183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3168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ROUND((SUM(BE86:BE102)),  2)</f>
        <v>0</v>
      </c>
      <c r="G35" s="35"/>
      <c r="H35" s="35"/>
      <c r="I35" s="125">
        <v>0.21</v>
      </c>
      <c r="J35" s="124">
        <f>ROUND(((SUM(BE86:BE102))*I35),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ROUND((SUM(BF86:BF102)),  2)</f>
        <v>0</v>
      </c>
      <c r="G36" s="35"/>
      <c r="H36" s="35"/>
      <c r="I36" s="125">
        <v>0.15</v>
      </c>
      <c r="J36" s="124">
        <f>ROUND(((SUM(BF86:BF102))*I36),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ROUND((SUM(BG86:BG102)),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ROUND((SUM(BH86:BH102)),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ROUND((SUM(BI86:BI102)),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07.5 - Místnost č.1.10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3169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07.5 - Místnost č.1.10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182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SUM(P88:P102)</f>
        <v>0</v>
      </c>
      <c r="Q87" s="171"/>
      <c r="R87" s="172">
        <f>SUM(R88:R102)</f>
        <v>0</v>
      </c>
      <c r="S87" s="171"/>
      <c r="T87" s="173">
        <f>SUM(T88:T102)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SUM(BK88:BK102)</f>
        <v>0</v>
      </c>
    </row>
    <row r="88" spans="1:65" s="2" customFormat="1" ht="14.4" customHeight="1">
      <c r="A88" s="35"/>
      <c r="B88" s="36"/>
      <c r="C88" s="179" t="s">
        <v>84</v>
      </c>
      <c r="D88" s="179" t="s">
        <v>242</v>
      </c>
      <c r="E88" s="180" t="s">
        <v>3012</v>
      </c>
      <c r="F88" s="181" t="s">
        <v>3170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3171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3170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2963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3014</v>
      </c>
      <c r="F93" s="181" t="s">
        <v>3170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3172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3170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22.25" customHeight="1">
      <c r="A98" s="35"/>
      <c r="B98" s="36"/>
      <c r="C98" s="179" t="s">
        <v>260</v>
      </c>
      <c r="D98" s="179" t="s">
        <v>242</v>
      </c>
      <c r="E98" s="180" t="s">
        <v>3173</v>
      </c>
      <c r="F98" s="181" t="s">
        <v>3174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3175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3174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22"/>
      <c r="N102" s="223"/>
      <c r="O102" s="223"/>
      <c r="P102" s="223"/>
      <c r="Q102" s="223"/>
      <c r="R102" s="223"/>
      <c r="S102" s="223"/>
      <c r="T102" s="224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7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password="C8E5" sheet="1" objects="1" scenarios="1"/>
  <autoFilter ref="C85:K10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2:BM287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186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3176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ROUND((SUM(BE86:BE286)),  2)</f>
        <v>0</v>
      </c>
      <c r="G35" s="35"/>
      <c r="H35" s="35"/>
      <c r="I35" s="125">
        <v>0.21</v>
      </c>
      <c r="J35" s="124">
        <f>ROUND(((SUM(BE86:BE286))*I35),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ROUND((SUM(BF86:BF286)),  2)</f>
        <v>0</v>
      </c>
      <c r="G36" s="35"/>
      <c r="H36" s="35"/>
      <c r="I36" s="125">
        <v>0.15</v>
      </c>
      <c r="J36" s="124">
        <f>ROUND(((SUM(BF86:BF286))*I36),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ROUND((SUM(BG86:BG286)),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ROUND((SUM(BH86:BH286)),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ROUND((SUM(BI86:BI286)),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07.6 - Místnost č.1.11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3177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07.6 - Místnost č.1.11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185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SUM(P88:P286)</f>
        <v>0</v>
      </c>
      <c r="Q87" s="171"/>
      <c r="R87" s="172">
        <f>SUM(R88:R286)</f>
        <v>0</v>
      </c>
      <c r="S87" s="171"/>
      <c r="T87" s="173">
        <f>SUM(T88:T286)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SUM(BK88:BK286)</f>
        <v>0</v>
      </c>
    </row>
    <row r="88" spans="1:65" s="2" customFormat="1" ht="30" customHeight="1">
      <c r="A88" s="35"/>
      <c r="B88" s="36"/>
      <c r="C88" s="179" t="s">
        <v>84</v>
      </c>
      <c r="D88" s="179" t="s">
        <v>242</v>
      </c>
      <c r="E88" s="180" t="s">
        <v>2949</v>
      </c>
      <c r="F88" s="181" t="s">
        <v>3070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3178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3179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22.25" customHeight="1">
      <c r="A93" s="35"/>
      <c r="B93" s="36"/>
      <c r="C93" s="179" t="s">
        <v>86</v>
      </c>
      <c r="D93" s="179" t="s">
        <v>242</v>
      </c>
      <c r="E93" s="180" t="s">
        <v>2954</v>
      </c>
      <c r="F93" s="181" t="s">
        <v>3073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3180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3073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2957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9.75" customHeight="1">
      <c r="A98" s="35"/>
      <c r="B98" s="36"/>
      <c r="C98" s="179" t="s">
        <v>260</v>
      </c>
      <c r="D98" s="179" t="s">
        <v>242</v>
      </c>
      <c r="E98" s="180" t="s">
        <v>3075</v>
      </c>
      <c r="F98" s="181" t="s">
        <v>3181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3182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3183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2957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3078</v>
      </c>
      <c r="F103" s="181" t="s">
        <v>3031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3184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3031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239</v>
      </c>
      <c r="D108" s="179" t="s">
        <v>242</v>
      </c>
      <c r="E108" s="180" t="s">
        <v>3080</v>
      </c>
      <c r="F108" s="181" t="s">
        <v>3081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3185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3081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22.25" customHeight="1">
      <c r="A113" s="35"/>
      <c r="B113" s="36"/>
      <c r="C113" s="179" t="s">
        <v>276</v>
      </c>
      <c r="D113" s="179" t="s">
        <v>242</v>
      </c>
      <c r="E113" s="180" t="s">
        <v>3083</v>
      </c>
      <c r="F113" s="181" t="s">
        <v>3186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3187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3186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3087</v>
      </c>
      <c r="F118" s="181" t="s">
        <v>3188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3189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3188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3091</v>
      </c>
      <c r="F123" s="181" t="s">
        <v>3099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3190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3048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22.25" customHeight="1">
      <c r="A128" s="35"/>
      <c r="B128" s="36"/>
      <c r="C128" s="179" t="s">
        <v>294</v>
      </c>
      <c r="D128" s="179" t="s">
        <v>242</v>
      </c>
      <c r="E128" s="180" t="s">
        <v>3094</v>
      </c>
      <c r="F128" s="181" t="s">
        <v>3191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3192</v>
      </c>
    </row>
    <row r="129" spans="1:65" s="2" customFormat="1" ht="18">
      <c r="A129" s="35"/>
      <c r="B129" s="36"/>
      <c r="C129" s="37"/>
      <c r="D129" s="192" t="s">
        <v>249</v>
      </c>
      <c r="E129" s="37"/>
      <c r="F129" s="193" t="s">
        <v>3193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2963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22.25" customHeight="1">
      <c r="A133" s="35"/>
      <c r="B133" s="36"/>
      <c r="C133" s="179" t="s">
        <v>299</v>
      </c>
      <c r="D133" s="179" t="s">
        <v>242</v>
      </c>
      <c r="E133" s="180" t="s">
        <v>3098</v>
      </c>
      <c r="F133" s="181" t="s">
        <v>3194</v>
      </c>
      <c r="G133" s="182" t="s">
        <v>245</v>
      </c>
      <c r="H133" s="183">
        <v>4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3195</v>
      </c>
    </row>
    <row r="134" spans="1:65" s="2" customFormat="1" ht="18">
      <c r="A134" s="35"/>
      <c r="B134" s="36"/>
      <c r="C134" s="37"/>
      <c r="D134" s="192" t="s">
        <v>249</v>
      </c>
      <c r="E134" s="37"/>
      <c r="F134" s="193" t="s">
        <v>3196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2963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254</v>
      </c>
      <c r="G136" s="200"/>
      <c r="H136" s="203">
        <v>4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34.75" customHeight="1">
      <c r="A138" s="35"/>
      <c r="B138" s="36"/>
      <c r="C138" s="179" t="s">
        <v>304</v>
      </c>
      <c r="D138" s="179" t="s">
        <v>242</v>
      </c>
      <c r="E138" s="180" t="s">
        <v>2983</v>
      </c>
      <c r="F138" s="181" t="s">
        <v>3179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3197</v>
      </c>
    </row>
    <row r="139" spans="1:65" s="2" customFormat="1" ht="18">
      <c r="A139" s="35"/>
      <c r="B139" s="36"/>
      <c r="C139" s="37"/>
      <c r="D139" s="192" t="s">
        <v>249</v>
      </c>
      <c r="E139" s="37"/>
      <c r="F139" s="193" t="s">
        <v>3179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3198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22.25" customHeight="1">
      <c r="A143" s="35"/>
      <c r="B143" s="36"/>
      <c r="C143" s="179" t="s">
        <v>309</v>
      </c>
      <c r="D143" s="179" t="s">
        <v>242</v>
      </c>
      <c r="E143" s="180" t="s">
        <v>2987</v>
      </c>
      <c r="F143" s="181" t="s">
        <v>3073</v>
      </c>
      <c r="G143" s="182" t="s">
        <v>245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3199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3073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13" customFormat="1" ht="10">
      <c r="B145" s="199"/>
      <c r="C145" s="200"/>
      <c r="D145" s="192" t="s">
        <v>252</v>
      </c>
      <c r="E145" s="201" t="s">
        <v>19</v>
      </c>
      <c r="F145" s="202" t="s">
        <v>84</v>
      </c>
      <c r="G145" s="200"/>
      <c r="H145" s="203">
        <v>1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252</v>
      </c>
      <c r="AU145" s="209" t="s">
        <v>84</v>
      </c>
      <c r="AV145" s="13" t="s">
        <v>86</v>
      </c>
      <c r="AW145" s="13" t="s">
        <v>37</v>
      </c>
      <c r="AX145" s="13" t="s">
        <v>76</v>
      </c>
      <c r="AY145" s="209" t="s">
        <v>237</v>
      </c>
    </row>
    <row r="146" spans="1:65" s="14" customFormat="1" ht="10">
      <c r="B146" s="210"/>
      <c r="C146" s="211"/>
      <c r="D146" s="192" t="s">
        <v>252</v>
      </c>
      <c r="E146" s="212" t="s">
        <v>19</v>
      </c>
      <c r="F146" s="213" t="s">
        <v>253</v>
      </c>
      <c r="G146" s="211"/>
      <c r="H146" s="214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252</v>
      </c>
      <c r="AU146" s="220" t="s">
        <v>84</v>
      </c>
      <c r="AV146" s="14" t="s">
        <v>254</v>
      </c>
      <c r="AW146" s="14" t="s">
        <v>37</v>
      </c>
      <c r="AX146" s="14" t="s">
        <v>84</v>
      </c>
      <c r="AY146" s="220" t="s">
        <v>237</v>
      </c>
    </row>
    <row r="147" spans="1:65" s="2" customFormat="1" ht="19.75" customHeight="1">
      <c r="A147" s="35"/>
      <c r="B147" s="36"/>
      <c r="C147" s="179" t="s">
        <v>315</v>
      </c>
      <c r="D147" s="179" t="s">
        <v>242</v>
      </c>
      <c r="E147" s="180" t="s">
        <v>3200</v>
      </c>
      <c r="F147" s="181" t="s">
        <v>3181</v>
      </c>
      <c r="G147" s="182" t="s">
        <v>245</v>
      </c>
      <c r="H147" s="183">
        <v>1</v>
      </c>
      <c r="I147" s="184"/>
      <c r="J147" s="185">
        <f>ROUND(I147*H147,2)</f>
        <v>0</v>
      </c>
      <c r="K147" s="181" t="s">
        <v>19</v>
      </c>
      <c r="L147" s="40"/>
      <c r="M147" s="186" t="s">
        <v>19</v>
      </c>
      <c r="N147" s="187" t="s">
        <v>47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254</v>
      </c>
      <c r="AT147" s="190" t="s">
        <v>242</v>
      </c>
      <c r="AU147" s="190" t="s">
        <v>84</v>
      </c>
      <c r="AY147" s="18" t="s">
        <v>237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84</v>
      </c>
      <c r="BK147" s="191">
        <f>ROUND(I147*H147,2)</f>
        <v>0</v>
      </c>
      <c r="BL147" s="18" t="s">
        <v>254</v>
      </c>
      <c r="BM147" s="190" t="s">
        <v>3201</v>
      </c>
    </row>
    <row r="148" spans="1:65" s="2" customFormat="1" ht="10">
      <c r="A148" s="35"/>
      <c r="B148" s="36"/>
      <c r="C148" s="37"/>
      <c r="D148" s="192" t="s">
        <v>249</v>
      </c>
      <c r="E148" s="37"/>
      <c r="F148" s="193" t="s">
        <v>3183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249</v>
      </c>
      <c r="AU148" s="18" t="s">
        <v>84</v>
      </c>
    </row>
    <row r="149" spans="1:65" s="2" customFormat="1" ht="18">
      <c r="A149" s="35"/>
      <c r="B149" s="36"/>
      <c r="C149" s="37"/>
      <c r="D149" s="192" t="s">
        <v>345</v>
      </c>
      <c r="E149" s="37"/>
      <c r="F149" s="221" t="s">
        <v>2957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345</v>
      </c>
      <c r="AU149" s="18" t="s">
        <v>84</v>
      </c>
    </row>
    <row r="150" spans="1:65" s="13" customFormat="1" ht="10">
      <c r="B150" s="199"/>
      <c r="C150" s="200"/>
      <c r="D150" s="192" t="s">
        <v>252</v>
      </c>
      <c r="E150" s="201" t="s">
        <v>19</v>
      </c>
      <c r="F150" s="202" t="s">
        <v>84</v>
      </c>
      <c r="G150" s="200"/>
      <c r="H150" s="203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252</v>
      </c>
      <c r="AU150" s="209" t="s">
        <v>84</v>
      </c>
      <c r="AV150" s="13" t="s">
        <v>86</v>
      </c>
      <c r="AW150" s="13" t="s">
        <v>37</v>
      </c>
      <c r="AX150" s="13" t="s">
        <v>76</v>
      </c>
      <c r="AY150" s="209" t="s">
        <v>237</v>
      </c>
    </row>
    <row r="151" spans="1:65" s="14" customFormat="1" ht="10">
      <c r="B151" s="210"/>
      <c r="C151" s="211"/>
      <c r="D151" s="192" t="s">
        <v>252</v>
      </c>
      <c r="E151" s="212" t="s">
        <v>19</v>
      </c>
      <c r="F151" s="213" t="s">
        <v>253</v>
      </c>
      <c r="G151" s="211"/>
      <c r="H151" s="214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252</v>
      </c>
      <c r="AU151" s="220" t="s">
        <v>84</v>
      </c>
      <c r="AV151" s="14" t="s">
        <v>254</v>
      </c>
      <c r="AW151" s="14" t="s">
        <v>37</v>
      </c>
      <c r="AX151" s="14" t="s">
        <v>84</v>
      </c>
      <c r="AY151" s="220" t="s">
        <v>237</v>
      </c>
    </row>
    <row r="152" spans="1:65" s="2" customFormat="1" ht="14.4" customHeight="1">
      <c r="A152" s="35"/>
      <c r="B152" s="36"/>
      <c r="C152" s="179" t="s">
        <v>322</v>
      </c>
      <c r="D152" s="179" t="s">
        <v>242</v>
      </c>
      <c r="E152" s="180" t="s">
        <v>3202</v>
      </c>
      <c r="F152" s="181" t="s">
        <v>3031</v>
      </c>
      <c r="G152" s="182" t="s">
        <v>245</v>
      </c>
      <c r="H152" s="183">
        <v>1</v>
      </c>
      <c r="I152" s="184"/>
      <c r="J152" s="185">
        <f>ROUND(I152*H152,2)</f>
        <v>0</v>
      </c>
      <c r="K152" s="181" t="s">
        <v>19</v>
      </c>
      <c r="L152" s="40"/>
      <c r="M152" s="186" t="s">
        <v>19</v>
      </c>
      <c r="N152" s="187" t="s">
        <v>47</v>
      </c>
      <c r="O152" s="65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254</v>
      </c>
      <c r="AT152" s="190" t="s">
        <v>242</v>
      </c>
      <c r="AU152" s="190" t="s">
        <v>84</v>
      </c>
      <c r="AY152" s="18" t="s">
        <v>237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84</v>
      </c>
      <c r="BK152" s="191">
        <f>ROUND(I152*H152,2)</f>
        <v>0</v>
      </c>
      <c r="BL152" s="18" t="s">
        <v>254</v>
      </c>
      <c r="BM152" s="190" t="s">
        <v>3203</v>
      </c>
    </row>
    <row r="153" spans="1:65" s="2" customFormat="1" ht="10">
      <c r="A153" s="35"/>
      <c r="B153" s="36"/>
      <c r="C153" s="37"/>
      <c r="D153" s="192" t="s">
        <v>249</v>
      </c>
      <c r="E153" s="37"/>
      <c r="F153" s="193" t="s">
        <v>3031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84</v>
      </c>
    </row>
    <row r="154" spans="1:65" s="2" customFormat="1" ht="18">
      <c r="A154" s="35"/>
      <c r="B154" s="36"/>
      <c r="C154" s="37"/>
      <c r="D154" s="192" t="s">
        <v>345</v>
      </c>
      <c r="E154" s="37"/>
      <c r="F154" s="221" t="s">
        <v>2963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345</v>
      </c>
      <c r="AU154" s="18" t="s">
        <v>84</v>
      </c>
    </row>
    <row r="155" spans="1:65" s="13" customFormat="1" ht="10">
      <c r="B155" s="199"/>
      <c r="C155" s="200"/>
      <c r="D155" s="192" t="s">
        <v>252</v>
      </c>
      <c r="E155" s="201" t="s">
        <v>19</v>
      </c>
      <c r="F155" s="202" t="s">
        <v>84</v>
      </c>
      <c r="G155" s="200"/>
      <c r="H155" s="203">
        <v>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252</v>
      </c>
      <c r="AU155" s="209" t="s">
        <v>84</v>
      </c>
      <c r="AV155" s="13" t="s">
        <v>86</v>
      </c>
      <c r="AW155" s="13" t="s">
        <v>37</v>
      </c>
      <c r="AX155" s="13" t="s">
        <v>76</v>
      </c>
      <c r="AY155" s="209" t="s">
        <v>237</v>
      </c>
    </row>
    <row r="156" spans="1:65" s="14" customFormat="1" ht="10">
      <c r="B156" s="210"/>
      <c r="C156" s="211"/>
      <c r="D156" s="192" t="s">
        <v>252</v>
      </c>
      <c r="E156" s="212" t="s">
        <v>19</v>
      </c>
      <c r="F156" s="213" t="s">
        <v>253</v>
      </c>
      <c r="G156" s="211"/>
      <c r="H156" s="214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252</v>
      </c>
      <c r="AU156" s="220" t="s">
        <v>84</v>
      </c>
      <c r="AV156" s="14" t="s">
        <v>254</v>
      </c>
      <c r="AW156" s="14" t="s">
        <v>37</v>
      </c>
      <c r="AX156" s="14" t="s">
        <v>84</v>
      </c>
      <c r="AY156" s="220" t="s">
        <v>237</v>
      </c>
    </row>
    <row r="157" spans="1:65" s="2" customFormat="1" ht="14.4" customHeight="1">
      <c r="A157" s="35"/>
      <c r="B157" s="36"/>
      <c r="C157" s="179" t="s">
        <v>8</v>
      </c>
      <c r="D157" s="179" t="s">
        <v>242</v>
      </c>
      <c r="E157" s="180" t="s">
        <v>3204</v>
      </c>
      <c r="F157" s="181" t="s">
        <v>3081</v>
      </c>
      <c r="G157" s="182" t="s">
        <v>245</v>
      </c>
      <c r="H157" s="183">
        <v>1</v>
      </c>
      <c r="I157" s="184"/>
      <c r="J157" s="185">
        <f>ROUND(I157*H157,2)</f>
        <v>0</v>
      </c>
      <c r="K157" s="181" t="s">
        <v>19</v>
      </c>
      <c r="L157" s="40"/>
      <c r="M157" s="186" t="s">
        <v>19</v>
      </c>
      <c r="N157" s="187" t="s">
        <v>47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254</v>
      </c>
      <c r="AT157" s="190" t="s">
        <v>242</v>
      </c>
      <c r="AU157" s="190" t="s">
        <v>84</v>
      </c>
      <c r="AY157" s="18" t="s">
        <v>237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84</v>
      </c>
      <c r="BK157" s="191">
        <f>ROUND(I157*H157,2)</f>
        <v>0</v>
      </c>
      <c r="BL157" s="18" t="s">
        <v>254</v>
      </c>
      <c r="BM157" s="190" t="s">
        <v>3205</v>
      </c>
    </row>
    <row r="158" spans="1:65" s="2" customFormat="1" ht="10">
      <c r="A158" s="35"/>
      <c r="B158" s="36"/>
      <c r="C158" s="37"/>
      <c r="D158" s="192" t="s">
        <v>249</v>
      </c>
      <c r="E158" s="37"/>
      <c r="F158" s="193" t="s">
        <v>3081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84</v>
      </c>
    </row>
    <row r="159" spans="1:65" s="2" customFormat="1" ht="18">
      <c r="A159" s="35"/>
      <c r="B159" s="36"/>
      <c r="C159" s="37"/>
      <c r="D159" s="192" t="s">
        <v>345</v>
      </c>
      <c r="E159" s="37"/>
      <c r="F159" s="221" t="s">
        <v>2963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345</v>
      </c>
      <c r="AU159" s="18" t="s">
        <v>84</v>
      </c>
    </row>
    <row r="160" spans="1:65" s="13" customFormat="1" ht="10">
      <c r="B160" s="199"/>
      <c r="C160" s="200"/>
      <c r="D160" s="192" t="s">
        <v>252</v>
      </c>
      <c r="E160" s="201" t="s">
        <v>19</v>
      </c>
      <c r="F160" s="202" t="s">
        <v>84</v>
      </c>
      <c r="G160" s="200"/>
      <c r="H160" s="203">
        <v>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252</v>
      </c>
      <c r="AU160" s="209" t="s">
        <v>84</v>
      </c>
      <c r="AV160" s="13" t="s">
        <v>86</v>
      </c>
      <c r="AW160" s="13" t="s">
        <v>37</v>
      </c>
      <c r="AX160" s="13" t="s">
        <v>76</v>
      </c>
      <c r="AY160" s="209" t="s">
        <v>237</v>
      </c>
    </row>
    <row r="161" spans="1:65" s="14" customFormat="1" ht="10">
      <c r="B161" s="210"/>
      <c r="C161" s="211"/>
      <c r="D161" s="192" t="s">
        <v>252</v>
      </c>
      <c r="E161" s="212" t="s">
        <v>19</v>
      </c>
      <c r="F161" s="213" t="s">
        <v>253</v>
      </c>
      <c r="G161" s="211"/>
      <c r="H161" s="214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252</v>
      </c>
      <c r="AU161" s="220" t="s">
        <v>84</v>
      </c>
      <c r="AV161" s="14" t="s">
        <v>254</v>
      </c>
      <c r="AW161" s="14" t="s">
        <v>37</v>
      </c>
      <c r="AX161" s="14" t="s">
        <v>84</v>
      </c>
      <c r="AY161" s="220" t="s">
        <v>237</v>
      </c>
    </row>
    <row r="162" spans="1:65" s="2" customFormat="1" ht="22.25" customHeight="1">
      <c r="A162" s="35"/>
      <c r="B162" s="36"/>
      <c r="C162" s="179" t="s">
        <v>331</v>
      </c>
      <c r="D162" s="179" t="s">
        <v>242</v>
      </c>
      <c r="E162" s="180" t="s">
        <v>3206</v>
      </c>
      <c r="F162" s="181" t="s">
        <v>3186</v>
      </c>
      <c r="G162" s="182" t="s">
        <v>245</v>
      </c>
      <c r="H162" s="183">
        <v>1</v>
      </c>
      <c r="I162" s="184"/>
      <c r="J162" s="185">
        <f>ROUND(I162*H162,2)</f>
        <v>0</v>
      </c>
      <c r="K162" s="181" t="s">
        <v>19</v>
      </c>
      <c r="L162" s="40"/>
      <c r="M162" s="186" t="s">
        <v>19</v>
      </c>
      <c r="N162" s="187" t="s">
        <v>47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254</v>
      </c>
      <c r="AT162" s="190" t="s">
        <v>242</v>
      </c>
      <c r="AU162" s="190" t="s">
        <v>84</v>
      </c>
      <c r="AY162" s="18" t="s">
        <v>237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84</v>
      </c>
      <c r="BK162" s="191">
        <f>ROUND(I162*H162,2)</f>
        <v>0</v>
      </c>
      <c r="BL162" s="18" t="s">
        <v>254</v>
      </c>
      <c r="BM162" s="190" t="s">
        <v>3207</v>
      </c>
    </row>
    <row r="163" spans="1:65" s="2" customFormat="1" ht="10">
      <c r="A163" s="35"/>
      <c r="B163" s="36"/>
      <c r="C163" s="37"/>
      <c r="D163" s="192" t="s">
        <v>249</v>
      </c>
      <c r="E163" s="37"/>
      <c r="F163" s="193" t="s">
        <v>3186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84</v>
      </c>
    </row>
    <row r="164" spans="1:65" s="2" customFormat="1" ht="18">
      <c r="A164" s="35"/>
      <c r="B164" s="36"/>
      <c r="C164" s="37"/>
      <c r="D164" s="192" t="s">
        <v>345</v>
      </c>
      <c r="E164" s="37"/>
      <c r="F164" s="221" t="s">
        <v>2963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345</v>
      </c>
      <c r="AU164" s="18" t="s">
        <v>84</v>
      </c>
    </row>
    <row r="165" spans="1:65" s="13" customFormat="1" ht="10">
      <c r="B165" s="199"/>
      <c r="C165" s="200"/>
      <c r="D165" s="192" t="s">
        <v>252</v>
      </c>
      <c r="E165" s="201" t="s">
        <v>19</v>
      </c>
      <c r="F165" s="202" t="s">
        <v>84</v>
      </c>
      <c r="G165" s="200"/>
      <c r="H165" s="203">
        <v>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252</v>
      </c>
      <c r="AU165" s="209" t="s">
        <v>84</v>
      </c>
      <c r="AV165" s="13" t="s">
        <v>86</v>
      </c>
      <c r="AW165" s="13" t="s">
        <v>37</v>
      </c>
      <c r="AX165" s="13" t="s">
        <v>76</v>
      </c>
      <c r="AY165" s="209" t="s">
        <v>237</v>
      </c>
    </row>
    <row r="166" spans="1:65" s="14" customFormat="1" ht="10">
      <c r="B166" s="210"/>
      <c r="C166" s="211"/>
      <c r="D166" s="192" t="s">
        <v>252</v>
      </c>
      <c r="E166" s="212" t="s">
        <v>19</v>
      </c>
      <c r="F166" s="213" t="s">
        <v>253</v>
      </c>
      <c r="G166" s="211"/>
      <c r="H166" s="214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252</v>
      </c>
      <c r="AU166" s="220" t="s">
        <v>84</v>
      </c>
      <c r="AV166" s="14" t="s">
        <v>254</v>
      </c>
      <c r="AW166" s="14" t="s">
        <v>37</v>
      </c>
      <c r="AX166" s="14" t="s">
        <v>84</v>
      </c>
      <c r="AY166" s="220" t="s">
        <v>237</v>
      </c>
    </row>
    <row r="167" spans="1:65" s="2" customFormat="1" ht="14.4" customHeight="1">
      <c r="A167" s="35"/>
      <c r="B167" s="36"/>
      <c r="C167" s="179" t="s">
        <v>335</v>
      </c>
      <c r="D167" s="179" t="s">
        <v>242</v>
      </c>
      <c r="E167" s="180" t="s">
        <v>3208</v>
      </c>
      <c r="F167" s="181" t="s">
        <v>3188</v>
      </c>
      <c r="G167" s="182" t="s">
        <v>245</v>
      </c>
      <c r="H167" s="183">
        <v>1</v>
      </c>
      <c r="I167" s="184"/>
      <c r="J167" s="185">
        <f>ROUND(I167*H167,2)</f>
        <v>0</v>
      </c>
      <c r="K167" s="181" t="s">
        <v>19</v>
      </c>
      <c r="L167" s="40"/>
      <c r="M167" s="186" t="s">
        <v>19</v>
      </c>
      <c r="N167" s="187" t="s">
        <v>47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254</v>
      </c>
      <c r="AT167" s="190" t="s">
        <v>242</v>
      </c>
      <c r="AU167" s="190" t="s">
        <v>84</v>
      </c>
      <c r="AY167" s="18" t="s">
        <v>237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84</v>
      </c>
      <c r="BK167" s="191">
        <f>ROUND(I167*H167,2)</f>
        <v>0</v>
      </c>
      <c r="BL167" s="18" t="s">
        <v>254</v>
      </c>
      <c r="BM167" s="190" t="s">
        <v>3209</v>
      </c>
    </row>
    <row r="168" spans="1:65" s="2" customFormat="1" ht="10">
      <c r="A168" s="35"/>
      <c r="B168" s="36"/>
      <c r="C168" s="37"/>
      <c r="D168" s="192" t="s">
        <v>249</v>
      </c>
      <c r="E168" s="37"/>
      <c r="F168" s="193" t="s">
        <v>3188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84</v>
      </c>
    </row>
    <row r="169" spans="1:65" s="2" customFormat="1" ht="18">
      <c r="A169" s="35"/>
      <c r="B169" s="36"/>
      <c r="C169" s="37"/>
      <c r="D169" s="192" t="s">
        <v>345</v>
      </c>
      <c r="E169" s="37"/>
      <c r="F169" s="221" t="s">
        <v>2963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345</v>
      </c>
      <c r="AU169" s="18" t="s">
        <v>84</v>
      </c>
    </row>
    <row r="170" spans="1:65" s="13" customFormat="1" ht="10">
      <c r="B170" s="199"/>
      <c r="C170" s="200"/>
      <c r="D170" s="192" t="s">
        <v>252</v>
      </c>
      <c r="E170" s="201" t="s">
        <v>19</v>
      </c>
      <c r="F170" s="202" t="s">
        <v>84</v>
      </c>
      <c r="G170" s="200"/>
      <c r="H170" s="203">
        <v>1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252</v>
      </c>
      <c r="AU170" s="209" t="s">
        <v>84</v>
      </c>
      <c r="AV170" s="13" t="s">
        <v>86</v>
      </c>
      <c r="AW170" s="13" t="s">
        <v>37</v>
      </c>
      <c r="AX170" s="13" t="s">
        <v>76</v>
      </c>
      <c r="AY170" s="209" t="s">
        <v>237</v>
      </c>
    </row>
    <row r="171" spans="1:65" s="14" customFormat="1" ht="10">
      <c r="B171" s="210"/>
      <c r="C171" s="211"/>
      <c r="D171" s="192" t="s">
        <v>252</v>
      </c>
      <c r="E171" s="212" t="s">
        <v>19</v>
      </c>
      <c r="F171" s="213" t="s">
        <v>253</v>
      </c>
      <c r="G171" s="211"/>
      <c r="H171" s="214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252</v>
      </c>
      <c r="AU171" s="220" t="s">
        <v>84</v>
      </c>
      <c r="AV171" s="14" t="s">
        <v>254</v>
      </c>
      <c r="AW171" s="14" t="s">
        <v>37</v>
      </c>
      <c r="AX171" s="14" t="s">
        <v>84</v>
      </c>
      <c r="AY171" s="220" t="s">
        <v>237</v>
      </c>
    </row>
    <row r="172" spans="1:65" s="2" customFormat="1" ht="14.4" customHeight="1">
      <c r="A172" s="35"/>
      <c r="B172" s="36"/>
      <c r="C172" s="179" t="s">
        <v>340</v>
      </c>
      <c r="D172" s="179" t="s">
        <v>242</v>
      </c>
      <c r="E172" s="180" t="s">
        <v>3210</v>
      </c>
      <c r="F172" s="181" t="s">
        <v>3099</v>
      </c>
      <c r="G172" s="182" t="s">
        <v>245</v>
      </c>
      <c r="H172" s="183">
        <v>1</v>
      </c>
      <c r="I172" s="184"/>
      <c r="J172" s="185">
        <f>ROUND(I172*H172,2)</f>
        <v>0</v>
      </c>
      <c r="K172" s="181" t="s">
        <v>19</v>
      </c>
      <c r="L172" s="40"/>
      <c r="M172" s="186" t="s">
        <v>19</v>
      </c>
      <c r="N172" s="187" t="s">
        <v>47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254</v>
      </c>
      <c r="AT172" s="190" t="s">
        <v>242</v>
      </c>
      <c r="AU172" s="190" t="s">
        <v>84</v>
      </c>
      <c r="AY172" s="18" t="s">
        <v>237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84</v>
      </c>
      <c r="BK172" s="191">
        <f>ROUND(I172*H172,2)</f>
        <v>0</v>
      </c>
      <c r="BL172" s="18" t="s">
        <v>254</v>
      </c>
      <c r="BM172" s="190" t="s">
        <v>3211</v>
      </c>
    </row>
    <row r="173" spans="1:65" s="2" customFormat="1" ht="10">
      <c r="A173" s="35"/>
      <c r="B173" s="36"/>
      <c r="C173" s="37"/>
      <c r="D173" s="192" t="s">
        <v>249</v>
      </c>
      <c r="E173" s="37"/>
      <c r="F173" s="193" t="s">
        <v>3048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249</v>
      </c>
      <c r="AU173" s="18" t="s">
        <v>84</v>
      </c>
    </row>
    <row r="174" spans="1:65" s="2" customFormat="1" ht="18">
      <c r="A174" s="35"/>
      <c r="B174" s="36"/>
      <c r="C174" s="37"/>
      <c r="D174" s="192" t="s">
        <v>345</v>
      </c>
      <c r="E174" s="37"/>
      <c r="F174" s="221" t="s">
        <v>2963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345</v>
      </c>
      <c r="AU174" s="18" t="s">
        <v>84</v>
      </c>
    </row>
    <row r="175" spans="1:65" s="13" customFormat="1" ht="10">
      <c r="B175" s="199"/>
      <c r="C175" s="200"/>
      <c r="D175" s="192" t="s">
        <v>252</v>
      </c>
      <c r="E175" s="201" t="s">
        <v>19</v>
      </c>
      <c r="F175" s="202" t="s">
        <v>84</v>
      </c>
      <c r="G175" s="200"/>
      <c r="H175" s="203">
        <v>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252</v>
      </c>
      <c r="AU175" s="209" t="s">
        <v>84</v>
      </c>
      <c r="AV175" s="13" t="s">
        <v>86</v>
      </c>
      <c r="AW175" s="13" t="s">
        <v>37</v>
      </c>
      <c r="AX175" s="13" t="s">
        <v>76</v>
      </c>
      <c r="AY175" s="209" t="s">
        <v>237</v>
      </c>
    </row>
    <row r="176" spans="1:65" s="14" customFormat="1" ht="10">
      <c r="B176" s="210"/>
      <c r="C176" s="211"/>
      <c r="D176" s="192" t="s">
        <v>252</v>
      </c>
      <c r="E176" s="212" t="s">
        <v>19</v>
      </c>
      <c r="F176" s="213" t="s">
        <v>253</v>
      </c>
      <c r="G176" s="211"/>
      <c r="H176" s="214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252</v>
      </c>
      <c r="AU176" s="220" t="s">
        <v>84</v>
      </c>
      <c r="AV176" s="14" t="s">
        <v>254</v>
      </c>
      <c r="AW176" s="14" t="s">
        <v>37</v>
      </c>
      <c r="AX176" s="14" t="s">
        <v>84</v>
      </c>
      <c r="AY176" s="220" t="s">
        <v>237</v>
      </c>
    </row>
    <row r="177" spans="1:65" s="2" customFormat="1" ht="22.25" customHeight="1">
      <c r="A177" s="35"/>
      <c r="B177" s="36"/>
      <c r="C177" s="179" t="s">
        <v>348</v>
      </c>
      <c r="D177" s="179" t="s">
        <v>242</v>
      </c>
      <c r="E177" s="180" t="s">
        <v>3212</v>
      </c>
      <c r="F177" s="181" t="s">
        <v>3191</v>
      </c>
      <c r="G177" s="182" t="s">
        <v>245</v>
      </c>
      <c r="H177" s="183">
        <v>1</v>
      </c>
      <c r="I177" s="184"/>
      <c r="J177" s="185">
        <f>ROUND(I177*H177,2)</f>
        <v>0</v>
      </c>
      <c r="K177" s="181" t="s">
        <v>19</v>
      </c>
      <c r="L177" s="40"/>
      <c r="M177" s="186" t="s">
        <v>19</v>
      </c>
      <c r="N177" s="187" t="s">
        <v>47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254</v>
      </c>
      <c r="AT177" s="190" t="s">
        <v>242</v>
      </c>
      <c r="AU177" s="190" t="s">
        <v>84</v>
      </c>
      <c r="AY177" s="18" t="s">
        <v>237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84</v>
      </c>
      <c r="BK177" s="191">
        <f>ROUND(I177*H177,2)</f>
        <v>0</v>
      </c>
      <c r="BL177" s="18" t="s">
        <v>254</v>
      </c>
      <c r="BM177" s="190" t="s">
        <v>3213</v>
      </c>
    </row>
    <row r="178" spans="1:65" s="2" customFormat="1" ht="18">
      <c r="A178" s="35"/>
      <c r="B178" s="36"/>
      <c r="C178" s="37"/>
      <c r="D178" s="192" t="s">
        <v>249</v>
      </c>
      <c r="E178" s="37"/>
      <c r="F178" s="193" t="s">
        <v>3193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249</v>
      </c>
      <c r="AU178" s="18" t="s">
        <v>84</v>
      </c>
    </row>
    <row r="179" spans="1:65" s="2" customFormat="1" ht="18">
      <c r="A179" s="35"/>
      <c r="B179" s="36"/>
      <c r="C179" s="37"/>
      <c r="D179" s="192" t="s">
        <v>345</v>
      </c>
      <c r="E179" s="37"/>
      <c r="F179" s="221" t="s">
        <v>2963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345</v>
      </c>
      <c r="AU179" s="18" t="s">
        <v>84</v>
      </c>
    </row>
    <row r="180" spans="1:65" s="13" customFormat="1" ht="10">
      <c r="B180" s="199"/>
      <c r="C180" s="200"/>
      <c r="D180" s="192" t="s">
        <v>252</v>
      </c>
      <c r="E180" s="201" t="s">
        <v>19</v>
      </c>
      <c r="F180" s="202" t="s">
        <v>84</v>
      </c>
      <c r="G180" s="200"/>
      <c r="H180" s="203">
        <v>1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252</v>
      </c>
      <c r="AU180" s="209" t="s">
        <v>84</v>
      </c>
      <c r="AV180" s="13" t="s">
        <v>86</v>
      </c>
      <c r="AW180" s="13" t="s">
        <v>37</v>
      </c>
      <c r="AX180" s="13" t="s">
        <v>76</v>
      </c>
      <c r="AY180" s="209" t="s">
        <v>237</v>
      </c>
    </row>
    <row r="181" spans="1:65" s="14" customFormat="1" ht="10">
      <c r="B181" s="210"/>
      <c r="C181" s="211"/>
      <c r="D181" s="192" t="s">
        <v>252</v>
      </c>
      <c r="E181" s="212" t="s">
        <v>19</v>
      </c>
      <c r="F181" s="213" t="s">
        <v>253</v>
      </c>
      <c r="G181" s="211"/>
      <c r="H181" s="214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252</v>
      </c>
      <c r="AU181" s="220" t="s">
        <v>84</v>
      </c>
      <c r="AV181" s="14" t="s">
        <v>254</v>
      </c>
      <c r="AW181" s="14" t="s">
        <v>37</v>
      </c>
      <c r="AX181" s="14" t="s">
        <v>84</v>
      </c>
      <c r="AY181" s="220" t="s">
        <v>237</v>
      </c>
    </row>
    <row r="182" spans="1:65" s="2" customFormat="1" ht="22.25" customHeight="1">
      <c r="A182" s="35"/>
      <c r="B182" s="36"/>
      <c r="C182" s="179" t="s">
        <v>355</v>
      </c>
      <c r="D182" s="179" t="s">
        <v>242</v>
      </c>
      <c r="E182" s="180" t="s">
        <v>3214</v>
      </c>
      <c r="F182" s="181" t="s">
        <v>3194</v>
      </c>
      <c r="G182" s="182" t="s">
        <v>245</v>
      </c>
      <c r="H182" s="183">
        <v>4</v>
      </c>
      <c r="I182" s="184"/>
      <c r="J182" s="185">
        <f>ROUND(I182*H182,2)</f>
        <v>0</v>
      </c>
      <c r="K182" s="181" t="s">
        <v>19</v>
      </c>
      <c r="L182" s="40"/>
      <c r="M182" s="186" t="s">
        <v>19</v>
      </c>
      <c r="N182" s="187" t="s">
        <v>47</v>
      </c>
      <c r="O182" s="65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254</v>
      </c>
      <c r="AT182" s="190" t="s">
        <v>242</v>
      </c>
      <c r="AU182" s="190" t="s">
        <v>84</v>
      </c>
      <c r="AY182" s="18" t="s">
        <v>237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84</v>
      </c>
      <c r="BK182" s="191">
        <f>ROUND(I182*H182,2)</f>
        <v>0</v>
      </c>
      <c r="BL182" s="18" t="s">
        <v>254</v>
      </c>
      <c r="BM182" s="190" t="s">
        <v>3215</v>
      </c>
    </row>
    <row r="183" spans="1:65" s="2" customFormat="1" ht="18">
      <c r="A183" s="35"/>
      <c r="B183" s="36"/>
      <c r="C183" s="37"/>
      <c r="D183" s="192" t="s">
        <v>249</v>
      </c>
      <c r="E183" s="37"/>
      <c r="F183" s="193" t="s">
        <v>3196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84</v>
      </c>
    </row>
    <row r="184" spans="1:65" s="2" customFormat="1" ht="18">
      <c r="A184" s="35"/>
      <c r="B184" s="36"/>
      <c r="C184" s="37"/>
      <c r="D184" s="192" t="s">
        <v>345</v>
      </c>
      <c r="E184" s="37"/>
      <c r="F184" s="221" t="s">
        <v>2963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345</v>
      </c>
      <c r="AU184" s="18" t="s">
        <v>84</v>
      </c>
    </row>
    <row r="185" spans="1:65" s="13" customFormat="1" ht="10">
      <c r="B185" s="199"/>
      <c r="C185" s="200"/>
      <c r="D185" s="192" t="s">
        <v>252</v>
      </c>
      <c r="E185" s="201" t="s">
        <v>19</v>
      </c>
      <c r="F185" s="202" t="s">
        <v>254</v>
      </c>
      <c r="G185" s="200"/>
      <c r="H185" s="203">
        <v>4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252</v>
      </c>
      <c r="AU185" s="209" t="s">
        <v>84</v>
      </c>
      <c r="AV185" s="13" t="s">
        <v>86</v>
      </c>
      <c r="AW185" s="13" t="s">
        <v>37</v>
      </c>
      <c r="AX185" s="13" t="s">
        <v>76</v>
      </c>
      <c r="AY185" s="209" t="s">
        <v>237</v>
      </c>
    </row>
    <row r="186" spans="1:65" s="14" customFormat="1" ht="10">
      <c r="B186" s="210"/>
      <c r="C186" s="211"/>
      <c r="D186" s="192" t="s">
        <v>252</v>
      </c>
      <c r="E186" s="212" t="s">
        <v>19</v>
      </c>
      <c r="F186" s="213" t="s">
        <v>253</v>
      </c>
      <c r="G186" s="211"/>
      <c r="H186" s="214">
        <v>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252</v>
      </c>
      <c r="AU186" s="220" t="s">
        <v>84</v>
      </c>
      <c r="AV186" s="14" t="s">
        <v>254</v>
      </c>
      <c r="AW186" s="14" t="s">
        <v>37</v>
      </c>
      <c r="AX186" s="14" t="s">
        <v>84</v>
      </c>
      <c r="AY186" s="220" t="s">
        <v>237</v>
      </c>
    </row>
    <row r="187" spans="1:65" s="2" customFormat="1" ht="34.75" customHeight="1">
      <c r="A187" s="35"/>
      <c r="B187" s="36"/>
      <c r="C187" s="179" t="s">
        <v>7</v>
      </c>
      <c r="D187" s="179" t="s">
        <v>242</v>
      </c>
      <c r="E187" s="180" t="s">
        <v>3005</v>
      </c>
      <c r="F187" s="181" t="s">
        <v>3179</v>
      </c>
      <c r="G187" s="182" t="s">
        <v>245</v>
      </c>
      <c r="H187" s="183">
        <v>1</v>
      </c>
      <c r="I187" s="184"/>
      <c r="J187" s="185">
        <f>ROUND(I187*H187,2)</f>
        <v>0</v>
      </c>
      <c r="K187" s="181" t="s">
        <v>19</v>
      </c>
      <c r="L187" s="40"/>
      <c r="M187" s="186" t="s">
        <v>19</v>
      </c>
      <c r="N187" s="187" t="s">
        <v>47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254</v>
      </c>
      <c r="AT187" s="190" t="s">
        <v>242</v>
      </c>
      <c r="AU187" s="190" t="s">
        <v>84</v>
      </c>
      <c r="AY187" s="18" t="s">
        <v>237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84</v>
      </c>
      <c r="BK187" s="191">
        <f>ROUND(I187*H187,2)</f>
        <v>0</v>
      </c>
      <c r="BL187" s="18" t="s">
        <v>254</v>
      </c>
      <c r="BM187" s="190" t="s">
        <v>3216</v>
      </c>
    </row>
    <row r="188" spans="1:65" s="2" customFormat="1" ht="18">
      <c r="A188" s="35"/>
      <c r="B188" s="36"/>
      <c r="C188" s="37"/>
      <c r="D188" s="192" t="s">
        <v>249</v>
      </c>
      <c r="E188" s="37"/>
      <c r="F188" s="193" t="s">
        <v>3179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84</v>
      </c>
    </row>
    <row r="189" spans="1:65" s="2" customFormat="1" ht="18">
      <c r="A189" s="35"/>
      <c r="B189" s="36"/>
      <c r="C189" s="37"/>
      <c r="D189" s="192" t="s">
        <v>345</v>
      </c>
      <c r="E189" s="37"/>
      <c r="F189" s="221" t="s">
        <v>3198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345</v>
      </c>
      <c r="AU189" s="18" t="s">
        <v>84</v>
      </c>
    </row>
    <row r="190" spans="1:65" s="13" customFormat="1" ht="10">
      <c r="B190" s="199"/>
      <c r="C190" s="200"/>
      <c r="D190" s="192" t="s">
        <v>252</v>
      </c>
      <c r="E190" s="201" t="s">
        <v>19</v>
      </c>
      <c r="F190" s="202" t="s">
        <v>84</v>
      </c>
      <c r="G190" s="200"/>
      <c r="H190" s="203">
        <v>1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252</v>
      </c>
      <c r="AU190" s="209" t="s">
        <v>84</v>
      </c>
      <c r="AV190" s="13" t="s">
        <v>86</v>
      </c>
      <c r="AW190" s="13" t="s">
        <v>37</v>
      </c>
      <c r="AX190" s="13" t="s">
        <v>76</v>
      </c>
      <c r="AY190" s="209" t="s">
        <v>237</v>
      </c>
    </row>
    <row r="191" spans="1:65" s="14" customFormat="1" ht="10">
      <c r="B191" s="210"/>
      <c r="C191" s="211"/>
      <c r="D191" s="192" t="s">
        <v>252</v>
      </c>
      <c r="E191" s="212" t="s">
        <v>19</v>
      </c>
      <c r="F191" s="213" t="s">
        <v>253</v>
      </c>
      <c r="G191" s="211"/>
      <c r="H191" s="214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252</v>
      </c>
      <c r="AU191" s="220" t="s">
        <v>84</v>
      </c>
      <c r="AV191" s="14" t="s">
        <v>254</v>
      </c>
      <c r="AW191" s="14" t="s">
        <v>37</v>
      </c>
      <c r="AX191" s="14" t="s">
        <v>84</v>
      </c>
      <c r="AY191" s="220" t="s">
        <v>237</v>
      </c>
    </row>
    <row r="192" spans="1:65" s="2" customFormat="1" ht="22.25" customHeight="1">
      <c r="A192" s="35"/>
      <c r="B192" s="36"/>
      <c r="C192" s="179" t="s">
        <v>367</v>
      </c>
      <c r="D192" s="179" t="s">
        <v>242</v>
      </c>
      <c r="E192" s="180" t="s">
        <v>3009</v>
      </c>
      <c r="F192" s="181" t="s">
        <v>3073</v>
      </c>
      <c r="G192" s="182" t="s">
        <v>245</v>
      </c>
      <c r="H192" s="183">
        <v>1</v>
      </c>
      <c r="I192" s="184"/>
      <c r="J192" s="185">
        <f>ROUND(I192*H192,2)</f>
        <v>0</v>
      </c>
      <c r="K192" s="181" t="s">
        <v>19</v>
      </c>
      <c r="L192" s="40"/>
      <c r="M192" s="186" t="s">
        <v>19</v>
      </c>
      <c r="N192" s="187" t="s">
        <v>47</v>
      </c>
      <c r="O192" s="65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254</v>
      </c>
      <c r="AT192" s="190" t="s">
        <v>242</v>
      </c>
      <c r="AU192" s="190" t="s">
        <v>84</v>
      </c>
      <c r="AY192" s="18" t="s">
        <v>237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8" t="s">
        <v>84</v>
      </c>
      <c r="BK192" s="191">
        <f>ROUND(I192*H192,2)</f>
        <v>0</v>
      </c>
      <c r="BL192" s="18" t="s">
        <v>254</v>
      </c>
      <c r="BM192" s="190" t="s">
        <v>3217</v>
      </c>
    </row>
    <row r="193" spans="1:65" s="2" customFormat="1" ht="10">
      <c r="A193" s="35"/>
      <c r="B193" s="36"/>
      <c r="C193" s="37"/>
      <c r="D193" s="192" t="s">
        <v>249</v>
      </c>
      <c r="E193" s="37"/>
      <c r="F193" s="193" t="s">
        <v>3073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84</v>
      </c>
    </row>
    <row r="194" spans="1:65" s="2" customFormat="1" ht="18">
      <c r="A194" s="35"/>
      <c r="B194" s="36"/>
      <c r="C194" s="37"/>
      <c r="D194" s="192" t="s">
        <v>345</v>
      </c>
      <c r="E194" s="37"/>
      <c r="F194" s="221" t="s">
        <v>3198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345</v>
      </c>
      <c r="AU194" s="18" t="s">
        <v>84</v>
      </c>
    </row>
    <row r="195" spans="1:65" s="13" customFormat="1" ht="10">
      <c r="B195" s="199"/>
      <c r="C195" s="200"/>
      <c r="D195" s="192" t="s">
        <v>252</v>
      </c>
      <c r="E195" s="201" t="s">
        <v>19</v>
      </c>
      <c r="F195" s="202" t="s">
        <v>84</v>
      </c>
      <c r="G195" s="200"/>
      <c r="H195" s="203">
        <v>1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252</v>
      </c>
      <c r="AU195" s="209" t="s">
        <v>84</v>
      </c>
      <c r="AV195" s="13" t="s">
        <v>86</v>
      </c>
      <c r="AW195" s="13" t="s">
        <v>37</v>
      </c>
      <c r="AX195" s="13" t="s">
        <v>76</v>
      </c>
      <c r="AY195" s="209" t="s">
        <v>237</v>
      </c>
    </row>
    <row r="196" spans="1:65" s="14" customFormat="1" ht="10">
      <c r="B196" s="210"/>
      <c r="C196" s="211"/>
      <c r="D196" s="192" t="s">
        <v>252</v>
      </c>
      <c r="E196" s="212" t="s">
        <v>19</v>
      </c>
      <c r="F196" s="213" t="s">
        <v>253</v>
      </c>
      <c r="G196" s="211"/>
      <c r="H196" s="214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252</v>
      </c>
      <c r="AU196" s="220" t="s">
        <v>84</v>
      </c>
      <c r="AV196" s="14" t="s">
        <v>254</v>
      </c>
      <c r="AW196" s="14" t="s">
        <v>37</v>
      </c>
      <c r="AX196" s="14" t="s">
        <v>84</v>
      </c>
      <c r="AY196" s="220" t="s">
        <v>237</v>
      </c>
    </row>
    <row r="197" spans="1:65" s="2" customFormat="1" ht="19.75" customHeight="1">
      <c r="A197" s="35"/>
      <c r="B197" s="36"/>
      <c r="C197" s="179" t="s">
        <v>374</v>
      </c>
      <c r="D197" s="179" t="s">
        <v>242</v>
      </c>
      <c r="E197" s="180" t="s">
        <v>3218</v>
      </c>
      <c r="F197" s="181" t="s">
        <v>3181</v>
      </c>
      <c r="G197" s="182" t="s">
        <v>245</v>
      </c>
      <c r="H197" s="183">
        <v>1</v>
      </c>
      <c r="I197" s="184"/>
      <c r="J197" s="185">
        <f>ROUND(I197*H197,2)</f>
        <v>0</v>
      </c>
      <c r="K197" s="181" t="s">
        <v>19</v>
      </c>
      <c r="L197" s="40"/>
      <c r="M197" s="186" t="s">
        <v>19</v>
      </c>
      <c r="N197" s="187" t="s">
        <v>47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254</v>
      </c>
      <c r="AT197" s="190" t="s">
        <v>242</v>
      </c>
      <c r="AU197" s="190" t="s">
        <v>84</v>
      </c>
      <c r="AY197" s="18" t="s">
        <v>237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84</v>
      </c>
      <c r="BK197" s="191">
        <f>ROUND(I197*H197,2)</f>
        <v>0</v>
      </c>
      <c r="BL197" s="18" t="s">
        <v>254</v>
      </c>
      <c r="BM197" s="190" t="s">
        <v>3219</v>
      </c>
    </row>
    <row r="198" spans="1:65" s="2" customFormat="1" ht="10">
      <c r="A198" s="35"/>
      <c r="B198" s="36"/>
      <c r="C198" s="37"/>
      <c r="D198" s="192" t="s">
        <v>249</v>
      </c>
      <c r="E198" s="37"/>
      <c r="F198" s="193" t="s">
        <v>3183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84</v>
      </c>
    </row>
    <row r="199" spans="1:65" s="2" customFormat="1" ht="18">
      <c r="A199" s="35"/>
      <c r="B199" s="36"/>
      <c r="C199" s="37"/>
      <c r="D199" s="192" t="s">
        <v>345</v>
      </c>
      <c r="E199" s="37"/>
      <c r="F199" s="221" t="s">
        <v>2957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345</v>
      </c>
      <c r="AU199" s="18" t="s">
        <v>84</v>
      </c>
    </row>
    <row r="200" spans="1:65" s="13" customFormat="1" ht="10">
      <c r="B200" s="199"/>
      <c r="C200" s="200"/>
      <c r="D200" s="192" t="s">
        <v>252</v>
      </c>
      <c r="E200" s="201" t="s">
        <v>19</v>
      </c>
      <c r="F200" s="202" t="s">
        <v>84</v>
      </c>
      <c r="G200" s="200"/>
      <c r="H200" s="203">
        <v>1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252</v>
      </c>
      <c r="AU200" s="209" t="s">
        <v>84</v>
      </c>
      <c r="AV200" s="13" t="s">
        <v>86</v>
      </c>
      <c r="AW200" s="13" t="s">
        <v>37</v>
      </c>
      <c r="AX200" s="13" t="s">
        <v>76</v>
      </c>
      <c r="AY200" s="209" t="s">
        <v>237</v>
      </c>
    </row>
    <row r="201" spans="1:65" s="14" customFormat="1" ht="10">
      <c r="B201" s="210"/>
      <c r="C201" s="211"/>
      <c r="D201" s="192" t="s">
        <v>252</v>
      </c>
      <c r="E201" s="212" t="s">
        <v>19</v>
      </c>
      <c r="F201" s="213" t="s">
        <v>253</v>
      </c>
      <c r="G201" s="211"/>
      <c r="H201" s="214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252</v>
      </c>
      <c r="AU201" s="220" t="s">
        <v>84</v>
      </c>
      <c r="AV201" s="14" t="s">
        <v>254</v>
      </c>
      <c r="AW201" s="14" t="s">
        <v>37</v>
      </c>
      <c r="AX201" s="14" t="s">
        <v>84</v>
      </c>
      <c r="AY201" s="220" t="s">
        <v>237</v>
      </c>
    </row>
    <row r="202" spans="1:65" s="2" customFormat="1" ht="14.4" customHeight="1">
      <c r="A202" s="35"/>
      <c r="B202" s="36"/>
      <c r="C202" s="179" t="s">
        <v>541</v>
      </c>
      <c r="D202" s="179" t="s">
        <v>242</v>
      </c>
      <c r="E202" s="180" t="s">
        <v>3220</v>
      </c>
      <c r="F202" s="181" t="s">
        <v>3031</v>
      </c>
      <c r="G202" s="182" t="s">
        <v>245</v>
      </c>
      <c r="H202" s="183">
        <v>1</v>
      </c>
      <c r="I202" s="184"/>
      <c r="J202" s="185">
        <f>ROUND(I202*H202,2)</f>
        <v>0</v>
      </c>
      <c r="K202" s="181" t="s">
        <v>19</v>
      </c>
      <c r="L202" s="40"/>
      <c r="M202" s="186" t="s">
        <v>19</v>
      </c>
      <c r="N202" s="187" t="s">
        <v>47</v>
      </c>
      <c r="O202" s="65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254</v>
      </c>
      <c r="AT202" s="190" t="s">
        <v>242</v>
      </c>
      <c r="AU202" s="190" t="s">
        <v>84</v>
      </c>
      <c r="AY202" s="18" t="s">
        <v>237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84</v>
      </c>
      <c r="BK202" s="191">
        <f>ROUND(I202*H202,2)</f>
        <v>0</v>
      </c>
      <c r="BL202" s="18" t="s">
        <v>254</v>
      </c>
      <c r="BM202" s="190" t="s">
        <v>3221</v>
      </c>
    </row>
    <row r="203" spans="1:65" s="2" customFormat="1" ht="10">
      <c r="A203" s="35"/>
      <c r="B203" s="36"/>
      <c r="C203" s="37"/>
      <c r="D203" s="192" t="s">
        <v>249</v>
      </c>
      <c r="E203" s="37"/>
      <c r="F203" s="193" t="s">
        <v>3031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249</v>
      </c>
      <c r="AU203" s="18" t="s">
        <v>84</v>
      </c>
    </row>
    <row r="204" spans="1:65" s="2" customFormat="1" ht="18">
      <c r="A204" s="35"/>
      <c r="B204" s="36"/>
      <c r="C204" s="37"/>
      <c r="D204" s="192" t="s">
        <v>345</v>
      </c>
      <c r="E204" s="37"/>
      <c r="F204" s="221" t="s">
        <v>2963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345</v>
      </c>
      <c r="AU204" s="18" t="s">
        <v>84</v>
      </c>
    </row>
    <row r="205" spans="1:65" s="13" customFormat="1" ht="10">
      <c r="B205" s="199"/>
      <c r="C205" s="200"/>
      <c r="D205" s="192" t="s">
        <v>252</v>
      </c>
      <c r="E205" s="201" t="s">
        <v>19</v>
      </c>
      <c r="F205" s="202" t="s">
        <v>84</v>
      </c>
      <c r="G205" s="200"/>
      <c r="H205" s="203">
        <v>1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252</v>
      </c>
      <c r="AU205" s="209" t="s">
        <v>84</v>
      </c>
      <c r="AV205" s="13" t="s">
        <v>86</v>
      </c>
      <c r="AW205" s="13" t="s">
        <v>37</v>
      </c>
      <c r="AX205" s="13" t="s">
        <v>76</v>
      </c>
      <c r="AY205" s="209" t="s">
        <v>237</v>
      </c>
    </row>
    <row r="206" spans="1:65" s="14" customFormat="1" ht="10">
      <c r="B206" s="210"/>
      <c r="C206" s="211"/>
      <c r="D206" s="192" t="s">
        <v>252</v>
      </c>
      <c r="E206" s="212" t="s">
        <v>19</v>
      </c>
      <c r="F206" s="213" t="s">
        <v>253</v>
      </c>
      <c r="G206" s="211"/>
      <c r="H206" s="214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252</v>
      </c>
      <c r="AU206" s="220" t="s">
        <v>84</v>
      </c>
      <c r="AV206" s="14" t="s">
        <v>254</v>
      </c>
      <c r="AW206" s="14" t="s">
        <v>37</v>
      </c>
      <c r="AX206" s="14" t="s">
        <v>84</v>
      </c>
      <c r="AY206" s="220" t="s">
        <v>237</v>
      </c>
    </row>
    <row r="207" spans="1:65" s="2" customFormat="1" ht="14.4" customHeight="1">
      <c r="A207" s="35"/>
      <c r="B207" s="36"/>
      <c r="C207" s="179" t="s">
        <v>347</v>
      </c>
      <c r="D207" s="179" t="s">
        <v>242</v>
      </c>
      <c r="E207" s="180" t="s">
        <v>3222</v>
      </c>
      <c r="F207" s="181" t="s">
        <v>3081</v>
      </c>
      <c r="G207" s="182" t="s">
        <v>245</v>
      </c>
      <c r="H207" s="183">
        <v>1</v>
      </c>
      <c r="I207" s="184"/>
      <c r="J207" s="185">
        <f>ROUND(I207*H207,2)</f>
        <v>0</v>
      </c>
      <c r="K207" s="181" t="s">
        <v>19</v>
      </c>
      <c r="L207" s="40"/>
      <c r="M207" s="186" t="s">
        <v>19</v>
      </c>
      <c r="N207" s="187" t="s">
        <v>47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254</v>
      </c>
      <c r="AT207" s="190" t="s">
        <v>242</v>
      </c>
      <c r="AU207" s="190" t="s">
        <v>84</v>
      </c>
      <c r="AY207" s="18" t="s">
        <v>237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84</v>
      </c>
      <c r="BK207" s="191">
        <f>ROUND(I207*H207,2)</f>
        <v>0</v>
      </c>
      <c r="BL207" s="18" t="s">
        <v>254</v>
      </c>
      <c r="BM207" s="190" t="s">
        <v>3223</v>
      </c>
    </row>
    <row r="208" spans="1:65" s="2" customFormat="1" ht="10">
      <c r="A208" s="35"/>
      <c r="B208" s="36"/>
      <c r="C208" s="37"/>
      <c r="D208" s="192" t="s">
        <v>249</v>
      </c>
      <c r="E208" s="37"/>
      <c r="F208" s="193" t="s">
        <v>3081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84</v>
      </c>
    </row>
    <row r="209" spans="1:65" s="2" customFormat="1" ht="18">
      <c r="A209" s="35"/>
      <c r="B209" s="36"/>
      <c r="C209" s="37"/>
      <c r="D209" s="192" t="s">
        <v>345</v>
      </c>
      <c r="E209" s="37"/>
      <c r="F209" s="221" t="s">
        <v>2963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345</v>
      </c>
      <c r="AU209" s="18" t="s">
        <v>84</v>
      </c>
    </row>
    <row r="210" spans="1:65" s="13" customFormat="1" ht="10">
      <c r="B210" s="199"/>
      <c r="C210" s="200"/>
      <c r="D210" s="192" t="s">
        <v>252</v>
      </c>
      <c r="E210" s="201" t="s">
        <v>19</v>
      </c>
      <c r="F210" s="202" t="s">
        <v>84</v>
      </c>
      <c r="G210" s="200"/>
      <c r="H210" s="203">
        <v>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252</v>
      </c>
      <c r="AU210" s="209" t="s">
        <v>84</v>
      </c>
      <c r="AV210" s="13" t="s">
        <v>86</v>
      </c>
      <c r="AW210" s="13" t="s">
        <v>37</v>
      </c>
      <c r="AX210" s="13" t="s">
        <v>76</v>
      </c>
      <c r="AY210" s="209" t="s">
        <v>237</v>
      </c>
    </row>
    <row r="211" spans="1:65" s="14" customFormat="1" ht="10">
      <c r="B211" s="210"/>
      <c r="C211" s="211"/>
      <c r="D211" s="192" t="s">
        <v>252</v>
      </c>
      <c r="E211" s="212" t="s">
        <v>19</v>
      </c>
      <c r="F211" s="213" t="s">
        <v>253</v>
      </c>
      <c r="G211" s="211"/>
      <c r="H211" s="214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252</v>
      </c>
      <c r="AU211" s="220" t="s">
        <v>84</v>
      </c>
      <c r="AV211" s="14" t="s">
        <v>254</v>
      </c>
      <c r="AW211" s="14" t="s">
        <v>37</v>
      </c>
      <c r="AX211" s="14" t="s">
        <v>84</v>
      </c>
      <c r="AY211" s="220" t="s">
        <v>237</v>
      </c>
    </row>
    <row r="212" spans="1:65" s="2" customFormat="1" ht="22.25" customHeight="1">
      <c r="A212" s="35"/>
      <c r="B212" s="36"/>
      <c r="C212" s="179" t="s">
        <v>564</v>
      </c>
      <c r="D212" s="179" t="s">
        <v>242</v>
      </c>
      <c r="E212" s="180" t="s">
        <v>3224</v>
      </c>
      <c r="F212" s="181" t="s">
        <v>3186</v>
      </c>
      <c r="G212" s="182" t="s">
        <v>245</v>
      </c>
      <c r="H212" s="183">
        <v>1</v>
      </c>
      <c r="I212" s="184"/>
      <c r="J212" s="185">
        <f>ROUND(I212*H212,2)</f>
        <v>0</v>
      </c>
      <c r="K212" s="181" t="s">
        <v>19</v>
      </c>
      <c r="L212" s="40"/>
      <c r="M212" s="186" t="s">
        <v>19</v>
      </c>
      <c r="N212" s="187" t="s">
        <v>47</v>
      </c>
      <c r="O212" s="65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254</v>
      </c>
      <c r="AT212" s="190" t="s">
        <v>242</v>
      </c>
      <c r="AU212" s="190" t="s">
        <v>84</v>
      </c>
      <c r="AY212" s="18" t="s">
        <v>237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84</v>
      </c>
      <c r="BK212" s="191">
        <f>ROUND(I212*H212,2)</f>
        <v>0</v>
      </c>
      <c r="BL212" s="18" t="s">
        <v>254</v>
      </c>
      <c r="BM212" s="190" t="s">
        <v>3225</v>
      </c>
    </row>
    <row r="213" spans="1:65" s="2" customFormat="1" ht="10">
      <c r="A213" s="35"/>
      <c r="B213" s="36"/>
      <c r="C213" s="37"/>
      <c r="D213" s="192" t="s">
        <v>249</v>
      </c>
      <c r="E213" s="37"/>
      <c r="F213" s="193" t="s">
        <v>3186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84</v>
      </c>
    </row>
    <row r="214" spans="1:65" s="2" customFormat="1" ht="18">
      <c r="A214" s="35"/>
      <c r="B214" s="36"/>
      <c r="C214" s="37"/>
      <c r="D214" s="192" t="s">
        <v>345</v>
      </c>
      <c r="E214" s="37"/>
      <c r="F214" s="221" t="s">
        <v>2963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345</v>
      </c>
      <c r="AU214" s="18" t="s">
        <v>84</v>
      </c>
    </row>
    <row r="215" spans="1:65" s="13" customFormat="1" ht="10">
      <c r="B215" s="199"/>
      <c r="C215" s="200"/>
      <c r="D215" s="192" t="s">
        <v>252</v>
      </c>
      <c r="E215" s="201" t="s">
        <v>19</v>
      </c>
      <c r="F215" s="202" t="s">
        <v>84</v>
      </c>
      <c r="G215" s="200"/>
      <c r="H215" s="203">
        <v>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252</v>
      </c>
      <c r="AU215" s="209" t="s">
        <v>84</v>
      </c>
      <c r="AV215" s="13" t="s">
        <v>86</v>
      </c>
      <c r="AW215" s="13" t="s">
        <v>37</v>
      </c>
      <c r="AX215" s="13" t="s">
        <v>76</v>
      </c>
      <c r="AY215" s="209" t="s">
        <v>237</v>
      </c>
    </row>
    <row r="216" spans="1:65" s="14" customFormat="1" ht="10">
      <c r="B216" s="210"/>
      <c r="C216" s="211"/>
      <c r="D216" s="192" t="s">
        <v>252</v>
      </c>
      <c r="E216" s="212" t="s">
        <v>19</v>
      </c>
      <c r="F216" s="213" t="s">
        <v>253</v>
      </c>
      <c r="G216" s="211"/>
      <c r="H216" s="214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252</v>
      </c>
      <c r="AU216" s="220" t="s">
        <v>84</v>
      </c>
      <c r="AV216" s="14" t="s">
        <v>254</v>
      </c>
      <c r="AW216" s="14" t="s">
        <v>37</v>
      </c>
      <c r="AX216" s="14" t="s">
        <v>84</v>
      </c>
      <c r="AY216" s="220" t="s">
        <v>237</v>
      </c>
    </row>
    <row r="217" spans="1:65" s="2" customFormat="1" ht="14.4" customHeight="1">
      <c r="A217" s="35"/>
      <c r="B217" s="36"/>
      <c r="C217" s="179" t="s">
        <v>571</v>
      </c>
      <c r="D217" s="179" t="s">
        <v>242</v>
      </c>
      <c r="E217" s="180" t="s">
        <v>3226</v>
      </c>
      <c r="F217" s="181" t="s">
        <v>3188</v>
      </c>
      <c r="G217" s="182" t="s">
        <v>245</v>
      </c>
      <c r="H217" s="183">
        <v>1</v>
      </c>
      <c r="I217" s="184"/>
      <c r="J217" s="185">
        <f>ROUND(I217*H217,2)</f>
        <v>0</v>
      </c>
      <c r="K217" s="181" t="s">
        <v>19</v>
      </c>
      <c r="L217" s="40"/>
      <c r="M217" s="186" t="s">
        <v>19</v>
      </c>
      <c r="N217" s="187" t="s">
        <v>47</v>
      </c>
      <c r="O217" s="65"/>
      <c r="P217" s="188">
        <f>O217*H217</f>
        <v>0</v>
      </c>
      <c r="Q217" s="188">
        <v>0</v>
      </c>
      <c r="R217" s="188">
        <f>Q217*H217</f>
        <v>0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254</v>
      </c>
      <c r="AT217" s="190" t="s">
        <v>242</v>
      </c>
      <c r="AU217" s="190" t="s">
        <v>84</v>
      </c>
      <c r="AY217" s="18" t="s">
        <v>237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84</v>
      </c>
      <c r="BK217" s="191">
        <f>ROUND(I217*H217,2)</f>
        <v>0</v>
      </c>
      <c r="BL217" s="18" t="s">
        <v>254</v>
      </c>
      <c r="BM217" s="190" t="s">
        <v>3227</v>
      </c>
    </row>
    <row r="218" spans="1:65" s="2" customFormat="1" ht="10">
      <c r="A218" s="35"/>
      <c r="B218" s="36"/>
      <c r="C218" s="37"/>
      <c r="D218" s="192" t="s">
        <v>249</v>
      </c>
      <c r="E218" s="37"/>
      <c r="F218" s="193" t="s">
        <v>3188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249</v>
      </c>
      <c r="AU218" s="18" t="s">
        <v>84</v>
      </c>
    </row>
    <row r="219" spans="1:65" s="2" customFormat="1" ht="18">
      <c r="A219" s="35"/>
      <c r="B219" s="36"/>
      <c r="C219" s="37"/>
      <c r="D219" s="192" t="s">
        <v>345</v>
      </c>
      <c r="E219" s="37"/>
      <c r="F219" s="221" t="s">
        <v>2963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345</v>
      </c>
      <c r="AU219" s="18" t="s">
        <v>84</v>
      </c>
    </row>
    <row r="220" spans="1:65" s="13" customFormat="1" ht="10">
      <c r="B220" s="199"/>
      <c r="C220" s="200"/>
      <c r="D220" s="192" t="s">
        <v>252</v>
      </c>
      <c r="E220" s="201" t="s">
        <v>19</v>
      </c>
      <c r="F220" s="202" t="s">
        <v>84</v>
      </c>
      <c r="G220" s="200"/>
      <c r="H220" s="203">
        <v>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252</v>
      </c>
      <c r="AU220" s="209" t="s">
        <v>84</v>
      </c>
      <c r="AV220" s="13" t="s">
        <v>86</v>
      </c>
      <c r="AW220" s="13" t="s">
        <v>37</v>
      </c>
      <c r="AX220" s="13" t="s">
        <v>76</v>
      </c>
      <c r="AY220" s="209" t="s">
        <v>237</v>
      </c>
    </row>
    <row r="221" spans="1:65" s="14" customFormat="1" ht="10">
      <c r="B221" s="210"/>
      <c r="C221" s="211"/>
      <c r="D221" s="192" t="s">
        <v>252</v>
      </c>
      <c r="E221" s="212" t="s">
        <v>19</v>
      </c>
      <c r="F221" s="213" t="s">
        <v>253</v>
      </c>
      <c r="G221" s="211"/>
      <c r="H221" s="214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252</v>
      </c>
      <c r="AU221" s="220" t="s">
        <v>84</v>
      </c>
      <c r="AV221" s="14" t="s">
        <v>254</v>
      </c>
      <c r="AW221" s="14" t="s">
        <v>37</v>
      </c>
      <c r="AX221" s="14" t="s">
        <v>84</v>
      </c>
      <c r="AY221" s="220" t="s">
        <v>237</v>
      </c>
    </row>
    <row r="222" spans="1:65" s="2" customFormat="1" ht="14.4" customHeight="1">
      <c r="A222" s="35"/>
      <c r="B222" s="36"/>
      <c r="C222" s="179" t="s">
        <v>577</v>
      </c>
      <c r="D222" s="179" t="s">
        <v>242</v>
      </c>
      <c r="E222" s="180" t="s">
        <v>3228</v>
      </c>
      <c r="F222" s="181" t="s">
        <v>3099</v>
      </c>
      <c r="G222" s="182" t="s">
        <v>245</v>
      </c>
      <c r="H222" s="183">
        <v>1</v>
      </c>
      <c r="I222" s="184"/>
      <c r="J222" s="185">
        <f>ROUND(I222*H222,2)</f>
        <v>0</v>
      </c>
      <c r="K222" s="181" t="s">
        <v>19</v>
      </c>
      <c r="L222" s="40"/>
      <c r="M222" s="186" t="s">
        <v>19</v>
      </c>
      <c r="N222" s="187" t="s">
        <v>47</v>
      </c>
      <c r="O222" s="65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254</v>
      </c>
      <c r="AT222" s="190" t="s">
        <v>242</v>
      </c>
      <c r="AU222" s="190" t="s">
        <v>84</v>
      </c>
      <c r="AY222" s="18" t="s">
        <v>237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84</v>
      </c>
      <c r="BK222" s="191">
        <f>ROUND(I222*H222,2)</f>
        <v>0</v>
      </c>
      <c r="BL222" s="18" t="s">
        <v>254</v>
      </c>
      <c r="BM222" s="190" t="s">
        <v>3229</v>
      </c>
    </row>
    <row r="223" spans="1:65" s="2" customFormat="1" ht="10">
      <c r="A223" s="35"/>
      <c r="B223" s="36"/>
      <c r="C223" s="37"/>
      <c r="D223" s="192" t="s">
        <v>249</v>
      </c>
      <c r="E223" s="37"/>
      <c r="F223" s="193" t="s">
        <v>3048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84</v>
      </c>
    </row>
    <row r="224" spans="1:65" s="2" customFormat="1" ht="18">
      <c r="A224" s="35"/>
      <c r="B224" s="36"/>
      <c r="C224" s="37"/>
      <c r="D224" s="192" t="s">
        <v>345</v>
      </c>
      <c r="E224" s="37"/>
      <c r="F224" s="221" t="s">
        <v>2963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345</v>
      </c>
      <c r="AU224" s="18" t="s">
        <v>84</v>
      </c>
    </row>
    <row r="225" spans="1:65" s="13" customFormat="1" ht="10">
      <c r="B225" s="199"/>
      <c r="C225" s="200"/>
      <c r="D225" s="192" t="s">
        <v>252</v>
      </c>
      <c r="E225" s="201" t="s">
        <v>19</v>
      </c>
      <c r="F225" s="202" t="s">
        <v>84</v>
      </c>
      <c r="G225" s="200"/>
      <c r="H225" s="203">
        <v>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252</v>
      </c>
      <c r="AU225" s="209" t="s">
        <v>84</v>
      </c>
      <c r="AV225" s="13" t="s">
        <v>86</v>
      </c>
      <c r="AW225" s="13" t="s">
        <v>37</v>
      </c>
      <c r="AX225" s="13" t="s">
        <v>76</v>
      </c>
      <c r="AY225" s="209" t="s">
        <v>237</v>
      </c>
    </row>
    <row r="226" spans="1:65" s="14" customFormat="1" ht="10">
      <c r="B226" s="210"/>
      <c r="C226" s="211"/>
      <c r="D226" s="192" t="s">
        <v>252</v>
      </c>
      <c r="E226" s="212" t="s">
        <v>19</v>
      </c>
      <c r="F226" s="213" t="s">
        <v>253</v>
      </c>
      <c r="G226" s="211"/>
      <c r="H226" s="214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252</v>
      </c>
      <c r="AU226" s="220" t="s">
        <v>84</v>
      </c>
      <c r="AV226" s="14" t="s">
        <v>254</v>
      </c>
      <c r="AW226" s="14" t="s">
        <v>37</v>
      </c>
      <c r="AX226" s="14" t="s">
        <v>84</v>
      </c>
      <c r="AY226" s="220" t="s">
        <v>237</v>
      </c>
    </row>
    <row r="227" spans="1:65" s="2" customFormat="1" ht="22.25" customHeight="1">
      <c r="A227" s="35"/>
      <c r="B227" s="36"/>
      <c r="C227" s="179" t="s">
        <v>584</v>
      </c>
      <c r="D227" s="179" t="s">
        <v>242</v>
      </c>
      <c r="E227" s="180" t="s">
        <v>3230</v>
      </c>
      <c r="F227" s="181" t="s">
        <v>3191</v>
      </c>
      <c r="G227" s="182" t="s">
        <v>245</v>
      </c>
      <c r="H227" s="183">
        <v>1</v>
      </c>
      <c r="I227" s="184"/>
      <c r="J227" s="185">
        <f>ROUND(I227*H227,2)</f>
        <v>0</v>
      </c>
      <c r="K227" s="181" t="s">
        <v>19</v>
      </c>
      <c r="L227" s="40"/>
      <c r="M227" s="186" t="s">
        <v>19</v>
      </c>
      <c r="N227" s="187" t="s">
        <v>47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254</v>
      </c>
      <c r="AT227" s="190" t="s">
        <v>242</v>
      </c>
      <c r="AU227" s="190" t="s">
        <v>84</v>
      </c>
      <c r="AY227" s="18" t="s">
        <v>237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84</v>
      </c>
      <c r="BK227" s="191">
        <f>ROUND(I227*H227,2)</f>
        <v>0</v>
      </c>
      <c r="BL227" s="18" t="s">
        <v>254</v>
      </c>
      <c r="BM227" s="190" t="s">
        <v>3231</v>
      </c>
    </row>
    <row r="228" spans="1:65" s="2" customFormat="1" ht="18">
      <c r="A228" s="35"/>
      <c r="B228" s="36"/>
      <c r="C228" s="37"/>
      <c r="D228" s="192" t="s">
        <v>249</v>
      </c>
      <c r="E228" s="37"/>
      <c r="F228" s="193" t="s">
        <v>3193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84</v>
      </c>
    </row>
    <row r="229" spans="1:65" s="2" customFormat="1" ht="18">
      <c r="A229" s="35"/>
      <c r="B229" s="36"/>
      <c r="C229" s="37"/>
      <c r="D229" s="192" t="s">
        <v>345</v>
      </c>
      <c r="E229" s="37"/>
      <c r="F229" s="221" t="s">
        <v>2963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345</v>
      </c>
      <c r="AU229" s="18" t="s">
        <v>84</v>
      </c>
    </row>
    <row r="230" spans="1:65" s="13" customFormat="1" ht="10">
      <c r="B230" s="199"/>
      <c r="C230" s="200"/>
      <c r="D230" s="192" t="s">
        <v>252</v>
      </c>
      <c r="E230" s="201" t="s">
        <v>19</v>
      </c>
      <c r="F230" s="202" t="s">
        <v>84</v>
      </c>
      <c r="G230" s="200"/>
      <c r="H230" s="203">
        <v>1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252</v>
      </c>
      <c r="AU230" s="209" t="s">
        <v>84</v>
      </c>
      <c r="AV230" s="13" t="s">
        <v>86</v>
      </c>
      <c r="AW230" s="13" t="s">
        <v>37</v>
      </c>
      <c r="AX230" s="13" t="s">
        <v>76</v>
      </c>
      <c r="AY230" s="209" t="s">
        <v>237</v>
      </c>
    </row>
    <row r="231" spans="1:65" s="14" customFormat="1" ht="10">
      <c r="B231" s="210"/>
      <c r="C231" s="211"/>
      <c r="D231" s="192" t="s">
        <v>252</v>
      </c>
      <c r="E231" s="212" t="s">
        <v>19</v>
      </c>
      <c r="F231" s="213" t="s">
        <v>253</v>
      </c>
      <c r="G231" s="211"/>
      <c r="H231" s="214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252</v>
      </c>
      <c r="AU231" s="220" t="s">
        <v>84</v>
      </c>
      <c r="AV231" s="14" t="s">
        <v>254</v>
      </c>
      <c r="AW231" s="14" t="s">
        <v>37</v>
      </c>
      <c r="AX231" s="14" t="s">
        <v>84</v>
      </c>
      <c r="AY231" s="220" t="s">
        <v>237</v>
      </c>
    </row>
    <row r="232" spans="1:65" s="2" customFormat="1" ht="22.25" customHeight="1">
      <c r="A232" s="35"/>
      <c r="B232" s="36"/>
      <c r="C232" s="179" t="s">
        <v>590</v>
      </c>
      <c r="D232" s="179" t="s">
        <v>242</v>
      </c>
      <c r="E232" s="180" t="s">
        <v>3232</v>
      </c>
      <c r="F232" s="181" t="s">
        <v>3194</v>
      </c>
      <c r="G232" s="182" t="s">
        <v>245</v>
      </c>
      <c r="H232" s="183">
        <v>4</v>
      </c>
      <c r="I232" s="184"/>
      <c r="J232" s="185">
        <f>ROUND(I232*H232,2)</f>
        <v>0</v>
      </c>
      <c r="K232" s="181" t="s">
        <v>19</v>
      </c>
      <c r="L232" s="40"/>
      <c r="M232" s="186" t="s">
        <v>19</v>
      </c>
      <c r="N232" s="187" t="s">
        <v>47</v>
      </c>
      <c r="O232" s="65"/>
      <c r="P232" s="188">
        <f>O232*H232</f>
        <v>0</v>
      </c>
      <c r="Q232" s="188">
        <v>0</v>
      </c>
      <c r="R232" s="188">
        <f>Q232*H232</f>
        <v>0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254</v>
      </c>
      <c r="AT232" s="190" t="s">
        <v>242</v>
      </c>
      <c r="AU232" s="190" t="s">
        <v>84</v>
      </c>
      <c r="AY232" s="18" t="s">
        <v>237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84</v>
      </c>
      <c r="BK232" s="191">
        <f>ROUND(I232*H232,2)</f>
        <v>0</v>
      </c>
      <c r="BL232" s="18" t="s">
        <v>254</v>
      </c>
      <c r="BM232" s="190" t="s">
        <v>3233</v>
      </c>
    </row>
    <row r="233" spans="1:65" s="2" customFormat="1" ht="18">
      <c r="A233" s="35"/>
      <c r="B233" s="36"/>
      <c r="C233" s="37"/>
      <c r="D233" s="192" t="s">
        <v>249</v>
      </c>
      <c r="E233" s="37"/>
      <c r="F233" s="193" t="s">
        <v>3196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249</v>
      </c>
      <c r="AU233" s="18" t="s">
        <v>84</v>
      </c>
    </row>
    <row r="234" spans="1:65" s="2" customFormat="1" ht="18">
      <c r="A234" s="35"/>
      <c r="B234" s="36"/>
      <c r="C234" s="37"/>
      <c r="D234" s="192" t="s">
        <v>345</v>
      </c>
      <c r="E234" s="37"/>
      <c r="F234" s="221" t="s">
        <v>2963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345</v>
      </c>
      <c r="AU234" s="18" t="s">
        <v>84</v>
      </c>
    </row>
    <row r="235" spans="1:65" s="13" customFormat="1" ht="10">
      <c r="B235" s="199"/>
      <c r="C235" s="200"/>
      <c r="D235" s="192" t="s">
        <v>252</v>
      </c>
      <c r="E235" s="201" t="s">
        <v>19</v>
      </c>
      <c r="F235" s="202" t="s">
        <v>254</v>
      </c>
      <c r="G235" s="200"/>
      <c r="H235" s="203">
        <v>4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252</v>
      </c>
      <c r="AU235" s="209" t="s">
        <v>84</v>
      </c>
      <c r="AV235" s="13" t="s">
        <v>86</v>
      </c>
      <c r="AW235" s="13" t="s">
        <v>37</v>
      </c>
      <c r="AX235" s="13" t="s">
        <v>76</v>
      </c>
      <c r="AY235" s="209" t="s">
        <v>237</v>
      </c>
    </row>
    <row r="236" spans="1:65" s="14" customFormat="1" ht="10">
      <c r="B236" s="210"/>
      <c r="C236" s="211"/>
      <c r="D236" s="192" t="s">
        <v>252</v>
      </c>
      <c r="E236" s="212" t="s">
        <v>19</v>
      </c>
      <c r="F236" s="213" t="s">
        <v>253</v>
      </c>
      <c r="G236" s="211"/>
      <c r="H236" s="214">
        <v>4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252</v>
      </c>
      <c r="AU236" s="220" t="s">
        <v>84</v>
      </c>
      <c r="AV236" s="14" t="s">
        <v>254</v>
      </c>
      <c r="AW236" s="14" t="s">
        <v>37</v>
      </c>
      <c r="AX236" s="14" t="s">
        <v>84</v>
      </c>
      <c r="AY236" s="220" t="s">
        <v>237</v>
      </c>
    </row>
    <row r="237" spans="1:65" s="2" customFormat="1" ht="14.4" customHeight="1">
      <c r="A237" s="35"/>
      <c r="B237" s="36"/>
      <c r="C237" s="179" t="s">
        <v>596</v>
      </c>
      <c r="D237" s="179" t="s">
        <v>242</v>
      </c>
      <c r="E237" s="180" t="s">
        <v>3012</v>
      </c>
      <c r="F237" s="181" t="s">
        <v>3234</v>
      </c>
      <c r="G237" s="182" t="s">
        <v>245</v>
      </c>
      <c r="H237" s="183">
        <v>2</v>
      </c>
      <c r="I237" s="184"/>
      <c r="J237" s="185">
        <f>ROUND(I237*H237,2)</f>
        <v>0</v>
      </c>
      <c r="K237" s="181" t="s">
        <v>19</v>
      </c>
      <c r="L237" s="40"/>
      <c r="M237" s="186" t="s">
        <v>19</v>
      </c>
      <c r="N237" s="187" t="s">
        <v>47</v>
      </c>
      <c r="O237" s="65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254</v>
      </c>
      <c r="AT237" s="190" t="s">
        <v>242</v>
      </c>
      <c r="AU237" s="190" t="s">
        <v>84</v>
      </c>
      <c r="AY237" s="18" t="s">
        <v>237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84</v>
      </c>
      <c r="BK237" s="191">
        <f>ROUND(I237*H237,2)</f>
        <v>0</v>
      </c>
      <c r="BL237" s="18" t="s">
        <v>254</v>
      </c>
      <c r="BM237" s="190" t="s">
        <v>3235</v>
      </c>
    </row>
    <row r="238" spans="1:65" s="2" customFormat="1" ht="10">
      <c r="A238" s="35"/>
      <c r="B238" s="36"/>
      <c r="C238" s="37"/>
      <c r="D238" s="192" t="s">
        <v>249</v>
      </c>
      <c r="E238" s="37"/>
      <c r="F238" s="193" t="s">
        <v>3236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249</v>
      </c>
      <c r="AU238" s="18" t="s">
        <v>84</v>
      </c>
    </row>
    <row r="239" spans="1:65" s="2" customFormat="1" ht="18">
      <c r="A239" s="35"/>
      <c r="B239" s="36"/>
      <c r="C239" s="37"/>
      <c r="D239" s="192" t="s">
        <v>345</v>
      </c>
      <c r="E239" s="37"/>
      <c r="F239" s="221" t="s">
        <v>2963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345</v>
      </c>
      <c r="AU239" s="18" t="s">
        <v>84</v>
      </c>
    </row>
    <row r="240" spans="1:65" s="13" customFormat="1" ht="10">
      <c r="B240" s="199"/>
      <c r="C240" s="200"/>
      <c r="D240" s="192" t="s">
        <v>252</v>
      </c>
      <c r="E240" s="201" t="s">
        <v>19</v>
      </c>
      <c r="F240" s="202" t="s">
        <v>460</v>
      </c>
      <c r="G240" s="200"/>
      <c r="H240" s="203">
        <v>2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252</v>
      </c>
      <c r="AU240" s="209" t="s">
        <v>84</v>
      </c>
      <c r="AV240" s="13" t="s">
        <v>86</v>
      </c>
      <c r="AW240" s="13" t="s">
        <v>37</v>
      </c>
      <c r="AX240" s="13" t="s">
        <v>76</v>
      </c>
      <c r="AY240" s="209" t="s">
        <v>237</v>
      </c>
    </row>
    <row r="241" spans="1:65" s="14" customFormat="1" ht="10">
      <c r="B241" s="210"/>
      <c r="C241" s="211"/>
      <c r="D241" s="192" t="s">
        <v>252</v>
      </c>
      <c r="E241" s="212" t="s">
        <v>19</v>
      </c>
      <c r="F241" s="213" t="s">
        <v>253</v>
      </c>
      <c r="G241" s="211"/>
      <c r="H241" s="214">
        <v>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252</v>
      </c>
      <c r="AU241" s="220" t="s">
        <v>84</v>
      </c>
      <c r="AV241" s="14" t="s">
        <v>254</v>
      </c>
      <c r="AW241" s="14" t="s">
        <v>37</v>
      </c>
      <c r="AX241" s="14" t="s">
        <v>84</v>
      </c>
      <c r="AY241" s="220" t="s">
        <v>237</v>
      </c>
    </row>
    <row r="242" spans="1:65" s="2" customFormat="1" ht="14.4" customHeight="1">
      <c r="A242" s="35"/>
      <c r="B242" s="36"/>
      <c r="C242" s="179" t="s">
        <v>602</v>
      </c>
      <c r="D242" s="179" t="s">
        <v>242</v>
      </c>
      <c r="E242" s="180" t="s">
        <v>3014</v>
      </c>
      <c r="F242" s="181" t="s">
        <v>3237</v>
      </c>
      <c r="G242" s="182" t="s">
        <v>245</v>
      </c>
      <c r="H242" s="183">
        <v>2</v>
      </c>
      <c r="I242" s="184"/>
      <c r="J242" s="185">
        <f>ROUND(I242*H242,2)</f>
        <v>0</v>
      </c>
      <c r="K242" s="181" t="s">
        <v>19</v>
      </c>
      <c r="L242" s="40"/>
      <c r="M242" s="186" t="s">
        <v>19</v>
      </c>
      <c r="N242" s="187" t="s">
        <v>47</v>
      </c>
      <c r="O242" s="65"/>
      <c r="P242" s="188">
        <f>O242*H242</f>
        <v>0</v>
      </c>
      <c r="Q242" s="188">
        <v>0</v>
      </c>
      <c r="R242" s="188">
        <f>Q242*H242</f>
        <v>0</v>
      </c>
      <c r="S242" s="188">
        <v>0</v>
      </c>
      <c r="T242" s="18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254</v>
      </c>
      <c r="AT242" s="190" t="s">
        <v>242</v>
      </c>
      <c r="AU242" s="190" t="s">
        <v>84</v>
      </c>
      <c r="AY242" s="18" t="s">
        <v>237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84</v>
      </c>
      <c r="BK242" s="191">
        <f>ROUND(I242*H242,2)</f>
        <v>0</v>
      </c>
      <c r="BL242" s="18" t="s">
        <v>254</v>
      </c>
      <c r="BM242" s="190" t="s">
        <v>3238</v>
      </c>
    </row>
    <row r="243" spans="1:65" s="2" customFormat="1" ht="10">
      <c r="A243" s="35"/>
      <c r="B243" s="36"/>
      <c r="C243" s="37"/>
      <c r="D243" s="192" t="s">
        <v>249</v>
      </c>
      <c r="E243" s="37"/>
      <c r="F243" s="193" t="s">
        <v>3237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249</v>
      </c>
      <c r="AU243" s="18" t="s">
        <v>84</v>
      </c>
    </row>
    <row r="244" spans="1:65" s="2" customFormat="1" ht="18">
      <c r="A244" s="35"/>
      <c r="B244" s="36"/>
      <c r="C244" s="37"/>
      <c r="D244" s="192" t="s">
        <v>345</v>
      </c>
      <c r="E244" s="37"/>
      <c r="F244" s="221" t="s">
        <v>2963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345</v>
      </c>
      <c r="AU244" s="18" t="s">
        <v>84</v>
      </c>
    </row>
    <row r="245" spans="1:65" s="13" customFormat="1" ht="10">
      <c r="B245" s="199"/>
      <c r="C245" s="200"/>
      <c r="D245" s="192" t="s">
        <v>252</v>
      </c>
      <c r="E245" s="201" t="s">
        <v>19</v>
      </c>
      <c r="F245" s="202" t="s">
        <v>460</v>
      </c>
      <c r="G245" s="200"/>
      <c r="H245" s="203">
        <v>2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252</v>
      </c>
      <c r="AU245" s="209" t="s">
        <v>84</v>
      </c>
      <c r="AV245" s="13" t="s">
        <v>86</v>
      </c>
      <c r="AW245" s="13" t="s">
        <v>37</v>
      </c>
      <c r="AX245" s="13" t="s">
        <v>76</v>
      </c>
      <c r="AY245" s="209" t="s">
        <v>237</v>
      </c>
    </row>
    <row r="246" spans="1:65" s="14" customFormat="1" ht="10">
      <c r="B246" s="210"/>
      <c r="C246" s="211"/>
      <c r="D246" s="192" t="s">
        <v>252</v>
      </c>
      <c r="E246" s="212" t="s">
        <v>19</v>
      </c>
      <c r="F246" s="213" t="s">
        <v>253</v>
      </c>
      <c r="G246" s="211"/>
      <c r="H246" s="214">
        <v>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252</v>
      </c>
      <c r="AU246" s="220" t="s">
        <v>84</v>
      </c>
      <c r="AV246" s="14" t="s">
        <v>254</v>
      </c>
      <c r="AW246" s="14" t="s">
        <v>37</v>
      </c>
      <c r="AX246" s="14" t="s">
        <v>84</v>
      </c>
      <c r="AY246" s="220" t="s">
        <v>237</v>
      </c>
    </row>
    <row r="247" spans="1:65" s="2" customFormat="1" ht="22.25" customHeight="1">
      <c r="A247" s="35"/>
      <c r="B247" s="36"/>
      <c r="C247" s="179" t="s">
        <v>608</v>
      </c>
      <c r="D247" s="179" t="s">
        <v>242</v>
      </c>
      <c r="E247" s="180" t="s">
        <v>3239</v>
      </c>
      <c r="F247" s="181" t="s">
        <v>3240</v>
      </c>
      <c r="G247" s="182" t="s">
        <v>245</v>
      </c>
      <c r="H247" s="183">
        <v>1</v>
      </c>
      <c r="I247" s="184"/>
      <c r="J247" s="185">
        <f>ROUND(I247*H247,2)</f>
        <v>0</v>
      </c>
      <c r="K247" s="181" t="s">
        <v>19</v>
      </c>
      <c r="L247" s="40"/>
      <c r="M247" s="186" t="s">
        <v>19</v>
      </c>
      <c r="N247" s="187" t="s">
        <v>47</v>
      </c>
      <c r="O247" s="65"/>
      <c r="P247" s="188">
        <f>O247*H247</f>
        <v>0</v>
      </c>
      <c r="Q247" s="188">
        <v>0</v>
      </c>
      <c r="R247" s="188">
        <f>Q247*H247</f>
        <v>0</v>
      </c>
      <c r="S247" s="188">
        <v>0</v>
      </c>
      <c r="T247" s="18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254</v>
      </c>
      <c r="AT247" s="190" t="s">
        <v>242</v>
      </c>
      <c r="AU247" s="190" t="s">
        <v>84</v>
      </c>
      <c r="AY247" s="18" t="s">
        <v>237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84</v>
      </c>
      <c r="BK247" s="191">
        <f>ROUND(I247*H247,2)</f>
        <v>0</v>
      </c>
      <c r="BL247" s="18" t="s">
        <v>254</v>
      </c>
      <c r="BM247" s="190" t="s">
        <v>3241</v>
      </c>
    </row>
    <row r="248" spans="1:65" s="2" customFormat="1" ht="18">
      <c r="A248" s="35"/>
      <c r="B248" s="36"/>
      <c r="C248" s="37"/>
      <c r="D248" s="192" t="s">
        <v>249</v>
      </c>
      <c r="E248" s="37"/>
      <c r="F248" s="193" t="s">
        <v>3240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249</v>
      </c>
      <c r="AU248" s="18" t="s">
        <v>84</v>
      </c>
    </row>
    <row r="249" spans="1:65" s="2" customFormat="1" ht="18">
      <c r="A249" s="35"/>
      <c r="B249" s="36"/>
      <c r="C249" s="37"/>
      <c r="D249" s="192" t="s">
        <v>345</v>
      </c>
      <c r="E249" s="37"/>
      <c r="F249" s="221" t="s">
        <v>2963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345</v>
      </c>
      <c r="AU249" s="18" t="s">
        <v>84</v>
      </c>
    </row>
    <row r="250" spans="1:65" s="13" customFormat="1" ht="10">
      <c r="B250" s="199"/>
      <c r="C250" s="200"/>
      <c r="D250" s="192" t="s">
        <v>252</v>
      </c>
      <c r="E250" s="201" t="s">
        <v>19</v>
      </c>
      <c r="F250" s="202" t="s">
        <v>84</v>
      </c>
      <c r="G250" s="200"/>
      <c r="H250" s="203">
        <v>1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252</v>
      </c>
      <c r="AU250" s="209" t="s">
        <v>84</v>
      </c>
      <c r="AV250" s="13" t="s">
        <v>86</v>
      </c>
      <c r="AW250" s="13" t="s">
        <v>37</v>
      </c>
      <c r="AX250" s="13" t="s">
        <v>76</v>
      </c>
      <c r="AY250" s="209" t="s">
        <v>237</v>
      </c>
    </row>
    <row r="251" spans="1:65" s="14" customFormat="1" ht="10">
      <c r="B251" s="210"/>
      <c r="C251" s="211"/>
      <c r="D251" s="192" t="s">
        <v>252</v>
      </c>
      <c r="E251" s="212" t="s">
        <v>19</v>
      </c>
      <c r="F251" s="213" t="s">
        <v>253</v>
      </c>
      <c r="G251" s="211"/>
      <c r="H251" s="214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252</v>
      </c>
      <c r="AU251" s="220" t="s">
        <v>84</v>
      </c>
      <c r="AV251" s="14" t="s">
        <v>254</v>
      </c>
      <c r="AW251" s="14" t="s">
        <v>37</v>
      </c>
      <c r="AX251" s="14" t="s">
        <v>84</v>
      </c>
      <c r="AY251" s="220" t="s">
        <v>237</v>
      </c>
    </row>
    <row r="252" spans="1:65" s="2" customFormat="1" ht="19.75" customHeight="1">
      <c r="A252" s="35"/>
      <c r="B252" s="36"/>
      <c r="C252" s="179" t="s">
        <v>614</v>
      </c>
      <c r="D252" s="179" t="s">
        <v>242</v>
      </c>
      <c r="E252" s="180" t="s">
        <v>3242</v>
      </c>
      <c r="F252" s="181" t="s">
        <v>3243</v>
      </c>
      <c r="G252" s="182" t="s">
        <v>245</v>
      </c>
      <c r="H252" s="183">
        <v>2</v>
      </c>
      <c r="I252" s="184"/>
      <c r="J252" s="185">
        <f>ROUND(I252*H252,2)</f>
        <v>0</v>
      </c>
      <c r="K252" s="181" t="s">
        <v>19</v>
      </c>
      <c r="L252" s="40"/>
      <c r="M252" s="186" t="s">
        <v>19</v>
      </c>
      <c r="N252" s="187" t="s">
        <v>47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254</v>
      </c>
      <c r="AT252" s="190" t="s">
        <v>242</v>
      </c>
      <c r="AU252" s="190" t="s">
        <v>84</v>
      </c>
      <c r="AY252" s="18" t="s">
        <v>237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84</v>
      </c>
      <c r="BK252" s="191">
        <f>ROUND(I252*H252,2)</f>
        <v>0</v>
      </c>
      <c r="BL252" s="18" t="s">
        <v>254</v>
      </c>
      <c r="BM252" s="190" t="s">
        <v>3244</v>
      </c>
    </row>
    <row r="253" spans="1:65" s="2" customFormat="1" ht="10">
      <c r="A253" s="35"/>
      <c r="B253" s="36"/>
      <c r="C253" s="37"/>
      <c r="D253" s="192" t="s">
        <v>249</v>
      </c>
      <c r="E253" s="37"/>
      <c r="F253" s="193" t="s">
        <v>3245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249</v>
      </c>
      <c r="AU253" s="18" t="s">
        <v>84</v>
      </c>
    </row>
    <row r="254" spans="1:65" s="2" customFormat="1" ht="18">
      <c r="A254" s="35"/>
      <c r="B254" s="36"/>
      <c r="C254" s="37"/>
      <c r="D254" s="192" t="s">
        <v>345</v>
      </c>
      <c r="E254" s="37"/>
      <c r="F254" s="221" t="s">
        <v>2963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345</v>
      </c>
      <c r="AU254" s="18" t="s">
        <v>84</v>
      </c>
    </row>
    <row r="255" spans="1:65" s="13" customFormat="1" ht="10">
      <c r="B255" s="199"/>
      <c r="C255" s="200"/>
      <c r="D255" s="192" t="s">
        <v>252</v>
      </c>
      <c r="E255" s="201" t="s">
        <v>19</v>
      </c>
      <c r="F255" s="202" t="s">
        <v>460</v>
      </c>
      <c r="G255" s="200"/>
      <c r="H255" s="203">
        <v>2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252</v>
      </c>
      <c r="AU255" s="209" t="s">
        <v>84</v>
      </c>
      <c r="AV255" s="13" t="s">
        <v>86</v>
      </c>
      <c r="AW255" s="13" t="s">
        <v>37</v>
      </c>
      <c r="AX255" s="13" t="s">
        <v>76</v>
      </c>
      <c r="AY255" s="209" t="s">
        <v>237</v>
      </c>
    </row>
    <row r="256" spans="1:65" s="14" customFormat="1" ht="10">
      <c r="B256" s="210"/>
      <c r="C256" s="211"/>
      <c r="D256" s="192" t="s">
        <v>252</v>
      </c>
      <c r="E256" s="212" t="s">
        <v>19</v>
      </c>
      <c r="F256" s="213" t="s">
        <v>253</v>
      </c>
      <c r="G256" s="211"/>
      <c r="H256" s="214">
        <v>2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252</v>
      </c>
      <c r="AU256" s="220" t="s">
        <v>84</v>
      </c>
      <c r="AV256" s="14" t="s">
        <v>254</v>
      </c>
      <c r="AW256" s="14" t="s">
        <v>37</v>
      </c>
      <c r="AX256" s="14" t="s">
        <v>84</v>
      </c>
      <c r="AY256" s="220" t="s">
        <v>237</v>
      </c>
    </row>
    <row r="257" spans="1:65" s="2" customFormat="1" ht="22.25" customHeight="1">
      <c r="A257" s="35"/>
      <c r="B257" s="36"/>
      <c r="C257" s="179" t="s">
        <v>623</v>
      </c>
      <c r="D257" s="179" t="s">
        <v>242</v>
      </c>
      <c r="E257" s="180" t="s">
        <v>3246</v>
      </c>
      <c r="F257" s="181" t="s">
        <v>3247</v>
      </c>
      <c r="G257" s="182" t="s">
        <v>245</v>
      </c>
      <c r="H257" s="183">
        <v>1</v>
      </c>
      <c r="I257" s="184"/>
      <c r="J257" s="185">
        <f>ROUND(I257*H257,2)</f>
        <v>0</v>
      </c>
      <c r="K257" s="181" t="s">
        <v>19</v>
      </c>
      <c r="L257" s="40"/>
      <c r="M257" s="186" t="s">
        <v>19</v>
      </c>
      <c r="N257" s="187" t="s">
        <v>47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</v>
      </c>
      <c r="T257" s="18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254</v>
      </c>
      <c r="AT257" s="190" t="s">
        <v>242</v>
      </c>
      <c r="AU257" s="190" t="s">
        <v>84</v>
      </c>
      <c r="AY257" s="18" t="s">
        <v>237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84</v>
      </c>
      <c r="BK257" s="191">
        <f>ROUND(I257*H257,2)</f>
        <v>0</v>
      </c>
      <c r="BL257" s="18" t="s">
        <v>254</v>
      </c>
      <c r="BM257" s="190" t="s">
        <v>3248</v>
      </c>
    </row>
    <row r="258" spans="1:65" s="2" customFormat="1" ht="10">
      <c r="A258" s="35"/>
      <c r="B258" s="36"/>
      <c r="C258" s="37"/>
      <c r="D258" s="192" t="s">
        <v>249</v>
      </c>
      <c r="E258" s="37"/>
      <c r="F258" s="193" t="s">
        <v>3249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249</v>
      </c>
      <c r="AU258" s="18" t="s">
        <v>84</v>
      </c>
    </row>
    <row r="259" spans="1:65" s="2" customFormat="1" ht="18">
      <c r="A259" s="35"/>
      <c r="B259" s="36"/>
      <c r="C259" s="37"/>
      <c r="D259" s="192" t="s">
        <v>345</v>
      </c>
      <c r="E259" s="37"/>
      <c r="F259" s="221" t="s">
        <v>2963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345</v>
      </c>
      <c r="AU259" s="18" t="s">
        <v>84</v>
      </c>
    </row>
    <row r="260" spans="1:65" s="13" customFormat="1" ht="10">
      <c r="B260" s="199"/>
      <c r="C260" s="200"/>
      <c r="D260" s="192" t="s">
        <v>252</v>
      </c>
      <c r="E260" s="201" t="s">
        <v>19</v>
      </c>
      <c r="F260" s="202" t="s">
        <v>84</v>
      </c>
      <c r="G260" s="200"/>
      <c r="H260" s="203">
        <v>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252</v>
      </c>
      <c r="AU260" s="209" t="s">
        <v>84</v>
      </c>
      <c r="AV260" s="13" t="s">
        <v>86</v>
      </c>
      <c r="AW260" s="13" t="s">
        <v>37</v>
      </c>
      <c r="AX260" s="13" t="s">
        <v>76</v>
      </c>
      <c r="AY260" s="209" t="s">
        <v>237</v>
      </c>
    </row>
    <row r="261" spans="1:65" s="14" customFormat="1" ht="10">
      <c r="B261" s="210"/>
      <c r="C261" s="211"/>
      <c r="D261" s="192" t="s">
        <v>252</v>
      </c>
      <c r="E261" s="212" t="s">
        <v>19</v>
      </c>
      <c r="F261" s="213" t="s">
        <v>253</v>
      </c>
      <c r="G261" s="211"/>
      <c r="H261" s="214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252</v>
      </c>
      <c r="AU261" s="220" t="s">
        <v>84</v>
      </c>
      <c r="AV261" s="14" t="s">
        <v>254</v>
      </c>
      <c r="AW261" s="14" t="s">
        <v>37</v>
      </c>
      <c r="AX261" s="14" t="s">
        <v>84</v>
      </c>
      <c r="AY261" s="220" t="s">
        <v>237</v>
      </c>
    </row>
    <row r="262" spans="1:65" s="2" customFormat="1" ht="19.75" customHeight="1">
      <c r="A262" s="35"/>
      <c r="B262" s="36"/>
      <c r="C262" s="179" t="s">
        <v>631</v>
      </c>
      <c r="D262" s="179" t="s">
        <v>242</v>
      </c>
      <c r="E262" s="180" t="s">
        <v>3250</v>
      </c>
      <c r="F262" s="181" t="s">
        <v>3251</v>
      </c>
      <c r="G262" s="182" t="s">
        <v>245</v>
      </c>
      <c r="H262" s="183">
        <v>1</v>
      </c>
      <c r="I262" s="184"/>
      <c r="J262" s="185">
        <f>ROUND(I262*H262,2)</f>
        <v>0</v>
      </c>
      <c r="K262" s="181" t="s">
        <v>19</v>
      </c>
      <c r="L262" s="40"/>
      <c r="M262" s="186" t="s">
        <v>19</v>
      </c>
      <c r="N262" s="187" t="s">
        <v>47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254</v>
      </c>
      <c r="AT262" s="190" t="s">
        <v>242</v>
      </c>
      <c r="AU262" s="190" t="s">
        <v>84</v>
      </c>
      <c r="AY262" s="18" t="s">
        <v>237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84</v>
      </c>
      <c r="BK262" s="191">
        <f>ROUND(I262*H262,2)</f>
        <v>0</v>
      </c>
      <c r="BL262" s="18" t="s">
        <v>254</v>
      </c>
      <c r="BM262" s="190" t="s">
        <v>3252</v>
      </c>
    </row>
    <row r="263" spans="1:65" s="2" customFormat="1" ht="10">
      <c r="A263" s="35"/>
      <c r="B263" s="36"/>
      <c r="C263" s="37"/>
      <c r="D263" s="192" t="s">
        <v>249</v>
      </c>
      <c r="E263" s="37"/>
      <c r="F263" s="193" t="s">
        <v>3251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249</v>
      </c>
      <c r="AU263" s="18" t="s">
        <v>84</v>
      </c>
    </row>
    <row r="264" spans="1:65" s="2" customFormat="1" ht="18">
      <c r="A264" s="35"/>
      <c r="B264" s="36"/>
      <c r="C264" s="37"/>
      <c r="D264" s="192" t="s">
        <v>345</v>
      </c>
      <c r="E264" s="37"/>
      <c r="F264" s="221" t="s">
        <v>2963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345</v>
      </c>
      <c r="AU264" s="18" t="s">
        <v>84</v>
      </c>
    </row>
    <row r="265" spans="1:65" s="13" customFormat="1" ht="10">
      <c r="B265" s="199"/>
      <c r="C265" s="200"/>
      <c r="D265" s="192" t="s">
        <v>252</v>
      </c>
      <c r="E265" s="201" t="s">
        <v>19</v>
      </c>
      <c r="F265" s="202" t="s">
        <v>84</v>
      </c>
      <c r="G265" s="200"/>
      <c r="H265" s="203">
        <v>1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252</v>
      </c>
      <c r="AU265" s="209" t="s">
        <v>84</v>
      </c>
      <c r="AV265" s="13" t="s">
        <v>86</v>
      </c>
      <c r="AW265" s="13" t="s">
        <v>37</v>
      </c>
      <c r="AX265" s="13" t="s">
        <v>76</v>
      </c>
      <c r="AY265" s="209" t="s">
        <v>237</v>
      </c>
    </row>
    <row r="266" spans="1:65" s="14" customFormat="1" ht="10">
      <c r="B266" s="210"/>
      <c r="C266" s="211"/>
      <c r="D266" s="192" t="s">
        <v>252</v>
      </c>
      <c r="E266" s="212" t="s">
        <v>19</v>
      </c>
      <c r="F266" s="213" t="s">
        <v>253</v>
      </c>
      <c r="G266" s="211"/>
      <c r="H266" s="214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252</v>
      </c>
      <c r="AU266" s="220" t="s">
        <v>84</v>
      </c>
      <c r="AV266" s="14" t="s">
        <v>254</v>
      </c>
      <c r="AW266" s="14" t="s">
        <v>37</v>
      </c>
      <c r="AX266" s="14" t="s">
        <v>84</v>
      </c>
      <c r="AY266" s="220" t="s">
        <v>237</v>
      </c>
    </row>
    <row r="267" spans="1:65" s="2" customFormat="1" ht="19.75" customHeight="1">
      <c r="A267" s="35"/>
      <c r="B267" s="36"/>
      <c r="C267" s="179" t="s">
        <v>638</v>
      </c>
      <c r="D267" s="179" t="s">
        <v>242</v>
      </c>
      <c r="E267" s="180" t="s">
        <v>3016</v>
      </c>
      <c r="F267" s="181" t="s">
        <v>3253</v>
      </c>
      <c r="G267" s="182" t="s">
        <v>245</v>
      </c>
      <c r="H267" s="183">
        <v>1</v>
      </c>
      <c r="I267" s="184"/>
      <c r="J267" s="185">
        <f>ROUND(I267*H267,2)</f>
        <v>0</v>
      </c>
      <c r="K267" s="181" t="s">
        <v>19</v>
      </c>
      <c r="L267" s="40"/>
      <c r="M267" s="186" t="s">
        <v>19</v>
      </c>
      <c r="N267" s="187" t="s">
        <v>47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254</v>
      </c>
      <c r="AT267" s="190" t="s">
        <v>242</v>
      </c>
      <c r="AU267" s="190" t="s">
        <v>84</v>
      </c>
      <c r="AY267" s="18" t="s">
        <v>237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84</v>
      </c>
      <c r="BK267" s="191">
        <f>ROUND(I267*H267,2)</f>
        <v>0</v>
      </c>
      <c r="BL267" s="18" t="s">
        <v>254</v>
      </c>
      <c r="BM267" s="190" t="s">
        <v>3254</v>
      </c>
    </row>
    <row r="268" spans="1:65" s="2" customFormat="1" ht="10">
      <c r="A268" s="35"/>
      <c r="B268" s="36"/>
      <c r="C268" s="37"/>
      <c r="D268" s="192" t="s">
        <v>249</v>
      </c>
      <c r="E268" s="37"/>
      <c r="F268" s="193" t="s">
        <v>3253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249</v>
      </c>
      <c r="AU268" s="18" t="s">
        <v>84</v>
      </c>
    </row>
    <row r="269" spans="1:65" s="2" customFormat="1" ht="18">
      <c r="A269" s="35"/>
      <c r="B269" s="36"/>
      <c r="C269" s="37"/>
      <c r="D269" s="192" t="s">
        <v>345</v>
      </c>
      <c r="E269" s="37"/>
      <c r="F269" s="221" t="s">
        <v>2963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345</v>
      </c>
      <c r="AU269" s="18" t="s">
        <v>84</v>
      </c>
    </row>
    <row r="270" spans="1:65" s="13" customFormat="1" ht="10">
      <c r="B270" s="199"/>
      <c r="C270" s="200"/>
      <c r="D270" s="192" t="s">
        <v>252</v>
      </c>
      <c r="E270" s="201" t="s">
        <v>19</v>
      </c>
      <c r="F270" s="202" t="s">
        <v>84</v>
      </c>
      <c r="G270" s="200"/>
      <c r="H270" s="203">
        <v>1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252</v>
      </c>
      <c r="AU270" s="209" t="s">
        <v>84</v>
      </c>
      <c r="AV270" s="13" t="s">
        <v>86</v>
      </c>
      <c r="AW270" s="13" t="s">
        <v>37</v>
      </c>
      <c r="AX270" s="13" t="s">
        <v>76</v>
      </c>
      <c r="AY270" s="209" t="s">
        <v>237</v>
      </c>
    </row>
    <row r="271" spans="1:65" s="14" customFormat="1" ht="10">
      <c r="B271" s="210"/>
      <c r="C271" s="211"/>
      <c r="D271" s="192" t="s">
        <v>252</v>
      </c>
      <c r="E271" s="212" t="s">
        <v>19</v>
      </c>
      <c r="F271" s="213" t="s">
        <v>253</v>
      </c>
      <c r="G271" s="211"/>
      <c r="H271" s="214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252</v>
      </c>
      <c r="AU271" s="220" t="s">
        <v>84</v>
      </c>
      <c r="AV271" s="14" t="s">
        <v>254</v>
      </c>
      <c r="AW271" s="14" t="s">
        <v>37</v>
      </c>
      <c r="AX271" s="14" t="s">
        <v>84</v>
      </c>
      <c r="AY271" s="220" t="s">
        <v>237</v>
      </c>
    </row>
    <row r="272" spans="1:65" s="2" customFormat="1" ht="14.4" customHeight="1">
      <c r="A272" s="35"/>
      <c r="B272" s="36"/>
      <c r="C272" s="179" t="s">
        <v>644</v>
      </c>
      <c r="D272" s="179" t="s">
        <v>242</v>
      </c>
      <c r="E272" s="180" t="s">
        <v>3018</v>
      </c>
      <c r="F272" s="181" t="s">
        <v>3255</v>
      </c>
      <c r="G272" s="182" t="s">
        <v>245</v>
      </c>
      <c r="H272" s="183">
        <v>1</v>
      </c>
      <c r="I272" s="184"/>
      <c r="J272" s="185">
        <f>ROUND(I272*H272,2)</f>
        <v>0</v>
      </c>
      <c r="K272" s="181" t="s">
        <v>19</v>
      </c>
      <c r="L272" s="40"/>
      <c r="M272" s="186" t="s">
        <v>19</v>
      </c>
      <c r="N272" s="187" t="s">
        <v>47</v>
      </c>
      <c r="O272" s="65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254</v>
      </c>
      <c r="AT272" s="190" t="s">
        <v>242</v>
      </c>
      <c r="AU272" s="190" t="s">
        <v>84</v>
      </c>
      <c r="AY272" s="18" t="s">
        <v>237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84</v>
      </c>
      <c r="BK272" s="191">
        <f>ROUND(I272*H272,2)</f>
        <v>0</v>
      </c>
      <c r="BL272" s="18" t="s">
        <v>254</v>
      </c>
      <c r="BM272" s="190" t="s">
        <v>3256</v>
      </c>
    </row>
    <row r="273" spans="1:65" s="2" customFormat="1" ht="10">
      <c r="A273" s="35"/>
      <c r="B273" s="36"/>
      <c r="C273" s="37"/>
      <c r="D273" s="192" t="s">
        <v>249</v>
      </c>
      <c r="E273" s="37"/>
      <c r="F273" s="193" t="s">
        <v>3255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249</v>
      </c>
      <c r="AU273" s="18" t="s">
        <v>84</v>
      </c>
    </row>
    <row r="274" spans="1:65" s="2" customFormat="1" ht="18">
      <c r="A274" s="35"/>
      <c r="B274" s="36"/>
      <c r="C274" s="37"/>
      <c r="D274" s="192" t="s">
        <v>345</v>
      </c>
      <c r="E274" s="37"/>
      <c r="F274" s="221" t="s">
        <v>2963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345</v>
      </c>
      <c r="AU274" s="18" t="s">
        <v>84</v>
      </c>
    </row>
    <row r="275" spans="1:65" s="13" customFormat="1" ht="10">
      <c r="B275" s="199"/>
      <c r="C275" s="200"/>
      <c r="D275" s="192" t="s">
        <v>252</v>
      </c>
      <c r="E275" s="201" t="s">
        <v>19</v>
      </c>
      <c r="F275" s="202" t="s">
        <v>84</v>
      </c>
      <c r="G275" s="200"/>
      <c r="H275" s="203">
        <v>1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252</v>
      </c>
      <c r="AU275" s="209" t="s">
        <v>84</v>
      </c>
      <c r="AV275" s="13" t="s">
        <v>86</v>
      </c>
      <c r="AW275" s="13" t="s">
        <v>37</v>
      </c>
      <c r="AX275" s="13" t="s">
        <v>76</v>
      </c>
      <c r="AY275" s="209" t="s">
        <v>237</v>
      </c>
    </row>
    <row r="276" spans="1:65" s="14" customFormat="1" ht="10">
      <c r="B276" s="210"/>
      <c r="C276" s="211"/>
      <c r="D276" s="192" t="s">
        <v>252</v>
      </c>
      <c r="E276" s="212" t="s">
        <v>19</v>
      </c>
      <c r="F276" s="213" t="s">
        <v>253</v>
      </c>
      <c r="G276" s="211"/>
      <c r="H276" s="214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252</v>
      </c>
      <c r="AU276" s="220" t="s">
        <v>84</v>
      </c>
      <c r="AV276" s="14" t="s">
        <v>254</v>
      </c>
      <c r="AW276" s="14" t="s">
        <v>37</v>
      </c>
      <c r="AX276" s="14" t="s">
        <v>84</v>
      </c>
      <c r="AY276" s="220" t="s">
        <v>237</v>
      </c>
    </row>
    <row r="277" spans="1:65" s="2" customFormat="1" ht="14.4" customHeight="1">
      <c r="A277" s="35"/>
      <c r="B277" s="36"/>
      <c r="C277" s="179" t="s">
        <v>650</v>
      </c>
      <c r="D277" s="179" t="s">
        <v>242</v>
      </c>
      <c r="E277" s="180" t="s">
        <v>3257</v>
      </c>
      <c r="F277" s="181" t="s">
        <v>3258</v>
      </c>
      <c r="G277" s="182" t="s">
        <v>245</v>
      </c>
      <c r="H277" s="183">
        <v>1</v>
      </c>
      <c r="I277" s="184"/>
      <c r="J277" s="185">
        <f>ROUND(I277*H277,2)</f>
        <v>0</v>
      </c>
      <c r="K277" s="181" t="s">
        <v>19</v>
      </c>
      <c r="L277" s="40"/>
      <c r="M277" s="186" t="s">
        <v>19</v>
      </c>
      <c r="N277" s="187" t="s">
        <v>47</v>
      </c>
      <c r="O277" s="65"/>
      <c r="P277" s="188">
        <f>O277*H277</f>
        <v>0</v>
      </c>
      <c r="Q277" s="188">
        <v>0</v>
      </c>
      <c r="R277" s="188">
        <f>Q277*H277</f>
        <v>0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254</v>
      </c>
      <c r="AT277" s="190" t="s">
        <v>242</v>
      </c>
      <c r="AU277" s="190" t="s">
        <v>84</v>
      </c>
      <c r="AY277" s="18" t="s">
        <v>237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84</v>
      </c>
      <c r="BK277" s="191">
        <f>ROUND(I277*H277,2)</f>
        <v>0</v>
      </c>
      <c r="BL277" s="18" t="s">
        <v>254</v>
      </c>
      <c r="BM277" s="190" t="s">
        <v>3259</v>
      </c>
    </row>
    <row r="278" spans="1:65" s="2" customFormat="1" ht="10">
      <c r="A278" s="35"/>
      <c r="B278" s="36"/>
      <c r="C278" s="37"/>
      <c r="D278" s="192" t="s">
        <v>249</v>
      </c>
      <c r="E278" s="37"/>
      <c r="F278" s="193" t="s">
        <v>3258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249</v>
      </c>
      <c r="AU278" s="18" t="s">
        <v>84</v>
      </c>
    </row>
    <row r="279" spans="1:65" s="2" customFormat="1" ht="18">
      <c r="A279" s="35"/>
      <c r="B279" s="36"/>
      <c r="C279" s="37"/>
      <c r="D279" s="192" t="s">
        <v>345</v>
      </c>
      <c r="E279" s="37"/>
      <c r="F279" s="221" t="s">
        <v>2518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345</v>
      </c>
      <c r="AU279" s="18" t="s">
        <v>84</v>
      </c>
    </row>
    <row r="280" spans="1:65" s="13" customFormat="1" ht="10">
      <c r="B280" s="199"/>
      <c r="C280" s="200"/>
      <c r="D280" s="192" t="s">
        <v>252</v>
      </c>
      <c r="E280" s="201" t="s">
        <v>19</v>
      </c>
      <c r="F280" s="202" t="s">
        <v>84</v>
      </c>
      <c r="G280" s="200"/>
      <c r="H280" s="203">
        <v>1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252</v>
      </c>
      <c r="AU280" s="209" t="s">
        <v>84</v>
      </c>
      <c r="AV280" s="13" t="s">
        <v>86</v>
      </c>
      <c r="AW280" s="13" t="s">
        <v>37</v>
      </c>
      <c r="AX280" s="13" t="s">
        <v>76</v>
      </c>
      <c r="AY280" s="209" t="s">
        <v>237</v>
      </c>
    </row>
    <row r="281" spans="1:65" s="14" customFormat="1" ht="10">
      <c r="B281" s="210"/>
      <c r="C281" s="211"/>
      <c r="D281" s="192" t="s">
        <v>252</v>
      </c>
      <c r="E281" s="212" t="s">
        <v>19</v>
      </c>
      <c r="F281" s="213" t="s">
        <v>253</v>
      </c>
      <c r="G281" s="211"/>
      <c r="H281" s="214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252</v>
      </c>
      <c r="AU281" s="220" t="s">
        <v>84</v>
      </c>
      <c r="AV281" s="14" t="s">
        <v>254</v>
      </c>
      <c r="AW281" s="14" t="s">
        <v>37</v>
      </c>
      <c r="AX281" s="14" t="s">
        <v>84</v>
      </c>
      <c r="AY281" s="220" t="s">
        <v>237</v>
      </c>
    </row>
    <row r="282" spans="1:65" s="2" customFormat="1" ht="22.25" customHeight="1">
      <c r="A282" s="35"/>
      <c r="B282" s="36"/>
      <c r="C282" s="179" t="s">
        <v>659</v>
      </c>
      <c r="D282" s="179" t="s">
        <v>242</v>
      </c>
      <c r="E282" s="180" t="s">
        <v>3260</v>
      </c>
      <c r="F282" s="181" t="s">
        <v>3261</v>
      </c>
      <c r="G282" s="182" t="s">
        <v>245</v>
      </c>
      <c r="H282" s="183">
        <v>2</v>
      </c>
      <c r="I282" s="184"/>
      <c r="J282" s="185">
        <f>ROUND(I282*H282,2)</f>
        <v>0</v>
      </c>
      <c r="K282" s="181" t="s">
        <v>19</v>
      </c>
      <c r="L282" s="40"/>
      <c r="M282" s="186" t="s">
        <v>19</v>
      </c>
      <c r="N282" s="187" t="s">
        <v>47</v>
      </c>
      <c r="O282" s="65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254</v>
      </c>
      <c r="AT282" s="190" t="s">
        <v>242</v>
      </c>
      <c r="AU282" s="190" t="s">
        <v>84</v>
      </c>
      <c r="AY282" s="18" t="s">
        <v>237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84</v>
      </c>
      <c r="BK282" s="191">
        <f>ROUND(I282*H282,2)</f>
        <v>0</v>
      </c>
      <c r="BL282" s="18" t="s">
        <v>254</v>
      </c>
      <c r="BM282" s="190" t="s">
        <v>3262</v>
      </c>
    </row>
    <row r="283" spans="1:65" s="2" customFormat="1" ht="18">
      <c r="A283" s="35"/>
      <c r="B283" s="36"/>
      <c r="C283" s="37"/>
      <c r="D283" s="192" t="s">
        <v>249</v>
      </c>
      <c r="E283" s="37"/>
      <c r="F283" s="193" t="s">
        <v>3261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249</v>
      </c>
      <c r="AU283" s="18" t="s">
        <v>84</v>
      </c>
    </row>
    <row r="284" spans="1:65" s="2" customFormat="1" ht="18">
      <c r="A284" s="35"/>
      <c r="B284" s="36"/>
      <c r="C284" s="37"/>
      <c r="D284" s="192" t="s">
        <v>345</v>
      </c>
      <c r="E284" s="37"/>
      <c r="F284" s="221" t="s">
        <v>3143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345</v>
      </c>
      <c r="AU284" s="18" t="s">
        <v>84</v>
      </c>
    </row>
    <row r="285" spans="1:65" s="13" customFormat="1" ht="10">
      <c r="B285" s="199"/>
      <c r="C285" s="200"/>
      <c r="D285" s="192" t="s">
        <v>252</v>
      </c>
      <c r="E285" s="201" t="s">
        <v>19</v>
      </c>
      <c r="F285" s="202" t="s">
        <v>86</v>
      </c>
      <c r="G285" s="200"/>
      <c r="H285" s="203">
        <v>2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252</v>
      </c>
      <c r="AU285" s="209" t="s">
        <v>84</v>
      </c>
      <c r="AV285" s="13" t="s">
        <v>86</v>
      </c>
      <c r="AW285" s="13" t="s">
        <v>37</v>
      </c>
      <c r="AX285" s="13" t="s">
        <v>76</v>
      </c>
      <c r="AY285" s="209" t="s">
        <v>237</v>
      </c>
    </row>
    <row r="286" spans="1:65" s="14" customFormat="1" ht="10">
      <c r="B286" s="210"/>
      <c r="C286" s="211"/>
      <c r="D286" s="192" t="s">
        <v>252</v>
      </c>
      <c r="E286" s="212" t="s">
        <v>19</v>
      </c>
      <c r="F286" s="213" t="s">
        <v>253</v>
      </c>
      <c r="G286" s="211"/>
      <c r="H286" s="214">
        <v>2</v>
      </c>
      <c r="I286" s="215"/>
      <c r="J286" s="211"/>
      <c r="K286" s="211"/>
      <c r="L286" s="216"/>
      <c r="M286" s="222"/>
      <c r="N286" s="223"/>
      <c r="O286" s="223"/>
      <c r="P286" s="223"/>
      <c r="Q286" s="223"/>
      <c r="R286" s="223"/>
      <c r="S286" s="223"/>
      <c r="T286" s="224"/>
      <c r="AT286" s="220" t="s">
        <v>252</v>
      </c>
      <c r="AU286" s="220" t="s">
        <v>84</v>
      </c>
      <c r="AV286" s="14" t="s">
        <v>254</v>
      </c>
      <c r="AW286" s="14" t="s">
        <v>37</v>
      </c>
      <c r="AX286" s="14" t="s">
        <v>84</v>
      </c>
      <c r="AY286" s="220" t="s">
        <v>237</v>
      </c>
    </row>
    <row r="287" spans="1:65" s="2" customFormat="1" ht="7" customHeight="1">
      <c r="A287" s="35"/>
      <c r="B287" s="48"/>
      <c r="C287" s="49"/>
      <c r="D287" s="49"/>
      <c r="E287" s="49"/>
      <c r="F287" s="49"/>
      <c r="G287" s="49"/>
      <c r="H287" s="49"/>
      <c r="I287" s="49"/>
      <c r="J287" s="49"/>
      <c r="K287" s="49"/>
      <c r="L287" s="40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password="C8E5" sheet="1" objects="1" scenarios="1"/>
  <autoFilter ref="C85:K286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2:BM12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189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3263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ROUND((SUM(BE86:BE127)),  2)</f>
        <v>0</v>
      </c>
      <c r="G35" s="35"/>
      <c r="H35" s="35"/>
      <c r="I35" s="125">
        <v>0.21</v>
      </c>
      <c r="J35" s="124">
        <f>ROUND(((SUM(BE86:BE127))*I35),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ROUND((SUM(BF86:BF127)),  2)</f>
        <v>0</v>
      </c>
      <c r="G36" s="35"/>
      <c r="H36" s="35"/>
      <c r="I36" s="125">
        <v>0.15</v>
      </c>
      <c r="J36" s="124">
        <f>ROUND(((SUM(BF86:BF127))*I36),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ROUND((SUM(BG86:BG127)),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ROUND((SUM(BH86:BH127)),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ROUND((SUM(BI86:BI127)),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07.7 - Místnost č.1.12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3264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07.7 - Místnost č.1.12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188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SUM(P88:P127)</f>
        <v>0</v>
      </c>
      <c r="Q87" s="171"/>
      <c r="R87" s="172">
        <f>SUM(R88:R127)</f>
        <v>0</v>
      </c>
      <c r="S87" s="171"/>
      <c r="T87" s="173">
        <f>SUM(T88:T127)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SUM(BK88:BK127)</f>
        <v>0</v>
      </c>
    </row>
    <row r="88" spans="1:65" s="2" customFormat="1" ht="19.75" customHeight="1">
      <c r="A88" s="35"/>
      <c r="B88" s="36"/>
      <c r="C88" s="179" t="s">
        <v>84</v>
      </c>
      <c r="D88" s="179" t="s">
        <v>242</v>
      </c>
      <c r="E88" s="180" t="s">
        <v>3012</v>
      </c>
      <c r="F88" s="181" t="s">
        <v>3265</v>
      </c>
      <c r="G88" s="182" t="s">
        <v>245</v>
      </c>
      <c r="H88" s="183">
        <v>2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3266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3265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2963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460</v>
      </c>
      <c r="G91" s="200"/>
      <c r="H91" s="203">
        <v>2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2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3014</v>
      </c>
      <c r="F93" s="181" t="s">
        <v>3267</v>
      </c>
      <c r="G93" s="182" t="s">
        <v>245</v>
      </c>
      <c r="H93" s="183">
        <v>2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3268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3267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86</v>
      </c>
      <c r="G96" s="200"/>
      <c r="H96" s="203">
        <v>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2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2949</v>
      </c>
      <c r="F98" s="181" t="s">
        <v>3269</v>
      </c>
      <c r="G98" s="182" t="s">
        <v>245</v>
      </c>
      <c r="H98" s="183">
        <v>2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3270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3271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460</v>
      </c>
      <c r="G101" s="200"/>
      <c r="H101" s="203">
        <v>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2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254</v>
      </c>
      <c r="D103" s="179" t="s">
        <v>242</v>
      </c>
      <c r="E103" s="180" t="s">
        <v>2954</v>
      </c>
      <c r="F103" s="181" t="s">
        <v>3237</v>
      </c>
      <c r="G103" s="182" t="s">
        <v>245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3272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3237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460</v>
      </c>
      <c r="G106" s="200"/>
      <c r="H106" s="203">
        <v>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22.25" customHeight="1">
      <c r="A108" s="35"/>
      <c r="B108" s="36"/>
      <c r="C108" s="179" t="s">
        <v>239</v>
      </c>
      <c r="D108" s="179" t="s">
        <v>242</v>
      </c>
      <c r="E108" s="180" t="s">
        <v>3075</v>
      </c>
      <c r="F108" s="181" t="s">
        <v>3273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3274</v>
      </c>
    </row>
    <row r="109" spans="1:65" s="2" customFormat="1" ht="18">
      <c r="A109" s="35"/>
      <c r="B109" s="36"/>
      <c r="C109" s="37"/>
      <c r="D109" s="192" t="s">
        <v>249</v>
      </c>
      <c r="E109" s="37"/>
      <c r="F109" s="193" t="s">
        <v>3273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9.75" customHeight="1">
      <c r="A113" s="35"/>
      <c r="B113" s="36"/>
      <c r="C113" s="179" t="s">
        <v>276</v>
      </c>
      <c r="D113" s="179" t="s">
        <v>242</v>
      </c>
      <c r="E113" s="180" t="s">
        <v>3078</v>
      </c>
      <c r="F113" s="181" t="s">
        <v>3243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3275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3276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22.25" customHeight="1">
      <c r="A118" s="35"/>
      <c r="B118" s="36"/>
      <c r="C118" s="179" t="s">
        <v>281</v>
      </c>
      <c r="D118" s="179" t="s">
        <v>242</v>
      </c>
      <c r="E118" s="180" t="s">
        <v>3080</v>
      </c>
      <c r="F118" s="181" t="s">
        <v>3277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3278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3277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9.75" customHeight="1">
      <c r="A123" s="35"/>
      <c r="B123" s="36"/>
      <c r="C123" s="179" t="s">
        <v>288</v>
      </c>
      <c r="D123" s="179" t="s">
        <v>242</v>
      </c>
      <c r="E123" s="180" t="s">
        <v>3083</v>
      </c>
      <c r="F123" s="181" t="s">
        <v>3251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3279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3251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22"/>
      <c r="N127" s="223"/>
      <c r="O127" s="223"/>
      <c r="P127" s="223"/>
      <c r="Q127" s="223"/>
      <c r="R127" s="223"/>
      <c r="S127" s="223"/>
      <c r="T127" s="224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7" customHeight="1">
      <c r="A128" s="35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password="C8E5" sheet="1" objects="1" scenarios="1"/>
  <autoFilter ref="C85:K12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2:BM18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192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3280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ROUND((SUM(BE86:BE187)),  2)</f>
        <v>0</v>
      </c>
      <c r="G35" s="35"/>
      <c r="H35" s="35"/>
      <c r="I35" s="125">
        <v>0.21</v>
      </c>
      <c r="J35" s="124">
        <f>ROUND(((SUM(BE86:BE187))*I35),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ROUND((SUM(BF86:BF187)),  2)</f>
        <v>0</v>
      </c>
      <c r="G36" s="35"/>
      <c r="H36" s="35"/>
      <c r="I36" s="125">
        <v>0.15</v>
      </c>
      <c r="J36" s="124">
        <f>ROUND(((SUM(BF86:BF187))*I36),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ROUND((SUM(BG86:BG187)),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ROUND((SUM(BH86:BH187)),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ROUND((SUM(BI86:BI187)),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07.8 - Místnost č.1.13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3281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07.8 - Místnost č.1.13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191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SUM(P88:P187)</f>
        <v>0</v>
      </c>
      <c r="Q87" s="171"/>
      <c r="R87" s="172">
        <f>SUM(R88:R187)</f>
        <v>0</v>
      </c>
      <c r="S87" s="171"/>
      <c r="T87" s="173">
        <f>SUM(T88:T187)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SUM(BK88:BK187)</f>
        <v>0</v>
      </c>
    </row>
    <row r="88" spans="1:65" s="2" customFormat="1" ht="30" customHeight="1">
      <c r="A88" s="35"/>
      <c r="B88" s="36"/>
      <c r="C88" s="179" t="s">
        <v>84</v>
      </c>
      <c r="D88" s="179" t="s">
        <v>242</v>
      </c>
      <c r="E88" s="180" t="s">
        <v>2949</v>
      </c>
      <c r="F88" s="181" t="s">
        <v>3070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3282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3283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30" customHeight="1">
      <c r="A93" s="35"/>
      <c r="B93" s="36"/>
      <c r="C93" s="179" t="s">
        <v>86</v>
      </c>
      <c r="D93" s="179" t="s">
        <v>242</v>
      </c>
      <c r="E93" s="180" t="s">
        <v>2983</v>
      </c>
      <c r="F93" s="181" t="s">
        <v>3070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3284</v>
      </c>
    </row>
    <row r="94" spans="1:65" s="2" customFormat="1" ht="18">
      <c r="A94" s="35"/>
      <c r="B94" s="36"/>
      <c r="C94" s="37"/>
      <c r="D94" s="192" t="s">
        <v>249</v>
      </c>
      <c r="E94" s="37"/>
      <c r="F94" s="193" t="s">
        <v>3283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2953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22.25" customHeight="1">
      <c r="A98" s="35"/>
      <c r="B98" s="36"/>
      <c r="C98" s="179" t="s">
        <v>260</v>
      </c>
      <c r="D98" s="179" t="s">
        <v>242</v>
      </c>
      <c r="E98" s="180" t="s">
        <v>2954</v>
      </c>
      <c r="F98" s="181" t="s">
        <v>3073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3285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3073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2957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22.25" customHeight="1">
      <c r="A103" s="35"/>
      <c r="B103" s="36"/>
      <c r="C103" s="179" t="s">
        <v>254</v>
      </c>
      <c r="D103" s="179" t="s">
        <v>242</v>
      </c>
      <c r="E103" s="180" t="s">
        <v>2987</v>
      </c>
      <c r="F103" s="181" t="s">
        <v>3073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3286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3073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2957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9.75" customHeight="1">
      <c r="A108" s="35"/>
      <c r="B108" s="36"/>
      <c r="C108" s="179" t="s">
        <v>239</v>
      </c>
      <c r="D108" s="179" t="s">
        <v>242</v>
      </c>
      <c r="E108" s="180" t="s">
        <v>3075</v>
      </c>
      <c r="F108" s="181" t="s">
        <v>3287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3288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3287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2957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19.75" customHeight="1">
      <c r="A113" s="35"/>
      <c r="B113" s="36"/>
      <c r="C113" s="179" t="s">
        <v>276</v>
      </c>
      <c r="D113" s="179" t="s">
        <v>242</v>
      </c>
      <c r="E113" s="180" t="s">
        <v>3200</v>
      </c>
      <c r="F113" s="181" t="s">
        <v>3287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3289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3287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2957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4.4" customHeight="1">
      <c r="A118" s="35"/>
      <c r="B118" s="36"/>
      <c r="C118" s="179" t="s">
        <v>281</v>
      </c>
      <c r="D118" s="179" t="s">
        <v>242</v>
      </c>
      <c r="E118" s="180" t="s">
        <v>3078</v>
      </c>
      <c r="F118" s="181" t="s">
        <v>3031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3290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3031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288</v>
      </c>
      <c r="D123" s="179" t="s">
        <v>242</v>
      </c>
      <c r="E123" s="180" t="s">
        <v>3202</v>
      </c>
      <c r="F123" s="181" t="s">
        <v>3031</v>
      </c>
      <c r="G123" s="182" t="s">
        <v>245</v>
      </c>
      <c r="H123" s="183">
        <v>1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3291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3031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84</v>
      </c>
      <c r="G126" s="200"/>
      <c r="H126" s="203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14.4" customHeight="1">
      <c r="A128" s="35"/>
      <c r="B128" s="36"/>
      <c r="C128" s="179" t="s">
        <v>294</v>
      </c>
      <c r="D128" s="179" t="s">
        <v>242</v>
      </c>
      <c r="E128" s="180" t="s">
        <v>3080</v>
      </c>
      <c r="F128" s="181" t="s">
        <v>3081</v>
      </c>
      <c r="G128" s="182" t="s">
        <v>245</v>
      </c>
      <c r="H128" s="183">
        <v>1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47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254</v>
      </c>
      <c r="AT128" s="190" t="s">
        <v>242</v>
      </c>
      <c r="AU128" s="190" t="s">
        <v>84</v>
      </c>
      <c r="AY128" s="18" t="s">
        <v>237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84</v>
      </c>
      <c r="BK128" s="191">
        <f>ROUND(I128*H128,2)</f>
        <v>0</v>
      </c>
      <c r="BL128" s="18" t="s">
        <v>254</v>
      </c>
      <c r="BM128" s="190" t="s">
        <v>3292</v>
      </c>
    </row>
    <row r="129" spans="1:65" s="2" customFormat="1" ht="10">
      <c r="A129" s="35"/>
      <c r="B129" s="36"/>
      <c r="C129" s="37"/>
      <c r="D129" s="192" t="s">
        <v>249</v>
      </c>
      <c r="E129" s="37"/>
      <c r="F129" s="193" t="s">
        <v>3081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84</v>
      </c>
    </row>
    <row r="130" spans="1:65" s="2" customFormat="1" ht="18">
      <c r="A130" s="35"/>
      <c r="B130" s="36"/>
      <c r="C130" s="37"/>
      <c r="D130" s="192" t="s">
        <v>345</v>
      </c>
      <c r="E130" s="37"/>
      <c r="F130" s="221" t="s">
        <v>2963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345</v>
      </c>
      <c r="AU130" s="18" t="s">
        <v>84</v>
      </c>
    </row>
    <row r="131" spans="1:65" s="13" customFormat="1" ht="10">
      <c r="B131" s="199"/>
      <c r="C131" s="200"/>
      <c r="D131" s="192" t="s">
        <v>252</v>
      </c>
      <c r="E131" s="201" t="s">
        <v>19</v>
      </c>
      <c r="F131" s="202" t="s">
        <v>84</v>
      </c>
      <c r="G131" s="200"/>
      <c r="H131" s="203">
        <v>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252</v>
      </c>
      <c r="AU131" s="209" t="s">
        <v>84</v>
      </c>
      <c r="AV131" s="13" t="s">
        <v>86</v>
      </c>
      <c r="AW131" s="13" t="s">
        <v>37</v>
      </c>
      <c r="AX131" s="13" t="s">
        <v>76</v>
      </c>
      <c r="AY131" s="209" t="s">
        <v>237</v>
      </c>
    </row>
    <row r="132" spans="1:65" s="14" customFormat="1" ht="10">
      <c r="B132" s="210"/>
      <c r="C132" s="211"/>
      <c r="D132" s="192" t="s">
        <v>252</v>
      </c>
      <c r="E132" s="212" t="s">
        <v>19</v>
      </c>
      <c r="F132" s="213" t="s">
        <v>253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252</v>
      </c>
      <c r="AU132" s="220" t="s">
        <v>84</v>
      </c>
      <c r="AV132" s="14" t="s">
        <v>254</v>
      </c>
      <c r="AW132" s="14" t="s">
        <v>37</v>
      </c>
      <c r="AX132" s="14" t="s">
        <v>84</v>
      </c>
      <c r="AY132" s="220" t="s">
        <v>237</v>
      </c>
    </row>
    <row r="133" spans="1:65" s="2" customFormat="1" ht="14.4" customHeight="1">
      <c r="A133" s="35"/>
      <c r="B133" s="36"/>
      <c r="C133" s="179" t="s">
        <v>299</v>
      </c>
      <c r="D133" s="179" t="s">
        <v>242</v>
      </c>
      <c r="E133" s="180" t="s">
        <v>3204</v>
      </c>
      <c r="F133" s="181" t="s">
        <v>3081</v>
      </c>
      <c r="G133" s="182" t="s">
        <v>245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47</v>
      </c>
      <c r="O133" s="65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254</v>
      </c>
      <c r="AT133" s="190" t="s">
        <v>242</v>
      </c>
      <c r="AU133" s="190" t="s">
        <v>84</v>
      </c>
      <c r="AY133" s="18" t="s">
        <v>237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84</v>
      </c>
      <c r="BK133" s="191">
        <f>ROUND(I133*H133,2)</f>
        <v>0</v>
      </c>
      <c r="BL133" s="18" t="s">
        <v>254</v>
      </c>
      <c r="BM133" s="190" t="s">
        <v>3293</v>
      </c>
    </row>
    <row r="134" spans="1:65" s="2" customFormat="1" ht="10">
      <c r="A134" s="35"/>
      <c r="B134" s="36"/>
      <c r="C134" s="37"/>
      <c r="D134" s="192" t="s">
        <v>249</v>
      </c>
      <c r="E134" s="37"/>
      <c r="F134" s="193" t="s">
        <v>3081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84</v>
      </c>
    </row>
    <row r="135" spans="1:65" s="2" customFormat="1" ht="18">
      <c r="A135" s="35"/>
      <c r="B135" s="36"/>
      <c r="C135" s="37"/>
      <c r="D135" s="192" t="s">
        <v>345</v>
      </c>
      <c r="E135" s="37"/>
      <c r="F135" s="221" t="s">
        <v>2963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345</v>
      </c>
      <c r="AU135" s="18" t="s">
        <v>84</v>
      </c>
    </row>
    <row r="136" spans="1:65" s="13" customFormat="1" ht="10">
      <c r="B136" s="199"/>
      <c r="C136" s="200"/>
      <c r="D136" s="192" t="s">
        <v>252</v>
      </c>
      <c r="E136" s="201" t="s">
        <v>19</v>
      </c>
      <c r="F136" s="202" t="s">
        <v>84</v>
      </c>
      <c r="G136" s="200"/>
      <c r="H136" s="203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252</v>
      </c>
      <c r="AU136" s="209" t="s">
        <v>84</v>
      </c>
      <c r="AV136" s="13" t="s">
        <v>86</v>
      </c>
      <c r="AW136" s="13" t="s">
        <v>37</v>
      </c>
      <c r="AX136" s="13" t="s">
        <v>76</v>
      </c>
      <c r="AY136" s="209" t="s">
        <v>237</v>
      </c>
    </row>
    <row r="137" spans="1:65" s="14" customFormat="1" ht="10">
      <c r="B137" s="210"/>
      <c r="C137" s="211"/>
      <c r="D137" s="192" t="s">
        <v>252</v>
      </c>
      <c r="E137" s="212" t="s">
        <v>19</v>
      </c>
      <c r="F137" s="213" t="s">
        <v>253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252</v>
      </c>
      <c r="AU137" s="220" t="s">
        <v>84</v>
      </c>
      <c r="AV137" s="14" t="s">
        <v>254</v>
      </c>
      <c r="AW137" s="14" t="s">
        <v>37</v>
      </c>
      <c r="AX137" s="14" t="s">
        <v>84</v>
      </c>
      <c r="AY137" s="220" t="s">
        <v>237</v>
      </c>
    </row>
    <row r="138" spans="1:65" s="2" customFormat="1" ht="22.25" customHeight="1">
      <c r="A138" s="35"/>
      <c r="B138" s="36"/>
      <c r="C138" s="179" t="s">
        <v>304</v>
      </c>
      <c r="D138" s="179" t="s">
        <v>242</v>
      </c>
      <c r="E138" s="180" t="s">
        <v>3083</v>
      </c>
      <c r="F138" s="181" t="s">
        <v>3084</v>
      </c>
      <c r="G138" s="182" t="s">
        <v>245</v>
      </c>
      <c r="H138" s="183">
        <v>1</v>
      </c>
      <c r="I138" s="184"/>
      <c r="J138" s="185">
        <f>ROUND(I138*H138,2)</f>
        <v>0</v>
      </c>
      <c r="K138" s="181" t="s">
        <v>19</v>
      </c>
      <c r="L138" s="40"/>
      <c r="M138" s="186" t="s">
        <v>19</v>
      </c>
      <c r="N138" s="187" t="s">
        <v>47</v>
      </c>
      <c r="O138" s="65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254</v>
      </c>
      <c r="AT138" s="190" t="s">
        <v>242</v>
      </c>
      <c r="AU138" s="190" t="s">
        <v>84</v>
      </c>
      <c r="AY138" s="18" t="s">
        <v>237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84</v>
      </c>
      <c r="BK138" s="191">
        <f>ROUND(I138*H138,2)</f>
        <v>0</v>
      </c>
      <c r="BL138" s="18" t="s">
        <v>254</v>
      </c>
      <c r="BM138" s="190" t="s">
        <v>3294</v>
      </c>
    </row>
    <row r="139" spans="1:65" s="2" customFormat="1" ht="10">
      <c r="A139" s="35"/>
      <c r="B139" s="36"/>
      <c r="C139" s="37"/>
      <c r="D139" s="192" t="s">
        <v>249</v>
      </c>
      <c r="E139" s="37"/>
      <c r="F139" s="193" t="s">
        <v>3086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84</v>
      </c>
    </row>
    <row r="140" spans="1:65" s="2" customFormat="1" ht="18">
      <c r="A140" s="35"/>
      <c r="B140" s="36"/>
      <c r="C140" s="37"/>
      <c r="D140" s="192" t="s">
        <v>345</v>
      </c>
      <c r="E140" s="37"/>
      <c r="F140" s="221" t="s">
        <v>2963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345</v>
      </c>
      <c r="AU140" s="18" t="s">
        <v>84</v>
      </c>
    </row>
    <row r="141" spans="1:65" s="13" customFormat="1" ht="10">
      <c r="B141" s="199"/>
      <c r="C141" s="200"/>
      <c r="D141" s="192" t="s">
        <v>252</v>
      </c>
      <c r="E141" s="201" t="s">
        <v>19</v>
      </c>
      <c r="F141" s="202" t="s">
        <v>84</v>
      </c>
      <c r="G141" s="200"/>
      <c r="H141" s="203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252</v>
      </c>
      <c r="AU141" s="209" t="s">
        <v>84</v>
      </c>
      <c r="AV141" s="13" t="s">
        <v>86</v>
      </c>
      <c r="AW141" s="13" t="s">
        <v>37</v>
      </c>
      <c r="AX141" s="13" t="s">
        <v>76</v>
      </c>
      <c r="AY141" s="209" t="s">
        <v>237</v>
      </c>
    </row>
    <row r="142" spans="1:65" s="14" customFormat="1" ht="10">
      <c r="B142" s="210"/>
      <c r="C142" s="211"/>
      <c r="D142" s="192" t="s">
        <v>252</v>
      </c>
      <c r="E142" s="212" t="s">
        <v>19</v>
      </c>
      <c r="F142" s="213" t="s">
        <v>253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252</v>
      </c>
      <c r="AU142" s="220" t="s">
        <v>84</v>
      </c>
      <c r="AV142" s="14" t="s">
        <v>254</v>
      </c>
      <c r="AW142" s="14" t="s">
        <v>37</v>
      </c>
      <c r="AX142" s="14" t="s">
        <v>84</v>
      </c>
      <c r="AY142" s="220" t="s">
        <v>237</v>
      </c>
    </row>
    <row r="143" spans="1:65" s="2" customFormat="1" ht="22.25" customHeight="1">
      <c r="A143" s="35"/>
      <c r="B143" s="36"/>
      <c r="C143" s="179" t="s">
        <v>309</v>
      </c>
      <c r="D143" s="179" t="s">
        <v>242</v>
      </c>
      <c r="E143" s="180" t="s">
        <v>3206</v>
      </c>
      <c r="F143" s="181" t="s">
        <v>3084</v>
      </c>
      <c r="G143" s="182" t="s">
        <v>245</v>
      </c>
      <c r="H143" s="183">
        <v>1</v>
      </c>
      <c r="I143" s="184"/>
      <c r="J143" s="185">
        <f>ROUND(I143*H143,2)</f>
        <v>0</v>
      </c>
      <c r="K143" s="181" t="s">
        <v>19</v>
      </c>
      <c r="L143" s="40"/>
      <c r="M143" s="186" t="s">
        <v>19</v>
      </c>
      <c r="N143" s="187" t="s">
        <v>47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254</v>
      </c>
      <c r="AT143" s="190" t="s">
        <v>242</v>
      </c>
      <c r="AU143" s="190" t="s">
        <v>84</v>
      </c>
      <c r="AY143" s="18" t="s">
        <v>237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84</v>
      </c>
      <c r="BK143" s="191">
        <f>ROUND(I143*H143,2)</f>
        <v>0</v>
      </c>
      <c r="BL143" s="18" t="s">
        <v>254</v>
      </c>
      <c r="BM143" s="190" t="s">
        <v>3295</v>
      </c>
    </row>
    <row r="144" spans="1:65" s="2" customFormat="1" ht="10">
      <c r="A144" s="35"/>
      <c r="B144" s="36"/>
      <c r="C144" s="37"/>
      <c r="D144" s="192" t="s">
        <v>249</v>
      </c>
      <c r="E144" s="37"/>
      <c r="F144" s="193" t="s">
        <v>3086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84</v>
      </c>
    </row>
    <row r="145" spans="1:65" s="2" customFormat="1" ht="18">
      <c r="A145" s="35"/>
      <c r="B145" s="36"/>
      <c r="C145" s="37"/>
      <c r="D145" s="192" t="s">
        <v>345</v>
      </c>
      <c r="E145" s="37"/>
      <c r="F145" s="221" t="s">
        <v>2963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345</v>
      </c>
      <c r="AU145" s="18" t="s">
        <v>84</v>
      </c>
    </row>
    <row r="146" spans="1:65" s="13" customFormat="1" ht="10">
      <c r="B146" s="199"/>
      <c r="C146" s="200"/>
      <c r="D146" s="192" t="s">
        <v>252</v>
      </c>
      <c r="E146" s="201" t="s">
        <v>19</v>
      </c>
      <c r="F146" s="202" t="s">
        <v>84</v>
      </c>
      <c r="G146" s="200"/>
      <c r="H146" s="203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252</v>
      </c>
      <c r="AU146" s="209" t="s">
        <v>84</v>
      </c>
      <c r="AV146" s="13" t="s">
        <v>86</v>
      </c>
      <c r="AW146" s="13" t="s">
        <v>37</v>
      </c>
      <c r="AX146" s="13" t="s">
        <v>76</v>
      </c>
      <c r="AY146" s="209" t="s">
        <v>237</v>
      </c>
    </row>
    <row r="147" spans="1:65" s="14" customFormat="1" ht="10">
      <c r="B147" s="210"/>
      <c r="C147" s="211"/>
      <c r="D147" s="192" t="s">
        <v>252</v>
      </c>
      <c r="E147" s="212" t="s">
        <v>19</v>
      </c>
      <c r="F147" s="213" t="s">
        <v>253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252</v>
      </c>
      <c r="AU147" s="220" t="s">
        <v>84</v>
      </c>
      <c r="AV147" s="14" t="s">
        <v>254</v>
      </c>
      <c r="AW147" s="14" t="s">
        <v>37</v>
      </c>
      <c r="AX147" s="14" t="s">
        <v>84</v>
      </c>
      <c r="AY147" s="220" t="s">
        <v>237</v>
      </c>
    </row>
    <row r="148" spans="1:65" s="2" customFormat="1" ht="14.4" customHeight="1">
      <c r="A148" s="35"/>
      <c r="B148" s="36"/>
      <c r="C148" s="179" t="s">
        <v>315</v>
      </c>
      <c r="D148" s="179" t="s">
        <v>242</v>
      </c>
      <c r="E148" s="180" t="s">
        <v>3087</v>
      </c>
      <c r="F148" s="181" t="s">
        <v>3088</v>
      </c>
      <c r="G148" s="182" t="s">
        <v>245</v>
      </c>
      <c r="H148" s="183">
        <v>1</v>
      </c>
      <c r="I148" s="184"/>
      <c r="J148" s="185">
        <f>ROUND(I148*H148,2)</f>
        <v>0</v>
      </c>
      <c r="K148" s="181" t="s">
        <v>19</v>
      </c>
      <c r="L148" s="40"/>
      <c r="M148" s="186" t="s">
        <v>19</v>
      </c>
      <c r="N148" s="187" t="s">
        <v>47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254</v>
      </c>
      <c r="AT148" s="190" t="s">
        <v>242</v>
      </c>
      <c r="AU148" s="190" t="s">
        <v>84</v>
      </c>
      <c r="AY148" s="18" t="s">
        <v>237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84</v>
      </c>
      <c r="BK148" s="191">
        <f>ROUND(I148*H148,2)</f>
        <v>0</v>
      </c>
      <c r="BL148" s="18" t="s">
        <v>254</v>
      </c>
      <c r="BM148" s="190" t="s">
        <v>3296</v>
      </c>
    </row>
    <row r="149" spans="1:65" s="2" customFormat="1" ht="10">
      <c r="A149" s="35"/>
      <c r="B149" s="36"/>
      <c r="C149" s="37"/>
      <c r="D149" s="192" t="s">
        <v>249</v>
      </c>
      <c r="E149" s="37"/>
      <c r="F149" s="193" t="s">
        <v>3090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249</v>
      </c>
      <c r="AU149" s="18" t="s">
        <v>84</v>
      </c>
    </row>
    <row r="150" spans="1:65" s="2" customFormat="1" ht="18">
      <c r="A150" s="35"/>
      <c r="B150" s="36"/>
      <c r="C150" s="37"/>
      <c r="D150" s="192" t="s">
        <v>345</v>
      </c>
      <c r="E150" s="37"/>
      <c r="F150" s="221" t="s">
        <v>2963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345</v>
      </c>
      <c r="AU150" s="18" t="s">
        <v>84</v>
      </c>
    </row>
    <row r="151" spans="1:65" s="13" customFormat="1" ht="10">
      <c r="B151" s="199"/>
      <c r="C151" s="200"/>
      <c r="D151" s="192" t="s">
        <v>252</v>
      </c>
      <c r="E151" s="201" t="s">
        <v>19</v>
      </c>
      <c r="F151" s="202" t="s">
        <v>84</v>
      </c>
      <c r="G151" s="200"/>
      <c r="H151" s="203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252</v>
      </c>
      <c r="AU151" s="209" t="s">
        <v>84</v>
      </c>
      <c r="AV151" s="13" t="s">
        <v>86</v>
      </c>
      <c r="AW151" s="13" t="s">
        <v>37</v>
      </c>
      <c r="AX151" s="13" t="s">
        <v>76</v>
      </c>
      <c r="AY151" s="209" t="s">
        <v>237</v>
      </c>
    </row>
    <row r="152" spans="1:65" s="14" customFormat="1" ht="10">
      <c r="B152" s="210"/>
      <c r="C152" s="211"/>
      <c r="D152" s="192" t="s">
        <v>252</v>
      </c>
      <c r="E152" s="212" t="s">
        <v>19</v>
      </c>
      <c r="F152" s="213" t="s">
        <v>253</v>
      </c>
      <c r="G152" s="211"/>
      <c r="H152" s="214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252</v>
      </c>
      <c r="AU152" s="220" t="s">
        <v>84</v>
      </c>
      <c r="AV152" s="14" t="s">
        <v>254</v>
      </c>
      <c r="AW152" s="14" t="s">
        <v>37</v>
      </c>
      <c r="AX152" s="14" t="s">
        <v>84</v>
      </c>
      <c r="AY152" s="220" t="s">
        <v>237</v>
      </c>
    </row>
    <row r="153" spans="1:65" s="2" customFormat="1" ht="14.4" customHeight="1">
      <c r="A153" s="35"/>
      <c r="B153" s="36"/>
      <c r="C153" s="179" t="s">
        <v>322</v>
      </c>
      <c r="D153" s="179" t="s">
        <v>242</v>
      </c>
      <c r="E153" s="180" t="s">
        <v>3208</v>
      </c>
      <c r="F153" s="181" t="s">
        <v>3088</v>
      </c>
      <c r="G153" s="182" t="s">
        <v>245</v>
      </c>
      <c r="H153" s="183">
        <v>1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47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254</v>
      </c>
      <c r="AT153" s="190" t="s">
        <v>242</v>
      </c>
      <c r="AU153" s="190" t="s">
        <v>84</v>
      </c>
      <c r="AY153" s="18" t="s">
        <v>237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84</v>
      </c>
      <c r="BK153" s="191">
        <f>ROUND(I153*H153,2)</f>
        <v>0</v>
      </c>
      <c r="BL153" s="18" t="s">
        <v>254</v>
      </c>
      <c r="BM153" s="190" t="s">
        <v>3297</v>
      </c>
    </row>
    <row r="154" spans="1:65" s="2" customFormat="1" ht="10">
      <c r="A154" s="35"/>
      <c r="B154" s="36"/>
      <c r="C154" s="37"/>
      <c r="D154" s="192" t="s">
        <v>249</v>
      </c>
      <c r="E154" s="37"/>
      <c r="F154" s="193" t="s">
        <v>3090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84</v>
      </c>
    </row>
    <row r="155" spans="1:65" s="2" customFormat="1" ht="18">
      <c r="A155" s="35"/>
      <c r="B155" s="36"/>
      <c r="C155" s="37"/>
      <c r="D155" s="192" t="s">
        <v>345</v>
      </c>
      <c r="E155" s="37"/>
      <c r="F155" s="221" t="s">
        <v>2963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345</v>
      </c>
      <c r="AU155" s="18" t="s">
        <v>84</v>
      </c>
    </row>
    <row r="156" spans="1:65" s="13" customFormat="1" ht="10">
      <c r="B156" s="199"/>
      <c r="C156" s="200"/>
      <c r="D156" s="192" t="s">
        <v>252</v>
      </c>
      <c r="E156" s="201" t="s">
        <v>19</v>
      </c>
      <c r="F156" s="202" t="s">
        <v>84</v>
      </c>
      <c r="G156" s="200"/>
      <c r="H156" s="203">
        <v>1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252</v>
      </c>
      <c r="AU156" s="209" t="s">
        <v>84</v>
      </c>
      <c r="AV156" s="13" t="s">
        <v>86</v>
      </c>
      <c r="AW156" s="13" t="s">
        <v>37</v>
      </c>
      <c r="AX156" s="13" t="s">
        <v>76</v>
      </c>
      <c r="AY156" s="209" t="s">
        <v>237</v>
      </c>
    </row>
    <row r="157" spans="1:65" s="14" customFormat="1" ht="10">
      <c r="B157" s="210"/>
      <c r="C157" s="211"/>
      <c r="D157" s="192" t="s">
        <v>252</v>
      </c>
      <c r="E157" s="212" t="s">
        <v>19</v>
      </c>
      <c r="F157" s="213" t="s">
        <v>253</v>
      </c>
      <c r="G157" s="211"/>
      <c r="H157" s="214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252</v>
      </c>
      <c r="AU157" s="220" t="s">
        <v>84</v>
      </c>
      <c r="AV157" s="14" t="s">
        <v>254</v>
      </c>
      <c r="AW157" s="14" t="s">
        <v>37</v>
      </c>
      <c r="AX157" s="14" t="s">
        <v>84</v>
      </c>
      <c r="AY157" s="220" t="s">
        <v>237</v>
      </c>
    </row>
    <row r="158" spans="1:65" s="2" customFormat="1" ht="14.4" customHeight="1">
      <c r="A158" s="35"/>
      <c r="B158" s="36"/>
      <c r="C158" s="179" t="s">
        <v>8</v>
      </c>
      <c r="D158" s="179" t="s">
        <v>242</v>
      </c>
      <c r="E158" s="180" t="s">
        <v>3098</v>
      </c>
      <c r="F158" s="181" t="s">
        <v>3298</v>
      </c>
      <c r="G158" s="182" t="s">
        <v>245</v>
      </c>
      <c r="H158" s="183">
        <v>1</v>
      </c>
      <c r="I158" s="184"/>
      <c r="J158" s="185">
        <f>ROUND(I158*H158,2)</f>
        <v>0</v>
      </c>
      <c r="K158" s="181" t="s">
        <v>19</v>
      </c>
      <c r="L158" s="40"/>
      <c r="M158" s="186" t="s">
        <v>19</v>
      </c>
      <c r="N158" s="187" t="s">
        <v>47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254</v>
      </c>
      <c r="AT158" s="190" t="s">
        <v>242</v>
      </c>
      <c r="AU158" s="190" t="s">
        <v>84</v>
      </c>
      <c r="AY158" s="18" t="s">
        <v>237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84</v>
      </c>
      <c r="BK158" s="191">
        <f>ROUND(I158*H158,2)</f>
        <v>0</v>
      </c>
      <c r="BL158" s="18" t="s">
        <v>254</v>
      </c>
      <c r="BM158" s="190" t="s">
        <v>3299</v>
      </c>
    </row>
    <row r="159" spans="1:65" s="2" customFormat="1" ht="10">
      <c r="A159" s="35"/>
      <c r="B159" s="36"/>
      <c r="C159" s="37"/>
      <c r="D159" s="192" t="s">
        <v>249</v>
      </c>
      <c r="E159" s="37"/>
      <c r="F159" s="193" t="s">
        <v>3300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84</v>
      </c>
    </row>
    <row r="160" spans="1:65" s="2" customFormat="1" ht="18">
      <c r="A160" s="35"/>
      <c r="B160" s="36"/>
      <c r="C160" s="37"/>
      <c r="D160" s="192" t="s">
        <v>345</v>
      </c>
      <c r="E160" s="37"/>
      <c r="F160" s="221" t="s">
        <v>2963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345</v>
      </c>
      <c r="AU160" s="18" t="s">
        <v>84</v>
      </c>
    </row>
    <row r="161" spans="1:65" s="13" customFormat="1" ht="10">
      <c r="B161" s="199"/>
      <c r="C161" s="200"/>
      <c r="D161" s="192" t="s">
        <v>252</v>
      </c>
      <c r="E161" s="201" t="s">
        <v>19</v>
      </c>
      <c r="F161" s="202" t="s">
        <v>84</v>
      </c>
      <c r="G161" s="200"/>
      <c r="H161" s="203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252</v>
      </c>
      <c r="AU161" s="209" t="s">
        <v>84</v>
      </c>
      <c r="AV161" s="13" t="s">
        <v>86</v>
      </c>
      <c r="AW161" s="13" t="s">
        <v>37</v>
      </c>
      <c r="AX161" s="13" t="s">
        <v>76</v>
      </c>
      <c r="AY161" s="209" t="s">
        <v>237</v>
      </c>
    </row>
    <row r="162" spans="1:65" s="14" customFormat="1" ht="10">
      <c r="B162" s="210"/>
      <c r="C162" s="211"/>
      <c r="D162" s="192" t="s">
        <v>252</v>
      </c>
      <c r="E162" s="212" t="s">
        <v>19</v>
      </c>
      <c r="F162" s="213" t="s">
        <v>253</v>
      </c>
      <c r="G162" s="211"/>
      <c r="H162" s="214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252</v>
      </c>
      <c r="AU162" s="220" t="s">
        <v>84</v>
      </c>
      <c r="AV162" s="14" t="s">
        <v>254</v>
      </c>
      <c r="AW162" s="14" t="s">
        <v>37</v>
      </c>
      <c r="AX162" s="14" t="s">
        <v>84</v>
      </c>
      <c r="AY162" s="220" t="s">
        <v>237</v>
      </c>
    </row>
    <row r="163" spans="1:65" s="2" customFormat="1" ht="14.4" customHeight="1">
      <c r="A163" s="35"/>
      <c r="B163" s="36"/>
      <c r="C163" s="179" t="s">
        <v>331</v>
      </c>
      <c r="D163" s="179" t="s">
        <v>242</v>
      </c>
      <c r="E163" s="180" t="s">
        <v>3214</v>
      </c>
      <c r="F163" s="181" t="s">
        <v>3298</v>
      </c>
      <c r="G163" s="182" t="s">
        <v>245</v>
      </c>
      <c r="H163" s="183">
        <v>1</v>
      </c>
      <c r="I163" s="184"/>
      <c r="J163" s="185">
        <f>ROUND(I163*H163,2)</f>
        <v>0</v>
      </c>
      <c r="K163" s="181" t="s">
        <v>19</v>
      </c>
      <c r="L163" s="40"/>
      <c r="M163" s="186" t="s">
        <v>19</v>
      </c>
      <c r="N163" s="187" t="s">
        <v>47</v>
      </c>
      <c r="O163" s="65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254</v>
      </c>
      <c r="AT163" s="190" t="s">
        <v>242</v>
      </c>
      <c r="AU163" s="190" t="s">
        <v>84</v>
      </c>
      <c r="AY163" s="18" t="s">
        <v>237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84</v>
      </c>
      <c r="BK163" s="191">
        <f>ROUND(I163*H163,2)</f>
        <v>0</v>
      </c>
      <c r="BL163" s="18" t="s">
        <v>254</v>
      </c>
      <c r="BM163" s="190" t="s">
        <v>3301</v>
      </c>
    </row>
    <row r="164" spans="1:65" s="2" customFormat="1" ht="10">
      <c r="A164" s="35"/>
      <c r="B164" s="36"/>
      <c r="C164" s="37"/>
      <c r="D164" s="192" t="s">
        <v>249</v>
      </c>
      <c r="E164" s="37"/>
      <c r="F164" s="193" t="s">
        <v>3300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249</v>
      </c>
      <c r="AU164" s="18" t="s">
        <v>84</v>
      </c>
    </row>
    <row r="165" spans="1:65" s="2" customFormat="1" ht="18">
      <c r="A165" s="35"/>
      <c r="B165" s="36"/>
      <c r="C165" s="37"/>
      <c r="D165" s="192" t="s">
        <v>345</v>
      </c>
      <c r="E165" s="37"/>
      <c r="F165" s="221" t="s">
        <v>2963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345</v>
      </c>
      <c r="AU165" s="18" t="s">
        <v>84</v>
      </c>
    </row>
    <row r="166" spans="1:65" s="13" customFormat="1" ht="10">
      <c r="B166" s="199"/>
      <c r="C166" s="200"/>
      <c r="D166" s="192" t="s">
        <v>252</v>
      </c>
      <c r="E166" s="201" t="s">
        <v>19</v>
      </c>
      <c r="F166" s="202" t="s">
        <v>84</v>
      </c>
      <c r="G166" s="200"/>
      <c r="H166" s="203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252</v>
      </c>
      <c r="AU166" s="209" t="s">
        <v>84</v>
      </c>
      <c r="AV166" s="13" t="s">
        <v>86</v>
      </c>
      <c r="AW166" s="13" t="s">
        <v>37</v>
      </c>
      <c r="AX166" s="13" t="s">
        <v>76</v>
      </c>
      <c r="AY166" s="209" t="s">
        <v>237</v>
      </c>
    </row>
    <row r="167" spans="1:65" s="14" customFormat="1" ht="10">
      <c r="B167" s="210"/>
      <c r="C167" s="211"/>
      <c r="D167" s="192" t="s">
        <v>252</v>
      </c>
      <c r="E167" s="212" t="s">
        <v>19</v>
      </c>
      <c r="F167" s="213" t="s">
        <v>253</v>
      </c>
      <c r="G167" s="211"/>
      <c r="H167" s="214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252</v>
      </c>
      <c r="AU167" s="220" t="s">
        <v>84</v>
      </c>
      <c r="AV167" s="14" t="s">
        <v>254</v>
      </c>
      <c r="AW167" s="14" t="s">
        <v>37</v>
      </c>
      <c r="AX167" s="14" t="s">
        <v>84</v>
      </c>
      <c r="AY167" s="220" t="s">
        <v>237</v>
      </c>
    </row>
    <row r="168" spans="1:65" s="2" customFormat="1" ht="22.25" customHeight="1">
      <c r="A168" s="35"/>
      <c r="B168" s="36"/>
      <c r="C168" s="179" t="s">
        <v>335</v>
      </c>
      <c r="D168" s="179" t="s">
        <v>242</v>
      </c>
      <c r="E168" s="180" t="s">
        <v>3101</v>
      </c>
      <c r="F168" s="181" t="s">
        <v>3102</v>
      </c>
      <c r="G168" s="182" t="s">
        <v>245</v>
      </c>
      <c r="H168" s="183">
        <v>1</v>
      </c>
      <c r="I168" s="184"/>
      <c r="J168" s="185">
        <f>ROUND(I168*H168,2)</f>
        <v>0</v>
      </c>
      <c r="K168" s="181" t="s">
        <v>19</v>
      </c>
      <c r="L168" s="40"/>
      <c r="M168" s="186" t="s">
        <v>19</v>
      </c>
      <c r="N168" s="187" t="s">
        <v>47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254</v>
      </c>
      <c r="AT168" s="190" t="s">
        <v>242</v>
      </c>
      <c r="AU168" s="190" t="s">
        <v>84</v>
      </c>
      <c r="AY168" s="18" t="s">
        <v>237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84</v>
      </c>
      <c r="BK168" s="191">
        <f>ROUND(I168*H168,2)</f>
        <v>0</v>
      </c>
      <c r="BL168" s="18" t="s">
        <v>254</v>
      </c>
      <c r="BM168" s="190" t="s">
        <v>3302</v>
      </c>
    </row>
    <row r="169" spans="1:65" s="2" customFormat="1" ht="18">
      <c r="A169" s="35"/>
      <c r="B169" s="36"/>
      <c r="C169" s="37"/>
      <c r="D169" s="192" t="s">
        <v>249</v>
      </c>
      <c r="E169" s="37"/>
      <c r="F169" s="193" t="s">
        <v>3104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249</v>
      </c>
      <c r="AU169" s="18" t="s">
        <v>84</v>
      </c>
    </row>
    <row r="170" spans="1:65" s="2" customFormat="1" ht="18">
      <c r="A170" s="35"/>
      <c r="B170" s="36"/>
      <c r="C170" s="37"/>
      <c r="D170" s="192" t="s">
        <v>345</v>
      </c>
      <c r="E170" s="37"/>
      <c r="F170" s="221" t="s">
        <v>2963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345</v>
      </c>
      <c r="AU170" s="18" t="s">
        <v>84</v>
      </c>
    </row>
    <row r="171" spans="1:65" s="13" customFormat="1" ht="10">
      <c r="B171" s="199"/>
      <c r="C171" s="200"/>
      <c r="D171" s="192" t="s">
        <v>252</v>
      </c>
      <c r="E171" s="201" t="s">
        <v>19</v>
      </c>
      <c r="F171" s="202" t="s">
        <v>84</v>
      </c>
      <c r="G171" s="200"/>
      <c r="H171" s="203">
        <v>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252</v>
      </c>
      <c r="AU171" s="209" t="s">
        <v>84</v>
      </c>
      <c r="AV171" s="13" t="s">
        <v>86</v>
      </c>
      <c r="AW171" s="13" t="s">
        <v>37</v>
      </c>
      <c r="AX171" s="13" t="s">
        <v>76</v>
      </c>
      <c r="AY171" s="209" t="s">
        <v>237</v>
      </c>
    </row>
    <row r="172" spans="1:65" s="14" customFormat="1" ht="10">
      <c r="B172" s="210"/>
      <c r="C172" s="211"/>
      <c r="D172" s="192" t="s">
        <v>252</v>
      </c>
      <c r="E172" s="212" t="s">
        <v>19</v>
      </c>
      <c r="F172" s="213" t="s">
        <v>253</v>
      </c>
      <c r="G172" s="211"/>
      <c r="H172" s="214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252</v>
      </c>
      <c r="AU172" s="220" t="s">
        <v>84</v>
      </c>
      <c r="AV172" s="14" t="s">
        <v>254</v>
      </c>
      <c r="AW172" s="14" t="s">
        <v>37</v>
      </c>
      <c r="AX172" s="14" t="s">
        <v>84</v>
      </c>
      <c r="AY172" s="220" t="s">
        <v>237</v>
      </c>
    </row>
    <row r="173" spans="1:65" s="2" customFormat="1" ht="22.25" customHeight="1">
      <c r="A173" s="35"/>
      <c r="B173" s="36"/>
      <c r="C173" s="179" t="s">
        <v>340</v>
      </c>
      <c r="D173" s="179" t="s">
        <v>242</v>
      </c>
      <c r="E173" s="180" t="s">
        <v>3303</v>
      </c>
      <c r="F173" s="181" t="s">
        <v>3102</v>
      </c>
      <c r="G173" s="182" t="s">
        <v>245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47</v>
      </c>
      <c r="O173" s="65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254</v>
      </c>
      <c r="AT173" s="190" t="s">
        <v>242</v>
      </c>
      <c r="AU173" s="190" t="s">
        <v>84</v>
      </c>
      <c r="AY173" s="18" t="s">
        <v>237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84</v>
      </c>
      <c r="BK173" s="191">
        <f>ROUND(I173*H173,2)</f>
        <v>0</v>
      </c>
      <c r="BL173" s="18" t="s">
        <v>254</v>
      </c>
      <c r="BM173" s="190" t="s">
        <v>3304</v>
      </c>
    </row>
    <row r="174" spans="1:65" s="2" customFormat="1" ht="18">
      <c r="A174" s="35"/>
      <c r="B174" s="36"/>
      <c r="C174" s="37"/>
      <c r="D174" s="192" t="s">
        <v>249</v>
      </c>
      <c r="E174" s="37"/>
      <c r="F174" s="193" t="s">
        <v>3104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84</v>
      </c>
    </row>
    <row r="175" spans="1:65" s="2" customFormat="1" ht="18">
      <c r="A175" s="35"/>
      <c r="B175" s="36"/>
      <c r="C175" s="37"/>
      <c r="D175" s="192" t="s">
        <v>345</v>
      </c>
      <c r="E175" s="37"/>
      <c r="F175" s="221" t="s">
        <v>2963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345</v>
      </c>
      <c r="AU175" s="18" t="s">
        <v>84</v>
      </c>
    </row>
    <row r="176" spans="1:65" s="13" customFormat="1" ht="10">
      <c r="B176" s="199"/>
      <c r="C176" s="200"/>
      <c r="D176" s="192" t="s">
        <v>252</v>
      </c>
      <c r="E176" s="201" t="s">
        <v>19</v>
      </c>
      <c r="F176" s="202" t="s">
        <v>84</v>
      </c>
      <c r="G176" s="200"/>
      <c r="H176" s="203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252</v>
      </c>
      <c r="AU176" s="209" t="s">
        <v>84</v>
      </c>
      <c r="AV176" s="13" t="s">
        <v>86</v>
      </c>
      <c r="AW176" s="13" t="s">
        <v>37</v>
      </c>
      <c r="AX176" s="13" t="s">
        <v>76</v>
      </c>
      <c r="AY176" s="209" t="s">
        <v>237</v>
      </c>
    </row>
    <row r="177" spans="1:65" s="14" customFormat="1" ht="10">
      <c r="B177" s="210"/>
      <c r="C177" s="211"/>
      <c r="D177" s="192" t="s">
        <v>252</v>
      </c>
      <c r="E177" s="212" t="s">
        <v>19</v>
      </c>
      <c r="F177" s="213" t="s">
        <v>253</v>
      </c>
      <c r="G177" s="211"/>
      <c r="H177" s="214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252</v>
      </c>
      <c r="AU177" s="220" t="s">
        <v>84</v>
      </c>
      <c r="AV177" s="14" t="s">
        <v>254</v>
      </c>
      <c r="AW177" s="14" t="s">
        <v>37</v>
      </c>
      <c r="AX177" s="14" t="s">
        <v>84</v>
      </c>
      <c r="AY177" s="220" t="s">
        <v>237</v>
      </c>
    </row>
    <row r="178" spans="1:65" s="2" customFormat="1" ht="22.25" customHeight="1">
      <c r="A178" s="35"/>
      <c r="B178" s="36"/>
      <c r="C178" s="179" t="s">
        <v>348</v>
      </c>
      <c r="D178" s="179" t="s">
        <v>242</v>
      </c>
      <c r="E178" s="180" t="s">
        <v>3105</v>
      </c>
      <c r="F178" s="181" t="s">
        <v>3106</v>
      </c>
      <c r="G178" s="182" t="s">
        <v>245</v>
      </c>
      <c r="H178" s="183">
        <v>6</v>
      </c>
      <c r="I178" s="184"/>
      <c r="J178" s="185">
        <f>ROUND(I178*H178,2)</f>
        <v>0</v>
      </c>
      <c r="K178" s="181" t="s">
        <v>19</v>
      </c>
      <c r="L178" s="40"/>
      <c r="M178" s="186" t="s">
        <v>19</v>
      </c>
      <c r="N178" s="187" t="s">
        <v>47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254</v>
      </c>
      <c r="AT178" s="190" t="s">
        <v>242</v>
      </c>
      <c r="AU178" s="190" t="s">
        <v>84</v>
      </c>
      <c r="AY178" s="18" t="s">
        <v>237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84</v>
      </c>
      <c r="BK178" s="191">
        <f>ROUND(I178*H178,2)</f>
        <v>0</v>
      </c>
      <c r="BL178" s="18" t="s">
        <v>254</v>
      </c>
      <c r="BM178" s="190" t="s">
        <v>3305</v>
      </c>
    </row>
    <row r="179" spans="1:65" s="2" customFormat="1" ht="18">
      <c r="A179" s="35"/>
      <c r="B179" s="36"/>
      <c r="C179" s="37"/>
      <c r="D179" s="192" t="s">
        <v>249</v>
      </c>
      <c r="E179" s="37"/>
      <c r="F179" s="193" t="s">
        <v>3108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84</v>
      </c>
    </row>
    <row r="180" spans="1:65" s="2" customFormat="1" ht="18">
      <c r="A180" s="35"/>
      <c r="B180" s="36"/>
      <c r="C180" s="37"/>
      <c r="D180" s="192" t="s">
        <v>345</v>
      </c>
      <c r="E180" s="37"/>
      <c r="F180" s="221" t="s">
        <v>2963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345</v>
      </c>
      <c r="AU180" s="18" t="s">
        <v>84</v>
      </c>
    </row>
    <row r="181" spans="1:65" s="13" customFormat="1" ht="10">
      <c r="B181" s="199"/>
      <c r="C181" s="200"/>
      <c r="D181" s="192" t="s">
        <v>252</v>
      </c>
      <c r="E181" s="201" t="s">
        <v>19</v>
      </c>
      <c r="F181" s="202" t="s">
        <v>276</v>
      </c>
      <c r="G181" s="200"/>
      <c r="H181" s="203">
        <v>6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252</v>
      </c>
      <c r="AU181" s="209" t="s">
        <v>84</v>
      </c>
      <c r="AV181" s="13" t="s">
        <v>86</v>
      </c>
      <c r="AW181" s="13" t="s">
        <v>37</v>
      </c>
      <c r="AX181" s="13" t="s">
        <v>76</v>
      </c>
      <c r="AY181" s="209" t="s">
        <v>237</v>
      </c>
    </row>
    <row r="182" spans="1:65" s="14" customFormat="1" ht="10">
      <c r="B182" s="210"/>
      <c r="C182" s="211"/>
      <c r="D182" s="192" t="s">
        <v>252</v>
      </c>
      <c r="E182" s="212" t="s">
        <v>19</v>
      </c>
      <c r="F182" s="213" t="s">
        <v>253</v>
      </c>
      <c r="G182" s="211"/>
      <c r="H182" s="214">
        <v>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252</v>
      </c>
      <c r="AU182" s="220" t="s">
        <v>84</v>
      </c>
      <c r="AV182" s="14" t="s">
        <v>254</v>
      </c>
      <c r="AW182" s="14" t="s">
        <v>37</v>
      </c>
      <c r="AX182" s="14" t="s">
        <v>84</v>
      </c>
      <c r="AY182" s="220" t="s">
        <v>237</v>
      </c>
    </row>
    <row r="183" spans="1:65" s="2" customFormat="1" ht="22.25" customHeight="1">
      <c r="A183" s="35"/>
      <c r="B183" s="36"/>
      <c r="C183" s="179" t="s">
        <v>355</v>
      </c>
      <c r="D183" s="179" t="s">
        <v>242</v>
      </c>
      <c r="E183" s="180" t="s">
        <v>3306</v>
      </c>
      <c r="F183" s="181" t="s">
        <v>3106</v>
      </c>
      <c r="G183" s="182" t="s">
        <v>245</v>
      </c>
      <c r="H183" s="183">
        <v>6</v>
      </c>
      <c r="I183" s="184"/>
      <c r="J183" s="185">
        <f>ROUND(I183*H183,2)</f>
        <v>0</v>
      </c>
      <c r="K183" s="181" t="s">
        <v>19</v>
      </c>
      <c r="L183" s="40"/>
      <c r="M183" s="186" t="s">
        <v>19</v>
      </c>
      <c r="N183" s="187" t="s">
        <v>47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254</v>
      </c>
      <c r="AT183" s="190" t="s">
        <v>242</v>
      </c>
      <c r="AU183" s="190" t="s">
        <v>84</v>
      </c>
      <c r="AY183" s="18" t="s">
        <v>237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84</v>
      </c>
      <c r="BK183" s="191">
        <f>ROUND(I183*H183,2)</f>
        <v>0</v>
      </c>
      <c r="BL183" s="18" t="s">
        <v>254</v>
      </c>
      <c r="BM183" s="190" t="s">
        <v>3307</v>
      </c>
    </row>
    <row r="184" spans="1:65" s="2" customFormat="1" ht="18">
      <c r="A184" s="35"/>
      <c r="B184" s="36"/>
      <c r="C184" s="37"/>
      <c r="D184" s="192" t="s">
        <v>249</v>
      </c>
      <c r="E184" s="37"/>
      <c r="F184" s="193" t="s">
        <v>3108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249</v>
      </c>
      <c r="AU184" s="18" t="s">
        <v>84</v>
      </c>
    </row>
    <row r="185" spans="1:65" s="2" customFormat="1" ht="18">
      <c r="A185" s="35"/>
      <c r="B185" s="36"/>
      <c r="C185" s="37"/>
      <c r="D185" s="192" t="s">
        <v>345</v>
      </c>
      <c r="E185" s="37"/>
      <c r="F185" s="221" t="s">
        <v>2963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345</v>
      </c>
      <c r="AU185" s="18" t="s">
        <v>84</v>
      </c>
    </row>
    <row r="186" spans="1:65" s="13" customFormat="1" ht="10">
      <c r="B186" s="199"/>
      <c r="C186" s="200"/>
      <c r="D186" s="192" t="s">
        <v>252</v>
      </c>
      <c r="E186" s="201" t="s">
        <v>19</v>
      </c>
      <c r="F186" s="202" t="s">
        <v>276</v>
      </c>
      <c r="G186" s="200"/>
      <c r="H186" s="203">
        <v>6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252</v>
      </c>
      <c r="AU186" s="209" t="s">
        <v>84</v>
      </c>
      <c r="AV186" s="13" t="s">
        <v>86</v>
      </c>
      <c r="AW186" s="13" t="s">
        <v>37</v>
      </c>
      <c r="AX186" s="13" t="s">
        <v>76</v>
      </c>
      <c r="AY186" s="209" t="s">
        <v>237</v>
      </c>
    </row>
    <row r="187" spans="1:65" s="14" customFormat="1" ht="10">
      <c r="B187" s="210"/>
      <c r="C187" s="211"/>
      <c r="D187" s="192" t="s">
        <v>252</v>
      </c>
      <c r="E187" s="212" t="s">
        <v>19</v>
      </c>
      <c r="F187" s="213" t="s">
        <v>253</v>
      </c>
      <c r="G187" s="211"/>
      <c r="H187" s="214">
        <v>6</v>
      </c>
      <c r="I187" s="215"/>
      <c r="J187" s="211"/>
      <c r="K187" s="211"/>
      <c r="L187" s="216"/>
      <c r="M187" s="222"/>
      <c r="N187" s="223"/>
      <c r="O187" s="223"/>
      <c r="P187" s="223"/>
      <c r="Q187" s="223"/>
      <c r="R187" s="223"/>
      <c r="S187" s="223"/>
      <c r="T187" s="224"/>
      <c r="AT187" s="220" t="s">
        <v>252</v>
      </c>
      <c r="AU187" s="220" t="s">
        <v>84</v>
      </c>
      <c r="AV187" s="14" t="s">
        <v>254</v>
      </c>
      <c r="AW187" s="14" t="s">
        <v>37</v>
      </c>
      <c r="AX187" s="14" t="s">
        <v>84</v>
      </c>
      <c r="AY187" s="220" t="s">
        <v>237</v>
      </c>
    </row>
    <row r="188" spans="1:65" s="2" customFormat="1" ht="7" customHeight="1">
      <c r="A188" s="35"/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password="C8E5" sheet="1" objects="1" scenarios="1"/>
  <autoFilter ref="C85:K18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fitToPage="1"/>
  </sheetPr>
  <dimension ref="A2:BM12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195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3308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ROUND((SUM(BE86:BE127)),  2)</f>
        <v>0</v>
      </c>
      <c r="G35" s="35"/>
      <c r="H35" s="35"/>
      <c r="I35" s="125">
        <v>0.21</v>
      </c>
      <c r="J35" s="124">
        <f>ROUND(((SUM(BE86:BE127))*I35),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ROUND((SUM(BF86:BF127)),  2)</f>
        <v>0</v>
      </c>
      <c r="G36" s="35"/>
      <c r="H36" s="35"/>
      <c r="I36" s="125">
        <v>0.15</v>
      </c>
      <c r="J36" s="124">
        <f>ROUND(((SUM(BF86:BF127))*I36),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ROUND((SUM(BG86:BG127)),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ROUND((SUM(BH86:BH127)),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ROUND((SUM(BI86:BI127)),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07.9 - Místnost č.1.15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3309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07.9 - Místnost č.1.15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194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SUM(P88:P127)</f>
        <v>0</v>
      </c>
      <c r="Q87" s="171"/>
      <c r="R87" s="172">
        <f>SUM(R88:R127)</f>
        <v>0</v>
      </c>
      <c r="S87" s="171"/>
      <c r="T87" s="173">
        <f>SUM(T88:T127)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SUM(BK88:BK127)</f>
        <v>0</v>
      </c>
    </row>
    <row r="88" spans="1:65" s="2" customFormat="1" ht="22.25" customHeight="1">
      <c r="A88" s="35"/>
      <c r="B88" s="36"/>
      <c r="C88" s="179" t="s">
        <v>294</v>
      </c>
      <c r="D88" s="179" t="s">
        <v>242</v>
      </c>
      <c r="E88" s="180" t="s">
        <v>2949</v>
      </c>
      <c r="F88" s="181" t="s">
        <v>3310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3311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3310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22.25" customHeight="1">
      <c r="A93" s="35"/>
      <c r="B93" s="36"/>
      <c r="C93" s="179" t="s">
        <v>260</v>
      </c>
      <c r="D93" s="179" t="s">
        <v>242</v>
      </c>
      <c r="E93" s="180" t="s">
        <v>2954</v>
      </c>
      <c r="F93" s="181" t="s">
        <v>3310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3312</v>
      </c>
    </row>
    <row r="94" spans="1:65" s="2" customFormat="1" ht="18">
      <c r="A94" s="35"/>
      <c r="B94" s="36"/>
      <c r="C94" s="37"/>
      <c r="D94" s="192" t="s">
        <v>249</v>
      </c>
      <c r="E94" s="37"/>
      <c r="F94" s="193" t="s">
        <v>3310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299</v>
      </c>
      <c r="D98" s="179" t="s">
        <v>242</v>
      </c>
      <c r="E98" s="180" t="s">
        <v>2959</v>
      </c>
      <c r="F98" s="181" t="s">
        <v>2960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3313</v>
      </c>
    </row>
    <row r="99" spans="1:65" s="2" customFormat="1" ht="18">
      <c r="A99" s="35"/>
      <c r="B99" s="36"/>
      <c r="C99" s="37"/>
      <c r="D99" s="192" t="s">
        <v>249</v>
      </c>
      <c r="E99" s="37"/>
      <c r="F99" s="193" t="s">
        <v>2962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9.75" customHeight="1">
      <c r="A103" s="35"/>
      <c r="B103" s="36"/>
      <c r="C103" s="179" t="s">
        <v>304</v>
      </c>
      <c r="D103" s="179" t="s">
        <v>242</v>
      </c>
      <c r="E103" s="180" t="s">
        <v>3005</v>
      </c>
      <c r="F103" s="181" t="s">
        <v>3314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3315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3314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14.4" customHeight="1">
      <c r="A108" s="35"/>
      <c r="B108" s="36"/>
      <c r="C108" s="179" t="s">
        <v>309</v>
      </c>
      <c r="D108" s="179" t="s">
        <v>242</v>
      </c>
      <c r="E108" s="180" t="s">
        <v>3009</v>
      </c>
      <c r="F108" s="181" t="s">
        <v>3316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3317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3318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22.25" customHeight="1">
      <c r="A113" s="35"/>
      <c r="B113" s="36"/>
      <c r="C113" s="179" t="s">
        <v>315</v>
      </c>
      <c r="D113" s="179" t="s">
        <v>242</v>
      </c>
      <c r="E113" s="180" t="s">
        <v>3319</v>
      </c>
      <c r="F113" s="181" t="s">
        <v>2968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3320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2968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19.75" customHeight="1">
      <c r="A118" s="35"/>
      <c r="B118" s="36"/>
      <c r="C118" s="179" t="s">
        <v>84</v>
      </c>
      <c r="D118" s="179" t="s">
        <v>242</v>
      </c>
      <c r="E118" s="180" t="s">
        <v>3012</v>
      </c>
      <c r="F118" s="181" t="s">
        <v>3321</v>
      </c>
      <c r="G118" s="182" t="s">
        <v>245</v>
      </c>
      <c r="H118" s="183">
        <v>1</v>
      </c>
      <c r="I118" s="184"/>
      <c r="J118" s="185">
        <f>ROUND(I118*H118,2)</f>
        <v>0</v>
      </c>
      <c r="K118" s="181" t="s">
        <v>19</v>
      </c>
      <c r="L118" s="40"/>
      <c r="M118" s="186" t="s">
        <v>19</v>
      </c>
      <c r="N118" s="187" t="s">
        <v>47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254</v>
      </c>
      <c r="AT118" s="190" t="s">
        <v>242</v>
      </c>
      <c r="AU118" s="190" t="s">
        <v>84</v>
      </c>
      <c r="AY118" s="18" t="s">
        <v>237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84</v>
      </c>
      <c r="BK118" s="191">
        <f>ROUND(I118*H118,2)</f>
        <v>0</v>
      </c>
      <c r="BL118" s="18" t="s">
        <v>254</v>
      </c>
      <c r="BM118" s="190" t="s">
        <v>3322</v>
      </c>
    </row>
    <row r="119" spans="1:65" s="2" customFormat="1" ht="10">
      <c r="A119" s="35"/>
      <c r="B119" s="36"/>
      <c r="C119" s="37"/>
      <c r="D119" s="192" t="s">
        <v>249</v>
      </c>
      <c r="E119" s="37"/>
      <c r="F119" s="193" t="s">
        <v>3321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84</v>
      </c>
    </row>
    <row r="120" spans="1:65" s="2" customFormat="1" ht="18">
      <c r="A120" s="35"/>
      <c r="B120" s="36"/>
      <c r="C120" s="37"/>
      <c r="D120" s="192" t="s">
        <v>345</v>
      </c>
      <c r="E120" s="37"/>
      <c r="F120" s="221" t="s">
        <v>2963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345</v>
      </c>
      <c r="AU120" s="18" t="s">
        <v>84</v>
      </c>
    </row>
    <row r="121" spans="1:65" s="13" customFormat="1" ht="10">
      <c r="B121" s="199"/>
      <c r="C121" s="200"/>
      <c r="D121" s="192" t="s">
        <v>252</v>
      </c>
      <c r="E121" s="201" t="s">
        <v>19</v>
      </c>
      <c r="F121" s="202" t="s">
        <v>84</v>
      </c>
      <c r="G121" s="200"/>
      <c r="H121" s="203">
        <v>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252</v>
      </c>
      <c r="AU121" s="209" t="s">
        <v>84</v>
      </c>
      <c r="AV121" s="13" t="s">
        <v>86</v>
      </c>
      <c r="AW121" s="13" t="s">
        <v>37</v>
      </c>
      <c r="AX121" s="13" t="s">
        <v>76</v>
      </c>
      <c r="AY121" s="209" t="s">
        <v>237</v>
      </c>
    </row>
    <row r="122" spans="1:65" s="14" customFormat="1" ht="10">
      <c r="B122" s="210"/>
      <c r="C122" s="211"/>
      <c r="D122" s="192" t="s">
        <v>252</v>
      </c>
      <c r="E122" s="212" t="s">
        <v>19</v>
      </c>
      <c r="F122" s="213" t="s">
        <v>253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252</v>
      </c>
      <c r="AU122" s="220" t="s">
        <v>84</v>
      </c>
      <c r="AV122" s="14" t="s">
        <v>254</v>
      </c>
      <c r="AW122" s="14" t="s">
        <v>37</v>
      </c>
      <c r="AX122" s="14" t="s">
        <v>84</v>
      </c>
      <c r="AY122" s="220" t="s">
        <v>237</v>
      </c>
    </row>
    <row r="123" spans="1:65" s="2" customFormat="1" ht="14.4" customHeight="1">
      <c r="A123" s="35"/>
      <c r="B123" s="36"/>
      <c r="C123" s="179" t="s">
        <v>86</v>
      </c>
      <c r="D123" s="179" t="s">
        <v>242</v>
      </c>
      <c r="E123" s="180" t="s">
        <v>3014</v>
      </c>
      <c r="F123" s="181" t="s">
        <v>3323</v>
      </c>
      <c r="G123" s="182" t="s">
        <v>245</v>
      </c>
      <c r="H123" s="183">
        <v>2</v>
      </c>
      <c r="I123" s="184"/>
      <c r="J123" s="185">
        <f>ROUND(I123*H123,2)</f>
        <v>0</v>
      </c>
      <c r="K123" s="181" t="s">
        <v>19</v>
      </c>
      <c r="L123" s="40"/>
      <c r="M123" s="186" t="s">
        <v>19</v>
      </c>
      <c r="N123" s="187" t="s">
        <v>47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254</v>
      </c>
      <c r="AT123" s="190" t="s">
        <v>242</v>
      </c>
      <c r="AU123" s="190" t="s">
        <v>84</v>
      </c>
      <c r="AY123" s="18" t="s">
        <v>237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84</v>
      </c>
      <c r="BK123" s="191">
        <f>ROUND(I123*H123,2)</f>
        <v>0</v>
      </c>
      <c r="BL123" s="18" t="s">
        <v>254</v>
      </c>
      <c r="BM123" s="190" t="s">
        <v>3324</v>
      </c>
    </row>
    <row r="124" spans="1:65" s="2" customFormat="1" ht="10">
      <c r="A124" s="35"/>
      <c r="B124" s="36"/>
      <c r="C124" s="37"/>
      <c r="D124" s="192" t="s">
        <v>249</v>
      </c>
      <c r="E124" s="37"/>
      <c r="F124" s="193" t="s">
        <v>3323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84</v>
      </c>
    </row>
    <row r="125" spans="1:65" s="2" customFormat="1" ht="18">
      <c r="A125" s="35"/>
      <c r="B125" s="36"/>
      <c r="C125" s="37"/>
      <c r="D125" s="192" t="s">
        <v>345</v>
      </c>
      <c r="E125" s="37"/>
      <c r="F125" s="221" t="s">
        <v>2963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345</v>
      </c>
      <c r="AU125" s="18" t="s">
        <v>84</v>
      </c>
    </row>
    <row r="126" spans="1:65" s="13" customFormat="1" ht="10">
      <c r="B126" s="199"/>
      <c r="C126" s="200"/>
      <c r="D126" s="192" t="s">
        <v>252</v>
      </c>
      <c r="E126" s="201" t="s">
        <v>19</v>
      </c>
      <c r="F126" s="202" t="s">
        <v>86</v>
      </c>
      <c r="G126" s="200"/>
      <c r="H126" s="203">
        <v>2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252</v>
      </c>
      <c r="AU126" s="209" t="s">
        <v>84</v>
      </c>
      <c r="AV126" s="13" t="s">
        <v>86</v>
      </c>
      <c r="AW126" s="13" t="s">
        <v>37</v>
      </c>
      <c r="AX126" s="13" t="s">
        <v>76</v>
      </c>
      <c r="AY126" s="209" t="s">
        <v>237</v>
      </c>
    </row>
    <row r="127" spans="1:65" s="14" customFormat="1" ht="10">
      <c r="B127" s="210"/>
      <c r="C127" s="211"/>
      <c r="D127" s="192" t="s">
        <v>252</v>
      </c>
      <c r="E127" s="212" t="s">
        <v>19</v>
      </c>
      <c r="F127" s="213" t="s">
        <v>253</v>
      </c>
      <c r="G127" s="211"/>
      <c r="H127" s="214">
        <v>2</v>
      </c>
      <c r="I127" s="215"/>
      <c r="J127" s="211"/>
      <c r="K127" s="211"/>
      <c r="L127" s="216"/>
      <c r="M127" s="222"/>
      <c r="N127" s="223"/>
      <c r="O127" s="223"/>
      <c r="P127" s="223"/>
      <c r="Q127" s="223"/>
      <c r="R127" s="223"/>
      <c r="S127" s="223"/>
      <c r="T127" s="224"/>
      <c r="AT127" s="220" t="s">
        <v>252</v>
      </c>
      <c r="AU127" s="220" t="s">
        <v>84</v>
      </c>
      <c r="AV127" s="14" t="s">
        <v>254</v>
      </c>
      <c r="AW127" s="14" t="s">
        <v>37</v>
      </c>
      <c r="AX127" s="14" t="s">
        <v>84</v>
      </c>
      <c r="AY127" s="220" t="s">
        <v>237</v>
      </c>
    </row>
    <row r="128" spans="1:65" s="2" customFormat="1" ht="7" customHeight="1">
      <c r="A128" s="35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password="C8E5" sheet="1" objects="1" scenarios="1"/>
  <autoFilter ref="C85:K12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pageSetUpPr fitToPage="1"/>
  </sheetPr>
  <dimension ref="A2:BM113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198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3325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ROUND((SUM(BE86:BE112)),  2)</f>
        <v>0</v>
      </c>
      <c r="G35" s="35"/>
      <c r="H35" s="35"/>
      <c r="I35" s="125">
        <v>0.21</v>
      </c>
      <c r="J35" s="124">
        <f>ROUND(((SUM(BE86:BE112))*I35),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ROUND((SUM(BF86:BF112)),  2)</f>
        <v>0</v>
      </c>
      <c r="G36" s="35"/>
      <c r="H36" s="35"/>
      <c r="I36" s="125">
        <v>0.15</v>
      </c>
      <c r="J36" s="124">
        <f>ROUND(((SUM(BF86:BF112))*I36),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ROUND((SUM(BG86:BG112)),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ROUND((SUM(BH86:BH112)),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ROUND((SUM(BI86:BI112)),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07.10 - Místnost č.1.16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3326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07.10 - Místnost č.1.16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197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SUM(P88:P112)</f>
        <v>0</v>
      </c>
      <c r="Q87" s="171"/>
      <c r="R87" s="172">
        <f>SUM(R88:R112)</f>
        <v>0</v>
      </c>
      <c r="S87" s="171"/>
      <c r="T87" s="173">
        <f>SUM(T88:T112)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SUM(BK88:BK112)</f>
        <v>0</v>
      </c>
    </row>
    <row r="88" spans="1:65" s="2" customFormat="1" ht="14.4" customHeight="1">
      <c r="A88" s="35"/>
      <c r="B88" s="36"/>
      <c r="C88" s="179" t="s">
        <v>86</v>
      </c>
      <c r="D88" s="179" t="s">
        <v>242</v>
      </c>
      <c r="E88" s="180" t="s">
        <v>2990</v>
      </c>
      <c r="F88" s="181" t="s">
        <v>3327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3328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3327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2963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260</v>
      </c>
      <c r="D93" s="179" t="s">
        <v>242</v>
      </c>
      <c r="E93" s="180" t="s">
        <v>2994</v>
      </c>
      <c r="F93" s="181" t="s">
        <v>3329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3330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3329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254</v>
      </c>
      <c r="D98" s="179" t="s">
        <v>242</v>
      </c>
      <c r="E98" s="180" t="s">
        <v>2997</v>
      </c>
      <c r="F98" s="181" t="s">
        <v>2998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3331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3000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14.4" customHeight="1">
      <c r="A103" s="35"/>
      <c r="B103" s="36"/>
      <c r="C103" s="179" t="s">
        <v>239</v>
      </c>
      <c r="D103" s="179" t="s">
        <v>242</v>
      </c>
      <c r="E103" s="180" t="s">
        <v>3001</v>
      </c>
      <c r="F103" s="181" t="s">
        <v>3002</v>
      </c>
      <c r="G103" s="182" t="s">
        <v>245</v>
      </c>
      <c r="H103" s="183">
        <v>2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3332</v>
      </c>
    </row>
    <row r="104" spans="1:65" s="2" customFormat="1" ht="18">
      <c r="A104" s="35"/>
      <c r="B104" s="36"/>
      <c r="C104" s="37"/>
      <c r="D104" s="192" t="s">
        <v>249</v>
      </c>
      <c r="E104" s="37"/>
      <c r="F104" s="193" t="s">
        <v>3333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86</v>
      </c>
      <c r="G106" s="200"/>
      <c r="H106" s="203">
        <v>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22.25" customHeight="1">
      <c r="A108" s="35"/>
      <c r="B108" s="36"/>
      <c r="C108" s="179" t="s">
        <v>84</v>
      </c>
      <c r="D108" s="179" t="s">
        <v>242</v>
      </c>
      <c r="E108" s="180" t="s">
        <v>3334</v>
      </c>
      <c r="F108" s="181" t="s">
        <v>3335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3336</v>
      </c>
    </row>
    <row r="109" spans="1:65" s="2" customFormat="1" ht="10">
      <c r="A109" s="35"/>
      <c r="B109" s="36"/>
      <c r="C109" s="37"/>
      <c r="D109" s="192" t="s">
        <v>249</v>
      </c>
      <c r="E109" s="37"/>
      <c r="F109" s="193" t="s">
        <v>3335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22"/>
      <c r="N112" s="223"/>
      <c r="O112" s="223"/>
      <c r="P112" s="223"/>
      <c r="Q112" s="223"/>
      <c r="R112" s="223"/>
      <c r="S112" s="223"/>
      <c r="T112" s="224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31" s="2" customFormat="1" ht="7" customHeight="1">
      <c r="A113" s="35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0"/>
      <c r="M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</sheetData>
  <sheetProtection password="C8E5" sheet="1" objects="1" scenarios="1"/>
  <autoFilter ref="C85:K11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2:BM9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201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3337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ROUND((SUM(BE86:BE97)),  2)</f>
        <v>0</v>
      </c>
      <c r="G35" s="35"/>
      <c r="H35" s="35"/>
      <c r="I35" s="125">
        <v>0.21</v>
      </c>
      <c r="J35" s="124">
        <f>ROUND(((SUM(BE86:BE97))*I35),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ROUND((SUM(BF86:BF97)),  2)</f>
        <v>0</v>
      </c>
      <c r="G36" s="35"/>
      <c r="H36" s="35"/>
      <c r="I36" s="125">
        <v>0.15</v>
      </c>
      <c r="J36" s="124">
        <f>ROUND(((SUM(BF86:BF97))*I36),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ROUND((SUM(BG86:BG97)),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ROUND((SUM(BH86:BH97)),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ROUND((SUM(BI86:BI97)),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07.11 - Místnost č.1.18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3338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07.11 - Místnost č.1.18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200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SUM(P88:P97)</f>
        <v>0</v>
      </c>
      <c r="Q87" s="171"/>
      <c r="R87" s="172">
        <f>SUM(R88:R97)</f>
        <v>0</v>
      </c>
      <c r="S87" s="171"/>
      <c r="T87" s="173">
        <f>SUM(T88:T97)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SUM(BK88:BK97)</f>
        <v>0</v>
      </c>
    </row>
    <row r="88" spans="1:65" s="2" customFormat="1" ht="19.75" customHeight="1">
      <c r="A88" s="35"/>
      <c r="B88" s="36"/>
      <c r="C88" s="179" t="s">
        <v>84</v>
      </c>
      <c r="D88" s="179" t="s">
        <v>242</v>
      </c>
      <c r="E88" s="180" t="s">
        <v>3005</v>
      </c>
      <c r="F88" s="181" t="s">
        <v>3339</v>
      </c>
      <c r="G88" s="182" t="s">
        <v>245</v>
      </c>
      <c r="H88" s="183">
        <v>2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3340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3339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2963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86</v>
      </c>
      <c r="G91" s="200"/>
      <c r="H91" s="203">
        <v>2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2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3009</v>
      </c>
      <c r="F93" s="181" t="s">
        <v>3341</v>
      </c>
      <c r="G93" s="182" t="s">
        <v>245</v>
      </c>
      <c r="H93" s="183">
        <v>2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3342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3341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86</v>
      </c>
      <c r="G96" s="200"/>
      <c r="H96" s="203">
        <v>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51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2</v>
      </c>
      <c r="I97" s="215"/>
      <c r="J97" s="211"/>
      <c r="K97" s="211"/>
      <c r="L97" s="216"/>
      <c r="M97" s="222"/>
      <c r="N97" s="223"/>
      <c r="O97" s="223"/>
      <c r="P97" s="223"/>
      <c r="Q97" s="223"/>
      <c r="R97" s="223"/>
      <c r="S97" s="223"/>
      <c r="T97" s="224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51" s="2" customFormat="1" ht="7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password="C8E5" sheet="1" objects="1" scenarios="1"/>
  <autoFilter ref="C85:K9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fitToPage="1"/>
  </sheetPr>
  <dimension ref="A2:BM118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204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3343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ROUND((SUM(BE86:BE117)),  2)</f>
        <v>0</v>
      </c>
      <c r="G35" s="35"/>
      <c r="H35" s="35"/>
      <c r="I35" s="125">
        <v>0.21</v>
      </c>
      <c r="J35" s="124">
        <f>ROUND(((SUM(BE86:BE117))*I35),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ROUND((SUM(BF86:BF117)),  2)</f>
        <v>0</v>
      </c>
      <c r="G36" s="35"/>
      <c r="H36" s="35"/>
      <c r="I36" s="125">
        <v>0.15</v>
      </c>
      <c r="J36" s="124">
        <f>ROUND(((SUM(BF86:BF117))*I36),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ROUND((SUM(BG86:BG117)),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ROUND((SUM(BH86:BH117)),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ROUND((SUM(BI86:BI117)),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07.12 - Místnost č.1.22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3344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07.12 - Místnost č.1.22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203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SUM(P88:P117)</f>
        <v>0</v>
      </c>
      <c r="Q87" s="171"/>
      <c r="R87" s="172">
        <f>SUM(R88:R117)</f>
        <v>0</v>
      </c>
      <c r="S87" s="171"/>
      <c r="T87" s="173">
        <f>SUM(T88:T117)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SUM(BK88:BK117)</f>
        <v>0</v>
      </c>
    </row>
    <row r="88" spans="1:65" s="2" customFormat="1" ht="22.25" customHeight="1">
      <c r="A88" s="35"/>
      <c r="B88" s="36"/>
      <c r="C88" s="179" t="s">
        <v>84</v>
      </c>
      <c r="D88" s="179" t="s">
        <v>242</v>
      </c>
      <c r="E88" s="180" t="s">
        <v>3075</v>
      </c>
      <c r="F88" s="181" t="s">
        <v>3345</v>
      </c>
      <c r="G88" s="182" t="s">
        <v>245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3346</v>
      </c>
    </row>
    <row r="89" spans="1:65" s="2" customFormat="1" ht="18">
      <c r="A89" s="35"/>
      <c r="B89" s="36"/>
      <c r="C89" s="37"/>
      <c r="D89" s="192" t="s">
        <v>249</v>
      </c>
      <c r="E89" s="37"/>
      <c r="F89" s="193" t="s">
        <v>3345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2953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9.75" customHeight="1">
      <c r="A93" s="35"/>
      <c r="B93" s="36"/>
      <c r="C93" s="179" t="s">
        <v>86</v>
      </c>
      <c r="D93" s="179" t="s">
        <v>242</v>
      </c>
      <c r="E93" s="180" t="s">
        <v>2949</v>
      </c>
      <c r="F93" s="181" t="s">
        <v>3347</v>
      </c>
      <c r="G93" s="182" t="s">
        <v>245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3348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3347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2" customFormat="1" ht="18">
      <c r="A95" s="35"/>
      <c r="B95" s="36"/>
      <c r="C95" s="37"/>
      <c r="D95" s="192" t="s">
        <v>345</v>
      </c>
      <c r="E95" s="37"/>
      <c r="F95" s="221" t="s">
        <v>2963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345</v>
      </c>
      <c r="AU95" s="18" t="s">
        <v>84</v>
      </c>
    </row>
    <row r="96" spans="1:65" s="13" customFormat="1" ht="10">
      <c r="B96" s="199"/>
      <c r="C96" s="200"/>
      <c r="D96" s="192" t="s">
        <v>252</v>
      </c>
      <c r="E96" s="201" t="s">
        <v>19</v>
      </c>
      <c r="F96" s="202" t="s">
        <v>84</v>
      </c>
      <c r="G96" s="200"/>
      <c r="H96" s="203">
        <v>1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252</v>
      </c>
      <c r="AU96" s="209" t="s">
        <v>84</v>
      </c>
      <c r="AV96" s="13" t="s">
        <v>86</v>
      </c>
      <c r="AW96" s="13" t="s">
        <v>37</v>
      </c>
      <c r="AX96" s="13" t="s">
        <v>76</v>
      </c>
      <c r="AY96" s="209" t="s">
        <v>237</v>
      </c>
    </row>
    <row r="97" spans="1:65" s="14" customFormat="1" ht="10">
      <c r="B97" s="210"/>
      <c r="C97" s="211"/>
      <c r="D97" s="192" t="s">
        <v>252</v>
      </c>
      <c r="E97" s="212" t="s">
        <v>19</v>
      </c>
      <c r="F97" s="213" t="s">
        <v>253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252</v>
      </c>
      <c r="AU97" s="220" t="s">
        <v>84</v>
      </c>
      <c r="AV97" s="14" t="s">
        <v>254</v>
      </c>
      <c r="AW97" s="14" t="s">
        <v>37</v>
      </c>
      <c r="AX97" s="14" t="s">
        <v>84</v>
      </c>
      <c r="AY97" s="220" t="s">
        <v>237</v>
      </c>
    </row>
    <row r="98" spans="1:65" s="2" customFormat="1" ht="14.4" customHeight="1">
      <c r="A98" s="35"/>
      <c r="B98" s="36"/>
      <c r="C98" s="179" t="s">
        <v>260</v>
      </c>
      <c r="D98" s="179" t="s">
        <v>242</v>
      </c>
      <c r="E98" s="180" t="s">
        <v>2954</v>
      </c>
      <c r="F98" s="181" t="s">
        <v>3349</v>
      </c>
      <c r="G98" s="182" t="s">
        <v>245</v>
      </c>
      <c r="H98" s="183">
        <v>1</v>
      </c>
      <c r="I98" s="184"/>
      <c r="J98" s="185">
        <f>ROUND(I98*H98,2)</f>
        <v>0</v>
      </c>
      <c r="K98" s="181" t="s">
        <v>19</v>
      </c>
      <c r="L98" s="40"/>
      <c r="M98" s="186" t="s">
        <v>19</v>
      </c>
      <c r="N98" s="187" t="s">
        <v>47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254</v>
      </c>
      <c r="AT98" s="190" t="s">
        <v>242</v>
      </c>
      <c r="AU98" s="190" t="s">
        <v>84</v>
      </c>
      <c r="AY98" s="18" t="s">
        <v>237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84</v>
      </c>
      <c r="BK98" s="191">
        <f>ROUND(I98*H98,2)</f>
        <v>0</v>
      </c>
      <c r="BL98" s="18" t="s">
        <v>254</v>
      </c>
      <c r="BM98" s="190" t="s">
        <v>3350</v>
      </c>
    </row>
    <row r="99" spans="1:65" s="2" customFormat="1" ht="10">
      <c r="A99" s="35"/>
      <c r="B99" s="36"/>
      <c r="C99" s="37"/>
      <c r="D99" s="192" t="s">
        <v>249</v>
      </c>
      <c r="E99" s="37"/>
      <c r="F99" s="193" t="s">
        <v>3349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84</v>
      </c>
    </row>
    <row r="100" spans="1:65" s="2" customFormat="1" ht="18">
      <c r="A100" s="35"/>
      <c r="B100" s="36"/>
      <c r="C100" s="37"/>
      <c r="D100" s="192" t="s">
        <v>345</v>
      </c>
      <c r="E100" s="37"/>
      <c r="F100" s="221" t="s">
        <v>2963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345</v>
      </c>
      <c r="AU100" s="18" t="s">
        <v>84</v>
      </c>
    </row>
    <row r="101" spans="1:65" s="13" customFormat="1" ht="10">
      <c r="B101" s="199"/>
      <c r="C101" s="200"/>
      <c r="D101" s="192" t="s">
        <v>252</v>
      </c>
      <c r="E101" s="201" t="s">
        <v>19</v>
      </c>
      <c r="F101" s="202" t="s">
        <v>84</v>
      </c>
      <c r="G101" s="200"/>
      <c r="H101" s="203">
        <v>1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252</v>
      </c>
      <c r="AU101" s="209" t="s">
        <v>84</v>
      </c>
      <c r="AV101" s="13" t="s">
        <v>86</v>
      </c>
      <c r="AW101" s="13" t="s">
        <v>37</v>
      </c>
      <c r="AX101" s="13" t="s">
        <v>76</v>
      </c>
      <c r="AY101" s="209" t="s">
        <v>237</v>
      </c>
    </row>
    <row r="102" spans="1:65" s="14" customFormat="1" ht="10">
      <c r="B102" s="210"/>
      <c r="C102" s="211"/>
      <c r="D102" s="192" t="s">
        <v>252</v>
      </c>
      <c r="E102" s="212" t="s">
        <v>19</v>
      </c>
      <c r="F102" s="213" t="s">
        <v>253</v>
      </c>
      <c r="G102" s="211"/>
      <c r="H102" s="214">
        <v>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252</v>
      </c>
      <c r="AU102" s="220" t="s">
        <v>84</v>
      </c>
      <c r="AV102" s="14" t="s">
        <v>254</v>
      </c>
      <c r="AW102" s="14" t="s">
        <v>37</v>
      </c>
      <c r="AX102" s="14" t="s">
        <v>84</v>
      </c>
      <c r="AY102" s="220" t="s">
        <v>237</v>
      </c>
    </row>
    <row r="103" spans="1:65" s="2" customFormat="1" ht="22.25" customHeight="1">
      <c r="A103" s="35"/>
      <c r="B103" s="36"/>
      <c r="C103" s="179" t="s">
        <v>254</v>
      </c>
      <c r="D103" s="179" t="s">
        <v>242</v>
      </c>
      <c r="E103" s="180" t="s">
        <v>2959</v>
      </c>
      <c r="F103" s="181" t="s">
        <v>3351</v>
      </c>
      <c r="G103" s="182" t="s">
        <v>245</v>
      </c>
      <c r="H103" s="183">
        <v>1</v>
      </c>
      <c r="I103" s="184"/>
      <c r="J103" s="185">
        <f>ROUND(I103*H103,2)</f>
        <v>0</v>
      </c>
      <c r="K103" s="181" t="s">
        <v>19</v>
      </c>
      <c r="L103" s="40"/>
      <c r="M103" s="186" t="s">
        <v>19</v>
      </c>
      <c r="N103" s="187" t="s">
        <v>47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254</v>
      </c>
      <c r="AT103" s="190" t="s">
        <v>242</v>
      </c>
      <c r="AU103" s="190" t="s">
        <v>84</v>
      </c>
      <c r="AY103" s="18" t="s">
        <v>237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84</v>
      </c>
      <c r="BK103" s="191">
        <f>ROUND(I103*H103,2)</f>
        <v>0</v>
      </c>
      <c r="BL103" s="18" t="s">
        <v>254</v>
      </c>
      <c r="BM103" s="190" t="s">
        <v>3352</v>
      </c>
    </row>
    <row r="104" spans="1:65" s="2" customFormat="1" ht="10">
      <c r="A104" s="35"/>
      <c r="B104" s="36"/>
      <c r="C104" s="37"/>
      <c r="D104" s="192" t="s">
        <v>249</v>
      </c>
      <c r="E104" s="37"/>
      <c r="F104" s="193" t="s">
        <v>3351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249</v>
      </c>
      <c r="AU104" s="18" t="s">
        <v>84</v>
      </c>
    </row>
    <row r="105" spans="1:65" s="2" customFormat="1" ht="18">
      <c r="A105" s="35"/>
      <c r="B105" s="36"/>
      <c r="C105" s="37"/>
      <c r="D105" s="192" t="s">
        <v>345</v>
      </c>
      <c r="E105" s="37"/>
      <c r="F105" s="221" t="s">
        <v>2963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345</v>
      </c>
      <c r="AU105" s="18" t="s">
        <v>84</v>
      </c>
    </row>
    <row r="106" spans="1:65" s="13" customFormat="1" ht="10">
      <c r="B106" s="199"/>
      <c r="C106" s="200"/>
      <c r="D106" s="192" t="s">
        <v>252</v>
      </c>
      <c r="E106" s="201" t="s">
        <v>19</v>
      </c>
      <c r="F106" s="202" t="s">
        <v>84</v>
      </c>
      <c r="G106" s="200"/>
      <c r="H106" s="203">
        <v>1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252</v>
      </c>
      <c r="AU106" s="209" t="s">
        <v>84</v>
      </c>
      <c r="AV106" s="13" t="s">
        <v>86</v>
      </c>
      <c r="AW106" s="13" t="s">
        <v>37</v>
      </c>
      <c r="AX106" s="13" t="s">
        <v>76</v>
      </c>
      <c r="AY106" s="209" t="s">
        <v>237</v>
      </c>
    </row>
    <row r="107" spans="1:65" s="14" customFormat="1" ht="10">
      <c r="B107" s="210"/>
      <c r="C107" s="211"/>
      <c r="D107" s="192" t="s">
        <v>252</v>
      </c>
      <c r="E107" s="212" t="s">
        <v>19</v>
      </c>
      <c r="F107" s="213" t="s">
        <v>253</v>
      </c>
      <c r="G107" s="211"/>
      <c r="H107" s="214">
        <v>1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252</v>
      </c>
      <c r="AU107" s="220" t="s">
        <v>84</v>
      </c>
      <c r="AV107" s="14" t="s">
        <v>254</v>
      </c>
      <c r="AW107" s="14" t="s">
        <v>37</v>
      </c>
      <c r="AX107" s="14" t="s">
        <v>84</v>
      </c>
      <c r="AY107" s="220" t="s">
        <v>237</v>
      </c>
    </row>
    <row r="108" spans="1:65" s="2" customFormat="1" ht="22.25" customHeight="1">
      <c r="A108" s="35"/>
      <c r="B108" s="36"/>
      <c r="C108" s="179" t="s">
        <v>239</v>
      </c>
      <c r="D108" s="179" t="s">
        <v>242</v>
      </c>
      <c r="E108" s="180" t="s">
        <v>2964</v>
      </c>
      <c r="F108" s="181" t="s">
        <v>3353</v>
      </c>
      <c r="G108" s="182" t="s">
        <v>245</v>
      </c>
      <c r="H108" s="183">
        <v>1</v>
      </c>
      <c r="I108" s="184"/>
      <c r="J108" s="185">
        <f>ROUND(I108*H108,2)</f>
        <v>0</v>
      </c>
      <c r="K108" s="181" t="s">
        <v>19</v>
      </c>
      <c r="L108" s="40"/>
      <c r="M108" s="186" t="s">
        <v>19</v>
      </c>
      <c r="N108" s="187" t="s">
        <v>47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254</v>
      </c>
      <c r="AT108" s="190" t="s">
        <v>242</v>
      </c>
      <c r="AU108" s="190" t="s">
        <v>84</v>
      </c>
      <c r="AY108" s="18" t="s">
        <v>237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84</v>
      </c>
      <c r="BK108" s="191">
        <f>ROUND(I108*H108,2)</f>
        <v>0</v>
      </c>
      <c r="BL108" s="18" t="s">
        <v>254</v>
      </c>
      <c r="BM108" s="190" t="s">
        <v>3354</v>
      </c>
    </row>
    <row r="109" spans="1:65" s="2" customFormat="1" ht="18">
      <c r="A109" s="35"/>
      <c r="B109" s="36"/>
      <c r="C109" s="37"/>
      <c r="D109" s="192" t="s">
        <v>249</v>
      </c>
      <c r="E109" s="37"/>
      <c r="F109" s="193" t="s">
        <v>3353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84</v>
      </c>
    </row>
    <row r="110" spans="1:65" s="2" customFormat="1" ht="18">
      <c r="A110" s="35"/>
      <c r="B110" s="36"/>
      <c r="C110" s="37"/>
      <c r="D110" s="192" t="s">
        <v>345</v>
      </c>
      <c r="E110" s="37"/>
      <c r="F110" s="221" t="s">
        <v>2963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345</v>
      </c>
      <c r="AU110" s="18" t="s">
        <v>84</v>
      </c>
    </row>
    <row r="111" spans="1:65" s="13" customFormat="1" ht="10">
      <c r="B111" s="199"/>
      <c r="C111" s="200"/>
      <c r="D111" s="192" t="s">
        <v>252</v>
      </c>
      <c r="E111" s="201" t="s">
        <v>19</v>
      </c>
      <c r="F111" s="202" t="s">
        <v>84</v>
      </c>
      <c r="G111" s="200"/>
      <c r="H111" s="203">
        <v>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252</v>
      </c>
      <c r="AU111" s="209" t="s">
        <v>84</v>
      </c>
      <c r="AV111" s="13" t="s">
        <v>86</v>
      </c>
      <c r="AW111" s="13" t="s">
        <v>37</v>
      </c>
      <c r="AX111" s="13" t="s">
        <v>76</v>
      </c>
      <c r="AY111" s="209" t="s">
        <v>237</v>
      </c>
    </row>
    <row r="112" spans="1:65" s="14" customFormat="1" ht="10">
      <c r="B112" s="210"/>
      <c r="C112" s="211"/>
      <c r="D112" s="192" t="s">
        <v>252</v>
      </c>
      <c r="E112" s="212" t="s">
        <v>19</v>
      </c>
      <c r="F112" s="213" t="s">
        <v>253</v>
      </c>
      <c r="G112" s="211"/>
      <c r="H112" s="214">
        <v>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252</v>
      </c>
      <c r="AU112" s="220" t="s">
        <v>84</v>
      </c>
      <c r="AV112" s="14" t="s">
        <v>254</v>
      </c>
      <c r="AW112" s="14" t="s">
        <v>37</v>
      </c>
      <c r="AX112" s="14" t="s">
        <v>84</v>
      </c>
      <c r="AY112" s="220" t="s">
        <v>237</v>
      </c>
    </row>
    <row r="113" spans="1:65" s="2" customFormat="1" ht="22.25" customHeight="1">
      <c r="A113" s="35"/>
      <c r="B113" s="36"/>
      <c r="C113" s="179" t="s">
        <v>276</v>
      </c>
      <c r="D113" s="179" t="s">
        <v>242</v>
      </c>
      <c r="E113" s="180" t="s">
        <v>2966</v>
      </c>
      <c r="F113" s="181" t="s">
        <v>2968</v>
      </c>
      <c r="G113" s="182" t="s">
        <v>245</v>
      </c>
      <c r="H113" s="183">
        <v>1</v>
      </c>
      <c r="I113" s="184"/>
      <c r="J113" s="185">
        <f>ROUND(I113*H113,2)</f>
        <v>0</v>
      </c>
      <c r="K113" s="181" t="s">
        <v>19</v>
      </c>
      <c r="L113" s="40"/>
      <c r="M113" s="186" t="s">
        <v>19</v>
      </c>
      <c r="N113" s="187" t="s">
        <v>47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254</v>
      </c>
      <c r="AT113" s="190" t="s">
        <v>242</v>
      </c>
      <c r="AU113" s="190" t="s">
        <v>84</v>
      </c>
      <c r="AY113" s="18" t="s">
        <v>237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84</v>
      </c>
      <c r="BK113" s="191">
        <f>ROUND(I113*H113,2)</f>
        <v>0</v>
      </c>
      <c r="BL113" s="18" t="s">
        <v>254</v>
      </c>
      <c r="BM113" s="190" t="s">
        <v>3355</v>
      </c>
    </row>
    <row r="114" spans="1:65" s="2" customFormat="1" ht="10">
      <c r="A114" s="35"/>
      <c r="B114" s="36"/>
      <c r="C114" s="37"/>
      <c r="D114" s="192" t="s">
        <v>249</v>
      </c>
      <c r="E114" s="37"/>
      <c r="F114" s="193" t="s">
        <v>2968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84</v>
      </c>
    </row>
    <row r="115" spans="1:65" s="2" customFormat="1" ht="18">
      <c r="A115" s="35"/>
      <c r="B115" s="36"/>
      <c r="C115" s="37"/>
      <c r="D115" s="192" t="s">
        <v>345</v>
      </c>
      <c r="E115" s="37"/>
      <c r="F115" s="221" t="s">
        <v>2963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345</v>
      </c>
      <c r="AU115" s="18" t="s">
        <v>84</v>
      </c>
    </row>
    <row r="116" spans="1:65" s="13" customFormat="1" ht="10">
      <c r="B116" s="199"/>
      <c r="C116" s="200"/>
      <c r="D116" s="192" t="s">
        <v>252</v>
      </c>
      <c r="E116" s="201" t="s">
        <v>19</v>
      </c>
      <c r="F116" s="202" t="s">
        <v>84</v>
      </c>
      <c r="G116" s="200"/>
      <c r="H116" s="203">
        <v>1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252</v>
      </c>
      <c r="AU116" s="209" t="s">
        <v>84</v>
      </c>
      <c r="AV116" s="13" t="s">
        <v>86</v>
      </c>
      <c r="AW116" s="13" t="s">
        <v>37</v>
      </c>
      <c r="AX116" s="13" t="s">
        <v>76</v>
      </c>
      <c r="AY116" s="209" t="s">
        <v>237</v>
      </c>
    </row>
    <row r="117" spans="1:65" s="14" customFormat="1" ht="10">
      <c r="B117" s="210"/>
      <c r="C117" s="211"/>
      <c r="D117" s="192" t="s">
        <v>252</v>
      </c>
      <c r="E117" s="212" t="s">
        <v>19</v>
      </c>
      <c r="F117" s="213" t="s">
        <v>253</v>
      </c>
      <c r="G117" s="211"/>
      <c r="H117" s="214">
        <v>1</v>
      </c>
      <c r="I117" s="215"/>
      <c r="J117" s="211"/>
      <c r="K117" s="211"/>
      <c r="L117" s="216"/>
      <c r="M117" s="222"/>
      <c r="N117" s="223"/>
      <c r="O117" s="223"/>
      <c r="P117" s="223"/>
      <c r="Q117" s="223"/>
      <c r="R117" s="223"/>
      <c r="S117" s="223"/>
      <c r="T117" s="224"/>
      <c r="AT117" s="220" t="s">
        <v>252</v>
      </c>
      <c r="AU117" s="220" t="s">
        <v>84</v>
      </c>
      <c r="AV117" s="14" t="s">
        <v>254</v>
      </c>
      <c r="AW117" s="14" t="s">
        <v>37</v>
      </c>
      <c r="AX117" s="14" t="s">
        <v>84</v>
      </c>
      <c r="AY117" s="220" t="s">
        <v>237</v>
      </c>
    </row>
    <row r="118" spans="1:65" s="2" customFormat="1" ht="7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password="C8E5" sheet="1" objects="1" scenarios="1"/>
  <autoFilter ref="C85:K11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fitToPage="1"/>
  </sheetPr>
  <dimension ref="A2:BM102"/>
  <sheetViews>
    <sheetView showGridLines="0" workbookViewId="0"/>
  </sheetViews>
  <sheetFormatPr defaultRowHeight="14.5"/>
  <cols>
    <col min="1" max="1" width="8.88671875" style="1" customWidth="1"/>
    <col min="2" max="2" width="1.109375" style="1" customWidth="1"/>
    <col min="3" max="3" width="4.44140625" style="1" customWidth="1"/>
    <col min="4" max="4" width="4.554687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8671875" style="1" customWidth="1"/>
    <col min="10" max="11" width="23.88671875" style="1" customWidth="1"/>
    <col min="12" max="12" width="10" style="1" customWidth="1"/>
    <col min="13" max="13" width="11.5546875" style="1" hidden="1" customWidth="1"/>
    <col min="14" max="14" width="9.109375" style="1" hidden="1"/>
    <col min="15" max="20" width="15.109375" style="1" hidden="1" customWidth="1"/>
    <col min="21" max="21" width="17.44140625" style="1" hidden="1" customWidth="1"/>
    <col min="22" max="22" width="13.109375" style="1" customWidth="1"/>
    <col min="23" max="23" width="17.44140625" style="1" customWidth="1"/>
    <col min="24" max="24" width="13.109375" style="1" customWidth="1"/>
    <col min="25" max="25" width="16" style="1" customWidth="1"/>
    <col min="26" max="26" width="11.6640625" style="1" customWidth="1"/>
    <col min="27" max="27" width="16" style="1" customWidth="1"/>
    <col min="28" max="28" width="17.44140625" style="1" customWidth="1"/>
    <col min="29" max="29" width="11.6640625" style="1" customWidth="1"/>
    <col min="30" max="30" width="16" style="1" customWidth="1"/>
    <col min="31" max="31" width="17.44140625" style="1" customWidth="1"/>
    <col min="44" max="65" width="9.109375" style="1" hidden="1"/>
  </cols>
  <sheetData>
    <row r="2" spans="1:46" s="1" customFormat="1" ht="37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207</v>
      </c>
    </row>
    <row r="3" spans="1:46" s="1" customFormat="1" ht="7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5" customHeight="1">
      <c r="B4" s="21"/>
      <c r="D4" s="111" t="s">
        <v>208</v>
      </c>
      <c r="L4" s="21"/>
      <c r="M4" s="112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4.4" customHeight="1">
      <c r="B7" s="21"/>
      <c r="E7" s="377" t="str">
        <f>'Rekapitulace stavby'!K6</f>
        <v>Vytvoření laboratoří FŽP- UNICRE</v>
      </c>
      <c r="F7" s="378"/>
      <c r="G7" s="378"/>
      <c r="H7" s="378"/>
      <c r="L7" s="21"/>
    </row>
    <row r="8" spans="1:46" s="1" customFormat="1" ht="12" customHeight="1">
      <c r="B8" s="21"/>
      <c r="D8" s="113" t="s">
        <v>209</v>
      </c>
      <c r="L8" s="21"/>
    </row>
    <row r="9" spans="1:46" s="2" customFormat="1" ht="14.4" customHeight="1">
      <c r="A9" s="35"/>
      <c r="B9" s="40"/>
      <c r="C9" s="35"/>
      <c r="D9" s="35"/>
      <c r="E9" s="377" t="s">
        <v>2946</v>
      </c>
      <c r="F9" s="380"/>
      <c r="G9" s="380"/>
      <c r="H9" s="380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380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5.65" customHeight="1">
      <c r="A11" s="35"/>
      <c r="B11" s="40"/>
      <c r="C11" s="35"/>
      <c r="D11" s="35"/>
      <c r="E11" s="379" t="s">
        <v>3356</v>
      </c>
      <c r="F11" s="380"/>
      <c r="G11" s="380"/>
      <c r="H11" s="380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10. 5. 2023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1" t="str">
        <f>'Rekapitulace stavby'!E14</f>
        <v>Vyplň údaj</v>
      </c>
      <c r="F20" s="382"/>
      <c r="G20" s="382"/>
      <c r="H20" s="382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39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35</v>
      </c>
      <c r="F26" s="35"/>
      <c r="G26" s="35"/>
      <c r="H26" s="35"/>
      <c r="I26" s="113" t="s">
        <v>29</v>
      </c>
      <c r="J26" s="104" t="s">
        <v>40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41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4.4" customHeight="1">
      <c r="A29" s="116"/>
      <c r="B29" s="117"/>
      <c r="C29" s="116"/>
      <c r="D29" s="116"/>
      <c r="E29" s="383" t="s">
        <v>19</v>
      </c>
      <c r="F29" s="383"/>
      <c r="G29" s="383"/>
      <c r="H29" s="383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7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ROUND((SUM(BE86:BE101)),  2)</f>
        <v>0</v>
      </c>
      <c r="G35" s="35"/>
      <c r="H35" s="35"/>
      <c r="I35" s="125">
        <v>0.21</v>
      </c>
      <c r="J35" s="124">
        <f>ROUND(((SUM(BE86:BE101))*I35),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ROUND((SUM(BF86:BF101)),  2)</f>
        <v>0</v>
      </c>
      <c r="G36" s="35"/>
      <c r="H36" s="35"/>
      <c r="I36" s="125">
        <v>0.15</v>
      </c>
      <c r="J36" s="124">
        <f>ROUND(((SUM(BF86:BF101))*I36),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ROUND((SUM(BG86:BG101)),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ROUND((SUM(BH86:BH101)),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ROUND((SUM(BI86:BI101)),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4" t="s">
        <v>211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4.4" customHeight="1">
      <c r="A50" s="35"/>
      <c r="B50" s="36"/>
      <c r="C50" s="37"/>
      <c r="D50" s="37"/>
      <c r="E50" s="384" t="str">
        <f>E7</f>
        <v>Vytvoření laboratoří FŽP- UNICRE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4.4" customHeight="1">
      <c r="A52" s="35"/>
      <c r="B52" s="36"/>
      <c r="C52" s="37"/>
      <c r="D52" s="37"/>
      <c r="E52" s="384" t="s">
        <v>2946</v>
      </c>
      <c r="F52" s="386"/>
      <c r="G52" s="386"/>
      <c r="H52" s="386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380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5" customHeight="1">
      <c r="A54" s="35"/>
      <c r="B54" s="36"/>
      <c r="C54" s="37"/>
      <c r="D54" s="37"/>
      <c r="E54" s="358" t="str">
        <f>E11</f>
        <v>SO 07.13 - Ostatní, montáže, doprava</v>
      </c>
      <c r="F54" s="386"/>
      <c r="G54" s="386"/>
      <c r="H54" s="386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Ústí nad Labem</v>
      </c>
      <c r="G56" s="37"/>
      <c r="H56" s="37"/>
      <c r="I56" s="30" t="s">
        <v>23</v>
      </c>
      <c r="J56" s="60" t="str">
        <f>IF(J14="","",J14)</f>
        <v>10. 5. 2023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.75" customHeight="1">
      <c r="A58" s="35"/>
      <c r="B58" s="36"/>
      <c r="C58" s="30" t="s">
        <v>25</v>
      </c>
      <c r="D58" s="37"/>
      <c r="E58" s="37"/>
      <c r="F58" s="28" t="str">
        <f>E17</f>
        <v>UJEP, Pasteurova 3632/15, 400 96 Ústí nad Labem</v>
      </c>
      <c r="G58" s="37"/>
      <c r="H58" s="37"/>
      <c r="I58" s="30" t="s">
        <v>33</v>
      </c>
      <c r="J58" s="33" t="str">
        <f>E23</f>
        <v>Correct BC, s.r.o., El.Krásnohorské 1339/15, UL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7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Correct BC, s.r.o., El.Krásnohorské 1339/15, UL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212</v>
      </c>
      <c r="D61" s="138"/>
      <c r="E61" s="138"/>
      <c r="F61" s="138"/>
      <c r="G61" s="138"/>
      <c r="H61" s="138"/>
      <c r="I61" s="138"/>
      <c r="J61" s="139" t="s">
        <v>213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214</v>
      </c>
    </row>
    <row r="64" spans="1:47" s="9" customFormat="1" ht="25" customHeight="1">
      <c r="B64" s="141"/>
      <c r="C64" s="142"/>
      <c r="D64" s="143" t="s">
        <v>3357</v>
      </c>
      <c r="E64" s="144"/>
      <c r="F64" s="144"/>
      <c r="G64" s="144"/>
      <c r="H64" s="144"/>
      <c r="I64" s="144"/>
      <c r="J64" s="145">
        <f>J87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222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" customHeight="1">
      <c r="A74" s="35"/>
      <c r="B74" s="36"/>
      <c r="C74" s="37"/>
      <c r="D74" s="37"/>
      <c r="E74" s="384" t="str">
        <f>E7</f>
        <v>Vytvoření laboratoří FŽP- UNICRE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4.4" customHeight="1">
      <c r="A76" s="35"/>
      <c r="B76" s="36"/>
      <c r="C76" s="37"/>
      <c r="D76" s="37"/>
      <c r="E76" s="384" t="s">
        <v>2946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380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5" customHeight="1">
      <c r="A78" s="35"/>
      <c r="B78" s="36"/>
      <c r="C78" s="37"/>
      <c r="D78" s="37"/>
      <c r="E78" s="358" t="str">
        <f>E11</f>
        <v>SO 07.13 - Ostatní, montáže, doprava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Ústí nad Labem</v>
      </c>
      <c r="G80" s="37"/>
      <c r="H80" s="37"/>
      <c r="I80" s="30" t="s">
        <v>23</v>
      </c>
      <c r="J80" s="60" t="str">
        <f>IF(J14="","",J14)</f>
        <v>10. 5. 2023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75" customHeight="1">
      <c r="A82" s="35"/>
      <c r="B82" s="36"/>
      <c r="C82" s="30" t="s">
        <v>25</v>
      </c>
      <c r="D82" s="37"/>
      <c r="E82" s="37"/>
      <c r="F82" s="28" t="str">
        <f>E17</f>
        <v>UJEP, Pasteurova 3632/15, 400 96 Ústí nad Labem</v>
      </c>
      <c r="G82" s="37"/>
      <c r="H82" s="37"/>
      <c r="I82" s="30" t="s">
        <v>33</v>
      </c>
      <c r="J82" s="33" t="str">
        <f>E23</f>
        <v>Correct BC, s.r.o., El.Krásnohorské 1339/15, UL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75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Correct BC, s.r.o., El.Krásnohorské 1339/15, UL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2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223</v>
      </c>
      <c r="D85" s="155" t="s">
        <v>61</v>
      </c>
      <c r="E85" s="155" t="s">
        <v>57</v>
      </c>
      <c r="F85" s="155" t="s">
        <v>58</v>
      </c>
      <c r="G85" s="155" t="s">
        <v>224</v>
      </c>
      <c r="H85" s="155" t="s">
        <v>225</v>
      </c>
      <c r="I85" s="155" t="s">
        <v>226</v>
      </c>
      <c r="J85" s="155" t="s">
        <v>213</v>
      </c>
      <c r="K85" s="156" t="s">
        <v>227</v>
      </c>
      <c r="L85" s="157"/>
      <c r="M85" s="69" t="s">
        <v>19</v>
      </c>
      <c r="N85" s="70" t="s">
        <v>46</v>
      </c>
      <c r="O85" s="70" t="s">
        <v>228</v>
      </c>
      <c r="P85" s="70" t="s">
        <v>229</v>
      </c>
      <c r="Q85" s="70" t="s">
        <v>230</v>
      </c>
      <c r="R85" s="70" t="s">
        <v>231</v>
      </c>
      <c r="S85" s="70" t="s">
        <v>232</v>
      </c>
      <c r="T85" s="71" t="s">
        <v>233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75" customHeight="1">
      <c r="A86" s="35"/>
      <c r="B86" s="36"/>
      <c r="C86" s="76" t="s">
        <v>234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0</v>
      </c>
      <c r="S86" s="73"/>
      <c r="T86" s="161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75</v>
      </c>
      <c r="AU86" s="18" t="s">
        <v>214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75</v>
      </c>
      <c r="E87" s="166" t="s">
        <v>2030</v>
      </c>
      <c r="F87" s="166" t="s">
        <v>206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SUM(P88:P101)</f>
        <v>0</v>
      </c>
      <c r="Q87" s="171"/>
      <c r="R87" s="172">
        <f>SUM(R88:R101)</f>
        <v>0</v>
      </c>
      <c r="S87" s="171"/>
      <c r="T87" s="173">
        <f>SUM(T88:T101)</f>
        <v>0</v>
      </c>
      <c r="AR87" s="174" t="s">
        <v>86</v>
      </c>
      <c r="AT87" s="175" t="s">
        <v>75</v>
      </c>
      <c r="AU87" s="175" t="s">
        <v>76</v>
      </c>
      <c r="AY87" s="174" t="s">
        <v>237</v>
      </c>
      <c r="BK87" s="176">
        <f>SUM(BK88:BK101)</f>
        <v>0</v>
      </c>
    </row>
    <row r="88" spans="1:65" s="2" customFormat="1" ht="22.25" customHeight="1">
      <c r="A88" s="35"/>
      <c r="B88" s="36"/>
      <c r="C88" s="179" t="s">
        <v>84</v>
      </c>
      <c r="D88" s="179" t="s">
        <v>242</v>
      </c>
      <c r="E88" s="180" t="s">
        <v>3159</v>
      </c>
      <c r="F88" s="181" t="s">
        <v>3358</v>
      </c>
      <c r="G88" s="182" t="s">
        <v>312</v>
      </c>
      <c r="H88" s="183">
        <v>1</v>
      </c>
      <c r="I88" s="184"/>
      <c r="J88" s="185">
        <f>ROUND(I88*H88,2)</f>
        <v>0</v>
      </c>
      <c r="K88" s="181" t="s">
        <v>19</v>
      </c>
      <c r="L88" s="40"/>
      <c r="M88" s="186" t="s">
        <v>19</v>
      </c>
      <c r="N88" s="187" t="s">
        <v>47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254</v>
      </c>
      <c r="AT88" s="190" t="s">
        <v>242</v>
      </c>
      <c r="AU88" s="190" t="s">
        <v>84</v>
      </c>
      <c r="AY88" s="18" t="s">
        <v>237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84</v>
      </c>
      <c r="BK88" s="191">
        <f>ROUND(I88*H88,2)</f>
        <v>0</v>
      </c>
      <c r="BL88" s="18" t="s">
        <v>254</v>
      </c>
      <c r="BM88" s="190" t="s">
        <v>3359</v>
      </c>
    </row>
    <row r="89" spans="1:65" s="2" customFormat="1" ht="10">
      <c r="A89" s="35"/>
      <c r="B89" s="36"/>
      <c r="C89" s="37"/>
      <c r="D89" s="192" t="s">
        <v>249</v>
      </c>
      <c r="E89" s="37"/>
      <c r="F89" s="193" t="s">
        <v>3358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249</v>
      </c>
      <c r="AU89" s="18" t="s">
        <v>84</v>
      </c>
    </row>
    <row r="90" spans="1:65" s="2" customFormat="1" ht="18">
      <c r="A90" s="35"/>
      <c r="B90" s="36"/>
      <c r="C90" s="37"/>
      <c r="D90" s="192" t="s">
        <v>345</v>
      </c>
      <c r="E90" s="37"/>
      <c r="F90" s="221" t="s">
        <v>3360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345</v>
      </c>
      <c r="AU90" s="18" t="s">
        <v>84</v>
      </c>
    </row>
    <row r="91" spans="1:65" s="13" customFormat="1" ht="10">
      <c r="B91" s="199"/>
      <c r="C91" s="200"/>
      <c r="D91" s="192" t="s">
        <v>252</v>
      </c>
      <c r="E91" s="201" t="s">
        <v>19</v>
      </c>
      <c r="F91" s="202" t="s">
        <v>84</v>
      </c>
      <c r="G91" s="200"/>
      <c r="H91" s="203">
        <v>1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252</v>
      </c>
      <c r="AU91" s="209" t="s">
        <v>84</v>
      </c>
      <c r="AV91" s="13" t="s">
        <v>86</v>
      </c>
      <c r="AW91" s="13" t="s">
        <v>37</v>
      </c>
      <c r="AX91" s="13" t="s">
        <v>76</v>
      </c>
      <c r="AY91" s="209" t="s">
        <v>237</v>
      </c>
    </row>
    <row r="92" spans="1:65" s="14" customFormat="1" ht="10">
      <c r="B92" s="210"/>
      <c r="C92" s="211"/>
      <c r="D92" s="192" t="s">
        <v>252</v>
      </c>
      <c r="E92" s="212" t="s">
        <v>19</v>
      </c>
      <c r="F92" s="213" t="s">
        <v>253</v>
      </c>
      <c r="G92" s="211"/>
      <c r="H92" s="214">
        <v>1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252</v>
      </c>
      <c r="AU92" s="220" t="s">
        <v>84</v>
      </c>
      <c r="AV92" s="14" t="s">
        <v>254</v>
      </c>
      <c r="AW92" s="14" t="s">
        <v>37</v>
      </c>
      <c r="AX92" s="14" t="s">
        <v>84</v>
      </c>
      <c r="AY92" s="220" t="s">
        <v>237</v>
      </c>
    </row>
    <row r="93" spans="1:65" s="2" customFormat="1" ht="14.4" customHeight="1">
      <c r="A93" s="35"/>
      <c r="B93" s="36"/>
      <c r="C93" s="179" t="s">
        <v>86</v>
      </c>
      <c r="D93" s="179" t="s">
        <v>242</v>
      </c>
      <c r="E93" s="180" t="s">
        <v>2959</v>
      </c>
      <c r="F93" s="181" t="s">
        <v>3361</v>
      </c>
      <c r="G93" s="182" t="s">
        <v>626</v>
      </c>
      <c r="H93" s="183">
        <v>1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47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254</v>
      </c>
      <c r="AT93" s="190" t="s">
        <v>242</v>
      </c>
      <c r="AU93" s="190" t="s">
        <v>84</v>
      </c>
      <c r="AY93" s="18" t="s">
        <v>237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84</v>
      </c>
      <c r="BK93" s="191">
        <f>ROUND(I93*H93,2)</f>
        <v>0</v>
      </c>
      <c r="BL93" s="18" t="s">
        <v>254</v>
      </c>
      <c r="BM93" s="190" t="s">
        <v>3362</v>
      </c>
    </row>
    <row r="94" spans="1:65" s="2" customFormat="1" ht="10">
      <c r="A94" s="35"/>
      <c r="B94" s="36"/>
      <c r="C94" s="37"/>
      <c r="D94" s="192" t="s">
        <v>249</v>
      </c>
      <c r="E94" s="37"/>
      <c r="F94" s="193" t="s">
        <v>3361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84</v>
      </c>
    </row>
    <row r="95" spans="1:65" s="13" customFormat="1" ht="10">
      <c r="B95" s="199"/>
      <c r="C95" s="200"/>
      <c r="D95" s="192" t="s">
        <v>252</v>
      </c>
      <c r="E95" s="201" t="s">
        <v>19</v>
      </c>
      <c r="F95" s="202" t="s">
        <v>84</v>
      </c>
      <c r="G95" s="200"/>
      <c r="H95" s="203">
        <v>1</v>
      </c>
      <c r="I95" s="204"/>
      <c r="J95" s="200"/>
      <c r="K95" s="200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252</v>
      </c>
      <c r="AU95" s="209" t="s">
        <v>84</v>
      </c>
      <c r="AV95" s="13" t="s">
        <v>86</v>
      </c>
      <c r="AW95" s="13" t="s">
        <v>37</v>
      </c>
      <c r="AX95" s="13" t="s">
        <v>76</v>
      </c>
      <c r="AY95" s="209" t="s">
        <v>237</v>
      </c>
    </row>
    <row r="96" spans="1:65" s="14" customFormat="1" ht="10">
      <c r="B96" s="210"/>
      <c r="C96" s="211"/>
      <c r="D96" s="192" t="s">
        <v>252</v>
      </c>
      <c r="E96" s="212" t="s">
        <v>19</v>
      </c>
      <c r="F96" s="213" t="s">
        <v>253</v>
      </c>
      <c r="G96" s="211"/>
      <c r="H96" s="214">
        <v>1</v>
      </c>
      <c r="I96" s="215"/>
      <c r="J96" s="211"/>
      <c r="K96" s="211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252</v>
      </c>
      <c r="AU96" s="220" t="s">
        <v>84</v>
      </c>
      <c r="AV96" s="14" t="s">
        <v>254</v>
      </c>
      <c r="AW96" s="14" t="s">
        <v>37</v>
      </c>
      <c r="AX96" s="14" t="s">
        <v>84</v>
      </c>
      <c r="AY96" s="220" t="s">
        <v>237</v>
      </c>
    </row>
    <row r="97" spans="1:65" s="2" customFormat="1" ht="14.4" customHeight="1">
      <c r="A97" s="35"/>
      <c r="B97" s="36"/>
      <c r="C97" s="179" t="s">
        <v>260</v>
      </c>
      <c r="D97" s="179" t="s">
        <v>242</v>
      </c>
      <c r="E97" s="180" t="s">
        <v>2964</v>
      </c>
      <c r="F97" s="181" t="s">
        <v>3363</v>
      </c>
      <c r="G97" s="182" t="s">
        <v>626</v>
      </c>
      <c r="H97" s="183">
        <v>1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47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254</v>
      </c>
      <c r="AT97" s="190" t="s">
        <v>242</v>
      </c>
      <c r="AU97" s="190" t="s">
        <v>84</v>
      </c>
      <c r="AY97" s="18" t="s">
        <v>237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84</v>
      </c>
      <c r="BK97" s="191">
        <f>ROUND(I97*H97,2)</f>
        <v>0</v>
      </c>
      <c r="BL97" s="18" t="s">
        <v>254</v>
      </c>
      <c r="BM97" s="190" t="s">
        <v>3364</v>
      </c>
    </row>
    <row r="98" spans="1:65" s="2" customFormat="1" ht="10">
      <c r="A98" s="35"/>
      <c r="B98" s="36"/>
      <c r="C98" s="37"/>
      <c r="D98" s="192" t="s">
        <v>249</v>
      </c>
      <c r="E98" s="37"/>
      <c r="F98" s="193" t="s">
        <v>3363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84</v>
      </c>
    </row>
    <row r="99" spans="1:65" s="2" customFormat="1" ht="18">
      <c r="A99" s="35"/>
      <c r="B99" s="36"/>
      <c r="C99" s="37"/>
      <c r="D99" s="192" t="s">
        <v>345</v>
      </c>
      <c r="E99" s="37"/>
      <c r="F99" s="221" t="s">
        <v>3365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345</v>
      </c>
      <c r="AU99" s="18" t="s">
        <v>84</v>
      </c>
    </row>
    <row r="100" spans="1:65" s="13" customFormat="1" ht="10">
      <c r="B100" s="199"/>
      <c r="C100" s="200"/>
      <c r="D100" s="192" t="s">
        <v>252</v>
      </c>
      <c r="E100" s="201" t="s">
        <v>19</v>
      </c>
      <c r="F100" s="202" t="s">
        <v>84</v>
      </c>
      <c r="G100" s="200"/>
      <c r="H100" s="203">
        <v>1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252</v>
      </c>
      <c r="AU100" s="209" t="s">
        <v>84</v>
      </c>
      <c r="AV100" s="13" t="s">
        <v>86</v>
      </c>
      <c r="AW100" s="13" t="s">
        <v>37</v>
      </c>
      <c r="AX100" s="13" t="s">
        <v>76</v>
      </c>
      <c r="AY100" s="209" t="s">
        <v>237</v>
      </c>
    </row>
    <row r="101" spans="1:65" s="14" customFormat="1" ht="10">
      <c r="B101" s="210"/>
      <c r="C101" s="211"/>
      <c r="D101" s="192" t="s">
        <v>252</v>
      </c>
      <c r="E101" s="212" t="s">
        <v>19</v>
      </c>
      <c r="F101" s="213" t="s">
        <v>253</v>
      </c>
      <c r="G101" s="211"/>
      <c r="H101" s="214">
        <v>1</v>
      </c>
      <c r="I101" s="215"/>
      <c r="J101" s="211"/>
      <c r="K101" s="211"/>
      <c r="L101" s="216"/>
      <c r="M101" s="222"/>
      <c r="N101" s="223"/>
      <c r="O101" s="223"/>
      <c r="P101" s="223"/>
      <c r="Q101" s="223"/>
      <c r="R101" s="223"/>
      <c r="S101" s="223"/>
      <c r="T101" s="224"/>
      <c r="AT101" s="220" t="s">
        <v>252</v>
      </c>
      <c r="AU101" s="220" t="s">
        <v>84</v>
      </c>
      <c r="AV101" s="14" t="s">
        <v>254</v>
      </c>
      <c r="AW101" s="14" t="s">
        <v>37</v>
      </c>
      <c r="AX101" s="14" t="s">
        <v>84</v>
      </c>
      <c r="AY101" s="220" t="s">
        <v>237</v>
      </c>
    </row>
    <row r="102" spans="1:65" s="2" customFormat="1" ht="7" customHeight="1">
      <c r="A102" s="35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0"/>
      <c r="M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</sheetData>
  <sheetProtection password="C8E5" sheet="1" objects="1" scenarios="1"/>
  <autoFilter ref="C85:K10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09375" style="252" customWidth="1"/>
    <col min="7" max="7" width="5" style="252" customWidth="1"/>
    <col min="8" max="8" width="77.8867187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8" t="s">
        <v>3366</v>
      </c>
      <c r="D3" s="388"/>
      <c r="E3" s="388"/>
      <c r="F3" s="388"/>
      <c r="G3" s="388"/>
      <c r="H3" s="388"/>
      <c r="I3" s="388"/>
      <c r="J3" s="388"/>
      <c r="K3" s="257"/>
    </row>
    <row r="4" spans="2:11" s="1" customFormat="1" ht="25.5" customHeight="1">
      <c r="B4" s="258"/>
      <c r="C4" s="393" t="s">
        <v>3367</v>
      </c>
      <c r="D4" s="393"/>
      <c r="E4" s="393"/>
      <c r="F4" s="393"/>
      <c r="G4" s="393"/>
      <c r="H4" s="393"/>
      <c r="I4" s="393"/>
      <c r="J4" s="393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92" t="s">
        <v>3368</v>
      </c>
      <c r="D6" s="392"/>
      <c r="E6" s="392"/>
      <c r="F6" s="392"/>
      <c r="G6" s="392"/>
      <c r="H6" s="392"/>
      <c r="I6" s="392"/>
      <c r="J6" s="392"/>
      <c r="K6" s="259"/>
    </row>
    <row r="7" spans="2:11" s="1" customFormat="1" ht="15" customHeight="1">
      <c r="B7" s="262"/>
      <c r="C7" s="392" t="s">
        <v>3369</v>
      </c>
      <c r="D7" s="392"/>
      <c r="E7" s="392"/>
      <c r="F7" s="392"/>
      <c r="G7" s="392"/>
      <c r="H7" s="392"/>
      <c r="I7" s="392"/>
      <c r="J7" s="392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92" t="s">
        <v>3370</v>
      </c>
      <c r="D9" s="392"/>
      <c r="E9" s="392"/>
      <c r="F9" s="392"/>
      <c r="G9" s="392"/>
      <c r="H9" s="392"/>
      <c r="I9" s="392"/>
      <c r="J9" s="392"/>
      <c r="K9" s="259"/>
    </row>
    <row r="10" spans="2:11" s="1" customFormat="1" ht="15" customHeight="1">
      <c r="B10" s="262"/>
      <c r="C10" s="261"/>
      <c r="D10" s="392" t="s">
        <v>3371</v>
      </c>
      <c r="E10" s="392"/>
      <c r="F10" s="392"/>
      <c r="G10" s="392"/>
      <c r="H10" s="392"/>
      <c r="I10" s="392"/>
      <c r="J10" s="392"/>
      <c r="K10" s="259"/>
    </row>
    <row r="11" spans="2:11" s="1" customFormat="1" ht="15" customHeight="1">
      <c r="B11" s="262"/>
      <c r="C11" s="263"/>
      <c r="D11" s="392" t="s">
        <v>3372</v>
      </c>
      <c r="E11" s="392"/>
      <c r="F11" s="392"/>
      <c r="G11" s="392"/>
      <c r="H11" s="392"/>
      <c r="I11" s="392"/>
      <c r="J11" s="392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3373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92" t="s">
        <v>3374</v>
      </c>
      <c r="E15" s="392"/>
      <c r="F15" s="392"/>
      <c r="G15" s="392"/>
      <c r="H15" s="392"/>
      <c r="I15" s="392"/>
      <c r="J15" s="392"/>
      <c r="K15" s="259"/>
    </row>
    <row r="16" spans="2:11" s="1" customFormat="1" ht="15" customHeight="1">
      <c r="B16" s="262"/>
      <c r="C16" s="263"/>
      <c r="D16" s="392" t="s">
        <v>3375</v>
      </c>
      <c r="E16" s="392"/>
      <c r="F16" s="392"/>
      <c r="G16" s="392"/>
      <c r="H16" s="392"/>
      <c r="I16" s="392"/>
      <c r="J16" s="392"/>
      <c r="K16" s="259"/>
    </row>
    <row r="17" spans="2:11" s="1" customFormat="1" ht="15" customHeight="1">
      <c r="B17" s="262"/>
      <c r="C17" s="263"/>
      <c r="D17" s="392" t="s">
        <v>3376</v>
      </c>
      <c r="E17" s="392"/>
      <c r="F17" s="392"/>
      <c r="G17" s="392"/>
      <c r="H17" s="392"/>
      <c r="I17" s="392"/>
      <c r="J17" s="392"/>
      <c r="K17" s="259"/>
    </row>
    <row r="18" spans="2:11" s="1" customFormat="1" ht="15" customHeight="1">
      <c r="B18" s="262"/>
      <c r="C18" s="263"/>
      <c r="D18" s="263"/>
      <c r="E18" s="265" t="s">
        <v>83</v>
      </c>
      <c r="F18" s="392" t="s">
        <v>3377</v>
      </c>
      <c r="G18" s="392"/>
      <c r="H18" s="392"/>
      <c r="I18" s="392"/>
      <c r="J18" s="392"/>
      <c r="K18" s="259"/>
    </row>
    <row r="19" spans="2:11" s="1" customFormat="1" ht="15" customHeight="1">
      <c r="B19" s="262"/>
      <c r="C19" s="263"/>
      <c r="D19" s="263"/>
      <c r="E19" s="265" t="s">
        <v>3378</v>
      </c>
      <c r="F19" s="392" t="s">
        <v>3379</v>
      </c>
      <c r="G19" s="392"/>
      <c r="H19" s="392"/>
      <c r="I19" s="392"/>
      <c r="J19" s="392"/>
      <c r="K19" s="259"/>
    </row>
    <row r="20" spans="2:11" s="1" customFormat="1" ht="15" customHeight="1">
      <c r="B20" s="262"/>
      <c r="C20" s="263"/>
      <c r="D20" s="263"/>
      <c r="E20" s="265" t="s">
        <v>3380</v>
      </c>
      <c r="F20" s="392" t="s">
        <v>3381</v>
      </c>
      <c r="G20" s="392"/>
      <c r="H20" s="392"/>
      <c r="I20" s="392"/>
      <c r="J20" s="392"/>
      <c r="K20" s="259"/>
    </row>
    <row r="21" spans="2:11" s="1" customFormat="1" ht="15" customHeight="1">
      <c r="B21" s="262"/>
      <c r="C21" s="263"/>
      <c r="D21" s="263"/>
      <c r="E21" s="265" t="s">
        <v>3382</v>
      </c>
      <c r="F21" s="392" t="s">
        <v>3383</v>
      </c>
      <c r="G21" s="392"/>
      <c r="H21" s="392"/>
      <c r="I21" s="392"/>
      <c r="J21" s="392"/>
      <c r="K21" s="259"/>
    </row>
    <row r="22" spans="2:11" s="1" customFormat="1" ht="15" customHeight="1">
      <c r="B22" s="262"/>
      <c r="C22" s="263"/>
      <c r="D22" s="263"/>
      <c r="E22" s="265" t="s">
        <v>3384</v>
      </c>
      <c r="F22" s="392" t="s">
        <v>3385</v>
      </c>
      <c r="G22" s="392"/>
      <c r="H22" s="392"/>
      <c r="I22" s="392"/>
      <c r="J22" s="392"/>
      <c r="K22" s="259"/>
    </row>
    <row r="23" spans="2:11" s="1" customFormat="1" ht="15" customHeight="1">
      <c r="B23" s="262"/>
      <c r="C23" s="263"/>
      <c r="D23" s="263"/>
      <c r="E23" s="265" t="s">
        <v>92</v>
      </c>
      <c r="F23" s="392" t="s">
        <v>3386</v>
      </c>
      <c r="G23" s="392"/>
      <c r="H23" s="392"/>
      <c r="I23" s="392"/>
      <c r="J23" s="392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92" t="s">
        <v>3387</v>
      </c>
      <c r="D25" s="392"/>
      <c r="E25" s="392"/>
      <c r="F25" s="392"/>
      <c r="G25" s="392"/>
      <c r="H25" s="392"/>
      <c r="I25" s="392"/>
      <c r="J25" s="392"/>
      <c r="K25" s="259"/>
    </row>
    <row r="26" spans="2:11" s="1" customFormat="1" ht="15" customHeight="1">
      <c r="B26" s="262"/>
      <c r="C26" s="392" t="s">
        <v>3388</v>
      </c>
      <c r="D26" s="392"/>
      <c r="E26" s="392"/>
      <c r="F26" s="392"/>
      <c r="G26" s="392"/>
      <c r="H26" s="392"/>
      <c r="I26" s="392"/>
      <c r="J26" s="392"/>
      <c r="K26" s="259"/>
    </row>
    <row r="27" spans="2:11" s="1" customFormat="1" ht="15" customHeight="1">
      <c r="B27" s="262"/>
      <c r="C27" s="261"/>
      <c r="D27" s="392" t="s">
        <v>3389</v>
      </c>
      <c r="E27" s="392"/>
      <c r="F27" s="392"/>
      <c r="G27" s="392"/>
      <c r="H27" s="392"/>
      <c r="I27" s="392"/>
      <c r="J27" s="392"/>
      <c r="K27" s="259"/>
    </row>
    <row r="28" spans="2:11" s="1" customFormat="1" ht="15" customHeight="1">
      <c r="B28" s="262"/>
      <c r="C28" s="263"/>
      <c r="D28" s="392" t="s">
        <v>3390</v>
      </c>
      <c r="E28" s="392"/>
      <c r="F28" s="392"/>
      <c r="G28" s="392"/>
      <c r="H28" s="392"/>
      <c r="I28" s="392"/>
      <c r="J28" s="392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92" t="s">
        <v>3391</v>
      </c>
      <c r="E30" s="392"/>
      <c r="F30" s="392"/>
      <c r="G30" s="392"/>
      <c r="H30" s="392"/>
      <c r="I30" s="392"/>
      <c r="J30" s="392"/>
      <c r="K30" s="259"/>
    </row>
    <row r="31" spans="2:11" s="1" customFormat="1" ht="15" customHeight="1">
      <c r="B31" s="262"/>
      <c r="C31" s="263"/>
      <c r="D31" s="392" t="s">
        <v>3392</v>
      </c>
      <c r="E31" s="392"/>
      <c r="F31" s="392"/>
      <c r="G31" s="392"/>
      <c r="H31" s="392"/>
      <c r="I31" s="392"/>
      <c r="J31" s="392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92" t="s">
        <v>3393</v>
      </c>
      <c r="E33" s="392"/>
      <c r="F33" s="392"/>
      <c r="G33" s="392"/>
      <c r="H33" s="392"/>
      <c r="I33" s="392"/>
      <c r="J33" s="392"/>
      <c r="K33" s="259"/>
    </row>
    <row r="34" spans="2:11" s="1" customFormat="1" ht="15" customHeight="1">
      <c r="B34" s="262"/>
      <c r="C34" s="263"/>
      <c r="D34" s="392" t="s">
        <v>3394</v>
      </c>
      <c r="E34" s="392"/>
      <c r="F34" s="392"/>
      <c r="G34" s="392"/>
      <c r="H34" s="392"/>
      <c r="I34" s="392"/>
      <c r="J34" s="392"/>
      <c r="K34" s="259"/>
    </row>
    <row r="35" spans="2:11" s="1" customFormat="1" ht="15" customHeight="1">
      <c r="B35" s="262"/>
      <c r="C35" s="263"/>
      <c r="D35" s="392" t="s">
        <v>3395</v>
      </c>
      <c r="E35" s="392"/>
      <c r="F35" s="392"/>
      <c r="G35" s="392"/>
      <c r="H35" s="392"/>
      <c r="I35" s="392"/>
      <c r="J35" s="392"/>
      <c r="K35" s="259"/>
    </row>
    <row r="36" spans="2:11" s="1" customFormat="1" ht="15" customHeight="1">
      <c r="B36" s="262"/>
      <c r="C36" s="263"/>
      <c r="D36" s="261"/>
      <c r="E36" s="264" t="s">
        <v>223</v>
      </c>
      <c r="F36" s="261"/>
      <c r="G36" s="392" t="s">
        <v>3396</v>
      </c>
      <c r="H36" s="392"/>
      <c r="I36" s="392"/>
      <c r="J36" s="392"/>
      <c r="K36" s="259"/>
    </row>
    <row r="37" spans="2:11" s="1" customFormat="1" ht="30.75" customHeight="1">
      <c r="B37" s="262"/>
      <c r="C37" s="263"/>
      <c r="D37" s="261"/>
      <c r="E37" s="264" t="s">
        <v>3397</v>
      </c>
      <c r="F37" s="261"/>
      <c r="G37" s="392" t="s">
        <v>3398</v>
      </c>
      <c r="H37" s="392"/>
      <c r="I37" s="392"/>
      <c r="J37" s="392"/>
      <c r="K37" s="259"/>
    </row>
    <row r="38" spans="2:11" s="1" customFormat="1" ht="15" customHeight="1">
      <c r="B38" s="262"/>
      <c r="C38" s="263"/>
      <c r="D38" s="261"/>
      <c r="E38" s="264" t="s">
        <v>57</v>
      </c>
      <c r="F38" s="261"/>
      <c r="G38" s="392" t="s">
        <v>3399</v>
      </c>
      <c r="H38" s="392"/>
      <c r="I38" s="392"/>
      <c r="J38" s="392"/>
      <c r="K38" s="259"/>
    </row>
    <row r="39" spans="2:11" s="1" customFormat="1" ht="15" customHeight="1">
      <c r="B39" s="262"/>
      <c r="C39" s="263"/>
      <c r="D39" s="261"/>
      <c r="E39" s="264" t="s">
        <v>58</v>
      </c>
      <c r="F39" s="261"/>
      <c r="G39" s="392" t="s">
        <v>3400</v>
      </c>
      <c r="H39" s="392"/>
      <c r="I39" s="392"/>
      <c r="J39" s="392"/>
      <c r="K39" s="259"/>
    </row>
    <row r="40" spans="2:11" s="1" customFormat="1" ht="15" customHeight="1">
      <c r="B40" s="262"/>
      <c r="C40" s="263"/>
      <c r="D40" s="261"/>
      <c r="E40" s="264" t="s">
        <v>224</v>
      </c>
      <c r="F40" s="261"/>
      <c r="G40" s="392" t="s">
        <v>3401</v>
      </c>
      <c r="H40" s="392"/>
      <c r="I40" s="392"/>
      <c r="J40" s="392"/>
      <c r="K40" s="259"/>
    </row>
    <row r="41" spans="2:11" s="1" customFormat="1" ht="15" customHeight="1">
      <c r="B41" s="262"/>
      <c r="C41" s="263"/>
      <c r="D41" s="261"/>
      <c r="E41" s="264" t="s">
        <v>225</v>
      </c>
      <c r="F41" s="261"/>
      <c r="G41" s="392" t="s">
        <v>3402</v>
      </c>
      <c r="H41" s="392"/>
      <c r="I41" s="392"/>
      <c r="J41" s="392"/>
      <c r="K41" s="259"/>
    </row>
    <row r="42" spans="2:11" s="1" customFormat="1" ht="15" customHeight="1">
      <c r="B42" s="262"/>
      <c r="C42" s="263"/>
      <c r="D42" s="261"/>
      <c r="E42" s="264" t="s">
        <v>3403</v>
      </c>
      <c r="F42" s="261"/>
      <c r="G42" s="392" t="s">
        <v>3404</v>
      </c>
      <c r="H42" s="392"/>
      <c r="I42" s="392"/>
      <c r="J42" s="392"/>
      <c r="K42" s="259"/>
    </row>
    <row r="43" spans="2:11" s="1" customFormat="1" ht="15" customHeight="1">
      <c r="B43" s="262"/>
      <c r="C43" s="263"/>
      <c r="D43" s="261"/>
      <c r="E43" s="264"/>
      <c r="F43" s="261"/>
      <c r="G43" s="392" t="s">
        <v>3405</v>
      </c>
      <c r="H43" s="392"/>
      <c r="I43" s="392"/>
      <c r="J43" s="392"/>
      <c r="K43" s="259"/>
    </row>
    <row r="44" spans="2:11" s="1" customFormat="1" ht="15" customHeight="1">
      <c r="B44" s="262"/>
      <c r="C44" s="263"/>
      <c r="D44" s="261"/>
      <c r="E44" s="264" t="s">
        <v>3406</v>
      </c>
      <c r="F44" s="261"/>
      <c r="G44" s="392" t="s">
        <v>3407</v>
      </c>
      <c r="H44" s="392"/>
      <c r="I44" s="392"/>
      <c r="J44" s="392"/>
      <c r="K44" s="259"/>
    </row>
    <row r="45" spans="2:11" s="1" customFormat="1" ht="15" customHeight="1">
      <c r="B45" s="262"/>
      <c r="C45" s="263"/>
      <c r="D45" s="261"/>
      <c r="E45" s="264" t="s">
        <v>227</v>
      </c>
      <c r="F45" s="261"/>
      <c r="G45" s="392" t="s">
        <v>3408</v>
      </c>
      <c r="H45" s="392"/>
      <c r="I45" s="392"/>
      <c r="J45" s="392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92" t="s">
        <v>3409</v>
      </c>
      <c r="E47" s="392"/>
      <c r="F47" s="392"/>
      <c r="G47" s="392"/>
      <c r="H47" s="392"/>
      <c r="I47" s="392"/>
      <c r="J47" s="392"/>
      <c r="K47" s="259"/>
    </row>
    <row r="48" spans="2:11" s="1" customFormat="1" ht="15" customHeight="1">
      <c r="B48" s="262"/>
      <c r="C48" s="263"/>
      <c r="D48" s="263"/>
      <c r="E48" s="392" t="s">
        <v>3410</v>
      </c>
      <c r="F48" s="392"/>
      <c r="G48" s="392"/>
      <c r="H48" s="392"/>
      <c r="I48" s="392"/>
      <c r="J48" s="392"/>
      <c r="K48" s="259"/>
    </row>
    <row r="49" spans="2:11" s="1" customFormat="1" ht="15" customHeight="1">
      <c r="B49" s="262"/>
      <c r="C49" s="263"/>
      <c r="D49" s="263"/>
      <c r="E49" s="392" t="s">
        <v>3411</v>
      </c>
      <c r="F49" s="392"/>
      <c r="G49" s="392"/>
      <c r="H49" s="392"/>
      <c r="I49" s="392"/>
      <c r="J49" s="392"/>
      <c r="K49" s="259"/>
    </row>
    <row r="50" spans="2:11" s="1" customFormat="1" ht="15" customHeight="1">
      <c r="B50" s="262"/>
      <c r="C50" s="263"/>
      <c r="D50" s="263"/>
      <c r="E50" s="392" t="s">
        <v>3412</v>
      </c>
      <c r="F50" s="392"/>
      <c r="G50" s="392"/>
      <c r="H50" s="392"/>
      <c r="I50" s="392"/>
      <c r="J50" s="392"/>
      <c r="K50" s="259"/>
    </row>
    <row r="51" spans="2:11" s="1" customFormat="1" ht="15" customHeight="1">
      <c r="B51" s="262"/>
      <c r="C51" s="263"/>
      <c r="D51" s="392" t="s">
        <v>3413</v>
      </c>
      <c r="E51" s="392"/>
      <c r="F51" s="392"/>
      <c r="G51" s="392"/>
      <c r="H51" s="392"/>
      <c r="I51" s="392"/>
      <c r="J51" s="392"/>
      <c r="K51" s="259"/>
    </row>
    <row r="52" spans="2:11" s="1" customFormat="1" ht="25.5" customHeight="1">
      <c r="B52" s="258"/>
      <c r="C52" s="393" t="s">
        <v>3414</v>
      </c>
      <c r="D52" s="393"/>
      <c r="E52" s="393"/>
      <c r="F52" s="393"/>
      <c r="G52" s="393"/>
      <c r="H52" s="393"/>
      <c r="I52" s="393"/>
      <c r="J52" s="393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92" t="s">
        <v>3415</v>
      </c>
      <c r="D54" s="392"/>
      <c r="E54" s="392"/>
      <c r="F54" s="392"/>
      <c r="G54" s="392"/>
      <c r="H54" s="392"/>
      <c r="I54" s="392"/>
      <c r="J54" s="392"/>
      <c r="K54" s="259"/>
    </row>
    <row r="55" spans="2:11" s="1" customFormat="1" ht="15" customHeight="1">
      <c r="B55" s="258"/>
      <c r="C55" s="392" t="s">
        <v>3416</v>
      </c>
      <c r="D55" s="392"/>
      <c r="E55" s="392"/>
      <c r="F55" s="392"/>
      <c r="G55" s="392"/>
      <c r="H55" s="392"/>
      <c r="I55" s="392"/>
      <c r="J55" s="392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92" t="s">
        <v>3417</v>
      </c>
      <c r="D57" s="392"/>
      <c r="E57" s="392"/>
      <c r="F57" s="392"/>
      <c r="G57" s="392"/>
      <c r="H57" s="392"/>
      <c r="I57" s="392"/>
      <c r="J57" s="392"/>
      <c r="K57" s="259"/>
    </row>
    <row r="58" spans="2:11" s="1" customFormat="1" ht="15" customHeight="1">
      <c r="B58" s="258"/>
      <c r="C58" s="263"/>
      <c r="D58" s="392" t="s">
        <v>3418</v>
      </c>
      <c r="E58" s="392"/>
      <c r="F58" s="392"/>
      <c r="G58" s="392"/>
      <c r="H58" s="392"/>
      <c r="I58" s="392"/>
      <c r="J58" s="392"/>
      <c r="K58" s="259"/>
    </row>
    <row r="59" spans="2:11" s="1" customFormat="1" ht="15" customHeight="1">
      <c r="B59" s="258"/>
      <c r="C59" s="263"/>
      <c r="D59" s="392" t="s">
        <v>3419</v>
      </c>
      <c r="E59" s="392"/>
      <c r="F59" s="392"/>
      <c r="G59" s="392"/>
      <c r="H59" s="392"/>
      <c r="I59" s="392"/>
      <c r="J59" s="392"/>
      <c r="K59" s="259"/>
    </row>
    <row r="60" spans="2:11" s="1" customFormat="1" ht="15" customHeight="1">
      <c r="B60" s="258"/>
      <c r="C60" s="263"/>
      <c r="D60" s="392" t="s">
        <v>3420</v>
      </c>
      <c r="E60" s="392"/>
      <c r="F60" s="392"/>
      <c r="G60" s="392"/>
      <c r="H60" s="392"/>
      <c r="I60" s="392"/>
      <c r="J60" s="392"/>
      <c r="K60" s="259"/>
    </row>
    <row r="61" spans="2:11" s="1" customFormat="1" ht="15" customHeight="1">
      <c r="B61" s="258"/>
      <c r="C61" s="263"/>
      <c r="D61" s="392" t="s">
        <v>3421</v>
      </c>
      <c r="E61" s="392"/>
      <c r="F61" s="392"/>
      <c r="G61" s="392"/>
      <c r="H61" s="392"/>
      <c r="I61" s="392"/>
      <c r="J61" s="392"/>
      <c r="K61" s="259"/>
    </row>
    <row r="62" spans="2:11" s="1" customFormat="1" ht="15" customHeight="1">
      <c r="B62" s="258"/>
      <c r="C62" s="263"/>
      <c r="D62" s="394" t="s">
        <v>3422</v>
      </c>
      <c r="E62" s="394"/>
      <c r="F62" s="394"/>
      <c r="G62" s="394"/>
      <c r="H62" s="394"/>
      <c r="I62" s="394"/>
      <c r="J62" s="394"/>
      <c r="K62" s="259"/>
    </row>
    <row r="63" spans="2:11" s="1" customFormat="1" ht="15" customHeight="1">
      <c r="B63" s="258"/>
      <c r="C63" s="263"/>
      <c r="D63" s="392" t="s">
        <v>3423</v>
      </c>
      <c r="E63" s="392"/>
      <c r="F63" s="392"/>
      <c r="G63" s="392"/>
      <c r="H63" s="392"/>
      <c r="I63" s="392"/>
      <c r="J63" s="392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92" t="s">
        <v>3424</v>
      </c>
      <c r="E65" s="392"/>
      <c r="F65" s="392"/>
      <c r="G65" s="392"/>
      <c r="H65" s="392"/>
      <c r="I65" s="392"/>
      <c r="J65" s="392"/>
      <c r="K65" s="259"/>
    </row>
    <row r="66" spans="2:11" s="1" customFormat="1" ht="15" customHeight="1">
      <c r="B66" s="258"/>
      <c r="C66" s="263"/>
      <c r="D66" s="394" t="s">
        <v>3425</v>
      </c>
      <c r="E66" s="394"/>
      <c r="F66" s="394"/>
      <c r="G66" s="394"/>
      <c r="H66" s="394"/>
      <c r="I66" s="394"/>
      <c r="J66" s="394"/>
      <c r="K66" s="259"/>
    </row>
    <row r="67" spans="2:11" s="1" customFormat="1" ht="15" customHeight="1">
      <c r="B67" s="258"/>
      <c r="C67" s="263"/>
      <c r="D67" s="392" t="s">
        <v>3426</v>
      </c>
      <c r="E67" s="392"/>
      <c r="F67" s="392"/>
      <c r="G67" s="392"/>
      <c r="H67" s="392"/>
      <c r="I67" s="392"/>
      <c r="J67" s="392"/>
      <c r="K67" s="259"/>
    </row>
    <row r="68" spans="2:11" s="1" customFormat="1" ht="15" customHeight="1">
      <c r="B68" s="258"/>
      <c r="C68" s="263"/>
      <c r="D68" s="392" t="s">
        <v>3427</v>
      </c>
      <c r="E68" s="392"/>
      <c r="F68" s="392"/>
      <c r="G68" s="392"/>
      <c r="H68" s="392"/>
      <c r="I68" s="392"/>
      <c r="J68" s="392"/>
      <c r="K68" s="259"/>
    </row>
    <row r="69" spans="2:11" s="1" customFormat="1" ht="15" customHeight="1">
      <c r="B69" s="258"/>
      <c r="C69" s="263"/>
      <c r="D69" s="392" t="s">
        <v>3428</v>
      </c>
      <c r="E69" s="392"/>
      <c r="F69" s="392"/>
      <c r="G69" s="392"/>
      <c r="H69" s="392"/>
      <c r="I69" s="392"/>
      <c r="J69" s="392"/>
      <c r="K69" s="259"/>
    </row>
    <row r="70" spans="2:11" s="1" customFormat="1" ht="15" customHeight="1">
      <c r="B70" s="258"/>
      <c r="C70" s="263"/>
      <c r="D70" s="392" t="s">
        <v>3429</v>
      </c>
      <c r="E70" s="392"/>
      <c r="F70" s="392"/>
      <c r="G70" s="392"/>
      <c r="H70" s="392"/>
      <c r="I70" s="392"/>
      <c r="J70" s="392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7" t="s">
        <v>3430</v>
      </c>
      <c r="D75" s="387"/>
      <c r="E75" s="387"/>
      <c r="F75" s="387"/>
      <c r="G75" s="387"/>
      <c r="H75" s="387"/>
      <c r="I75" s="387"/>
      <c r="J75" s="387"/>
      <c r="K75" s="276"/>
    </row>
    <row r="76" spans="2:11" s="1" customFormat="1" ht="17.25" customHeight="1">
      <c r="B76" s="275"/>
      <c r="C76" s="277" t="s">
        <v>3431</v>
      </c>
      <c r="D76" s="277"/>
      <c r="E76" s="277"/>
      <c r="F76" s="277" t="s">
        <v>3432</v>
      </c>
      <c r="G76" s="278"/>
      <c r="H76" s="277" t="s">
        <v>58</v>
      </c>
      <c r="I76" s="277" t="s">
        <v>61</v>
      </c>
      <c r="J76" s="277" t="s">
        <v>3433</v>
      </c>
      <c r="K76" s="276"/>
    </row>
    <row r="77" spans="2:11" s="1" customFormat="1" ht="17.25" customHeight="1">
      <c r="B77" s="275"/>
      <c r="C77" s="279" t="s">
        <v>3434</v>
      </c>
      <c r="D77" s="279"/>
      <c r="E77" s="279"/>
      <c r="F77" s="280" t="s">
        <v>3435</v>
      </c>
      <c r="G77" s="281"/>
      <c r="H77" s="279"/>
      <c r="I77" s="279"/>
      <c r="J77" s="279" t="s">
        <v>3436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57</v>
      </c>
      <c r="D79" s="284"/>
      <c r="E79" s="284"/>
      <c r="F79" s="285" t="s">
        <v>3437</v>
      </c>
      <c r="G79" s="286"/>
      <c r="H79" s="264" t="s">
        <v>3438</v>
      </c>
      <c r="I79" s="264" t="s">
        <v>3439</v>
      </c>
      <c r="J79" s="264">
        <v>20</v>
      </c>
      <c r="K79" s="276"/>
    </row>
    <row r="80" spans="2:11" s="1" customFormat="1" ht="15" customHeight="1">
      <c r="B80" s="275"/>
      <c r="C80" s="264" t="s">
        <v>3440</v>
      </c>
      <c r="D80" s="264"/>
      <c r="E80" s="264"/>
      <c r="F80" s="285" t="s">
        <v>3437</v>
      </c>
      <c r="G80" s="286"/>
      <c r="H80" s="264" t="s">
        <v>3441</v>
      </c>
      <c r="I80" s="264" t="s">
        <v>3439</v>
      </c>
      <c r="J80" s="264">
        <v>120</v>
      </c>
      <c r="K80" s="276"/>
    </row>
    <row r="81" spans="2:11" s="1" customFormat="1" ht="15" customHeight="1">
      <c r="B81" s="287"/>
      <c r="C81" s="264" t="s">
        <v>3442</v>
      </c>
      <c r="D81" s="264"/>
      <c r="E81" s="264"/>
      <c r="F81" s="285" t="s">
        <v>3443</v>
      </c>
      <c r="G81" s="286"/>
      <c r="H81" s="264" t="s">
        <v>3444</v>
      </c>
      <c r="I81" s="264" t="s">
        <v>3439</v>
      </c>
      <c r="J81" s="264">
        <v>50</v>
      </c>
      <c r="K81" s="276"/>
    </row>
    <row r="82" spans="2:11" s="1" customFormat="1" ht="15" customHeight="1">
      <c r="B82" s="287"/>
      <c r="C82" s="264" t="s">
        <v>3445</v>
      </c>
      <c r="D82" s="264"/>
      <c r="E82" s="264"/>
      <c r="F82" s="285" t="s">
        <v>3437</v>
      </c>
      <c r="G82" s="286"/>
      <c r="H82" s="264" t="s">
        <v>3446</v>
      </c>
      <c r="I82" s="264" t="s">
        <v>3447</v>
      </c>
      <c r="J82" s="264"/>
      <c r="K82" s="276"/>
    </row>
    <row r="83" spans="2:11" s="1" customFormat="1" ht="15" customHeight="1">
      <c r="B83" s="287"/>
      <c r="C83" s="288" t="s">
        <v>3448</v>
      </c>
      <c r="D83" s="288"/>
      <c r="E83" s="288"/>
      <c r="F83" s="289" t="s">
        <v>3443</v>
      </c>
      <c r="G83" s="288"/>
      <c r="H83" s="288" t="s">
        <v>3449</v>
      </c>
      <c r="I83" s="288" t="s">
        <v>3439</v>
      </c>
      <c r="J83" s="288">
        <v>15</v>
      </c>
      <c r="K83" s="276"/>
    </row>
    <row r="84" spans="2:11" s="1" customFormat="1" ht="15" customHeight="1">
      <c r="B84" s="287"/>
      <c r="C84" s="288" t="s">
        <v>3450</v>
      </c>
      <c r="D84" s="288"/>
      <c r="E84" s="288"/>
      <c r="F84" s="289" t="s">
        <v>3443</v>
      </c>
      <c r="G84" s="288"/>
      <c r="H84" s="288" t="s">
        <v>3451</v>
      </c>
      <c r="I84" s="288" t="s">
        <v>3439</v>
      </c>
      <c r="J84" s="288">
        <v>15</v>
      </c>
      <c r="K84" s="276"/>
    </row>
    <row r="85" spans="2:11" s="1" customFormat="1" ht="15" customHeight="1">
      <c r="B85" s="287"/>
      <c r="C85" s="288" t="s">
        <v>3452</v>
      </c>
      <c r="D85" s="288"/>
      <c r="E85" s="288"/>
      <c r="F85" s="289" t="s">
        <v>3443</v>
      </c>
      <c r="G85" s="288"/>
      <c r="H85" s="288" t="s">
        <v>3453</v>
      </c>
      <c r="I85" s="288" t="s">
        <v>3439</v>
      </c>
      <c r="J85" s="288">
        <v>20</v>
      </c>
      <c r="K85" s="276"/>
    </row>
    <row r="86" spans="2:11" s="1" customFormat="1" ht="15" customHeight="1">
      <c r="B86" s="287"/>
      <c r="C86" s="288" t="s">
        <v>3454</v>
      </c>
      <c r="D86" s="288"/>
      <c r="E86" s="288"/>
      <c r="F86" s="289" t="s">
        <v>3443</v>
      </c>
      <c r="G86" s="288"/>
      <c r="H86" s="288" t="s">
        <v>3455</v>
      </c>
      <c r="I86" s="288" t="s">
        <v>3439</v>
      </c>
      <c r="J86" s="288">
        <v>20</v>
      </c>
      <c r="K86" s="276"/>
    </row>
    <row r="87" spans="2:11" s="1" customFormat="1" ht="15" customHeight="1">
      <c r="B87" s="287"/>
      <c r="C87" s="264" t="s">
        <v>3456</v>
      </c>
      <c r="D87" s="264"/>
      <c r="E87" s="264"/>
      <c r="F87" s="285" t="s">
        <v>3443</v>
      </c>
      <c r="G87" s="286"/>
      <c r="H87" s="264" t="s">
        <v>3457</v>
      </c>
      <c r="I87" s="264" t="s">
        <v>3439</v>
      </c>
      <c r="J87" s="264">
        <v>50</v>
      </c>
      <c r="K87" s="276"/>
    </row>
    <row r="88" spans="2:11" s="1" customFormat="1" ht="15" customHeight="1">
      <c r="B88" s="287"/>
      <c r="C88" s="264" t="s">
        <v>3458</v>
      </c>
      <c r="D88" s="264"/>
      <c r="E88" s="264"/>
      <c r="F88" s="285" t="s">
        <v>3443</v>
      </c>
      <c r="G88" s="286"/>
      <c r="H88" s="264" t="s">
        <v>3459</v>
      </c>
      <c r="I88" s="264" t="s">
        <v>3439</v>
      </c>
      <c r="J88" s="264">
        <v>20</v>
      </c>
      <c r="K88" s="276"/>
    </row>
    <row r="89" spans="2:11" s="1" customFormat="1" ht="15" customHeight="1">
      <c r="B89" s="287"/>
      <c r="C89" s="264" t="s">
        <v>3460</v>
      </c>
      <c r="D89" s="264"/>
      <c r="E89" s="264"/>
      <c r="F89" s="285" t="s">
        <v>3443</v>
      </c>
      <c r="G89" s="286"/>
      <c r="H89" s="264" t="s">
        <v>3461</v>
      </c>
      <c r="I89" s="264" t="s">
        <v>3439</v>
      </c>
      <c r="J89" s="264">
        <v>20</v>
      </c>
      <c r="K89" s="276"/>
    </row>
    <row r="90" spans="2:11" s="1" customFormat="1" ht="15" customHeight="1">
      <c r="B90" s="287"/>
      <c r="C90" s="264" t="s">
        <v>3462</v>
      </c>
      <c r="D90" s="264"/>
      <c r="E90" s="264"/>
      <c r="F90" s="285" t="s">
        <v>3443</v>
      </c>
      <c r="G90" s="286"/>
      <c r="H90" s="264" t="s">
        <v>3463</v>
      </c>
      <c r="I90" s="264" t="s">
        <v>3439</v>
      </c>
      <c r="J90" s="264">
        <v>50</v>
      </c>
      <c r="K90" s="276"/>
    </row>
    <row r="91" spans="2:11" s="1" customFormat="1" ht="15" customHeight="1">
      <c r="B91" s="287"/>
      <c r="C91" s="264" t="s">
        <v>3464</v>
      </c>
      <c r="D91" s="264"/>
      <c r="E91" s="264"/>
      <c r="F91" s="285" t="s">
        <v>3443</v>
      </c>
      <c r="G91" s="286"/>
      <c r="H91" s="264" t="s">
        <v>3464</v>
      </c>
      <c r="I91" s="264" t="s">
        <v>3439</v>
      </c>
      <c r="J91" s="264">
        <v>50</v>
      </c>
      <c r="K91" s="276"/>
    </row>
    <row r="92" spans="2:11" s="1" customFormat="1" ht="15" customHeight="1">
      <c r="B92" s="287"/>
      <c r="C92" s="264" t="s">
        <v>3465</v>
      </c>
      <c r="D92" s="264"/>
      <c r="E92" s="264"/>
      <c r="F92" s="285" t="s">
        <v>3443</v>
      </c>
      <c r="G92" s="286"/>
      <c r="H92" s="264" t="s">
        <v>3466</v>
      </c>
      <c r="I92" s="264" t="s">
        <v>3439</v>
      </c>
      <c r="J92" s="264">
        <v>255</v>
      </c>
      <c r="K92" s="276"/>
    </row>
    <row r="93" spans="2:11" s="1" customFormat="1" ht="15" customHeight="1">
      <c r="B93" s="287"/>
      <c r="C93" s="264" t="s">
        <v>3467</v>
      </c>
      <c r="D93" s="264"/>
      <c r="E93" s="264"/>
      <c r="F93" s="285" t="s">
        <v>3437</v>
      </c>
      <c r="G93" s="286"/>
      <c r="H93" s="264" t="s">
        <v>3468</v>
      </c>
      <c r="I93" s="264" t="s">
        <v>3469</v>
      </c>
      <c r="J93" s="264"/>
      <c r="K93" s="276"/>
    </row>
    <row r="94" spans="2:11" s="1" customFormat="1" ht="15" customHeight="1">
      <c r="B94" s="287"/>
      <c r="C94" s="264" t="s">
        <v>3470</v>
      </c>
      <c r="D94" s="264"/>
      <c r="E94" s="264"/>
      <c r="F94" s="285" t="s">
        <v>3437</v>
      </c>
      <c r="G94" s="286"/>
      <c r="H94" s="264" t="s">
        <v>3471</v>
      </c>
      <c r="I94" s="264" t="s">
        <v>3472</v>
      </c>
      <c r="J94" s="264"/>
      <c r="K94" s="276"/>
    </row>
    <row r="95" spans="2:11" s="1" customFormat="1" ht="15" customHeight="1">
      <c r="B95" s="287"/>
      <c r="C95" s="264" t="s">
        <v>3473</v>
      </c>
      <c r="D95" s="264"/>
      <c r="E95" s="264"/>
      <c r="F95" s="285" t="s">
        <v>3437</v>
      </c>
      <c r="G95" s="286"/>
      <c r="H95" s="264" t="s">
        <v>3473</v>
      </c>
      <c r="I95" s="264" t="s">
        <v>3472</v>
      </c>
      <c r="J95" s="264"/>
      <c r="K95" s="276"/>
    </row>
    <row r="96" spans="2:11" s="1" customFormat="1" ht="15" customHeight="1">
      <c r="B96" s="287"/>
      <c r="C96" s="264" t="s">
        <v>42</v>
      </c>
      <c r="D96" s="264"/>
      <c r="E96" s="264"/>
      <c r="F96" s="285" t="s">
        <v>3437</v>
      </c>
      <c r="G96" s="286"/>
      <c r="H96" s="264" t="s">
        <v>3474</v>
      </c>
      <c r="I96" s="264" t="s">
        <v>3472</v>
      </c>
      <c r="J96" s="264"/>
      <c r="K96" s="276"/>
    </row>
    <row r="97" spans="2:11" s="1" customFormat="1" ht="15" customHeight="1">
      <c r="B97" s="287"/>
      <c r="C97" s="264" t="s">
        <v>52</v>
      </c>
      <c r="D97" s="264"/>
      <c r="E97" s="264"/>
      <c r="F97" s="285" t="s">
        <v>3437</v>
      </c>
      <c r="G97" s="286"/>
      <c r="H97" s="264" t="s">
        <v>3475</v>
      </c>
      <c r="I97" s="264" t="s">
        <v>3472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7" t="s">
        <v>3476</v>
      </c>
      <c r="D102" s="387"/>
      <c r="E102" s="387"/>
      <c r="F102" s="387"/>
      <c r="G102" s="387"/>
      <c r="H102" s="387"/>
      <c r="I102" s="387"/>
      <c r="J102" s="387"/>
      <c r="K102" s="276"/>
    </row>
    <row r="103" spans="2:11" s="1" customFormat="1" ht="17.25" customHeight="1">
      <c r="B103" s="275"/>
      <c r="C103" s="277" t="s">
        <v>3431</v>
      </c>
      <c r="D103" s="277"/>
      <c r="E103" s="277"/>
      <c r="F103" s="277" t="s">
        <v>3432</v>
      </c>
      <c r="G103" s="278"/>
      <c r="H103" s="277" t="s">
        <v>58</v>
      </c>
      <c r="I103" s="277" t="s">
        <v>61</v>
      </c>
      <c r="J103" s="277" t="s">
        <v>3433</v>
      </c>
      <c r="K103" s="276"/>
    </row>
    <row r="104" spans="2:11" s="1" customFormat="1" ht="17.25" customHeight="1">
      <c r="B104" s="275"/>
      <c r="C104" s="279" t="s">
        <v>3434</v>
      </c>
      <c r="D104" s="279"/>
      <c r="E104" s="279"/>
      <c r="F104" s="280" t="s">
        <v>3435</v>
      </c>
      <c r="G104" s="281"/>
      <c r="H104" s="279"/>
      <c r="I104" s="279"/>
      <c r="J104" s="279" t="s">
        <v>3436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57</v>
      </c>
      <c r="D106" s="284"/>
      <c r="E106" s="284"/>
      <c r="F106" s="285" t="s">
        <v>3437</v>
      </c>
      <c r="G106" s="264"/>
      <c r="H106" s="264" t="s">
        <v>3477</v>
      </c>
      <c r="I106" s="264" t="s">
        <v>3439</v>
      </c>
      <c r="J106" s="264">
        <v>20</v>
      </c>
      <c r="K106" s="276"/>
    </row>
    <row r="107" spans="2:11" s="1" customFormat="1" ht="15" customHeight="1">
      <c r="B107" s="275"/>
      <c r="C107" s="264" t="s">
        <v>3440</v>
      </c>
      <c r="D107" s="264"/>
      <c r="E107" s="264"/>
      <c r="F107" s="285" t="s">
        <v>3437</v>
      </c>
      <c r="G107" s="264"/>
      <c r="H107" s="264" t="s">
        <v>3477</v>
      </c>
      <c r="I107" s="264" t="s">
        <v>3439</v>
      </c>
      <c r="J107" s="264">
        <v>120</v>
      </c>
      <c r="K107" s="276"/>
    </row>
    <row r="108" spans="2:11" s="1" customFormat="1" ht="15" customHeight="1">
      <c r="B108" s="287"/>
      <c r="C108" s="264" t="s">
        <v>3442</v>
      </c>
      <c r="D108" s="264"/>
      <c r="E108" s="264"/>
      <c r="F108" s="285" t="s">
        <v>3443</v>
      </c>
      <c r="G108" s="264"/>
      <c r="H108" s="264" t="s">
        <v>3477</v>
      </c>
      <c r="I108" s="264" t="s">
        <v>3439</v>
      </c>
      <c r="J108" s="264">
        <v>50</v>
      </c>
      <c r="K108" s="276"/>
    </row>
    <row r="109" spans="2:11" s="1" customFormat="1" ht="15" customHeight="1">
      <c r="B109" s="287"/>
      <c r="C109" s="264" t="s">
        <v>3445</v>
      </c>
      <c r="D109" s="264"/>
      <c r="E109" s="264"/>
      <c r="F109" s="285" t="s">
        <v>3437</v>
      </c>
      <c r="G109" s="264"/>
      <c r="H109" s="264" t="s">
        <v>3477</v>
      </c>
      <c r="I109" s="264" t="s">
        <v>3447</v>
      </c>
      <c r="J109" s="264"/>
      <c r="K109" s="276"/>
    </row>
    <row r="110" spans="2:11" s="1" customFormat="1" ht="15" customHeight="1">
      <c r="B110" s="287"/>
      <c r="C110" s="264" t="s">
        <v>3456</v>
      </c>
      <c r="D110" s="264"/>
      <c r="E110" s="264"/>
      <c r="F110" s="285" t="s">
        <v>3443</v>
      </c>
      <c r="G110" s="264"/>
      <c r="H110" s="264" t="s">
        <v>3477</v>
      </c>
      <c r="I110" s="264" t="s">
        <v>3439</v>
      </c>
      <c r="J110" s="264">
        <v>50</v>
      </c>
      <c r="K110" s="276"/>
    </row>
    <row r="111" spans="2:11" s="1" customFormat="1" ht="15" customHeight="1">
      <c r="B111" s="287"/>
      <c r="C111" s="264" t="s">
        <v>3464</v>
      </c>
      <c r="D111" s="264"/>
      <c r="E111" s="264"/>
      <c r="F111" s="285" t="s">
        <v>3443</v>
      </c>
      <c r="G111" s="264"/>
      <c r="H111" s="264" t="s">
        <v>3477</v>
      </c>
      <c r="I111" s="264" t="s">
        <v>3439</v>
      </c>
      <c r="J111" s="264">
        <v>50</v>
      </c>
      <c r="K111" s="276"/>
    </row>
    <row r="112" spans="2:11" s="1" customFormat="1" ht="15" customHeight="1">
      <c r="B112" s="287"/>
      <c r="C112" s="264" t="s">
        <v>3462</v>
      </c>
      <c r="D112" s="264"/>
      <c r="E112" s="264"/>
      <c r="F112" s="285" t="s">
        <v>3443</v>
      </c>
      <c r="G112" s="264"/>
      <c r="H112" s="264" t="s">
        <v>3477</v>
      </c>
      <c r="I112" s="264" t="s">
        <v>3439</v>
      </c>
      <c r="J112" s="264">
        <v>50</v>
      </c>
      <c r="K112" s="276"/>
    </row>
    <row r="113" spans="2:11" s="1" customFormat="1" ht="15" customHeight="1">
      <c r="B113" s="287"/>
      <c r="C113" s="264" t="s">
        <v>57</v>
      </c>
      <c r="D113" s="264"/>
      <c r="E113" s="264"/>
      <c r="F113" s="285" t="s">
        <v>3437</v>
      </c>
      <c r="G113" s="264"/>
      <c r="H113" s="264" t="s">
        <v>3478</v>
      </c>
      <c r="I113" s="264" t="s">
        <v>3439</v>
      </c>
      <c r="J113" s="264">
        <v>20</v>
      </c>
      <c r="K113" s="276"/>
    </row>
    <row r="114" spans="2:11" s="1" customFormat="1" ht="15" customHeight="1">
      <c r="B114" s="287"/>
      <c r="C114" s="264" t="s">
        <v>3479</v>
      </c>
      <c r="D114" s="264"/>
      <c r="E114" s="264"/>
      <c r="F114" s="285" t="s">
        <v>3437</v>
      </c>
      <c r="G114" s="264"/>
      <c r="H114" s="264" t="s">
        <v>3480</v>
      </c>
      <c r="I114" s="264" t="s">
        <v>3439</v>
      </c>
      <c r="J114" s="264">
        <v>120</v>
      </c>
      <c r="K114" s="276"/>
    </row>
    <row r="115" spans="2:11" s="1" customFormat="1" ht="15" customHeight="1">
      <c r="B115" s="287"/>
      <c r="C115" s="264" t="s">
        <v>42</v>
      </c>
      <c r="D115" s="264"/>
      <c r="E115" s="264"/>
      <c r="F115" s="285" t="s">
        <v>3437</v>
      </c>
      <c r="G115" s="264"/>
      <c r="H115" s="264" t="s">
        <v>3481</v>
      </c>
      <c r="I115" s="264" t="s">
        <v>3472</v>
      </c>
      <c r="J115" s="264"/>
      <c r="K115" s="276"/>
    </row>
    <row r="116" spans="2:11" s="1" customFormat="1" ht="15" customHeight="1">
      <c r="B116" s="287"/>
      <c r="C116" s="264" t="s">
        <v>52</v>
      </c>
      <c r="D116" s="264"/>
      <c r="E116" s="264"/>
      <c r="F116" s="285" t="s">
        <v>3437</v>
      </c>
      <c r="G116" s="264"/>
      <c r="H116" s="264" t="s">
        <v>3482</v>
      </c>
      <c r="I116" s="264" t="s">
        <v>3472</v>
      </c>
      <c r="J116" s="264"/>
      <c r="K116" s="276"/>
    </row>
    <row r="117" spans="2:11" s="1" customFormat="1" ht="15" customHeight="1">
      <c r="B117" s="287"/>
      <c r="C117" s="264" t="s">
        <v>61</v>
      </c>
      <c r="D117" s="264"/>
      <c r="E117" s="264"/>
      <c r="F117" s="285" t="s">
        <v>3437</v>
      </c>
      <c r="G117" s="264"/>
      <c r="H117" s="264" t="s">
        <v>3483</v>
      </c>
      <c r="I117" s="264" t="s">
        <v>3484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8" t="s">
        <v>3485</v>
      </c>
      <c r="D122" s="388"/>
      <c r="E122" s="388"/>
      <c r="F122" s="388"/>
      <c r="G122" s="388"/>
      <c r="H122" s="388"/>
      <c r="I122" s="388"/>
      <c r="J122" s="388"/>
      <c r="K122" s="304"/>
    </row>
    <row r="123" spans="2:11" s="1" customFormat="1" ht="17.25" customHeight="1">
      <c r="B123" s="305"/>
      <c r="C123" s="277" t="s">
        <v>3431</v>
      </c>
      <c r="D123" s="277"/>
      <c r="E123" s="277"/>
      <c r="F123" s="277" t="s">
        <v>3432</v>
      </c>
      <c r="G123" s="278"/>
      <c r="H123" s="277" t="s">
        <v>58</v>
      </c>
      <c r="I123" s="277" t="s">
        <v>61</v>
      </c>
      <c r="J123" s="277" t="s">
        <v>3433</v>
      </c>
      <c r="K123" s="306"/>
    </row>
    <row r="124" spans="2:11" s="1" customFormat="1" ht="17.25" customHeight="1">
      <c r="B124" s="305"/>
      <c r="C124" s="279" t="s">
        <v>3434</v>
      </c>
      <c r="D124" s="279"/>
      <c r="E124" s="279"/>
      <c r="F124" s="280" t="s">
        <v>3435</v>
      </c>
      <c r="G124" s="281"/>
      <c r="H124" s="279"/>
      <c r="I124" s="279"/>
      <c r="J124" s="279" t="s">
        <v>3436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3440</v>
      </c>
      <c r="D126" s="284"/>
      <c r="E126" s="284"/>
      <c r="F126" s="285" t="s">
        <v>3437</v>
      </c>
      <c r="G126" s="264"/>
      <c r="H126" s="264" t="s">
        <v>3477</v>
      </c>
      <c r="I126" s="264" t="s">
        <v>3439</v>
      </c>
      <c r="J126" s="264">
        <v>120</v>
      </c>
      <c r="K126" s="310"/>
    </row>
    <row r="127" spans="2:11" s="1" customFormat="1" ht="15" customHeight="1">
      <c r="B127" s="307"/>
      <c r="C127" s="264" t="s">
        <v>3486</v>
      </c>
      <c r="D127" s="264"/>
      <c r="E127" s="264"/>
      <c r="F127" s="285" t="s">
        <v>3437</v>
      </c>
      <c r="G127" s="264"/>
      <c r="H127" s="264" t="s">
        <v>3487</v>
      </c>
      <c r="I127" s="264" t="s">
        <v>3439</v>
      </c>
      <c r="J127" s="264" t="s">
        <v>3488</v>
      </c>
      <c r="K127" s="310"/>
    </row>
    <row r="128" spans="2:11" s="1" customFormat="1" ht="15" customHeight="1">
      <c r="B128" s="307"/>
      <c r="C128" s="264" t="s">
        <v>92</v>
      </c>
      <c r="D128" s="264"/>
      <c r="E128" s="264"/>
      <c r="F128" s="285" t="s">
        <v>3437</v>
      </c>
      <c r="G128" s="264"/>
      <c r="H128" s="264" t="s">
        <v>3489</v>
      </c>
      <c r="I128" s="264" t="s">
        <v>3439</v>
      </c>
      <c r="J128" s="264" t="s">
        <v>3488</v>
      </c>
      <c r="K128" s="310"/>
    </row>
    <row r="129" spans="2:11" s="1" customFormat="1" ht="15" customHeight="1">
      <c r="B129" s="307"/>
      <c r="C129" s="264" t="s">
        <v>3448</v>
      </c>
      <c r="D129" s="264"/>
      <c r="E129" s="264"/>
      <c r="F129" s="285" t="s">
        <v>3443</v>
      </c>
      <c r="G129" s="264"/>
      <c r="H129" s="264" t="s">
        <v>3449</v>
      </c>
      <c r="I129" s="264" t="s">
        <v>3439</v>
      </c>
      <c r="J129" s="264">
        <v>15</v>
      </c>
      <c r="K129" s="310"/>
    </row>
    <row r="130" spans="2:11" s="1" customFormat="1" ht="15" customHeight="1">
      <c r="B130" s="307"/>
      <c r="C130" s="288" t="s">
        <v>3450</v>
      </c>
      <c r="D130" s="288"/>
      <c r="E130" s="288"/>
      <c r="F130" s="289" t="s">
        <v>3443</v>
      </c>
      <c r="G130" s="288"/>
      <c r="H130" s="288" t="s">
        <v>3451</v>
      </c>
      <c r="I130" s="288" t="s">
        <v>3439</v>
      </c>
      <c r="J130" s="288">
        <v>15</v>
      </c>
      <c r="K130" s="310"/>
    </row>
    <row r="131" spans="2:11" s="1" customFormat="1" ht="15" customHeight="1">
      <c r="B131" s="307"/>
      <c r="C131" s="288" t="s">
        <v>3452</v>
      </c>
      <c r="D131" s="288"/>
      <c r="E131" s="288"/>
      <c r="F131" s="289" t="s">
        <v>3443</v>
      </c>
      <c r="G131" s="288"/>
      <c r="H131" s="288" t="s">
        <v>3453</v>
      </c>
      <c r="I131" s="288" t="s">
        <v>3439</v>
      </c>
      <c r="J131" s="288">
        <v>20</v>
      </c>
      <c r="K131" s="310"/>
    </row>
    <row r="132" spans="2:11" s="1" customFormat="1" ht="15" customHeight="1">
      <c r="B132" s="307"/>
      <c r="C132" s="288" t="s">
        <v>3454</v>
      </c>
      <c r="D132" s="288"/>
      <c r="E132" s="288"/>
      <c r="F132" s="289" t="s">
        <v>3443</v>
      </c>
      <c r="G132" s="288"/>
      <c r="H132" s="288" t="s">
        <v>3455</v>
      </c>
      <c r="I132" s="288" t="s">
        <v>3439</v>
      </c>
      <c r="J132" s="288">
        <v>20</v>
      </c>
      <c r="K132" s="310"/>
    </row>
    <row r="133" spans="2:11" s="1" customFormat="1" ht="15" customHeight="1">
      <c r="B133" s="307"/>
      <c r="C133" s="264" t="s">
        <v>3442</v>
      </c>
      <c r="D133" s="264"/>
      <c r="E133" s="264"/>
      <c r="F133" s="285" t="s">
        <v>3443</v>
      </c>
      <c r="G133" s="264"/>
      <c r="H133" s="264" t="s">
        <v>3477</v>
      </c>
      <c r="I133" s="264" t="s">
        <v>3439</v>
      </c>
      <c r="J133" s="264">
        <v>50</v>
      </c>
      <c r="K133" s="310"/>
    </row>
    <row r="134" spans="2:11" s="1" customFormat="1" ht="15" customHeight="1">
      <c r="B134" s="307"/>
      <c r="C134" s="264" t="s">
        <v>3456</v>
      </c>
      <c r="D134" s="264"/>
      <c r="E134" s="264"/>
      <c r="F134" s="285" t="s">
        <v>3443</v>
      </c>
      <c r="G134" s="264"/>
      <c r="H134" s="264" t="s">
        <v>3477</v>
      </c>
      <c r="I134" s="264" t="s">
        <v>3439</v>
      </c>
      <c r="J134" s="264">
        <v>50</v>
      </c>
      <c r="K134" s="310"/>
    </row>
    <row r="135" spans="2:11" s="1" customFormat="1" ht="15" customHeight="1">
      <c r="B135" s="307"/>
      <c r="C135" s="264" t="s">
        <v>3462</v>
      </c>
      <c r="D135" s="264"/>
      <c r="E135" s="264"/>
      <c r="F135" s="285" t="s">
        <v>3443</v>
      </c>
      <c r="G135" s="264"/>
      <c r="H135" s="264" t="s">
        <v>3477</v>
      </c>
      <c r="I135" s="264" t="s">
        <v>3439</v>
      </c>
      <c r="J135" s="264">
        <v>50</v>
      </c>
      <c r="K135" s="310"/>
    </row>
    <row r="136" spans="2:11" s="1" customFormat="1" ht="15" customHeight="1">
      <c r="B136" s="307"/>
      <c r="C136" s="264" t="s">
        <v>3464</v>
      </c>
      <c r="D136" s="264"/>
      <c r="E136" s="264"/>
      <c r="F136" s="285" t="s">
        <v>3443</v>
      </c>
      <c r="G136" s="264"/>
      <c r="H136" s="264" t="s">
        <v>3477</v>
      </c>
      <c r="I136" s="264" t="s">
        <v>3439</v>
      </c>
      <c r="J136" s="264">
        <v>50</v>
      </c>
      <c r="K136" s="310"/>
    </row>
    <row r="137" spans="2:11" s="1" customFormat="1" ht="15" customHeight="1">
      <c r="B137" s="307"/>
      <c r="C137" s="264" t="s">
        <v>3465</v>
      </c>
      <c r="D137" s="264"/>
      <c r="E137" s="264"/>
      <c r="F137" s="285" t="s">
        <v>3443</v>
      </c>
      <c r="G137" s="264"/>
      <c r="H137" s="264" t="s">
        <v>3490</v>
      </c>
      <c r="I137" s="264" t="s">
        <v>3439</v>
      </c>
      <c r="J137" s="264">
        <v>255</v>
      </c>
      <c r="K137" s="310"/>
    </row>
    <row r="138" spans="2:11" s="1" customFormat="1" ht="15" customHeight="1">
      <c r="B138" s="307"/>
      <c r="C138" s="264" t="s">
        <v>3467</v>
      </c>
      <c r="D138" s="264"/>
      <c r="E138" s="264"/>
      <c r="F138" s="285" t="s">
        <v>3437</v>
      </c>
      <c r="G138" s="264"/>
      <c r="H138" s="264" t="s">
        <v>3491</v>
      </c>
      <c r="I138" s="264" t="s">
        <v>3469</v>
      </c>
      <c r="J138" s="264"/>
      <c r="K138" s="310"/>
    </row>
    <row r="139" spans="2:11" s="1" customFormat="1" ht="15" customHeight="1">
      <c r="B139" s="307"/>
      <c r="C139" s="264" t="s">
        <v>3470</v>
      </c>
      <c r="D139" s="264"/>
      <c r="E139" s="264"/>
      <c r="F139" s="285" t="s">
        <v>3437</v>
      </c>
      <c r="G139" s="264"/>
      <c r="H139" s="264" t="s">
        <v>3492</v>
      </c>
      <c r="I139" s="264" t="s">
        <v>3472</v>
      </c>
      <c r="J139" s="264"/>
      <c r="K139" s="310"/>
    </row>
    <row r="140" spans="2:11" s="1" customFormat="1" ht="15" customHeight="1">
      <c r="B140" s="307"/>
      <c r="C140" s="264" t="s">
        <v>3473</v>
      </c>
      <c r="D140" s="264"/>
      <c r="E140" s="264"/>
      <c r="F140" s="285" t="s">
        <v>3437</v>
      </c>
      <c r="G140" s="264"/>
      <c r="H140" s="264" t="s">
        <v>3473</v>
      </c>
      <c r="I140" s="264" t="s">
        <v>3472</v>
      </c>
      <c r="J140" s="264"/>
      <c r="K140" s="310"/>
    </row>
    <row r="141" spans="2:11" s="1" customFormat="1" ht="15" customHeight="1">
      <c r="B141" s="307"/>
      <c r="C141" s="264" t="s">
        <v>42</v>
      </c>
      <c r="D141" s="264"/>
      <c r="E141" s="264"/>
      <c r="F141" s="285" t="s">
        <v>3437</v>
      </c>
      <c r="G141" s="264"/>
      <c r="H141" s="264" t="s">
        <v>3493</v>
      </c>
      <c r="I141" s="264" t="s">
        <v>3472</v>
      </c>
      <c r="J141" s="264"/>
      <c r="K141" s="310"/>
    </row>
    <row r="142" spans="2:11" s="1" customFormat="1" ht="15" customHeight="1">
      <c r="B142" s="307"/>
      <c r="C142" s="264" t="s">
        <v>3494</v>
      </c>
      <c r="D142" s="264"/>
      <c r="E142" s="264"/>
      <c r="F142" s="285" t="s">
        <v>3437</v>
      </c>
      <c r="G142" s="264"/>
      <c r="H142" s="264" t="s">
        <v>3495</v>
      </c>
      <c r="I142" s="264" t="s">
        <v>3472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7" t="s">
        <v>3496</v>
      </c>
      <c r="D147" s="387"/>
      <c r="E147" s="387"/>
      <c r="F147" s="387"/>
      <c r="G147" s="387"/>
      <c r="H147" s="387"/>
      <c r="I147" s="387"/>
      <c r="J147" s="387"/>
      <c r="K147" s="276"/>
    </row>
    <row r="148" spans="2:11" s="1" customFormat="1" ht="17.25" customHeight="1">
      <c r="B148" s="275"/>
      <c r="C148" s="277" t="s">
        <v>3431</v>
      </c>
      <c r="D148" s="277"/>
      <c r="E148" s="277"/>
      <c r="F148" s="277" t="s">
        <v>3432</v>
      </c>
      <c r="G148" s="278"/>
      <c r="H148" s="277" t="s">
        <v>58</v>
      </c>
      <c r="I148" s="277" t="s">
        <v>61</v>
      </c>
      <c r="J148" s="277" t="s">
        <v>3433</v>
      </c>
      <c r="K148" s="276"/>
    </row>
    <row r="149" spans="2:11" s="1" customFormat="1" ht="17.25" customHeight="1">
      <c r="B149" s="275"/>
      <c r="C149" s="279" t="s">
        <v>3434</v>
      </c>
      <c r="D149" s="279"/>
      <c r="E149" s="279"/>
      <c r="F149" s="280" t="s">
        <v>3435</v>
      </c>
      <c r="G149" s="281"/>
      <c r="H149" s="279"/>
      <c r="I149" s="279"/>
      <c r="J149" s="279" t="s">
        <v>3436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3440</v>
      </c>
      <c r="D151" s="264"/>
      <c r="E151" s="264"/>
      <c r="F151" s="315" t="s">
        <v>3437</v>
      </c>
      <c r="G151" s="264"/>
      <c r="H151" s="314" t="s">
        <v>3477</v>
      </c>
      <c r="I151" s="314" t="s">
        <v>3439</v>
      </c>
      <c r="J151" s="314">
        <v>120</v>
      </c>
      <c r="K151" s="310"/>
    </row>
    <row r="152" spans="2:11" s="1" customFormat="1" ht="15" customHeight="1">
      <c r="B152" s="287"/>
      <c r="C152" s="314" t="s">
        <v>3486</v>
      </c>
      <c r="D152" s="264"/>
      <c r="E152" s="264"/>
      <c r="F152" s="315" t="s">
        <v>3437</v>
      </c>
      <c r="G152" s="264"/>
      <c r="H152" s="314" t="s">
        <v>3497</v>
      </c>
      <c r="I152" s="314" t="s">
        <v>3439</v>
      </c>
      <c r="J152" s="314" t="s">
        <v>3488</v>
      </c>
      <c r="K152" s="310"/>
    </row>
    <row r="153" spans="2:11" s="1" customFormat="1" ht="15" customHeight="1">
      <c r="B153" s="287"/>
      <c r="C153" s="314" t="s">
        <v>92</v>
      </c>
      <c r="D153" s="264"/>
      <c r="E153" s="264"/>
      <c r="F153" s="315" t="s">
        <v>3437</v>
      </c>
      <c r="G153" s="264"/>
      <c r="H153" s="314" t="s">
        <v>3498</v>
      </c>
      <c r="I153" s="314" t="s">
        <v>3439</v>
      </c>
      <c r="J153" s="314" t="s">
        <v>3488</v>
      </c>
      <c r="K153" s="310"/>
    </row>
    <row r="154" spans="2:11" s="1" customFormat="1" ht="15" customHeight="1">
      <c r="B154" s="287"/>
      <c r="C154" s="314" t="s">
        <v>3442</v>
      </c>
      <c r="D154" s="264"/>
      <c r="E154" s="264"/>
      <c r="F154" s="315" t="s">
        <v>3443</v>
      </c>
      <c r="G154" s="264"/>
      <c r="H154" s="314" t="s">
        <v>3477</v>
      </c>
      <c r="I154" s="314" t="s">
        <v>3439</v>
      </c>
      <c r="J154" s="314">
        <v>50</v>
      </c>
      <c r="K154" s="310"/>
    </row>
    <row r="155" spans="2:11" s="1" customFormat="1" ht="15" customHeight="1">
      <c r="B155" s="287"/>
      <c r="C155" s="314" t="s">
        <v>3445</v>
      </c>
      <c r="D155" s="264"/>
      <c r="E155" s="264"/>
      <c r="F155" s="315" t="s">
        <v>3437</v>
      </c>
      <c r="G155" s="264"/>
      <c r="H155" s="314" t="s">
        <v>3477</v>
      </c>
      <c r="I155" s="314" t="s">
        <v>3447</v>
      </c>
      <c r="J155" s="314"/>
      <c r="K155" s="310"/>
    </row>
    <row r="156" spans="2:11" s="1" customFormat="1" ht="15" customHeight="1">
      <c r="B156" s="287"/>
      <c r="C156" s="314" t="s">
        <v>3456</v>
      </c>
      <c r="D156" s="264"/>
      <c r="E156" s="264"/>
      <c r="F156" s="315" t="s">
        <v>3443</v>
      </c>
      <c r="G156" s="264"/>
      <c r="H156" s="314" t="s">
        <v>3477</v>
      </c>
      <c r="I156" s="314" t="s">
        <v>3439</v>
      </c>
      <c r="J156" s="314">
        <v>50</v>
      </c>
      <c r="K156" s="310"/>
    </row>
    <row r="157" spans="2:11" s="1" customFormat="1" ht="15" customHeight="1">
      <c r="B157" s="287"/>
      <c r="C157" s="314" t="s">
        <v>3464</v>
      </c>
      <c r="D157" s="264"/>
      <c r="E157" s="264"/>
      <c r="F157" s="315" t="s">
        <v>3443</v>
      </c>
      <c r="G157" s="264"/>
      <c r="H157" s="314" t="s">
        <v>3477</v>
      </c>
      <c r="I157" s="314" t="s">
        <v>3439</v>
      </c>
      <c r="J157" s="314">
        <v>50</v>
      </c>
      <c r="K157" s="310"/>
    </row>
    <row r="158" spans="2:11" s="1" customFormat="1" ht="15" customHeight="1">
      <c r="B158" s="287"/>
      <c r="C158" s="314" t="s">
        <v>3462</v>
      </c>
      <c r="D158" s="264"/>
      <c r="E158" s="264"/>
      <c r="F158" s="315" t="s">
        <v>3443</v>
      </c>
      <c r="G158" s="264"/>
      <c r="H158" s="314" t="s">
        <v>3477</v>
      </c>
      <c r="I158" s="314" t="s">
        <v>3439</v>
      </c>
      <c r="J158" s="314">
        <v>50</v>
      </c>
      <c r="K158" s="310"/>
    </row>
    <row r="159" spans="2:11" s="1" customFormat="1" ht="15" customHeight="1">
      <c r="B159" s="287"/>
      <c r="C159" s="314" t="s">
        <v>212</v>
      </c>
      <c r="D159" s="264"/>
      <c r="E159" s="264"/>
      <c r="F159" s="315" t="s">
        <v>3437</v>
      </c>
      <c r="G159" s="264"/>
      <c r="H159" s="314" t="s">
        <v>3499</v>
      </c>
      <c r="I159" s="314" t="s">
        <v>3439</v>
      </c>
      <c r="J159" s="314" t="s">
        <v>3500</v>
      </c>
      <c r="K159" s="310"/>
    </row>
    <row r="160" spans="2:11" s="1" customFormat="1" ht="15" customHeight="1">
      <c r="B160" s="287"/>
      <c r="C160" s="314" t="s">
        <v>3501</v>
      </c>
      <c r="D160" s="264"/>
      <c r="E160" s="264"/>
      <c r="F160" s="315" t="s">
        <v>3437</v>
      </c>
      <c r="G160" s="264"/>
      <c r="H160" s="314" t="s">
        <v>3502</v>
      </c>
      <c r="I160" s="314" t="s">
        <v>3472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8" t="s">
        <v>3503</v>
      </c>
      <c r="D165" s="388"/>
      <c r="E165" s="388"/>
      <c r="F165" s="388"/>
      <c r="G165" s="388"/>
      <c r="H165" s="388"/>
      <c r="I165" s="388"/>
      <c r="J165" s="388"/>
      <c r="K165" s="257"/>
    </row>
    <row r="166" spans="2:11" s="1" customFormat="1" ht="17.25" customHeight="1">
      <c r="B166" s="256"/>
      <c r="C166" s="277" t="s">
        <v>3431</v>
      </c>
      <c r="D166" s="277"/>
      <c r="E166" s="277"/>
      <c r="F166" s="277" t="s">
        <v>3432</v>
      </c>
      <c r="G166" s="319"/>
      <c r="H166" s="320" t="s">
        <v>58</v>
      </c>
      <c r="I166" s="320" t="s">
        <v>61</v>
      </c>
      <c r="J166" s="277" t="s">
        <v>3433</v>
      </c>
      <c r="K166" s="257"/>
    </row>
    <row r="167" spans="2:11" s="1" customFormat="1" ht="17.25" customHeight="1">
      <c r="B167" s="258"/>
      <c r="C167" s="279" t="s">
        <v>3434</v>
      </c>
      <c r="D167" s="279"/>
      <c r="E167" s="279"/>
      <c r="F167" s="280" t="s">
        <v>3435</v>
      </c>
      <c r="G167" s="321"/>
      <c r="H167" s="322"/>
      <c r="I167" s="322"/>
      <c r="J167" s="279" t="s">
        <v>3436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3440</v>
      </c>
      <c r="D169" s="264"/>
      <c r="E169" s="264"/>
      <c r="F169" s="285" t="s">
        <v>3437</v>
      </c>
      <c r="G169" s="264"/>
      <c r="H169" s="264" t="s">
        <v>3477</v>
      </c>
      <c r="I169" s="264" t="s">
        <v>3439</v>
      </c>
      <c r="J169" s="264">
        <v>120</v>
      </c>
      <c r="K169" s="310"/>
    </row>
    <row r="170" spans="2:11" s="1" customFormat="1" ht="15" customHeight="1">
      <c r="B170" s="287"/>
      <c r="C170" s="264" t="s">
        <v>3486</v>
      </c>
      <c r="D170" s="264"/>
      <c r="E170" s="264"/>
      <c r="F170" s="285" t="s">
        <v>3437</v>
      </c>
      <c r="G170" s="264"/>
      <c r="H170" s="264" t="s">
        <v>3487</v>
      </c>
      <c r="I170" s="264" t="s">
        <v>3439</v>
      </c>
      <c r="J170" s="264" t="s">
        <v>3488</v>
      </c>
      <c r="K170" s="310"/>
    </row>
    <row r="171" spans="2:11" s="1" customFormat="1" ht="15" customHeight="1">
      <c r="B171" s="287"/>
      <c r="C171" s="264" t="s">
        <v>92</v>
      </c>
      <c r="D171" s="264"/>
      <c r="E171" s="264"/>
      <c r="F171" s="285" t="s">
        <v>3437</v>
      </c>
      <c r="G171" s="264"/>
      <c r="H171" s="264" t="s">
        <v>3504</v>
      </c>
      <c r="I171" s="264" t="s">
        <v>3439</v>
      </c>
      <c r="J171" s="264" t="s">
        <v>3488</v>
      </c>
      <c r="K171" s="310"/>
    </row>
    <row r="172" spans="2:11" s="1" customFormat="1" ht="15" customHeight="1">
      <c r="B172" s="287"/>
      <c r="C172" s="264" t="s">
        <v>3442</v>
      </c>
      <c r="D172" s="264"/>
      <c r="E172" s="264"/>
      <c r="F172" s="285" t="s">
        <v>3443</v>
      </c>
      <c r="G172" s="264"/>
      <c r="H172" s="264" t="s">
        <v>3504</v>
      </c>
      <c r="I172" s="264" t="s">
        <v>3439</v>
      </c>
      <c r="J172" s="264">
        <v>50</v>
      </c>
      <c r="K172" s="310"/>
    </row>
    <row r="173" spans="2:11" s="1" customFormat="1" ht="15" customHeight="1">
      <c r="B173" s="287"/>
      <c r="C173" s="264" t="s">
        <v>3445</v>
      </c>
      <c r="D173" s="264"/>
      <c r="E173" s="264"/>
      <c r="F173" s="285" t="s">
        <v>3437</v>
      </c>
      <c r="G173" s="264"/>
      <c r="H173" s="264" t="s">
        <v>3504</v>
      </c>
      <c r="I173" s="264" t="s">
        <v>3447</v>
      </c>
      <c r="J173" s="264"/>
      <c r="K173" s="310"/>
    </row>
    <row r="174" spans="2:11" s="1" customFormat="1" ht="15" customHeight="1">
      <c r="B174" s="287"/>
      <c r="C174" s="264" t="s">
        <v>3456</v>
      </c>
      <c r="D174" s="264"/>
      <c r="E174" s="264"/>
      <c r="F174" s="285" t="s">
        <v>3443</v>
      </c>
      <c r="G174" s="264"/>
      <c r="H174" s="264" t="s">
        <v>3504</v>
      </c>
      <c r="I174" s="264" t="s">
        <v>3439</v>
      </c>
      <c r="J174" s="264">
        <v>50</v>
      </c>
      <c r="K174" s="310"/>
    </row>
    <row r="175" spans="2:11" s="1" customFormat="1" ht="15" customHeight="1">
      <c r="B175" s="287"/>
      <c r="C175" s="264" t="s">
        <v>3464</v>
      </c>
      <c r="D175" s="264"/>
      <c r="E175" s="264"/>
      <c r="F175" s="285" t="s">
        <v>3443</v>
      </c>
      <c r="G175" s="264"/>
      <c r="H175" s="264" t="s">
        <v>3504</v>
      </c>
      <c r="I175" s="264" t="s">
        <v>3439</v>
      </c>
      <c r="J175" s="264">
        <v>50</v>
      </c>
      <c r="K175" s="310"/>
    </row>
    <row r="176" spans="2:11" s="1" customFormat="1" ht="15" customHeight="1">
      <c r="B176" s="287"/>
      <c r="C176" s="264" t="s">
        <v>3462</v>
      </c>
      <c r="D176" s="264"/>
      <c r="E176" s="264"/>
      <c r="F176" s="285" t="s">
        <v>3443</v>
      </c>
      <c r="G176" s="264"/>
      <c r="H176" s="264" t="s">
        <v>3504</v>
      </c>
      <c r="I176" s="264" t="s">
        <v>3439</v>
      </c>
      <c r="J176" s="264">
        <v>50</v>
      </c>
      <c r="K176" s="310"/>
    </row>
    <row r="177" spans="2:11" s="1" customFormat="1" ht="15" customHeight="1">
      <c r="B177" s="287"/>
      <c r="C177" s="264" t="s">
        <v>223</v>
      </c>
      <c r="D177" s="264"/>
      <c r="E177" s="264"/>
      <c r="F177" s="285" t="s">
        <v>3437</v>
      </c>
      <c r="G177" s="264"/>
      <c r="H177" s="264" t="s">
        <v>3505</v>
      </c>
      <c r="I177" s="264" t="s">
        <v>3506</v>
      </c>
      <c r="J177" s="264"/>
      <c r="K177" s="310"/>
    </row>
    <row r="178" spans="2:11" s="1" customFormat="1" ht="15" customHeight="1">
      <c r="B178" s="287"/>
      <c r="C178" s="264" t="s">
        <v>61</v>
      </c>
      <c r="D178" s="264"/>
      <c r="E178" s="264"/>
      <c r="F178" s="285" t="s">
        <v>3437</v>
      </c>
      <c r="G178" s="264"/>
      <c r="H178" s="264" t="s">
        <v>3507</v>
      </c>
      <c r="I178" s="264" t="s">
        <v>3508</v>
      </c>
      <c r="J178" s="264">
        <v>1</v>
      </c>
      <c r="K178" s="310"/>
    </row>
    <row r="179" spans="2:11" s="1" customFormat="1" ht="15" customHeight="1">
      <c r="B179" s="287"/>
      <c r="C179" s="264" t="s">
        <v>57</v>
      </c>
      <c r="D179" s="264"/>
      <c r="E179" s="264"/>
      <c r="F179" s="285" t="s">
        <v>3437</v>
      </c>
      <c r="G179" s="264"/>
      <c r="H179" s="264" t="s">
        <v>3509</v>
      </c>
      <c r="I179" s="264" t="s">
        <v>3439</v>
      </c>
      <c r="J179" s="264">
        <v>20</v>
      </c>
      <c r="K179" s="310"/>
    </row>
    <row r="180" spans="2:11" s="1" customFormat="1" ht="15" customHeight="1">
      <c r="B180" s="287"/>
      <c r="C180" s="264" t="s">
        <v>58</v>
      </c>
      <c r="D180" s="264"/>
      <c r="E180" s="264"/>
      <c r="F180" s="285" t="s">
        <v>3437</v>
      </c>
      <c r="G180" s="264"/>
      <c r="H180" s="264" t="s">
        <v>3510</v>
      </c>
      <c r="I180" s="264" t="s">
        <v>3439</v>
      </c>
      <c r="J180" s="264">
        <v>255</v>
      </c>
      <c r="K180" s="310"/>
    </row>
    <row r="181" spans="2:11" s="1" customFormat="1" ht="15" customHeight="1">
      <c r="B181" s="287"/>
      <c r="C181" s="264" t="s">
        <v>224</v>
      </c>
      <c r="D181" s="264"/>
      <c r="E181" s="264"/>
      <c r="F181" s="285" t="s">
        <v>3437</v>
      </c>
      <c r="G181" s="264"/>
      <c r="H181" s="264" t="s">
        <v>3401</v>
      </c>
      <c r="I181" s="264" t="s">
        <v>3439</v>
      </c>
      <c r="J181" s="264">
        <v>10</v>
      </c>
      <c r="K181" s="310"/>
    </row>
    <row r="182" spans="2:11" s="1" customFormat="1" ht="15" customHeight="1">
      <c r="B182" s="287"/>
      <c r="C182" s="264" t="s">
        <v>225</v>
      </c>
      <c r="D182" s="264"/>
      <c r="E182" s="264"/>
      <c r="F182" s="285" t="s">
        <v>3437</v>
      </c>
      <c r="G182" s="264"/>
      <c r="H182" s="264" t="s">
        <v>3511</v>
      </c>
      <c r="I182" s="264" t="s">
        <v>3472</v>
      </c>
      <c r="J182" s="264"/>
      <c r="K182" s="310"/>
    </row>
    <row r="183" spans="2:11" s="1" customFormat="1" ht="15" customHeight="1">
      <c r="B183" s="287"/>
      <c r="C183" s="264" t="s">
        <v>3512</v>
      </c>
      <c r="D183" s="264"/>
      <c r="E183" s="264"/>
      <c r="F183" s="285" t="s">
        <v>3437</v>
      </c>
      <c r="G183" s="264"/>
      <c r="H183" s="264" t="s">
        <v>3513</v>
      </c>
      <c r="I183" s="264" t="s">
        <v>3472</v>
      </c>
      <c r="J183" s="264"/>
      <c r="K183" s="310"/>
    </row>
    <row r="184" spans="2:11" s="1" customFormat="1" ht="15" customHeight="1">
      <c r="B184" s="287"/>
      <c r="C184" s="264" t="s">
        <v>3501</v>
      </c>
      <c r="D184" s="264"/>
      <c r="E184" s="264"/>
      <c r="F184" s="285" t="s">
        <v>3437</v>
      </c>
      <c r="G184" s="264"/>
      <c r="H184" s="264" t="s">
        <v>3514</v>
      </c>
      <c r="I184" s="264" t="s">
        <v>3472</v>
      </c>
      <c r="J184" s="264"/>
      <c r="K184" s="310"/>
    </row>
    <row r="185" spans="2:11" s="1" customFormat="1" ht="15" customHeight="1">
      <c r="B185" s="287"/>
      <c r="C185" s="264" t="s">
        <v>227</v>
      </c>
      <c r="D185" s="264"/>
      <c r="E185" s="264"/>
      <c r="F185" s="285" t="s">
        <v>3443</v>
      </c>
      <c r="G185" s="264"/>
      <c r="H185" s="264" t="s">
        <v>3515</v>
      </c>
      <c r="I185" s="264" t="s">
        <v>3439</v>
      </c>
      <c r="J185" s="264">
        <v>50</v>
      </c>
      <c r="K185" s="310"/>
    </row>
    <row r="186" spans="2:11" s="1" customFormat="1" ht="15" customHeight="1">
      <c r="B186" s="287"/>
      <c r="C186" s="264" t="s">
        <v>3516</v>
      </c>
      <c r="D186" s="264"/>
      <c r="E186" s="264"/>
      <c r="F186" s="285" t="s">
        <v>3443</v>
      </c>
      <c r="G186" s="264"/>
      <c r="H186" s="264" t="s">
        <v>3517</v>
      </c>
      <c r="I186" s="264" t="s">
        <v>3518</v>
      </c>
      <c r="J186" s="264"/>
      <c r="K186" s="310"/>
    </row>
    <row r="187" spans="2:11" s="1" customFormat="1" ht="15" customHeight="1">
      <c r="B187" s="287"/>
      <c r="C187" s="264" t="s">
        <v>3519</v>
      </c>
      <c r="D187" s="264"/>
      <c r="E187" s="264"/>
      <c r="F187" s="285" t="s">
        <v>3443</v>
      </c>
      <c r="G187" s="264"/>
      <c r="H187" s="264" t="s">
        <v>3520</v>
      </c>
      <c r="I187" s="264" t="s">
        <v>3518</v>
      </c>
      <c r="J187" s="264"/>
      <c r="K187" s="310"/>
    </row>
    <row r="188" spans="2:11" s="1" customFormat="1" ht="15" customHeight="1">
      <c r="B188" s="287"/>
      <c r="C188" s="264" t="s">
        <v>3521</v>
      </c>
      <c r="D188" s="264"/>
      <c r="E188" s="264"/>
      <c r="F188" s="285" t="s">
        <v>3443</v>
      </c>
      <c r="G188" s="264"/>
      <c r="H188" s="264" t="s">
        <v>3522</v>
      </c>
      <c r="I188" s="264" t="s">
        <v>3518</v>
      </c>
      <c r="J188" s="264"/>
      <c r="K188" s="310"/>
    </row>
    <row r="189" spans="2:11" s="1" customFormat="1" ht="15" customHeight="1">
      <c r="B189" s="287"/>
      <c r="C189" s="323" t="s">
        <v>3523</v>
      </c>
      <c r="D189" s="264"/>
      <c r="E189" s="264"/>
      <c r="F189" s="285" t="s">
        <v>3443</v>
      </c>
      <c r="G189" s="264"/>
      <c r="H189" s="264" t="s">
        <v>3524</v>
      </c>
      <c r="I189" s="264" t="s">
        <v>3525</v>
      </c>
      <c r="J189" s="324" t="s">
        <v>3526</v>
      </c>
      <c r="K189" s="310"/>
    </row>
    <row r="190" spans="2:11" s="1" customFormat="1" ht="15" customHeight="1">
      <c r="B190" s="287"/>
      <c r="C190" s="323" t="s">
        <v>46</v>
      </c>
      <c r="D190" s="264"/>
      <c r="E190" s="264"/>
      <c r="F190" s="285" t="s">
        <v>3437</v>
      </c>
      <c r="G190" s="264"/>
      <c r="H190" s="261" t="s">
        <v>3527</v>
      </c>
      <c r="I190" s="264" t="s">
        <v>3528</v>
      </c>
      <c r="J190" s="264"/>
      <c r="K190" s="310"/>
    </row>
    <row r="191" spans="2:11" s="1" customFormat="1" ht="15" customHeight="1">
      <c r="B191" s="287"/>
      <c r="C191" s="323" t="s">
        <v>3529</v>
      </c>
      <c r="D191" s="264"/>
      <c r="E191" s="264"/>
      <c r="F191" s="285" t="s">
        <v>3437</v>
      </c>
      <c r="G191" s="264"/>
      <c r="H191" s="264" t="s">
        <v>3530</v>
      </c>
      <c r="I191" s="264" t="s">
        <v>3472</v>
      </c>
      <c r="J191" s="264"/>
      <c r="K191" s="310"/>
    </row>
    <row r="192" spans="2:11" s="1" customFormat="1" ht="15" customHeight="1">
      <c r="B192" s="287"/>
      <c r="C192" s="323" t="s">
        <v>3531</v>
      </c>
      <c r="D192" s="264"/>
      <c r="E192" s="264"/>
      <c r="F192" s="285" t="s">
        <v>3437</v>
      </c>
      <c r="G192" s="264"/>
      <c r="H192" s="264" t="s">
        <v>3532</v>
      </c>
      <c r="I192" s="264" t="s">
        <v>3472</v>
      </c>
      <c r="J192" s="264"/>
      <c r="K192" s="310"/>
    </row>
    <row r="193" spans="2:11" s="1" customFormat="1" ht="15" customHeight="1">
      <c r="B193" s="287"/>
      <c r="C193" s="323" t="s">
        <v>3533</v>
      </c>
      <c r="D193" s="264"/>
      <c r="E193" s="264"/>
      <c r="F193" s="285" t="s">
        <v>3443</v>
      </c>
      <c r="G193" s="264"/>
      <c r="H193" s="264" t="s">
        <v>3534</v>
      </c>
      <c r="I193" s="264" t="s">
        <v>3472</v>
      </c>
      <c r="J193" s="264"/>
      <c r="K193" s="310"/>
    </row>
    <row r="194" spans="2:11" s="1" customFormat="1" ht="15" customHeight="1">
      <c r="B194" s="316"/>
      <c r="C194" s="325"/>
      <c r="D194" s="296"/>
      <c r="E194" s="296"/>
      <c r="F194" s="296"/>
      <c r="G194" s="296"/>
      <c r="H194" s="296"/>
      <c r="I194" s="296"/>
      <c r="J194" s="296"/>
      <c r="K194" s="317"/>
    </row>
    <row r="195" spans="2:11" s="1" customFormat="1" ht="18.75" customHeight="1">
      <c r="B195" s="298"/>
      <c r="C195" s="308"/>
      <c r="D195" s="308"/>
      <c r="E195" s="308"/>
      <c r="F195" s="318"/>
      <c r="G195" s="308"/>
      <c r="H195" s="308"/>
      <c r="I195" s="308"/>
      <c r="J195" s="308"/>
      <c r="K195" s="298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2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0.5">
      <c r="B199" s="256"/>
      <c r="C199" s="388" t="s">
        <v>3535</v>
      </c>
      <c r="D199" s="388"/>
      <c r="E199" s="388"/>
      <c r="F199" s="388"/>
      <c r="G199" s="388"/>
      <c r="H199" s="388"/>
      <c r="I199" s="388"/>
      <c r="J199" s="388"/>
      <c r="K199" s="257"/>
    </row>
    <row r="200" spans="2:11" s="1" customFormat="1" ht="25.5" customHeight="1">
      <c r="B200" s="256"/>
      <c r="C200" s="326" t="s">
        <v>3536</v>
      </c>
      <c r="D200" s="326"/>
      <c r="E200" s="326"/>
      <c r="F200" s="326" t="s">
        <v>3537</v>
      </c>
      <c r="G200" s="327"/>
      <c r="H200" s="389" t="s">
        <v>3538</v>
      </c>
      <c r="I200" s="389"/>
      <c r="J200" s="389"/>
      <c r="K200" s="257"/>
    </row>
    <row r="201" spans="2:11" s="1" customFormat="1" ht="5.25" customHeight="1">
      <c r="B201" s="287"/>
      <c r="C201" s="282"/>
      <c r="D201" s="282"/>
      <c r="E201" s="282"/>
      <c r="F201" s="282"/>
      <c r="G201" s="308"/>
      <c r="H201" s="282"/>
      <c r="I201" s="282"/>
      <c r="J201" s="282"/>
      <c r="K201" s="310"/>
    </row>
    <row r="202" spans="2:11" s="1" customFormat="1" ht="15" customHeight="1">
      <c r="B202" s="287"/>
      <c r="C202" s="264" t="s">
        <v>3528</v>
      </c>
      <c r="D202" s="264"/>
      <c r="E202" s="264"/>
      <c r="F202" s="285" t="s">
        <v>47</v>
      </c>
      <c r="G202" s="264"/>
      <c r="H202" s="390" t="s">
        <v>3539</v>
      </c>
      <c r="I202" s="390"/>
      <c r="J202" s="390"/>
      <c r="K202" s="310"/>
    </row>
    <row r="203" spans="2:11" s="1" customFormat="1" ht="15" customHeight="1">
      <c r="B203" s="287"/>
      <c r="C203" s="264"/>
      <c r="D203" s="264"/>
      <c r="E203" s="264"/>
      <c r="F203" s="285" t="s">
        <v>48</v>
      </c>
      <c r="G203" s="264"/>
      <c r="H203" s="390" t="s">
        <v>3540</v>
      </c>
      <c r="I203" s="390"/>
      <c r="J203" s="390"/>
      <c r="K203" s="310"/>
    </row>
    <row r="204" spans="2:11" s="1" customFormat="1" ht="15" customHeight="1">
      <c r="B204" s="287"/>
      <c r="C204" s="264"/>
      <c r="D204" s="264"/>
      <c r="E204" s="264"/>
      <c r="F204" s="285" t="s">
        <v>51</v>
      </c>
      <c r="G204" s="264"/>
      <c r="H204" s="390" t="s">
        <v>3541</v>
      </c>
      <c r="I204" s="390"/>
      <c r="J204" s="390"/>
      <c r="K204" s="310"/>
    </row>
    <row r="205" spans="2:11" s="1" customFormat="1" ht="15" customHeight="1">
      <c r="B205" s="287"/>
      <c r="C205" s="264"/>
      <c r="D205" s="264"/>
      <c r="E205" s="264"/>
      <c r="F205" s="285" t="s">
        <v>49</v>
      </c>
      <c r="G205" s="264"/>
      <c r="H205" s="390" t="s">
        <v>3542</v>
      </c>
      <c r="I205" s="390"/>
      <c r="J205" s="390"/>
      <c r="K205" s="310"/>
    </row>
    <row r="206" spans="2:11" s="1" customFormat="1" ht="15" customHeight="1">
      <c r="B206" s="287"/>
      <c r="C206" s="264"/>
      <c r="D206" s="264"/>
      <c r="E206" s="264"/>
      <c r="F206" s="285" t="s">
        <v>50</v>
      </c>
      <c r="G206" s="264"/>
      <c r="H206" s="390" t="s">
        <v>3543</v>
      </c>
      <c r="I206" s="390"/>
      <c r="J206" s="390"/>
      <c r="K206" s="310"/>
    </row>
    <row r="207" spans="2:11" s="1" customFormat="1" ht="15" customHeight="1">
      <c r="B207" s="287"/>
      <c r="C207" s="264"/>
      <c r="D207" s="264"/>
      <c r="E207" s="264"/>
      <c r="F207" s="285"/>
      <c r="G207" s="264"/>
      <c r="H207" s="264"/>
      <c r="I207" s="264"/>
      <c r="J207" s="264"/>
      <c r="K207" s="310"/>
    </row>
    <row r="208" spans="2:11" s="1" customFormat="1" ht="15" customHeight="1">
      <c r="B208" s="287"/>
      <c r="C208" s="264" t="s">
        <v>3484</v>
      </c>
      <c r="D208" s="264"/>
      <c r="E208" s="264"/>
      <c r="F208" s="285" t="s">
        <v>83</v>
      </c>
      <c r="G208" s="264"/>
      <c r="H208" s="390" t="s">
        <v>3544</v>
      </c>
      <c r="I208" s="390"/>
      <c r="J208" s="390"/>
      <c r="K208" s="310"/>
    </row>
    <row r="209" spans="2:11" s="1" customFormat="1" ht="15" customHeight="1">
      <c r="B209" s="287"/>
      <c r="C209" s="264"/>
      <c r="D209" s="264"/>
      <c r="E209" s="264"/>
      <c r="F209" s="285" t="s">
        <v>3380</v>
      </c>
      <c r="G209" s="264"/>
      <c r="H209" s="390" t="s">
        <v>3381</v>
      </c>
      <c r="I209" s="390"/>
      <c r="J209" s="390"/>
      <c r="K209" s="310"/>
    </row>
    <row r="210" spans="2:11" s="1" customFormat="1" ht="15" customHeight="1">
      <c r="B210" s="287"/>
      <c r="C210" s="264"/>
      <c r="D210" s="264"/>
      <c r="E210" s="264"/>
      <c r="F210" s="285" t="s">
        <v>3378</v>
      </c>
      <c r="G210" s="264"/>
      <c r="H210" s="390" t="s">
        <v>3545</v>
      </c>
      <c r="I210" s="390"/>
      <c r="J210" s="390"/>
      <c r="K210" s="310"/>
    </row>
    <row r="211" spans="2:11" s="1" customFormat="1" ht="15" customHeight="1">
      <c r="B211" s="328"/>
      <c r="C211" s="264"/>
      <c r="D211" s="264"/>
      <c r="E211" s="264"/>
      <c r="F211" s="285" t="s">
        <v>3382</v>
      </c>
      <c r="G211" s="323"/>
      <c r="H211" s="391" t="s">
        <v>3383</v>
      </c>
      <c r="I211" s="391"/>
      <c r="J211" s="391"/>
      <c r="K211" s="329"/>
    </row>
    <row r="212" spans="2:11" s="1" customFormat="1" ht="15" customHeight="1">
      <c r="B212" s="328"/>
      <c r="C212" s="264"/>
      <c r="D212" s="264"/>
      <c r="E212" s="264"/>
      <c r="F212" s="285" t="s">
        <v>3384</v>
      </c>
      <c r="G212" s="323"/>
      <c r="H212" s="391" t="s">
        <v>361</v>
      </c>
      <c r="I212" s="391"/>
      <c r="J212" s="391"/>
      <c r="K212" s="329"/>
    </row>
    <row r="213" spans="2:11" s="1" customFormat="1" ht="15" customHeight="1">
      <c r="B213" s="328"/>
      <c r="C213" s="264"/>
      <c r="D213" s="264"/>
      <c r="E213" s="264"/>
      <c r="F213" s="285"/>
      <c r="G213" s="323"/>
      <c r="H213" s="314"/>
      <c r="I213" s="314"/>
      <c r="J213" s="314"/>
      <c r="K213" s="329"/>
    </row>
    <row r="214" spans="2:11" s="1" customFormat="1" ht="15" customHeight="1">
      <c r="B214" s="328"/>
      <c r="C214" s="264" t="s">
        <v>3508</v>
      </c>
      <c r="D214" s="264"/>
      <c r="E214" s="264"/>
      <c r="F214" s="285">
        <v>1</v>
      </c>
      <c r="G214" s="323"/>
      <c r="H214" s="391" t="s">
        <v>3546</v>
      </c>
      <c r="I214" s="391"/>
      <c r="J214" s="391"/>
      <c r="K214" s="329"/>
    </row>
    <row r="215" spans="2:11" s="1" customFormat="1" ht="15" customHeight="1">
      <c r="B215" s="328"/>
      <c r="C215" s="264"/>
      <c r="D215" s="264"/>
      <c r="E215" s="264"/>
      <c r="F215" s="285">
        <v>2</v>
      </c>
      <c r="G215" s="323"/>
      <c r="H215" s="391" t="s">
        <v>3547</v>
      </c>
      <c r="I215" s="391"/>
      <c r="J215" s="391"/>
      <c r="K215" s="329"/>
    </row>
    <row r="216" spans="2:11" s="1" customFormat="1" ht="15" customHeight="1">
      <c r="B216" s="328"/>
      <c r="C216" s="264"/>
      <c r="D216" s="264"/>
      <c r="E216" s="264"/>
      <c r="F216" s="285">
        <v>3</v>
      </c>
      <c r="G216" s="323"/>
      <c r="H216" s="391" t="s">
        <v>3548</v>
      </c>
      <c r="I216" s="391"/>
      <c r="J216" s="391"/>
      <c r="K216" s="329"/>
    </row>
    <row r="217" spans="2:11" s="1" customFormat="1" ht="15" customHeight="1">
      <c r="B217" s="328"/>
      <c r="C217" s="264"/>
      <c r="D217" s="264"/>
      <c r="E217" s="264"/>
      <c r="F217" s="285">
        <v>4</v>
      </c>
      <c r="G217" s="323"/>
      <c r="H217" s="391" t="s">
        <v>3549</v>
      </c>
      <c r="I217" s="391"/>
      <c r="J217" s="391"/>
      <c r="K217" s="329"/>
    </row>
    <row r="218" spans="2:11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password="C8E5" sheet="1" objects="1" scenarios="1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Rekapitulace stavby</vt:lpstr>
      <vt:lpstr>SO 00 - VRN</vt:lpstr>
      <vt:lpstr>SO01.1 - Demontáže a bour...</vt:lpstr>
      <vt:lpstr>SO01.2 - Nové konstrukce ...</vt:lpstr>
      <vt:lpstr>SO01.3 - Nové konstrukce ...</vt:lpstr>
      <vt:lpstr>1. - NN-silnoproud</vt:lpstr>
      <vt:lpstr>2. - SLB- slaboproud</vt:lpstr>
      <vt:lpstr>3. - EPS</vt:lpstr>
      <vt:lpstr>4. - MaR</vt:lpstr>
      <vt:lpstr>SO 03.1 - Prostor laborat...</vt:lpstr>
      <vt:lpstr>SO 03.2 - Laboratorní dig...</vt:lpstr>
      <vt:lpstr>SO 03.3 - Laboratorní dig...</vt:lpstr>
      <vt:lpstr>SO 03.4 - Spodní skříňky ...</vt:lpstr>
      <vt:lpstr>SO 03.5 - Skříně s tlakov...</vt:lpstr>
      <vt:lpstr>SO 03.6 - Odsávací ramena</vt:lpstr>
      <vt:lpstr>SO 03.7 - Odvod vzduchu o...</vt:lpstr>
      <vt:lpstr>SO 03.8 - Klimatizace v k...</vt:lpstr>
      <vt:lpstr>SO 03.9 - Klimatizace tec...</vt:lpstr>
      <vt:lpstr>SO 03.10 - Klimatizace ka...</vt:lpstr>
      <vt:lpstr>SO 03.11 - Montážní mater...</vt:lpstr>
      <vt:lpstr>SO 04.1 - Kanalizace</vt:lpstr>
      <vt:lpstr>SO 04.2 - Vodoinstalace</vt:lpstr>
      <vt:lpstr>SO 05 - Ústřední vytápění</vt:lpstr>
      <vt:lpstr>SO 06 - Technické plyny</vt:lpstr>
      <vt:lpstr>SO 07.1 - Místnost č.1.09a</vt:lpstr>
      <vt:lpstr>SO 07.2 - Místnost č.1.09b</vt:lpstr>
      <vt:lpstr>SO 07.3 - Místnost č.1.09c</vt:lpstr>
      <vt:lpstr>SO 07.4 - Místnost č.1.09d</vt:lpstr>
      <vt:lpstr>SO 07.5 - Místnost č.1.10</vt:lpstr>
      <vt:lpstr>SO 07.6 - Místnost č.1.11</vt:lpstr>
      <vt:lpstr>SO 07.7 - Místnost č.1.12</vt:lpstr>
      <vt:lpstr>SO 07.8 - Místnost č.1.13</vt:lpstr>
      <vt:lpstr>SO 07.9 - Místnost č.1.15</vt:lpstr>
      <vt:lpstr>SO 07.10 - Místnost č.1.16</vt:lpstr>
      <vt:lpstr>SO 07.11 - Místnost č.1.18</vt:lpstr>
      <vt:lpstr>SO 07.12 - Místnost č.1.22</vt:lpstr>
      <vt:lpstr>SO 07.13 - Ostatní, montá...</vt:lpstr>
      <vt:lpstr>Pokyny pro vyplnění</vt:lpstr>
      <vt:lpstr>'1. - NN-silnoproud'!Názvy_tisku</vt:lpstr>
      <vt:lpstr>'2. - SLB- slaboproud'!Názvy_tisku</vt:lpstr>
      <vt:lpstr>'3. - EPS'!Názvy_tisku</vt:lpstr>
      <vt:lpstr>'4. - MaR'!Názvy_tisku</vt:lpstr>
      <vt:lpstr>'Rekapitulace stavby'!Názvy_tisku</vt:lpstr>
      <vt:lpstr>'SO 00 - VRN'!Názvy_tisku</vt:lpstr>
      <vt:lpstr>'SO 03.1 - Prostor laborat...'!Názvy_tisku</vt:lpstr>
      <vt:lpstr>'SO 03.10 - Klimatizace ka...'!Názvy_tisku</vt:lpstr>
      <vt:lpstr>'SO 03.11 - Montážní mater...'!Názvy_tisku</vt:lpstr>
      <vt:lpstr>'SO 03.2 - Laboratorní dig...'!Názvy_tisku</vt:lpstr>
      <vt:lpstr>'SO 03.3 - Laboratorní dig...'!Názvy_tisku</vt:lpstr>
      <vt:lpstr>'SO 03.4 - Spodní skříňky ...'!Názvy_tisku</vt:lpstr>
      <vt:lpstr>'SO 03.5 - Skříně s tlakov...'!Názvy_tisku</vt:lpstr>
      <vt:lpstr>'SO 03.6 - Odsávací ramena'!Názvy_tisku</vt:lpstr>
      <vt:lpstr>'SO 03.7 - Odvod vzduchu o...'!Názvy_tisku</vt:lpstr>
      <vt:lpstr>'SO 03.8 - Klimatizace v k...'!Názvy_tisku</vt:lpstr>
      <vt:lpstr>'SO 03.9 - Klimatizace tec...'!Názvy_tisku</vt:lpstr>
      <vt:lpstr>'SO 04.1 - Kanalizace'!Názvy_tisku</vt:lpstr>
      <vt:lpstr>'SO 04.2 - Vodoinstalace'!Názvy_tisku</vt:lpstr>
      <vt:lpstr>'SO 05 - Ústřední vytápění'!Názvy_tisku</vt:lpstr>
      <vt:lpstr>'SO 06 - Technické plyny'!Názvy_tisku</vt:lpstr>
      <vt:lpstr>'SO 07.1 - Místnost č.1.09a'!Názvy_tisku</vt:lpstr>
      <vt:lpstr>'SO 07.10 - Místnost č.1.16'!Názvy_tisku</vt:lpstr>
      <vt:lpstr>'SO 07.11 - Místnost č.1.18'!Názvy_tisku</vt:lpstr>
      <vt:lpstr>'SO 07.12 - Místnost č.1.22'!Názvy_tisku</vt:lpstr>
      <vt:lpstr>'SO 07.13 - Ostatní, montá...'!Názvy_tisku</vt:lpstr>
      <vt:lpstr>'SO 07.2 - Místnost č.1.09b'!Názvy_tisku</vt:lpstr>
      <vt:lpstr>'SO 07.3 - Místnost č.1.09c'!Názvy_tisku</vt:lpstr>
      <vt:lpstr>'SO 07.4 - Místnost č.1.09d'!Názvy_tisku</vt:lpstr>
      <vt:lpstr>'SO 07.5 - Místnost č.1.10'!Názvy_tisku</vt:lpstr>
      <vt:lpstr>'SO 07.6 - Místnost č.1.11'!Názvy_tisku</vt:lpstr>
      <vt:lpstr>'SO 07.7 - Místnost č.1.12'!Názvy_tisku</vt:lpstr>
      <vt:lpstr>'SO 07.8 - Místnost č.1.13'!Názvy_tisku</vt:lpstr>
      <vt:lpstr>'SO 07.9 - Místnost č.1.15'!Názvy_tisku</vt:lpstr>
      <vt:lpstr>'SO01.1 - Demontáže a bour...'!Názvy_tisku</vt:lpstr>
      <vt:lpstr>'SO01.2 - Nové konstrukce ...'!Názvy_tisku</vt:lpstr>
      <vt:lpstr>'SO01.3 - Nové konstrukce ...'!Názvy_tisku</vt:lpstr>
      <vt:lpstr>'1. - NN-silnoproud'!Oblast_tisku</vt:lpstr>
      <vt:lpstr>'2. - SLB- slaboproud'!Oblast_tisku</vt:lpstr>
      <vt:lpstr>'3. - EPS'!Oblast_tisku</vt:lpstr>
      <vt:lpstr>'4. - MaR'!Oblast_tisku</vt:lpstr>
      <vt:lpstr>'Pokyny pro vyplnění'!Oblast_tisku</vt:lpstr>
      <vt:lpstr>'Rekapitulace stavby'!Oblast_tisku</vt:lpstr>
      <vt:lpstr>'SO 00 - VRN'!Oblast_tisku</vt:lpstr>
      <vt:lpstr>'SO 03.1 - Prostor laborat...'!Oblast_tisku</vt:lpstr>
      <vt:lpstr>'SO 03.10 - Klimatizace ka...'!Oblast_tisku</vt:lpstr>
      <vt:lpstr>'SO 03.11 - Montážní mater...'!Oblast_tisku</vt:lpstr>
      <vt:lpstr>'SO 03.2 - Laboratorní dig...'!Oblast_tisku</vt:lpstr>
      <vt:lpstr>'SO 03.3 - Laboratorní dig...'!Oblast_tisku</vt:lpstr>
      <vt:lpstr>'SO 03.4 - Spodní skříňky ...'!Oblast_tisku</vt:lpstr>
      <vt:lpstr>'SO 03.5 - Skříně s tlakov...'!Oblast_tisku</vt:lpstr>
      <vt:lpstr>'SO 03.6 - Odsávací ramena'!Oblast_tisku</vt:lpstr>
      <vt:lpstr>'SO 03.7 - Odvod vzduchu o...'!Oblast_tisku</vt:lpstr>
      <vt:lpstr>'SO 03.8 - Klimatizace v k...'!Oblast_tisku</vt:lpstr>
      <vt:lpstr>'SO 03.9 - Klimatizace tec...'!Oblast_tisku</vt:lpstr>
      <vt:lpstr>'SO 04.1 - Kanalizace'!Oblast_tisku</vt:lpstr>
      <vt:lpstr>'SO 04.2 - Vodoinstalace'!Oblast_tisku</vt:lpstr>
      <vt:lpstr>'SO 05 - Ústřední vytápění'!Oblast_tisku</vt:lpstr>
      <vt:lpstr>'SO 06 - Technické plyny'!Oblast_tisku</vt:lpstr>
      <vt:lpstr>'SO 07.1 - Místnost č.1.09a'!Oblast_tisku</vt:lpstr>
      <vt:lpstr>'SO 07.10 - Místnost č.1.16'!Oblast_tisku</vt:lpstr>
      <vt:lpstr>'SO 07.11 - Místnost č.1.18'!Oblast_tisku</vt:lpstr>
      <vt:lpstr>'SO 07.12 - Místnost č.1.22'!Oblast_tisku</vt:lpstr>
      <vt:lpstr>'SO 07.13 - Ostatní, montá...'!Oblast_tisku</vt:lpstr>
      <vt:lpstr>'SO 07.2 - Místnost č.1.09b'!Oblast_tisku</vt:lpstr>
      <vt:lpstr>'SO 07.3 - Místnost č.1.09c'!Oblast_tisku</vt:lpstr>
      <vt:lpstr>'SO 07.4 - Místnost č.1.09d'!Oblast_tisku</vt:lpstr>
      <vt:lpstr>'SO 07.5 - Místnost č.1.10'!Oblast_tisku</vt:lpstr>
      <vt:lpstr>'SO 07.6 - Místnost č.1.11'!Oblast_tisku</vt:lpstr>
      <vt:lpstr>'SO 07.7 - Místnost č.1.12'!Oblast_tisku</vt:lpstr>
      <vt:lpstr>'SO 07.8 - Místnost č.1.13'!Oblast_tisku</vt:lpstr>
      <vt:lpstr>'SO 07.9 - Místnost č.1.15'!Oblast_tisku</vt:lpstr>
      <vt:lpstr>'SO01.1 - Demontáže a bour...'!Oblast_tisku</vt:lpstr>
      <vt:lpstr>'SO01.2 - Nové konstrukce ...'!Oblast_tisku</vt:lpstr>
      <vt:lpstr>'SO01.3 - Nové konstrukce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NB_Boss\petr</dc:creator>
  <cp:lastModifiedBy>klapalekp</cp:lastModifiedBy>
  <dcterms:created xsi:type="dcterms:W3CDTF">2023-08-27T18:11:16Z</dcterms:created>
  <dcterms:modified xsi:type="dcterms:W3CDTF">2025-06-20T11:10:25Z</dcterms:modified>
</cp:coreProperties>
</file>