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vestor\2025\Rekonstrukce ležatých rozvodů vodovodu na objektu K1\PD\"/>
    </mc:Choice>
  </mc:AlternateContent>
  <bookViews>
    <workbookView xWindow="0" yWindow="0" windowWidth="22245" windowHeight="11745"/>
  </bookViews>
  <sheets>
    <sheet name="Rekapitulace stavby" sheetId="1" r:id="rId1"/>
    <sheet name="D1 - REKONSTRUKCE HLAVNÍ..." sheetId="2" r:id="rId2"/>
    <sheet name="VRN - VEDLEJŠÍ ROZPOČTOVÉ..." sheetId="3" r:id="rId3"/>
  </sheets>
  <definedNames>
    <definedName name="_xlnm._FilterDatabase" localSheetId="1" hidden="1">'D1 - REKONSTRUKCE HLAVNÍ...'!$C$128:$L$446</definedName>
    <definedName name="_xlnm._FilterDatabase" localSheetId="2" hidden="1">'VRN - VEDLEJŠÍ ROZPOČTOVÉ...'!$C$120:$L$136</definedName>
    <definedName name="_xlnm.Print_Titles" localSheetId="1">'D1 - REKONSTRUKCE HLAVNÍ...'!$128:$128</definedName>
    <definedName name="_xlnm.Print_Titles" localSheetId="0">'Rekapitulace stavby'!$92:$92</definedName>
    <definedName name="_xlnm.Print_Titles" localSheetId="2">'VRN - VEDLEJŠÍ ROZPOČTOVÉ...'!$120:$120</definedName>
    <definedName name="_xlnm.Print_Area" localSheetId="1">'D1 - REKONSTRUKCE HLAVNÍ...'!$C$4:$K$76,'D1 - REKONSTRUKCE HLAVNÍ...'!$C$82:$K$110,'D1 - REKONSTRUKCE HLAVNÍ...'!$C$116:$L$446</definedName>
    <definedName name="_xlnm.Print_Area" localSheetId="0">'Rekapitulace stavby'!$D$4:$AO$76,'Rekapitulace stavby'!$C$82:$AQ$97</definedName>
    <definedName name="_xlnm.Print_Area" localSheetId="2">'VRN - VEDLEJŠÍ ROZPOČTOVÉ...'!$C$4:$K$76,'VRN - VEDLEJŠÍ ROZPOČTOVÉ...'!$C$82:$K$102,'VRN - VEDLEJŠÍ ROZPOČTOVÉ...'!$C$108:$L$136</definedName>
  </definedNames>
  <calcPr calcId="152511"/>
</workbook>
</file>

<file path=xl/calcChain.xml><?xml version="1.0" encoding="utf-8"?>
<calcChain xmlns="http://schemas.openxmlformats.org/spreadsheetml/2006/main">
  <c r="K39" i="3" l="1"/>
  <c r="K38" i="3"/>
  <c r="BA96" i="1" s="1"/>
  <c r="K37" i="3"/>
  <c r="AZ96" i="1"/>
  <c r="BI135" i="3"/>
  <c r="BH135" i="3"/>
  <c r="BG135" i="3"/>
  <c r="BF135" i="3"/>
  <c r="X135" i="3"/>
  <c r="X134" i="3"/>
  <c r="V135" i="3"/>
  <c r="V134" i="3"/>
  <c r="T135" i="3"/>
  <c r="T134" i="3"/>
  <c r="P135" i="3"/>
  <c r="BI132" i="3"/>
  <c r="BH132" i="3"/>
  <c r="BG132" i="3"/>
  <c r="BF132" i="3"/>
  <c r="X132" i="3"/>
  <c r="X131" i="3"/>
  <c r="V132" i="3"/>
  <c r="V131" i="3" s="1"/>
  <c r="T132" i="3"/>
  <c r="T131" i="3" s="1"/>
  <c r="P132" i="3"/>
  <c r="BI129" i="3"/>
  <c r="BH129" i="3"/>
  <c r="BG129" i="3"/>
  <c r="BF129" i="3"/>
  <c r="X129" i="3"/>
  <c r="V129" i="3"/>
  <c r="T129" i="3"/>
  <c r="P129" i="3"/>
  <c r="BI127" i="3"/>
  <c r="BH127" i="3"/>
  <c r="BG127" i="3"/>
  <c r="BF127" i="3"/>
  <c r="X127" i="3"/>
  <c r="V127" i="3"/>
  <c r="T127" i="3"/>
  <c r="P127" i="3"/>
  <c r="BI124" i="3"/>
  <c r="BH124" i="3"/>
  <c r="BG124" i="3"/>
  <c r="BF124" i="3"/>
  <c r="X124" i="3"/>
  <c r="X123" i="3" s="1"/>
  <c r="V124" i="3"/>
  <c r="V123" i="3"/>
  <c r="T124" i="3"/>
  <c r="T123" i="3" s="1"/>
  <c r="P124" i="3"/>
  <c r="F115" i="3"/>
  <c r="E113" i="3"/>
  <c r="F89" i="3"/>
  <c r="E87" i="3"/>
  <c r="J24" i="3"/>
  <c r="E24" i="3"/>
  <c r="J118" i="3" s="1"/>
  <c r="J23" i="3"/>
  <c r="J21" i="3"/>
  <c r="E21" i="3"/>
  <c r="J91" i="3" s="1"/>
  <c r="J20" i="3"/>
  <c r="J18" i="3"/>
  <c r="E18" i="3"/>
  <c r="F118" i="3" s="1"/>
  <c r="J17" i="3"/>
  <c r="J15" i="3"/>
  <c r="E15" i="3"/>
  <c r="F117" i="3" s="1"/>
  <c r="J14" i="3"/>
  <c r="J12" i="3"/>
  <c r="J115" i="3"/>
  <c r="E7" i="3"/>
  <c r="E111" i="3"/>
  <c r="K39" i="2"/>
  <c r="K38" i="2"/>
  <c r="BA95" i="1" s="1"/>
  <c r="K37" i="2"/>
  <c r="AZ95" i="1" s="1"/>
  <c r="BI441" i="2"/>
  <c r="BH441" i="2"/>
  <c r="BG441" i="2"/>
  <c r="BF441" i="2"/>
  <c r="X441" i="2"/>
  <c r="V441" i="2"/>
  <c r="T441" i="2"/>
  <c r="P441" i="2"/>
  <c r="BI436" i="2"/>
  <c r="BH436" i="2"/>
  <c r="BG436" i="2"/>
  <c r="BF436" i="2"/>
  <c r="X436" i="2"/>
  <c r="V436" i="2"/>
  <c r="T436" i="2"/>
  <c r="P436" i="2"/>
  <c r="BI426" i="2"/>
  <c r="BH426" i="2"/>
  <c r="BG426" i="2"/>
  <c r="BF426" i="2"/>
  <c r="X426" i="2"/>
  <c r="X425" i="2" s="1"/>
  <c r="V426" i="2"/>
  <c r="V425" i="2" s="1"/>
  <c r="T426" i="2"/>
  <c r="T425" i="2" s="1"/>
  <c r="P426" i="2"/>
  <c r="BI423" i="2"/>
  <c r="BH423" i="2"/>
  <c r="BG423" i="2"/>
  <c r="BF423" i="2"/>
  <c r="X423" i="2"/>
  <c r="V423" i="2"/>
  <c r="T423" i="2"/>
  <c r="P423" i="2"/>
  <c r="BI419" i="2"/>
  <c r="BH419" i="2"/>
  <c r="BG419" i="2"/>
  <c r="BF419" i="2"/>
  <c r="X419" i="2"/>
  <c r="V419" i="2"/>
  <c r="T419" i="2"/>
  <c r="P419" i="2"/>
  <c r="BI415" i="2"/>
  <c r="BH415" i="2"/>
  <c r="BG415" i="2"/>
  <c r="BF415" i="2"/>
  <c r="X415" i="2"/>
  <c r="V415" i="2"/>
  <c r="T415" i="2"/>
  <c r="P415" i="2"/>
  <c r="BI407" i="2"/>
  <c r="BH407" i="2"/>
  <c r="BG407" i="2"/>
  <c r="BF407" i="2"/>
  <c r="X407" i="2"/>
  <c r="V407" i="2"/>
  <c r="T407" i="2"/>
  <c r="P407" i="2"/>
  <c r="BI400" i="2"/>
  <c r="BH400" i="2"/>
  <c r="BG400" i="2"/>
  <c r="BF400" i="2"/>
  <c r="X400" i="2"/>
  <c r="V400" i="2"/>
  <c r="T400" i="2"/>
  <c r="P400" i="2"/>
  <c r="BI397" i="2"/>
  <c r="BH397" i="2"/>
  <c r="BG397" i="2"/>
  <c r="BF397" i="2"/>
  <c r="X397" i="2"/>
  <c r="V397" i="2"/>
  <c r="T397" i="2"/>
  <c r="P397" i="2"/>
  <c r="BI395" i="2"/>
  <c r="BH395" i="2"/>
  <c r="BG395" i="2"/>
  <c r="BF395" i="2"/>
  <c r="X395" i="2"/>
  <c r="V395" i="2"/>
  <c r="T395" i="2"/>
  <c r="P395" i="2"/>
  <c r="BI393" i="2"/>
  <c r="BH393" i="2"/>
  <c r="BG393" i="2"/>
  <c r="BF393" i="2"/>
  <c r="X393" i="2"/>
  <c r="V393" i="2"/>
  <c r="T393" i="2"/>
  <c r="P393" i="2"/>
  <c r="BI391" i="2"/>
  <c r="BH391" i="2"/>
  <c r="BG391" i="2"/>
  <c r="BF391" i="2"/>
  <c r="X391" i="2"/>
  <c r="V391" i="2"/>
  <c r="T391" i="2"/>
  <c r="P391" i="2"/>
  <c r="BI389" i="2"/>
  <c r="BH389" i="2"/>
  <c r="BG389" i="2"/>
  <c r="BF389" i="2"/>
  <c r="X389" i="2"/>
  <c r="V389" i="2"/>
  <c r="T389" i="2"/>
  <c r="P389" i="2"/>
  <c r="BI387" i="2"/>
  <c r="BH387" i="2"/>
  <c r="BG387" i="2"/>
  <c r="BF387" i="2"/>
  <c r="X387" i="2"/>
  <c r="V387" i="2"/>
  <c r="T387" i="2"/>
  <c r="P387" i="2"/>
  <c r="BI385" i="2"/>
  <c r="BH385" i="2"/>
  <c r="BG385" i="2"/>
  <c r="BF385" i="2"/>
  <c r="X385" i="2"/>
  <c r="V385" i="2"/>
  <c r="T385" i="2"/>
  <c r="P385" i="2"/>
  <c r="BI383" i="2"/>
  <c r="BH383" i="2"/>
  <c r="BG383" i="2"/>
  <c r="BF383" i="2"/>
  <c r="X383" i="2"/>
  <c r="V383" i="2"/>
  <c r="T383" i="2"/>
  <c r="P383" i="2"/>
  <c r="BI380" i="2"/>
  <c r="BH380" i="2"/>
  <c r="BG380" i="2"/>
  <c r="BF380" i="2"/>
  <c r="X380" i="2"/>
  <c r="V380" i="2"/>
  <c r="T380" i="2"/>
  <c r="P380" i="2"/>
  <c r="BI378" i="2"/>
  <c r="BH378" i="2"/>
  <c r="BG378" i="2"/>
  <c r="BF378" i="2"/>
  <c r="X378" i="2"/>
  <c r="V378" i="2"/>
  <c r="T378" i="2"/>
  <c r="P378" i="2"/>
  <c r="BI376" i="2"/>
  <c r="BH376" i="2"/>
  <c r="BG376" i="2"/>
  <c r="BF376" i="2"/>
  <c r="X376" i="2"/>
  <c r="V376" i="2"/>
  <c r="T376" i="2"/>
  <c r="P376" i="2"/>
  <c r="BI374" i="2"/>
  <c r="BH374" i="2"/>
  <c r="BG374" i="2"/>
  <c r="BF374" i="2"/>
  <c r="X374" i="2"/>
  <c r="V374" i="2"/>
  <c r="T374" i="2"/>
  <c r="P374" i="2"/>
  <c r="BI372" i="2"/>
  <c r="BH372" i="2"/>
  <c r="BG372" i="2"/>
  <c r="BF372" i="2"/>
  <c r="X372" i="2"/>
  <c r="V372" i="2"/>
  <c r="T372" i="2"/>
  <c r="P372" i="2"/>
  <c r="BI370" i="2"/>
  <c r="BH370" i="2"/>
  <c r="BG370" i="2"/>
  <c r="BF370" i="2"/>
  <c r="X370" i="2"/>
  <c r="V370" i="2"/>
  <c r="T370" i="2"/>
  <c r="P370" i="2"/>
  <c r="BI368" i="2"/>
  <c r="BH368" i="2"/>
  <c r="BG368" i="2"/>
  <c r="BF368" i="2"/>
  <c r="X368" i="2"/>
  <c r="V368" i="2"/>
  <c r="T368" i="2"/>
  <c r="P368" i="2"/>
  <c r="BI366" i="2"/>
  <c r="BH366" i="2"/>
  <c r="BG366" i="2"/>
  <c r="BF366" i="2"/>
  <c r="X366" i="2"/>
  <c r="V366" i="2"/>
  <c r="T366" i="2"/>
  <c r="P366" i="2"/>
  <c r="BI364" i="2"/>
  <c r="BH364" i="2"/>
  <c r="BG364" i="2"/>
  <c r="BF364" i="2"/>
  <c r="X364" i="2"/>
  <c r="V364" i="2"/>
  <c r="T364" i="2"/>
  <c r="P364" i="2"/>
  <c r="BI362" i="2"/>
  <c r="BH362" i="2"/>
  <c r="BG362" i="2"/>
  <c r="BF362" i="2"/>
  <c r="X362" i="2"/>
  <c r="V362" i="2"/>
  <c r="T362" i="2"/>
  <c r="P362" i="2"/>
  <c r="BI360" i="2"/>
  <c r="BH360" i="2"/>
  <c r="BG360" i="2"/>
  <c r="BF360" i="2"/>
  <c r="X360" i="2"/>
  <c r="V360" i="2"/>
  <c r="T360" i="2"/>
  <c r="P360" i="2"/>
  <c r="BI358" i="2"/>
  <c r="BH358" i="2"/>
  <c r="BG358" i="2"/>
  <c r="BF358" i="2"/>
  <c r="X358" i="2"/>
  <c r="V358" i="2"/>
  <c r="T358" i="2"/>
  <c r="P358" i="2"/>
  <c r="BI356" i="2"/>
  <c r="BH356" i="2"/>
  <c r="BG356" i="2"/>
  <c r="BF356" i="2"/>
  <c r="X356" i="2"/>
  <c r="V356" i="2"/>
  <c r="T356" i="2"/>
  <c r="P356" i="2"/>
  <c r="BI354" i="2"/>
  <c r="BH354" i="2"/>
  <c r="BG354" i="2"/>
  <c r="BF354" i="2"/>
  <c r="X354" i="2"/>
  <c r="V354" i="2"/>
  <c r="T354" i="2"/>
  <c r="P354" i="2"/>
  <c r="BI352" i="2"/>
  <c r="BH352" i="2"/>
  <c r="BG352" i="2"/>
  <c r="BF352" i="2"/>
  <c r="X352" i="2"/>
  <c r="V352" i="2"/>
  <c r="T352" i="2"/>
  <c r="P352" i="2"/>
  <c r="BI350" i="2"/>
  <c r="BH350" i="2"/>
  <c r="BG350" i="2"/>
  <c r="BF350" i="2"/>
  <c r="X350" i="2"/>
  <c r="V350" i="2"/>
  <c r="T350" i="2"/>
  <c r="P350" i="2"/>
  <c r="BI348" i="2"/>
  <c r="BH348" i="2"/>
  <c r="BG348" i="2"/>
  <c r="BF348" i="2"/>
  <c r="X348" i="2"/>
  <c r="V348" i="2"/>
  <c r="T348" i="2"/>
  <c r="P348" i="2"/>
  <c r="BI346" i="2"/>
  <c r="BH346" i="2"/>
  <c r="BG346" i="2"/>
  <c r="BF346" i="2"/>
  <c r="X346" i="2"/>
  <c r="V346" i="2"/>
  <c r="T346" i="2"/>
  <c r="P346" i="2"/>
  <c r="BI344" i="2"/>
  <c r="BH344" i="2"/>
  <c r="BG344" i="2"/>
  <c r="BF344" i="2"/>
  <c r="X344" i="2"/>
  <c r="V344" i="2"/>
  <c r="T344" i="2"/>
  <c r="P344" i="2"/>
  <c r="BI342" i="2"/>
  <c r="BH342" i="2"/>
  <c r="BG342" i="2"/>
  <c r="BF342" i="2"/>
  <c r="X342" i="2"/>
  <c r="V342" i="2"/>
  <c r="T342" i="2"/>
  <c r="P342" i="2"/>
  <c r="BI340" i="2"/>
  <c r="BH340" i="2"/>
  <c r="BG340" i="2"/>
  <c r="BF340" i="2"/>
  <c r="X340" i="2"/>
  <c r="V340" i="2"/>
  <c r="T340" i="2"/>
  <c r="P340" i="2"/>
  <c r="BI338" i="2"/>
  <c r="BH338" i="2"/>
  <c r="BG338" i="2"/>
  <c r="BF338" i="2"/>
  <c r="X338" i="2"/>
  <c r="V338" i="2"/>
  <c r="T338" i="2"/>
  <c r="P338" i="2"/>
  <c r="BI336" i="2"/>
  <c r="BH336" i="2"/>
  <c r="BG336" i="2"/>
  <c r="BF336" i="2"/>
  <c r="X336" i="2"/>
  <c r="V336" i="2"/>
  <c r="T336" i="2"/>
  <c r="P336" i="2"/>
  <c r="BI334" i="2"/>
  <c r="BH334" i="2"/>
  <c r="BG334" i="2"/>
  <c r="BF334" i="2"/>
  <c r="X334" i="2"/>
  <c r="V334" i="2"/>
  <c r="T334" i="2"/>
  <c r="P334" i="2"/>
  <c r="BI332" i="2"/>
  <c r="BH332" i="2"/>
  <c r="BG332" i="2"/>
  <c r="BF332" i="2"/>
  <c r="X332" i="2"/>
  <c r="V332" i="2"/>
  <c r="T332" i="2"/>
  <c r="P332" i="2"/>
  <c r="BI330" i="2"/>
  <c r="BH330" i="2"/>
  <c r="BG330" i="2"/>
  <c r="BF330" i="2"/>
  <c r="X330" i="2"/>
  <c r="V330" i="2"/>
  <c r="T330" i="2"/>
  <c r="P330" i="2"/>
  <c r="BI328" i="2"/>
  <c r="BH328" i="2"/>
  <c r="BG328" i="2"/>
  <c r="BF328" i="2"/>
  <c r="X328" i="2"/>
  <c r="V328" i="2"/>
  <c r="T328" i="2"/>
  <c r="P328" i="2"/>
  <c r="BI326" i="2"/>
  <c r="BH326" i="2"/>
  <c r="BG326" i="2"/>
  <c r="BF326" i="2"/>
  <c r="X326" i="2"/>
  <c r="V326" i="2"/>
  <c r="T326" i="2"/>
  <c r="P326" i="2"/>
  <c r="BI324" i="2"/>
  <c r="BH324" i="2"/>
  <c r="BG324" i="2"/>
  <c r="BF324" i="2"/>
  <c r="X324" i="2"/>
  <c r="V324" i="2"/>
  <c r="T324" i="2"/>
  <c r="P324" i="2"/>
  <c r="BI322" i="2"/>
  <c r="BH322" i="2"/>
  <c r="BG322" i="2"/>
  <c r="BF322" i="2"/>
  <c r="X322" i="2"/>
  <c r="V322" i="2"/>
  <c r="T322" i="2"/>
  <c r="P322" i="2"/>
  <c r="BI320" i="2"/>
  <c r="BH320" i="2"/>
  <c r="BG320" i="2"/>
  <c r="BF320" i="2"/>
  <c r="X320" i="2"/>
  <c r="V320" i="2"/>
  <c r="T320" i="2"/>
  <c r="P320" i="2"/>
  <c r="BI318" i="2"/>
  <c r="BH318" i="2"/>
  <c r="BG318" i="2"/>
  <c r="BF318" i="2"/>
  <c r="X318" i="2"/>
  <c r="V318" i="2"/>
  <c r="T318" i="2"/>
  <c r="P318" i="2"/>
  <c r="BI316" i="2"/>
  <c r="BH316" i="2"/>
  <c r="BG316" i="2"/>
  <c r="BF316" i="2"/>
  <c r="X316" i="2"/>
  <c r="V316" i="2"/>
  <c r="T316" i="2"/>
  <c r="P316" i="2"/>
  <c r="BI314" i="2"/>
  <c r="BH314" i="2"/>
  <c r="BG314" i="2"/>
  <c r="BF314" i="2"/>
  <c r="X314" i="2"/>
  <c r="V314" i="2"/>
  <c r="T314" i="2"/>
  <c r="P314" i="2"/>
  <c r="BI312" i="2"/>
  <c r="BH312" i="2"/>
  <c r="BG312" i="2"/>
  <c r="BF312" i="2"/>
  <c r="X312" i="2"/>
  <c r="V312" i="2"/>
  <c r="T312" i="2"/>
  <c r="P312" i="2"/>
  <c r="BI310" i="2"/>
  <c r="BH310" i="2"/>
  <c r="BG310" i="2"/>
  <c r="BF310" i="2"/>
  <c r="X310" i="2"/>
  <c r="V310" i="2"/>
  <c r="T310" i="2"/>
  <c r="P310" i="2"/>
  <c r="BI308" i="2"/>
  <c r="BH308" i="2"/>
  <c r="BG308" i="2"/>
  <c r="BF308" i="2"/>
  <c r="X308" i="2"/>
  <c r="V308" i="2"/>
  <c r="T308" i="2"/>
  <c r="P308" i="2"/>
  <c r="BI306" i="2"/>
  <c r="BH306" i="2"/>
  <c r="BG306" i="2"/>
  <c r="BF306" i="2"/>
  <c r="X306" i="2"/>
  <c r="V306" i="2"/>
  <c r="T306" i="2"/>
  <c r="P306" i="2"/>
  <c r="BI304" i="2"/>
  <c r="BH304" i="2"/>
  <c r="BG304" i="2"/>
  <c r="BF304" i="2"/>
  <c r="X304" i="2"/>
  <c r="V304" i="2"/>
  <c r="T304" i="2"/>
  <c r="P304" i="2"/>
  <c r="BI302" i="2"/>
  <c r="BH302" i="2"/>
  <c r="BG302" i="2"/>
  <c r="BF302" i="2"/>
  <c r="X302" i="2"/>
  <c r="V302" i="2"/>
  <c r="T302" i="2"/>
  <c r="P302" i="2"/>
  <c r="BI300" i="2"/>
  <c r="BH300" i="2"/>
  <c r="BG300" i="2"/>
  <c r="BF300" i="2"/>
  <c r="X300" i="2"/>
  <c r="V300" i="2"/>
  <c r="T300" i="2"/>
  <c r="P300" i="2"/>
  <c r="BI298" i="2"/>
  <c r="BH298" i="2"/>
  <c r="BG298" i="2"/>
  <c r="BF298" i="2"/>
  <c r="X298" i="2"/>
  <c r="V298" i="2"/>
  <c r="T298" i="2"/>
  <c r="P298" i="2"/>
  <c r="BI296" i="2"/>
  <c r="BH296" i="2"/>
  <c r="BG296" i="2"/>
  <c r="BF296" i="2"/>
  <c r="X296" i="2"/>
  <c r="V296" i="2"/>
  <c r="T296" i="2"/>
  <c r="P296" i="2"/>
  <c r="BI294" i="2"/>
  <c r="BH294" i="2"/>
  <c r="BG294" i="2"/>
  <c r="BF294" i="2"/>
  <c r="X294" i="2"/>
  <c r="V294" i="2"/>
  <c r="T294" i="2"/>
  <c r="P294" i="2"/>
  <c r="BI292" i="2"/>
  <c r="BH292" i="2"/>
  <c r="BG292" i="2"/>
  <c r="BF292" i="2"/>
  <c r="X292" i="2"/>
  <c r="V292" i="2"/>
  <c r="T292" i="2"/>
  <c r="P292" i="2"/>
  <c r="BI290" i="2"/>
  <c r="BH290" i="2"/>
  <c r="BG290" i="2"/>
  <c r="BF290" i="2"/>
  <c r="X290" i="2"/>
  <c r="V290" i="2"/>
  <c r="T290" i="2"/>
  <c r="P290" i="2"/>
  <c r="BI288" i="2"/>
  <c r="BH288" i="2"/>
  <c r="BG288" i="2"/>
  <c r="BF288" i="2"/>
  <c r="X288" i="2"/>
  <c r="V288" i="2"/>
  <c r="T288" i="2"/>
  <c r="P288" i="2"/>
  <c r="BI286" i="2"/>
  <c r="BH286" i="2"/>
  <c r="BG286" i="2"/>
  <c r="BF286" i="2"/>
  <c r="X286" i="2"/>
  <c r="V286" i="2"/>
  <c r="T286" i="2"/>
  <c r="P286" i="2"/>
  <c r="BI284" i="2"/>
  <c r="BH284" i="2"/>
  <c r="BG284" i="2"/>
  <c r="BF284" i="2"/>
  <c r="X284" i="2"/>
  <c r="V284" i="2"/>
  <c r="T284" i="2"/>
  <c r="P284" i="2"/>
  <c r="BI282" i="2"/>
  <c r="BH282" i="2"/>
  <c r="BG282" i="2"/>
  <c r="BF282" i="2"/>
  <c r="X282" i="2"/>
  <c r="V282" i="2"/>
  <c r="T282" i="2"/>
  <c r="P282" i="2"/>
  <c r="BI280" i="2"/>
  <c r="BH280" i="2"/>
  <c r="BG280" i="2"/>
  <c r="BF280" i="2"/>
  <c r="X280" i="2"/>
  <c r="V280" i="2"/>
  <c r="T280" i="2"/>
  <c r="P280" i="2"/>
  <c r="BI278" i="2"/>
  <c r="BH278" i="2"/>
  <c r="BG278" i="2"/>
  <c r="BF278" i="2"/>
  <c r="X278" i="2"/>
  <c r="V278" i="2"/>
  <c r="T278" i="2"/>
  <c r="P278" i="2"/>
  <c r="BI276" i="2"/>
  <c r="BH276" i="2"/>
  <c r="BG276" i="2"/>
  <c r="BF276" i="2"/>
  <c r="X276" i="2"/>
  <c r="V276" i="2"/>
  <c r="T276" i="2"/>
  <c r="P276" i="2"/>
  <c r="BI274" i="2"/>
  <c r="BH274" i="2"/>
  <c r="BG274" i="2"/>
  <c r="BF274" i="2"/>
  <c r="X274" i="2"/>
  <c r="V274" i="2"/>
  <c r="T274" i="2"/>
  <c r="P274" i="2"/>
  <c r="BI272" i="2"/>
  <c r="BH272" i="2"/>
  <c r="BG272" i="2"/>
  <c r="BF272" i="2"/>
  <c r="X272" i="2"/>
  <c r="V272" i="2"/>
  <c r="T272" i="2"/>
  <c r="P272" i="2"/>
  <c r="BI270" i="2"/>
  <c r="BH270" i="2"/>
  <c r="BG270" i="2"/>
  <c r="BF270" i="2"/>
  <c r="X270" i="2"/>
  <c r="V270" i="2"/>
  <c r="T270" i="2"/>
  <c r="P270" i="2"/>
  <c r="BI268" i="2"/>
  <c r="BH268" i="2"/>
  <c r="BG268" i="2"/>
  <c r="BF268" i="2"/>
  <c r="X268" i="2"/>
  <c r="V268" i="2"/>
  <c r="T268" i="2"/>
  <c r="P268" i="2"/>
  <c r="BI266" i="2"/>
  <c r="BH266" i="2"/>
  <c r="BG266" i="2"/>
  <c r="BF266" i="2"/>
  <c r="X266" i="2"/>
  <c r="V266" i="2"/>
  <c r="T266" i="2"/>
  <c r="P266" i="2"/>
  <c r="BI264" i="2"/>
  <c r="BH264" i="2"/>
  <c r="BG264" i="2"/>
  <c r="BF264" i="2"/>
  <c r="X264" i="2"/>
  <c r="V264" i="2"/>
  <c r="T264" i="2"/>
  <c r="P264" i="2"/>
  <c r="BI262" i="2"/>
  <c r="BH262" i="2"/>
  <c r="BG262" i="2"/>
  <c r="BF262" i="2"/>
  <c r="X262" i="2"/>
  <c r="V262" i="2"/>
  <c r="T262" i="2"/>
  <c r="P262" i="2"/>
  <c r="BI260" i="2"/>
  <c r="BH260" i="2"/>
  <c r="BG260" i="2"/>
  <c r="BF260" i="2"/>
  <c r="X260" i="2"/>
  <c r="V260" i="2"/>
  <c r="T260" i="2"/>
  <c r="P260" i="2"/>
  <c r="BI258" i="2"/>
  <c r="BH258" i="2"/>
  <c r="BG258" i="2"/>
  <c r="BF258" i="2"/>
  <c r="X258" i="2"/>
  <c r="V258" i="2"/>
  <c r="T258" i="2"/>
  <c r="P258" i="2"/>
  <c r="BI256" i="2"/>
  <c r="BH256" i="2"/>
  <c r="BG256" i="2"/>
  <c r="BF256" i="2"/>
  <c r="X256" i="2"/>
  <c r="V256" i="2"/>
  <c r="T256" i="2"/>
  <c r="P256" i="2"/>
  <c r="BI254" i="2"/>
  <c r="BH254" i="2"/>
  <c r="BG254" i="2"/>
  <c r="BF254" i="2"/>
  <c r="X254" i="2"/>
  <c r="V254" i="2"/>
  <c r="T254" i="2"/>
  <c r="P254" i="2"/>
  <c r="BI252" i="2"/>
  <c r="BH252" i="2"/>
  <c r="BG252" i="2"/>
  <c r="BF252" i="2"/>
  <c r="X252" i="2"/>
  <c r="V252" i="2"/>
  <c r="T252" i="2"/>
  <c r="P252" i="2"/>
  <c r="BI250" i="2"/>
  <c r="BH250" i="2"/>
  <c r="BG250" i="2"/>
  <c r="BF250" i="2"/>
  <c r="X250" i="2"/>
  <c r="V250" i="2"/>
  <c r="T250" i="2"/>
  <c r="P250" i="2"/>
  <c r="BI248" i="2"/>
  <c r="BH248" i="2"/>
  <c r="BG248" i="2"/>
  <c r="BF248" i="2"/>
  <c r="X248" i="2"/>
  <c r="V248" i="2"/>
  <c r="T248" i="2"/>
  <c r="P248" i="2"/>
  <c r="BI246" i="2"/>
  <c r="BH246" i="2"/>
  <c r="BG246" i="2"/>
  <c r="BF246" i="2"/>
  <c r="X246" i="2"/>
  <c r="V246" i="2"/>
  <c r="T246" i="2"/>
  <c r="P246" i="2"/>
  <c r="BI244" i="2"/>
  <c r="BH244" i="2"/>
  <c r="BG244" i="2"/>
  <c r="BF244" i="2"/>
  <c r="X244" i="2"/>
  <c r="V244" i="2"/>
  <c r="T244" i="2"/>
  <c r="P244" i="2"/>
  <c r="BI242" i="2"/>
  <c r="BH242" i="2"/>
  <c r="BG242" i="2"/>
  <c r="BF242" i="2"/>
  <c r="X242" i="2"/>
  <c r="V242" i="2"/>
  <c r="T242" i="2"/>
  <c r="P242" i="2"/>
  <c r="BI240" i="2"/>
  <c r="BH240" i="2"/>
  <c r="BG240" i="2"/>
  <c r="BF240" i="2"/>
  <c r="X240" i="2"/>
  <c r="V240" i="2"/>
  <c r="T240" i="2"/>
  <c r="P240" i="2"/>
  <c r="BI238" i="2"/>
  <c r="BH238" i="2"/>
  <c r="BG238" i="2"/>
  <c r="BF238" i="2"/>
  <c r="X238" i="2"/>
  <c r="V238" i="2"/>
  <c r="T238" i="2"/>
  <c r="P238" i="2"/>
  <c r="BI236" i="2"/>
  <c r="BH236" i="2"/>
  <c r="BG236" i="2"/>
  <c r="BF236" i="2"/>
  <c r="X236" i="2"/>
  <c r="V236" i="2"/>
  <c r="T236" i="2"/>
  <c r="P236" i="2"/>
  <c r="BI234" i="2"/>
  <c r="BH234" i="2"/>
  <c r="BG234" i="2"/>
  <c r="BF234" i="2"/>
  <c r="X234" i="2"/>
  <c r="V234" i="2"/>
  <c r="T234" i="2"/>
  <c r="P234" i="2"/>
  <c r="BI232" i="2"/>
  <c r="BH232" i="2"/>
  <c r="BG232" i="2"/>
  <c r="BF232" i="2"/>
  <c r="X232" i="2"/>
  <c r="V232" i="2"/>
  <c r="T232" i="2"/>
  <c r="P232" i="2"/>
  <c r="BI230" i="2"/>
  <c r="BH230" i="2"/>
  <c r="BG230" i="2"/>
  <c r="BF230" i="2"/>
  <c r="X230" i="2"/>
  <c r="V230" i="2"/>
  <c r="T230" i="2"/>
  <c r="P230" i="2"/>
  <c r="BI228" i="2"/>
  <c r="BH228" i="2"/>
  <c r="BG228" i="2"/>
  <c r="BF228" i="2"/>
  <c r="X228" i="2"/>
  <c r="V228" i="2"/>
  <c r="T228" i="2"/>
  <c r="P228" i="2"/>
  <c r="BI226" i="2"/>
  <c r="BH226" i="2"/>
  <c r="BG226" i="2"/>
  <c r="BF226" i="2"/>
  <c r="X226" i="2"/>
  <c r="V226" i="2"/>
  <c r="T226" i="2"/>
  <c r="P226" i="2"/>
  <c r="BI224" i="2"/>
  <c r="BH224" i="2"/>
  <c r="BG224" i="2"/>
  <c r="BF224" i="2"/>
  <c r="X224" i="2"/>
  <c r="V224" i="2"/>
  <c r="T224" i="2"/>
  <c r="P224" i="2"/>
  <c r="BI222" i="2"/>
  <c r="BH222" i="2"/>
  <c r="BG222" i="2"/>
  <c r="BF222" i="2"/>
  <c r="X222" i="2"/>
  <c r="V222" i="2"/>
  <c r="T222" i="2"/>
  <c r="P222" i="2"/>
  <c r="BI220" i="2"/>
  <c r="BH220" i="2"/>
  <c r="BG220" i="2"/>
  <c r="BF220" i="2"/>
  <c r="X220" i="2"/>
  <c r="V220" i="2"/>
  <c r="T220" i="2"/>
  <c r="P220" i="2"/>
  <c r="BI218" i="2"/>
  <c r="BH218" i="2"/>
  <c r="BG218" i="2"/>
  <c r="BF218" i="2"/>
  <c r="X218" i="2"/>
  <c r="V218" i="2"/>
  <c r="T218" i="2"/>
  <c r="P218" i="2"/>
  <c r="BI216" i="2"/>
  <c r="BH216" i="2"/>
  <c r="BG216" i="2"/>
  <c r="BF216" i="2"/>
  <c r="X216" i="2"/>
  <c r="V216" i="2"/>
  <c r="T216" i="2"/>
  <c r="P216" i="2"/>
  <c r="BI214" i="2"/>
  <c r="BH214" i="2"/>
  <c r="BG214" i="2"/>
  <c r="BF214" i="2"/>
  <c r="X214" i="2"/>
  <c r="V214" i="2"/>
  <c r="T214" i="2"/>
  <c r="P214" i="2"/>
  <c r="BI212" i="2"/>
  <c r="BH212" i="2"/>
  <c r="BG212" i="2"/>
  <c r="BF212" i="2"/>
  <c r="X212" i="2"/>
  <c r="V212" i="2"/>
  <c r="T212" i="2"/>
  <c r="P212" i="2"/>
  <c r="BI210" i="2"/>
  <c r="BH210" i="2"/>
  <c r="BG210" i="2"/>
  <c r="BF210" i="2"/>
  <c r="X210" i="2"/>
  <c r="V210" i="2"/>
  <c r="T210" i="2"/>
  <c r="P210" i="2"/>
  <c r="BI208" i="2"/>
  <c r="BH208" i="2"/>
  <c r="BG208" i="2"/>
  <c r="BF208" i="2"/>
  <c r="X208" i="2"/>
  <c r="V208" i="2"/>
  <c r="T208" i="2"/>
  <c r="P208" i="2"/>
  <c r="BI206" i="2"/>
  <c r="BH206" i="2"/>
  <c r="BG206" i="2"/>
  <c r="BF206" i="2"/>
  <c r="X206" i="2"/>
  <c r="V206" i="2"/>
  <c r="T206" i="2"/>
  <c r="P206" i="2"/>
  <c r="BI204" i="2"/>
  <c r="BH204" i="2"/>
  <c r="BG204" i="2"/>
  <c r="BF204" i="2"/>
  <c r="X204" i="2"/>
  <c r="V204" i="2"/>
  <c r="T204" i="2"/>
  <c r="P204" i="2"/>
  <c r="BI202" i="2"/>
  <c r="BH202" i="2"/>
  <c r="BG202" i="2"/>
  <c r="BF202" i="2"/>
  <c r="X202" i="2"/>
  <c r="V202" i="2"/>
  <c r="T202" i="2"/>
  <c r="P202" i="2"/>
  <c r="BI200" i="2"/>
  <c r="BH200" i="2"/>
  <c r="BG200" i="2"/>
  <c r="BF200" i="2"/>
  <c r="X200" i="2"/>
  <c r="V200" i="2"/>
  <c r="T200" i="2"/>
  <c r="P200" i="2"/>
  <c r="BI198" i="2"/>
  <c r="BH198" i="2"/>
  <c r="BG198" i="2"/>
  <c r="BF198" i="2"/>
  <c r="X198" i="2"/>
  <c r="V198" i="2"/>
  <c r="T198" i="2"/>
  <c r="P198" i="2"/>
  <c r="BI196" i="2"/>
  <c r="BH196" i="2"/>
  <c r="BG196" i="2"/>
  <c r="BF196" i="2"/>
  <c r="X196" i="2"/>
  <c r="V196" i="2"/>
  <c r="T196" i="2"/>
  <c r="P196" i="2"/>
  <c r="BI193" i="2"/>
  <c r="BH193" i="2"/>
  <c r="BG193" i="2"/>
  <c r="BF193" i="2"/>
  <c r="X193" i="2"/>
  <c r="V193" i="2"/>
  <c r="T193" i="2"/>
  <c r="P193" i="2"/>
  <c r="BI191" i="2"/>
  <c r="BH191" i="2"/>
  <c r="BG191" i="2"/>
  <c r="BF191" i="2"/>
  <c r="X191" i="2"/>
  <c r="V191" i="2"/>
  <c r="T191" i="2"/>
  <c r="P191" i="2"/>
  <c r="BI189" i="2"/>
  <c r="BH189" i="2"/>
  <c r="BG189" i="2"/>
  <c r="BF189" i="2"/>
  <c r="X189" i="2"/>
  <c r="V189" i="2"/>
  <c r="T189" i="2"/>
  <c r="P189" i="2"/>
  <c r="BI186" i="2"/>
  <c r="BH186" i="2"/>
  <c r="BG186" i="2"/>
  <c r="BF186" i="2"/>
  <c r="X186" i="2"/>
  <c r="V186" i="2"/>
  <c r="T186" i="2"/>
  <c r="P186" i="2"/>
  <c r="BI184" i="2"/>
  <c r="BH184" i="2"/>
  <c r="BG184" i="2"/>
  <c r="BF184" i="2"/>
  <c r="X184" i="2"/>
  <c r="V184" i="2"/>
  <c r="T184" i="2"/>
  <c r="P184" i="2"/>
  <c r="BI181" i="2"/>
  <c r="BH181" i="2"/>
  <c r="BG181" i="2"/>
  <c r="BF181" i="2"/>
  <c r="X181" i="2"/>
  <c r="V181" i="2"/>
  <c r="T181" i="2"/>
  <c r="P181" i="2"/>
  <c r="BI179" i="2"/>
  <c r="BH179" i="2"/>
  <c r="BG179" i="2"/>
  <c r="BF179" i="2"/>
  <c r="X179" i="2"/>
  <c r="V179" i="2"/>
  <c r="T179" i="2"/>
  <c r="P179" i="2"/>
  <c r="BI177" i="2"/>
  <c r="BH177" i="2"/>
  <c r="BG177" i="2"/>
  <c r="BF177" i="2"/>
  <c r="X177" i="2"/>
  <c r="V177" i="2"/>
  <c r="T177" i="2"/>
  <c r="P177" i="2"/>
  <c r="BI175" i="2"/>
  <c r="BH175" i="2"/>
  <c r="BG175" i="2"/>
  <c r="BF175" i="2"/>
  <c r="X175" i="2"/>
  <c r="V175" i="2"/>
  <c r="T175" i="2"/>
  <c r="P175" i="2"/>
  <c r="BI173" i="2"/>
  <c r="BH173" i="2"/>
  <c r="BG173" i="2"/>
  <c r="BF173" i="2"/>
  <c r="X173" i="2"/>
  <c r="V173" i="2"/>
  <c r="T173" i="2"/>
  <c r="P173" i="2"/>
  <c r="BI171" i="2"/>
  <c r="BH171" i="2"/>
  <c r="BG171" i="2"/>
  <c r="BF171" i="2"/>
  <c r="X171" i="2"/>
  <c r="V171" i="2"/>
  <c r="T171" i="2"/>
  <c r="P171" i="2"/>
  <c r="BI169" i="2"/>
  <c r="BH169" i="2"/>
  <c r="BG169" i="2"/>
  <c r="BF169" i="2"/>
  <c r="X169" i="2"/>
  <c r="V169" i="2"/>
  <c r="T169" i="2"/>
  <c r="P169" i="2"/>
  <c r="BI167" i="2"/>
  <c r="BH167" i="2"/>
  <c r="BG167" i="2"/>
  <c r="BF167" i="2"/>
  <c r="X167" i="2"/>
  <c r="V167" i="2"/>
  <c r="T167" i="2"/>
  <c r="P167" i="2"/>
  <c r="BI165" i="2"/>
  <c r="BH165" i="2"/>
  <c r="BG165" i="2"/>
  <c r="BF165" i="2"/>
  <c r="X165" i="2"/>
  <c r="V165" i="2"/>
  <c r="T165" i="2"/>
  <c r="P165" i="2"/>
  <c r="BI163" i="2"/>
  <c r="BH163" i="2"/>
  <c r="BG163" i="2"/>
  <c r="BF163" i="2"/>
  <c r="X163" i="2"/>
  <c r="V163" i="2"/>
  <c r="T163" i="2"/>
  <c r="P163" i="2"/>
  <c r="BI161" i="2"/>
  <c r="BH161" i="2"/>
  <c r="BG161" i="2"/>
  <c r="BF161" i="2"/>
  <c r="X161" i="2"/>
  <c r="V161" i="2"/>
  <c r="T161" i="2"/>
  <c r="P161" i="2"/>
  <c r="BI159" i="2"/>
  <c r="BH159" i="2"/>
  <c r="BG159" i="2"/>
  <c r="BF159" i="2"/>
  <c r="X159" i="2"/>
  <c r="V159" i="2"/>
  <c r="T159" i="2"/>
  <c r="P159" i="2"/>
  <c r="BI157" i="2"/>
  <c r="BH157" i="2"/>
  <c r="BG157" i="2"/>
  <c r="BF157" i="2"/>
  <c r="X157" i="2"/>
  <c r="V157" i="2"/>
  <c r="T157" i="2"/>
  <c r="P157" i="2"/>
  <c r="BI155" i="2"/>
  <c r="BH155" i="2"/>
  <c r="BG155" i="2"/>
  <c r="BF155" i="2"/>
  <c r="X155" i="2"/>
  <c r="V155" i="2"/>
  <c r="T155" i="2"/>
  <c r="P155" i="2"/>
  <c r="BI153" i="2"/>
  <c r="BH153" i="2"/>
  <c r="BG153" i="2"/>
  <c r="BF153" i="2"/>
  <c r="X153" i="2"/>
  <c r="V153" i="2"/>
  <c r="T153" i="2"/>
  <c r="P153" i="2"/>
  <c r="BI151" i="2"/>
  <c r="BH151" i="2"/>
  <c r="BG151" i="2"/>
  <c r="BF151" i="2"/>
  <c r="X151" i="2"/>
  <c r="V151" i="2"/>
  <c r="T151" i="2"/>
  <c r="P151" i="2"/>
  <c r="BI147" i="2"/>
  <c r="BH147" i="2"/>
  <c r="BG147" i="2"/>
  <c r="BF147" i="2"/>
  <c r="X147" i="2"/>
  <c r="X146" i="2" s="1"/>
  <c r="V147" i="2"/>
  <c r="V146" i="2" s="1"/>
  <c r="T147" i="2"/>
  <c r="T146" i="2" s="1"/>
  <c r="P147" i="2"/>
  <c r="BI144" i="2"/>
  <c r="BH144" i="2"/>
  <c r="BG144" i="2"/>
  <c r="BF144" i="2"/>
  <c r="X144" i="2"/>
  <c r="V144" i="2"/>
  <c r="T144" i="2"/>
  <c r="P144" i="2"/>
  <c r="K144" i="2" s="1"/>
  <c r="BE144" i="2" s="1"/>
  <c r="BI142" i="2"/>
  <c r="BH142" i="2"/>
  <c r="BG142" i="2"/>
  <c r="BF142" i="2"/>
  <c r="X142" i="2"/>
  <c r="V142" i="2"/>
  <c r="T142" i="2"/>
  <c r="P142" i="2"/>
  <c r="BI140" i="2"/>
  <c r="BH140" i="2"/>
  <c r="BG140" i="2"/>
  <c r="BF140" i="2"/>
  <c r="X140" i="2"/>
  <c r="V140" i="2"/>
  <c r="T140" i="2"/>
  <c r="P140" i="2"/>
  <c r="K140" i="2" s="1"/>
  <c r="BE140" i="2" s="1"/>
  <c r="BI136" i="2"/>
  <c r="BH136" i="2"/>
  <c r="BG136" i="2"/>
  <c r="BF136" i="2"/>
  <c r="X136" i="2"/>
  <c r="V136" i="2"/>
  <c r="T136" i="2"/>
  <c r="P136" i="2"/>
  <c r="BK136" i="2" s="1"/>
  <c r="BI132" i="2"/>
  <c r="BH132" i="2"/>
  <c r="BG132" i="2"/>
  <c r="BF132" i="2"/>
  <c r="X132" i="2"/>
  <c r="V132" i="2"/>
  <c r="T132" i="2"/>
  <c r="P132" i="2"/>
  <c r="BK132" i="2" s="1"/>
  <c r="F123" i="2"/>
  <c r="E121" i="2"/>
  <c r="F89" i="2"/>
  <c r="E87" i="2"/>
  <c r="J24" i="2"/>
  <c r="E24" i="2"/>
  <c r="J126" i="2" s="1"/>
  <c r="J23" i="2"/>
  <c r="J21" i="2"/>
  <c r="E21" i="2"/>
  <c r="J125" i="2" s="1"/>
  <c r="J20" i="2"/>
  <c r="J18" i="2"/>
  <c r="E18" i="2"/>
  <c r="F92" i="2" s="1"/>
  <c r="J17" i="2"/>
  <c r="J15" i="2"/>
  <c r="E15" i="2"/>
  <c r="F125" i="2" s="1"/>
  <c r="J14" i="2"/>
  <c r="J12" i="2"/>
  <c r="J123" i="2"/>
  <c r="E7" i="2"/>
  <c r="E85" i="2"/>
  <c r="L90" i="1"/>
  <c r="AM90" i="1"/>
  <c r="AM89" i="1"/>
  <c r="L89" i="1"/>
  <c r="AM87" i="1"/>
  <c r="L87" i="1"/>
  <c r="L85" i="1"/>
  <c r="L84" i="1"/>
  <c r="R426" i="2"/>
  <c r="R423" i="2"/>
  <c r="Q419" i="2"/>
  <c r="R400" i="2"/>
  <c r="R395" i="2"/>
  <c r="R391" i="2"/>
  <c r="R385" i="2"/>
  <c r="Q383" i="2"/>
  <c r="R378" i="2"/>
  <c r="Q370" i="2"/>
  <c r="Q366" i="2"/>
  <c r="Q350" i="2"/>
  <c r="R342" i="2"/>
  <c r="Q332" i="2"/>
  <c r="Q324" i="2"/>
  <c r="R316" i="2"/>
  <c r="Q310" i="2"/>
  <c r="R304" i="2"/>
  <c r="R296" i="2"/>
  <c r="Q290" i="2"/>
  <c r="Q286" i="2"/>
  <c r="R280" i="2"/>
  <c r="R266" i="2"/>
  <c r="Q252" i="2"/>
  <c r="Q230" i="2"/>
  <c r="R222" i="2"/>
  <c r="Q206" i="2"/>
  <c r="Q196" i="2"/>
  <c r="R184" i="2"/>
  <c r="Q175" i="2"/>
  <c r="R155" i="2"/>
  <c r="R144" i="2"/>
  <c r="R136" i="2"/>
  <c r="R362" i="2"/>
  <c r="R356" i="2"/>
  <c r="Q352" i="2"/>
  <c r="Q342" i="2"/>
  <c r="BK342" i="2"/>
  <c r="Q336" i="2"/>
  <c r="R320" i="2"/>
  <c r="R308" i="2"/>
  <c r="Q298" i="2"/>
  <c r="Q284" i="2"/>
  <c r="Q268" i="2"/>
  <c r="Q262" i="2"/>
  <c r="Q258" i="2"/>
  <c r="R246" i="2"/>
  <c r="R242" i="2"/>
  <c r="Q236" i="2"/>
  <c r="Q226" i="2"/>
  <c r="R218" i="2"/>
  <c r="R214" i="2"/>
  <c r="Q202" i="2"/>
  <c r="Q193" i="2"/>
  <c r="Q179" i="2"/>
  <c r="Q167" i="2"/>
  <c r="R161" i="2"/>
  <c r="R151" i="2"/>
  <c r="R140" i="2"/>
  <c r="R441" i="2"/>
  <c r="R393" i="2"/>
  <c r="Q387" i="2"/>
  <c r="Q374" i="2"/>
  <c r="R370" i="2"/>
  <c r="R364" i="2"/>
  <c r="Q358" i="2"/>
  <c r="R350" i="2"/>
  <c r="R340" i="2"/>
  <c r="R334" i="2"/>
  <c r="R328" i="2"/>
  <c r="R322" i="2"/>
  <c r="Q316" i="2"/>
  <c r="Q300" i="2"/>
  <c r="R286" i="2"/>
  <c r="R278" i="2"/>
  <c r="R272" i="2"/>
  <c r="Q266" i="2"/>
  <c r="Q256" i="2"/>
  <c r="R252" i="2"/>
  <c r="R244" i="2"/>
  <c r="R232" i="2"/>
  <c r="R224" i="2"/>
  <c r="Q212" i="2"/>
  <c r="R208" i="2"/>
  <c r="R200" i="2"/>
  <c r="R189" i="2"/>
  <c r="Q184" i="2"/>
  <c r="Q171" i="2"/>
  <c r="Q165" i="2"/>
  <c r="R157" i="2"/>
  <c r="Q132" i="2"/>
  <c r="BK407" i="2"/>
  <c r="BK391" i="2"/>
  <c r="BK368" i="2"/>
  <c r="K342" i="2"/>
  <c r="BE342" i="2"/>
  <c r="BK330" i="2"/>
  <c r="BK320" i="2"/>
  <c r="K302" i="2"/>
  <c r="BE302" i="2"/>
  <c r="K294" i="2"/>
  <c r="BE294" i="2"/>
  <c r="K272" i="2"/>
  <c r="BE272" i="2"/>
  <c r="K262" i="2"/>
  <c r="BE262" i="2" s="1"/>
  <c r="K244" i="2"/>
  <c r="BE244" i="2"/>
  <c r="BK226" i="2"/>
  <c r="K200" i="2"/>
  <c r="BE200" i="2" s="1"/>
  <c r="BK173" i="2"/>
  <c r="BK163" i="2"/>
  <c r="BK419" i="2"/>
  <c r="BK397" i="2"/>
  <c r="BK376" i="2"/>
  <c r="BK366" i="2"/>
  <c r="BK350" i="2"/>
  <c r="K316" i="2"/>
  <c r="BE316" i="2" s="1"/>
  <c r="K298" i="2"/>
  <c r="BE298" i="2"/>
  <c r="BK288" i="2"/>
  <c r="K280" i="2"/>
  <c r="BE280" i="2" s="1"/>
  <c r="BK258" i="2"/>
  <c r="BK232" i="2"/>
  <c r="BK224" i="2"/>
  <c r="K214" i="2"/>
  <c r="BE214" i="2"/>
  <c r="K202" i="2"/>
  <c r="BE202" i="2"/>
  <c r="K171" i="2"/>
  <c r="BE171" i="2"/>
  <c r="BK155" i="2"/>
  <c r="K380" i="2"/>
  <c r="BE380" i="2" s="1"/>
  <c r="BK360" i="2"/>
  <c r="BK344" i="2"/>
  <c r="BK314" i="2"/>
  <c r="BK278" i="2"/>
  <c r="BK256" i="2"/>
  <c r="K238" i="2"/>
  <c r="BE238" i="2" s="1"/>
  <c r="BK208" i="2"/>
  <c r="K191" i="2"/>
  <c r="BE191" i="2" s="1"/>
  <c r="BK181" i="2"/>
  <c r="K151" i="2"/>
  <c r="BE151" i="2"/>
  <c r="R132" i="3"/>
  <c r="K129" i="3"/>
  <c r="BE129" i="3"/>
  <c r="Q436" i="2"/>
  <c r="Q426" i="2"/>
  <c r="R419" i="2"/>
  <c r="Q407" i="2"/>
  <c r="Q397" i="2"/>
  <c r="Q389" i="2"/>
  <c r="Q385" i="2"/>
  <c r="R380" i="2"/>
  <c r="Q378" i="2"/>
  <c r="R366" i="2"/>
  <c r="R360" i="2"/>
  <c r="Q344" i="2"/>
  <c r="Q334" i="2"/>
  <c r="R330" i="2"/>
  <c r="Q322" i="2"/>
  <c r="Q314" i="2"/>
  <c r="Q308" i="2"/>
  <c r="R302" i="2"/>
  <c r="R298" i="2"/>
  <c r="R290" i="2"/>
  <c r="R282" i="2"/>
  <c r="Q276" i="2"/>
  <c r="R258" i="2"/>
  <c r="R250" i="2"/>
  <c r="R240" i="2"/>
  <c r="Q224" i="2"/>
  <c r="Q214" i="2"/>
  <c r="Q204" i="2"/>
  <c r="Q191" i="2"/>
  <c r="R179" i="2"/>
  <c r="R173" i="2"/>
  <c r="Q161" i="2"/>
  <c r="Q151" i="2"/>
  <c r="Q140" i="2"/>
  <c r="R407" i="2"/>
  <c r="R358" i="2"/>
  <c r="R354" i="2"/>
  <c r="Q348" i="2"/>
  <c r="Q441" i="2"/>
  <c r="Q340" i="2"/>
  <c r="Q326" i="2"/>
  <c r="R314" i="2"/>
  <c r="R306" i="2"/>
  <c r="Q296" i="2"/>
  <c r="R292" i="2"/>
  <c r="Q270" i="2"/>
  <c r="R262" i="2"/>
  <c r="R256" i="2"/>
  <c r="Q244" i="2"/>
  <c r="R238" i="2"/>
  <c r="Q234" i="2"/>
  <c r="R230" i="2"/>
  <c r="Q220" i="2"/>
  <c r="R212" i="2"/>
  <c r="R204" i="2"/>
  <c r="Q200" i="2"/>
  <c r="R191" i="2"/>
  <c r="R175" i="2"/>
  <c r="Q169" i="2"/>
  <c r="Q163" i="2"/>
  <c r="Q157" i="2"/>
  <c r="Q144" i="2"/>
  <c r="R132" i="2"/>
  <c r="Q395" i="2"/>
  <c r="Q391" i="2"/>
  <c r="Q376" i="2"/>
  <c r="R372" i="2"/>
  <c r="Q368" i="2"/>
  <c r="Q362" i="2"/>
  <c r="Q356" i="2"/>
  <c r="R352" i="2"/>
  <c r="R346" i="2"/>
  <c r="R338" i="2"/>
  <c r="R332" i="2"/>
  <c r="R326" i="2"/>
  <c r="R318" i="2"/>
  <c r="Q302" i="2"/>
  <c r="Q288" i="2"/>
  <c r="Q280" i="2"/>
  <c r="Q274" i="2"/>
  <c r="R268" i="2"/>
  <c r="Q264" i="2"/>
  <c r="R254" i="2"/>
  <c r="R248" i="2"/>
  <c r="Q238" i="2"/>
  <c r="Q228" i="2"/>
  <c r="R220" i="2"/>
  <c r="Q210" i="2"/>
  <c r="R202" i="2"/>
  <c r="R196" i="2"/>
  <c r="R186" i="2"/>
  <c r="R177" i="2"/>
  <c r="R169" i="2"/>
  <c r="R163" i="2"/>
  <c r="Q153" i="2"/>
  <c r="Q142" i="2"/>
  <c r="BK436" i="2"/>
  <c r="BK395" i="2"/>
  <c r="BK385" i="2"/>
  <c r="BK362" i="2"/>
  <c r="BK358" i="2"/>
  <c r="K328" i="2"/>
  <c r="BE328" i="2"/>
  <c r="K322" i="2"/>
  <c r="BE322" i="2" s="1"/>
  <c r="K306" i="2"/>
  <c r="BE306" i="2" s="1"/>
  <c r="K296" i="2"/>
  <c r="BE296" i="2" s="1"/>
  <c r="K282" i="2"/>
  <c r="BE282" i="2"/>
  <c r="K268" i="2"/>
  <c r="BE268" i="2" s="1"/>
  <c r="K252" i="2"/>
  <c r="BE252" i="2" s="1"/>
  <c r="K240" i="2"/>
  <c r="BE240" i="2" s="1"/>
  <c r="BK210" i="2"/>
  <c r="BK193" i="2"/>
  <c r="K169" i="2"/>
  <c r="BE169" i="2" s="1"/>
  <c r="K159" i="2"/>
  <c r="BE159" i="2" s="1"/>
  <c r="BK426" i="2"/>
  <c r="BK415" i="2"/>
  <c r="BK387" i="2"/>
  <c r="K374" i="2"/>
  <c r="BE374" i="2"/>
  <c r="K356" i="2"/>
  <c r="BE356" i="2"/>
  <c r="K340" i="2"/>
  <c r="BE340" i="2"/>
  <c r="BK310" i="2"/>
  <c r="K292" i="2"/>
  <c r="BE292" i="2"/>
  <c r="BK286" i="2"/>
  <c r="BK270" i="2"/>
  <c r="K248" i="2"/>
  <c r="BE248" i="2" s="1"/>
  <c r="K230" i="2"/>
  <c r="BE230" i="2" s="1"/>
  <c r="K220" i="2"/>
  <c r="BE220" i="2"/>
  <c r="K216" i="2"/>
  <c r="BE216" i="2" s="1"/>
  <c r="BK204" i="2"/>
  <c r="K175" i="2"/>
  <c r="BE175" i="2"/>
  <c r="BK157" i="2"/>
  <c r="K372" i="2"/>
  <c r="BE372" i="2"/>
  <c r="K354" i="2"/>
  <c r="BE354" i="2"/>
  <c r="BK334" i="2"/>
  <c r="BK324" i="2"/>
  <c r="K304" i="2"/>
  <c r="BE304" i="2" s="1"/>
  <c r="K260" i="2"/>
  <c r="BE260" i="2"/>
  <c r="BK250" i="2"/>
  <c r="BK222" i="2"/>
  <c r="BK198" i="2"/>
  <c r="K184" i="2"/>
  <c r="BE184" i="2" s="1"/>
  <c r="K165" i="2"/>
  <c r="BE165" i="2"/>
  <c r="Q135" i="3"/>
  <c r="R124" i="3"/>
  <c r="R135" i="3"/>
  <c r="R129" i="3"/>
  <c r="Q124" i="3"/>
  <c r="K127" i="3"/>
  <c r="BE127" i="3"/>
  <c r="BK132" i="3"/>
  <c r="K124" i="3"/>
  <c r="BE124" i="3" s="1"/>
  <c r="R436" i="2"/>
  <c r="Q423" i="2"/>
  <c r="R415" i="2"/>
  <c r="Q400" i="2"/>
  <c r="R397" i="2"/>
  <c r="Q393" i="2"/>
  <c r="R387" i="2"/>
  <c r="R383" i="2"/>
  <c r="Q380" i="2"/>
  <c r="R376" i="2"/>
  <c r="Q364" i="2"/>
  <c r="Q346" i="2"/>
  <c r="Q338" i="2"/>
  <c r="Q328" i="2"/>
  <c r="Q318" i="2"/>
  <c r="Q312" i="2"/>
  <c r="Q306" i="2"/>
  <c r="R300" i="2"/>
  <c r="Q292" i="2"/>
  <c r="R288" i="2"/>
  <c r="R284" i="2"/>
  <c r="Q278" i="2"/>
  <c r="Q272" i="2"/>
  <c r="Q254" i="2"/>
  <c r="Q242" i="2"/>
  <c r="R228" i="2"/>
  <c r="Q218" i="2"/>
  <c r="Q208" i="2"/>
  <c r="Q198" i="2"/>
  <c r="Q186" i="2"/>
  <c r="Q177" i="2"/>
  <c r="Q173" i="2"/>
  <c r="R153" i="2"/>
  <c r="R142" i="2"/>
  <c r="AU94" i="1"/>
  <c r="R324" i="2"/>
  <c r="R312" i="2"/>
  <c r="Q304" i="2"/>
  <c r="Q294" i="2"/>
  <c r="R274" i="2"/>
  <c r="R264" i="2"/>
  <c r="Q260" i="2"/>
  <c r="Q248" i="2"/>
  <c r="Q240" i="2"/>
  <c r="R236" i="2"/>
  <c r="Q232" i="2"/>
  <c r="Q222" i="2"/>
  <c r="Q216" i="2"/>
  <c r="R210" i="2"/>
  <c r="R198" i="2"/>
  <c r="R181" i="2"/>
  <c r="R171" i="2"/>
  <c r="R165" i="2"/>
  <c r="Q159" i="2"/>
  <c r="Q147" i="2"/>
  <c r="Q136" i="2"/>
  <c r="Q415" i="2"/>
  <c r="R389" i="2"/>
  <c r="R374" i="2"/>
  <c r="Q372" i="2"/>
  <c r="R368" i="2"/>
  <c r="Q360" i="2"/>
  <c r="Q354" i="2"/>
  <c r="R348" i="2"/>
  <c r="R344" i="2"/>
  <c r="R336" i="2"/>
  <c r="Q330" i="2"/>
  <c r="Q320" i="2"/>
  <c r="R310" i="2"/>
  <c r="R294" i="2"/>
  <c r="Q282" i="2"/>
  <c r="R276" i="2"/>
  <c r="R270" i="2"/>
  <c r="R260" i="2"/>
  <c r="Q250" i="2"/>
  <c r="Q246" i="2"/>
  <c r="R234" i="2"/>
  <c r="R226" i="2"/>
  <c r="R216" i="2"/>
  <c r="R206" i="2"/>
  <c r="R193" i="2"/>
  <c r="Q189" i="2"/>
  <c r="Q181" i="2"/>
  <c r="R167" i="2"/>
  <c r="R159" i="2"/>
  <c r="Q155" i="2"/>
  <c r="R147" i="2"/>
  <c r="BK441" i="2"/>
  <c r="BK393" i="2"/>
  <c r="BK383" i="2"/>
  <c r="K346" i="2"/>
  <c r="BE346" i="2"/>
  <c r="K338" i="2"/>
  <c r="BE338" i="2" s="1"/>
  <c r="K326" i="2"/>
  <c r="BE326" i="2" s="1"/>
  <c r="K318" i="2"/>
  <c r="BE318" i="2" s="1"/>
  <c r="BK300" i="2"/>
  <c r="BK274" i="2"/>
  <c r="K266" i="2"/>
  <c r="BE266" i="2" s="1"/>
  <c r="K246" i="2"/>
  <c r="BE246" i="2" s="1"/>
  <c r="K234" i="2"/>
  <c r="BE234" i="2" s="1"/>
  <c r="K196" i="2"/>
  <c r="BE196" i="2"/>
  <c r="BK179" i="2"/>
  <c r="BK167" i="2"/>
  <c r="K142" i="2"/>
  <c r="BE142" i="2" s="1"/>
  <c r="BK423" i="2"/>
  <c r="BK400" i="2"/>
  <c r="BK378" i="2"/>
  <c r="K370" i="2"/>
  <c r="BE370" i="2"/>
  <c r="BK352" i="2"/>
  <c r="K336" i="2"/>
  <c r="BE336" i="2" s="1"/>
  <c r="BK308" i="2"/>
  <c r="K290" i="2"/>
  <c r="BE290" i="2" s="1"/>
  <c r="BK284" i="2"/>
  <c r="BK264" i="2"/>
  <c r="BK242" i="2"/>
  <c r="K228" i="2"/>
  <c r="BE228" i="2" s="1"/>
  <c r="BK218" i="2"/>
  <c r="K212" i="2"/>
  <c r="BE212" i="2" s="1"/>
  <c r="BK189" i="2"/>
  <c r="BK161" i="2"/>
  <c r="BK153" i="2"/>
  <c r="BK389" i="2"/>
  <c r="BK364" i="2"/>
  <c r="K348" i="2"/>
  <c r="BE348" i="2" s="1"/>
  <c r="K332" i="2"/>
  <c r="BE332" i="2"/>
  <c r="BK312" i="2"/>
  <c r="K276" i="2"/>
  <c r="BE276" i="2"/>
  <c r="BK254" i="2"/>
  <c r="K236" i="2"/>
  <c r="BE236" i="2" s="1"/>
  <c r="BK206" i="2"/>
  <c r="K186" i="2"/>
  <c r="BE186" i="2"/>
  <c r="BK177" i="2"/>
  <c r="K147" i="2"/>
  <c r="BE147" i="2" s="1"/>
  <c r="R127" i="3"/>
  <c r="Q129" i="3"/>
  <c r="Q132" i="3"/>
  <c r="Q127" i="3"/>
  <c r="BK135" i="3"/>
  <c r="V131" i="2" l="1"/>
  <c r="V130" i="2"/>
  <c r="R131" i="2"/>
  <c r="V150" i="2"/>
  <c r="Q150" i="2"/>
  <c r="I101" i="2"/>
  <c r="V183" i="2"/>
  <c r="Q183" i="2"/>
  <c r="I102" i="2" s="1"/>
  <c r="V188" i="2"/>
  <c r="X195" i="2"/>
  <c r="BK382" i="2"/>
  <c r="K382" i="2" s="1"/>
  <c r="K105" i="2" s="1"/>
  <c r="Q382" i="2"/>
  <c r="I105" i="2"/>
  <c r="BK399" i="2"/>
  <c r="K399" i="2"/>
  <c r="K106" i="2"/>
  <c r="X399" i="2"/>
  <c r="BK435" i="2"/>
  <c r="K435" i="2"/>
  <c r="K109" i="2"/>
  <c r="Q435" i="2"/>
  <c r="Q434" i="2" s="1"/>
  <c r="I108" i="2" s="1"/>
  <c r="X126" i="3"/>
  <c r="X122" i="3" s="1"/>
  <c r="X121" i="3" s="1"/>
  <c r="T131" i="2"/>
  <c r="T130" i="2" s="1"/>
  <c r="Q131" i="2"/>
  <c r="T150" i="2"/>
  <c r="R150" i="2"/>
  <c r="T183" i="2"/>
  <c r="R183" i="2"/>
  <c r="J102" i="2" s="1"/>
  <c r="T188" i="2"/>
  <c r="Q188" i="2"/>
  <c r="I103" i="2"/>
  <c r="T195" i="2"/>
  <c r="Q195" i="2"/>
  <c r="I104" i="2"/>
  <c r="T382" i="2"/>
  <c r="R382" i="2"/>
  <c r="J105" i="2"/>
  <c r="T399" i="2"/>
  <c r="R399" i="2"/>
  <c r="J106" i="2" s="1"/>
  <c r="T435" i="2"/>
  <c r="T434" i="2"/>
  <c r="X435" i="2"/>
  <c r="X434" i="2" s="1"/>
  <c r="T126" i="3"/>
  <c r="T122" i="3"/>
  <c r="T121" i="3"/>
  <c r="AW96" i="1" s="1"/>
  <c r="R126" i="3"/>
  <c r="J99" i="3"/>
  <c r="X131" i="2"/>
  <c r="X130" i="2" s="1"/>
  <c r="X150" i="2"/>
  <c r="X183" i="2"/>
  <c r="X188" i="2"/>
  <c r="R188" i="2"/>
  <c r="J103" i="2" s="1"/>
  <c r="V195" i="2"/>
  <c r="R195" i="2"/>
  <c r="J104" i="2" s="1"/>
  <c r="V382" i="2"/>
  <c r="X382" i="2"/>
  <c r="V399" i="2"/>
  <c r="Q399" i="2"/>
  <c r="I106" i="2" s="1"/>
  <c r="V435" i="2"/>
  <c r="V434" i="2" s="1"/>
  <c r="R435" i="2"/>
  <c r="R434" i="2"/>
  <c r="J108" i="2" s="1"/>
  <c r="V126" i="3"/>
  <c r="V122" i="3" s="1"/>
  <c r="V121" i="3" s="1"/>
  <c r="Q126" i="3"/>
  <c r="I99" i="3" s="1"/>
  <c r="R146" i="2"/>
  <c r="J99" i="2"/>
  <c r="BK425" i="2"/>
  <c r="K425" i="2"/>
  <c r="K107" i="2" s="1"/>
  <c r="Q123" i="3"/>
  <c r="Q146" i="2"/>
  <c r="I99" i="2" s="1"/>
  <c r="Q425" i="2"/>
  <c r="I107" i="2"/>
  <c r="R123" i="3"/>
  <c r="R131" i="3"/>
  <c r="J100" i="3" s="1"/>
  <c r="R425" i="2"/>
  <c r="J107" i="2"/>
  <c r="BK131" i="3"/>
  <c r="K131" i="3" s="1"/>
  <c r="K100" i="3" s="1"/>
  <c r="Q131" i="3"/>
  <c r="I100" i="3"/>
  <c r="BK134" i="3"/>
  <c r="K134" i="3" s="1"/>
  <c r="K101" i="3" s="1"/>
  <c r="Q134" i="3"/>
  <c r="I101" i="3" s="1"/>
  <c r="R134" i="3"/>
  <c r="J101" i="3"/>
  <c r="J89" i="3"/>
  <c r="F92" i="3"/>
  <c r="J117" i="3"/>
  <c r="E85" i="3"/>
  <c r="F91" i="3"/>
  <c r="J92" i="3"/>
  <c r="J89" i="2"/>
  <c r="J91" i="2"/>
  <c r="E119" i="2"/>
  <c r="F91" i="2"/>
  <c r="J92" i="2"/>
  <c r="F126" i="2"/>
  <c r="K206" i="2"/>
  <c r="BE206" i="2"/>
  <c r="BK230" i="2"/>
  <c r="BK244" i="2"/>
  <c r="K256" i="2"/>
  <c r="BE256" i="2" s="1"/>
  <c r="BK276" i="2"/>
  <c r="BK292" i="2"/>
  <c r="K314" i="2"/>
  <c r="BE314" i="2"/>
  <c r="BK336" i="2"/>
  <c r="K360" i="2"/>
  <c r="BE360" i="2"/>
  <c r="BK372" i="2"/>
  <c r="BK380" i="2"/>
  <c r="K393" i="2"/>
  <c r="BE393" i="2" s="1"/>
  <c r="K161" i="2"/>
  <c r="BE161" i="2"/>
  <c r="BK184" i="2"/>
  <c r="K208" i="2"/>
  <c r="BE208" i="2" s="1"/>
  <c r="BK220" i="2"/>
  <c r="BK268" i="2"/>
  <c r="BK298" i="2"/>
  <c r="BK322" i="2"/>
  <c r="K391" i="2"/>
  <c r="BE391" i="2" s="1"/>
  <c r="K426" i="2"/>
  <c r="BE426" i="2" s="1"/>
  <c r="K136" i="2"/>
  <c r="BE136" i="2"/>
  <c r="BK144" i="2"/>
  <c r="BK151" i="2"/>
  <c r="BK159" i="2"/>
  <c r="K173" i="2"/>
  <c r="BE173" i="2"/>
  <c r="K177" i="2"/>
  <c r="BE177" i="2" s="1"/>
  <c r="BK202" i="2"/>
  <c r="K218" i="2"/>
  <c r="BE218" i="2"/>
  <c r="K232" i="2"/>
  <c r="BE232" i="2"/>
  <c r="BK238" i="2"/>
  <c r="K242" i="2"/>
  <c r="BE242" i="2" s="1"/>
  <c r="K250" i="2"/>
  <c r="BE250" i="2" s="1"/>
  <c r="K258" i="2"/>
  <c r="BE258" i="2"/>
  <c r="K270" i="2"/>
  <c r="BE270" i="2"/>
  <c r="BK280" i="2"/>
  <c r="K288" i="2"/>
  <c r="BE288" i="2"/>
  <c r="BK294" i="2"/>
  <c r="BK304" i="2"/>
  <c r="BK318" i="2"/>
  <c r="BK328" i="2"/>
  <c r="BK338" i="2"/>
  <c r="BK340" i="2"/>
  <c r="BK356" i="2"/>
  <c r="K366" i="2"/>
  <c r="BE366" i="2" s="1"/>
  <c r="K376" i="2"/>
  <c r="BE376" i="2"/>
  <c r="K383" i="2"/>
  <c r="BE383" i="2"/>
  <c r="K389" i="2"/>
  <c r="BE389" i="2" s="1"/>
  <c r="K397" i="2"/>
  <c r="BE397" i="2" s="1"/>
  <c r="K415" i="2"/>
  <c r="BE415" i="2"/>
  <c r="BK140" i="2"/>
  <c r="K155" i="2"/>
  <c r="BE155" i="2" s="1"/>
  <c r="BK165" i="2"/>
  <c r="K193" i="2"/>
  <c r="BE193" i="2" s="1"/>
  <c r="BK216" i="2"/>
  <c r="BK272" i="2"/>
  <c r="BK306" i="2"/>
  <c r="BK346" i="2"/>
  <c r="F36" i="2"/>
  <c r="BC95" i="1" s="1"/>
  <c r="BK212" i="2"/>
  <c r="BK234" i="2"/>
  <c r="BK248" i="2"/>
  <c r="K264" i="2"/>
  <c r="BE264" i="2" s="1"/>
  <c r="BK282" i="2"/>
  <c r="K300" i="2"/>
  <c r="BE300" i="2" s="1"/>
  <c r="BK326" i="2"/>
  <c r="K352" i="2"/>
  <c r="BE352" i="2" s="1"/>
  <c r="BK370" i="2"/>
  <c r="K387" i="2"/>
  <c r="BE387" i="2"/>
  <c r="K400" i="2"/>
  <c r="BE400" i="2" s="1"/>
  <c r="K163" i="2"/>
  <c r="BE163" i="2" s="1"/>
  <c r="BK186" i="2"/>
  <c r="K210" i="2"/>
  <c r="BE210" i="2"/>
  <c r="BK228" i="2"/>
  <c r="BK296" i="2"/>
  <c r="K312" i="2"/>
  <c r="BE312" i="2"/>
  <c r="K350" i="2"/>
  <c r="BE350" i="2" s="1"/>
  <c r="K181" i="2"/>
  <c r="BE181" i="2"/>
  <c r="K423" i="2"/>
  <c r="BE423" i="2" s="1"/>
  <c r="F36" i="3"/>
  <c r="BC96" i="1"/>
  <c r="F37" i="3"/>
  <c r="BD96" i="1" s="1"/>
  <c r="BK127" i="3"/>
  <c r="K135" i="3"/>
  <c r="BE135" i="3"/>
  <c r="F38" i="3"/>
  <c r="BE96" i="1" s="1"/>
  <c r="F37" i="2"/>
  <c r="BD95" i="1" s="1"/>
  <c r="F39" i="2"/>
  <c r="BF95" i="1" s="1"/>
  <c r="BK142" i="2"/>
  <c r="BK200" i="2"/>
  <c r="BK260" i="2"/>
  <c r="K320" i="2"/>
  <c r="BE320" i="2"/>
  <c r="BK354" i="2"/>
  <c r="K132" i="2"/>
  <c r="BE132" i="2" s="1"/>
  <c r="BK147" i="2"/>
  <c r="BK146" i="2"/>
  <c r="K146" i="2" s="1"/>
  <c r="K99" i="2" s="1"/>
  <c r="K157" i="2"/>
  <c r="BE157" i="2" s="1"/>
  <c r="BK169" i="2"/>
  <c r="BK175" i="2"/>
  <c r="BK191" i="2"/>
  <c r="BK188" i="2"/>
  <c r="K188" i="2" s="1"/>
  <c r="K103" i="2" s="1"/>
  <c r="K204" i="2"/>
  <c r="BE204" i="2" s="1"/>
  <c r="K224" i="2"/>
  <c r="BE224" i="2" s="1"/>
  <c r="BK240" i="2"/>
  <c r="K254" i="2"/>
  <c r="BE254" i="2" s="1"/>
  <c r="K274" i="2"/>
  <c r="BE274" i="2"/>
  <c r="BK290" i="2"/>
  <c r="BK316" i="2"/>
  <c r="BK332" i="2"/>
  <c r="K364" i="2"/>
  <c r="BE364" i="2"/>
  <c r="K378" i="2"/>
  <c r="BE378" i="2" s="1"/>
  <c r="K395" i="2"/>
  <c r="BE395" i="2" s="1"/>
  <c r="K153" i="2"/>
  <c r="BE153" i="2" s="1"/>
  <c r="K167" i="2"/>
  <c r="BE167" i="2"/>
  <c r="K198" i="2"/>
  <c r="BE198" i="2" s="1"/>
  <c r="K222" i="2"/>
  <c r="BE222" i="2" s="1"/>
  <c r="BK262" i="2"/>
  <c r="K308" i="2"/>
  <c r="BE308" i="2" s="1"/>
  <c r="K334" i="2"/>
  <c r="BE334" i="2" s="1"/>
  <c r="K362" i="2"/>
  <c r="BE362" i="2"/>
  <c r="K407" i="2"/>
  <c r="BE407" i="2"/>
  <c r="K436" i="2"/>
  <c r="BE436" i="2" s="1"/>
  <c r="F39" i="3"/>
  <c r="BF96" i="1" s="1"/>
  <c r="K36" i="3"/>
  <c r="AY96" i="1"/>
  <c r="BK124" i="3"/>
  <c r="BK123" i="3"/>
  <c r="K123" i="3" s="1"/>
  <c r="K98" i="3" s="1"/>
  <c r="BK129" i="3"/>
  <c r="K132" i="3"/>
  <c r="BE132" i="3" s="1"/>
  <c r="K189" i="2"/>
  <c r="BE189" i="2" s="1"/>
  <c r="BK214" i="2"/>
  <c r="BK236" i="2"/>
  <c r="BK252" i="2"/>
  <c r="BK266" i="2"/>
  <c r="K286" i="2"/>
  <c r="BE286" i="2" s="1"/>
  <c r="BK302" i="2"/>
  <c r="K324" i="2"/>
  <c r="BE324" i="2"/>
  <c r="BK348" i="2"/>
  <c r="K368" i="2"/>
  <c r="BE368" i="2"/>
  <c r="BK374" i="2"/>
  <c r="K385" i="2"/>
  <c r="BE385" i="2"/>
  <c r="K441" i="2"/>
  <c r="BE441" i="2"/>
  <c r="BK171" i="2"/>
  <c r="BK196" i="2"/>
  <c r="BK246" i="2"/>
  <c r="K278" i="2"/>
  <c r="BE278" i="2" s="1"/>
  <c r="K310" i="2"/>
  <c r="BE310" i="2" s="1"/>
  <c r="K344" i="2"/>
  <c r="BE344" i="2" s="1"/>
  <c r="K358" i="2"/>
  <c r="BE358" i="2"/>
  <c r="K419" i="2"/>
  <c r="BE419" i="2" s="1"/>
  <c r="K36" i="2"/>
  <c r="AY95" i="1" s="1"/>
  <c r="K179" i="2"/>
  <c r="BE179" i="2" s="1"/>
  <c r="K226" i="2"/>
  <c r="BE226" i="2"/>
  <c r="K284" i="2"/>
  <c r="BE284" i="2" s="1"/>
  <c r="K330" i="2"/>
  <c r="BE330" i="2" s="1"/>
  <c r="F38" i="2"/>
  <c r="BE95" i="1" s="1"/>
  <c r="X149" i="2" l="1"/>
  <c r="T149" i="2"/>
  <c r="T129" i="2" s="1"/>
  <c r="AW95" i="1" s="1"/>
  <c r="AW94" i="1" s="1"/>
  <c r="Q122" i="3"/>
  <c r="Q121" i="3" s="1"/>
  <c r="I96" i="3" s="1"/>
  <c r="K30" i="3" s="1"/>
  <c r="AS96" i="1" s="1"/>
  <c r="X129" i="2"/>
  <c r="R130" i="2"/>
  <c r="J97" i="2" s="1"/>
  <c r="R122" i="3"/>
  <c r="R121" i="3" s="1"/>
  <c r="J96" i="3" s="1"/>
  <c r="K31" i="3" s="1"/>
  <c r="AT96" i="1" s="1"/>
  <c r="R149" i="2"/>
  <c r="J100" i="2" s="1"/>
  <c r="Q130" i="2"/>
  <c r="V149" i="2"/>
  <c r="V129" i="2" s="1"/>
  <c r="J98" i="2"/>
  <c r="J101" i="2"/>
  <c r="I98" i="2"/>
  <c r="J109" i="2"/>
  <c r="J98" i="3"/>
  <c r="I109" i="2"/>
  <c r="Q149" i="2"/>
  <c r="I100" i="2" s="1"/>
  <c r="I98" i="3"/>
  <c r="BK434" i="2"/>
  <c r="K434" i="2" s="1"/>
  <c r="K108" i="2" s="1"/>
  <c r="BK195" i="2"/>
  <c r="K195" i="2" s="1"/>
  <c r="K104" i="2" s="1"/>
  <c r="BK131" i="2"/>
  <c r="K131" i="2"/>
  <c r="K98" i="2" s="1"/>
  <c r="BK150" i="2"/>
  <c r="K150" i="2"/>
  <c r="K101" i="2"/>
  <c r="BK183" i="2"/>
  <c r="K183" i="2"/>
  <c r="K102" i="2" s="1"/>
  <c r="BK126" i="3"/>
  <c r="K126" i="3" s="1"/>
  <c r="K99" i="3" s="1"/>
  <c r="BC94" i="1"/>
  <c r="W30" i="1"/>
  <c r="BE94" i="1"/>
  <c r="W32" i="1"/>
  <c r="BD94" i="1"/>
  <c r="AZ94" i="1"/>
  <c r="F35" i="3"/>
  <c r="BB96" i="1" s="1"/>
  <c r="BF94" i="1"/>
  <c r="W33" i="1"/>
  <c r="K35" i="3"/>
  <c r="AX96" i="1"/>
  <c r="AV96" i="1" s="1"/>
  <c r="F35" i="2"/>
  <c r="BB95" i="1" s="1"/>
  <c r="K35" i="2"/>
  <c r="AX95" i="1" s="1"/>
  <c r="AV95" i="1" s="1"/>
  <c r="Q129" i="2" l="1"/>
  <c r="I96" i="2"/>
  <c r="K30" i="2"/>
  <c r="AS95" i="1"/>
  <c r="BK122" i="3"/>
  <c r="K122" i="3"/>
  <c r="K97" i="3"/>
  <c r="I97" i="2"/>
  <c r="J97" i="3"/>
  <c r="R129" i="2"/>
  <c r="J96" i="2"/>
  <c r="K31" i="2"/>
  <c r="AT95" i="1"/>
  <c r="AT94" i="1" s="1"/>
  <c r="BK149" i="2"/>
  <c r="K149" i="2"/>
  <c r="K100" i="2"/>
  <c r="I97" i="3"/>
  <c r="BK130" i="2"/>
  <c r="K130" i="2"/>
  <c r="K97" i="2" s="1"/>
  <c r="AS94" i="1"/>
  <c r="BB94" i="1"/>
  <c r="AX94" i="1"/>
  <c r="AK29" i="1" s="1"/>
  <c r="AY94" i="1"/>
  <c r="AK30" i="1"/>
  <c r="W31" i="1"/>
  <c r="BA94" i="1"/>
  <c r="BK129" i="2" l="1"/>
  <c r="K129" i="2"/>
  <c r="K96" i="2"/>
  <c r="BK121" i="3"/>
  <c r="K121" i="3"/>
  <c r="K96" i="3"/>
  <c r="W29" i="1"/>
  <c r="AV94" i="1"/>
  <c r="K32" i="3" l="1"/>
  <c r="AG96" i="1"/>
  <c r="K32" i="2"/>
  <c r="AG95" i="1" s="1"/>
  <c r="K41" i="3" l="1"/>
  <c r="K41" i="2"/>
  <c r="AN96" i="1"/>
  <c r="AN95" i="1"/>
  <c r="AG94" i="1"/>
  <c r="AK26" i="1"/>
  <c r="AK35" i="1"/>
  <c r="AN94" i="1" l="1"/>
</calcChain>
</file>

<file path=xl/sharedStrings.xml><?xml version="1.0" encoding="utf-8"?>
<sst xmlns="http://schemas.openxmlformats.org/spreadsheetml/2006/main" count="3480" uniqueCount="668">
  <si>
    <t>Export Komplet</t>
  </si>
  <si>
    <t/>
  </si>
  <si>
    <t>2.0</t>
  </si>
  <si>
    <t>ZAMOK</t>
  </si>
  <si>
    <t>False</t>
  </si>
  <si>
    <t>True</t>
  </si>
  <si>
    <t>{02e685b0-df26-469b-9979-b978b51731ec}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</si>
  <si>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</si>
  <si>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</si>
  <si>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</si>
  <si>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</si>
  <si>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</si>
  <si>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</si>
  <si>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</si>
  <si>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</si>
  <si>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IMPORT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</si>
  <si>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</si>
  <si>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</si>
  <si>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UJEPUL, KOLEJ K1 - REKONSTRUKCE VODOVODU 250518 (zadání)</t>
  </si>
  <si>
    <t>KSO:</t>
  </si>
  <si>
    <t>CC-CZ:</t>
  </si>
  <si>
    <t>Místo:</t>
  </si>
  <si>
    <t xml:space="preserve"> </t>
  </si>
  <si>
    <t>Datum:</t>
  </si>
  <si>
    <t>26. 5. 2025</t>
  </si>
  <si>
    <t>Zadavatel:</t>
  </si>
  <si>
    <t>IČ:</t>
  </si>
  <si>
    <t>DIČ:</t>
  </si>
  <si>
    <t>Uchazeč:</t>
  </si>
  <si>
    <t>Vyplň údaj</t>
  </si>
  <si>
    <t>Projektant:</t>
  </si>
  <si>
    <t>Zpracovatel:</t>
  </si>
  <si>
    <t>Poznámka:</t>
  </si>
  <si>
    <t>Zhotovitel je povinen se při realizaci Díla řídit zásadami významně nepoškozovat (dále jen „DNSH“), které vychází z nařízení EU 2020/852 (Taxonomie EU) a je povinen poskytnout Objednateli plnou součinnost včetně doložení všech dokumentů k přípravě závěrečného protokolu k DNSH, a to zejména doložení, že nedošlo k významnému zvýšení emisí, že byla prováděna opatření ke snížení prašnosti a hlučnosti, a dále platné certifikáty nebo jiné další obdobné relevantní doklady.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</si>
  <si>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</si>
  <si>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</si>
  <si>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</si>
  <si>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</si>
  <si>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</si>
  <si>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</si>
  <si>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</si>
  <si>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</si>
  <si>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</si>
  <si>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</si>
  <si>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</si>
  <si>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</si>
  <si>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</si>
  <si>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</si>
  <si>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</si>
  <si>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</si>
  <si>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</si>
  <si>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</si>
  <si>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</si>
  <si>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</si>
  <si>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</si>
  <si>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</si>
  <si>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</si>
  <si>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</si>
  <si>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</si>
  <si>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</si>
  <si>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</si>
  <si>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</si>
  <si>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</si>
  <si>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</si>
  <si>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</si>
  <si>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</si>
  <si>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</si>
  <si>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</si>
  <si>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</si>
  <si>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</si>
  <si>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</si>
  <si>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</si>
  <si>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</si>
  <si>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</si>
  <si>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</si>
  <si>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</si>
  <si>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</si>
  <si>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</si>
  <si>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</si>
  <si>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</si>
  <si>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D1</t>
  </si>
  <si>
    <t>REKONSTRUKCE HLAVNÍ...</t>
  </si>
  <si>
    <t>STA</t>
  </si>
  <si>
    <t>1</t>
  </si>
  <si>
    <t>{e55248b7-69d8-4500-86be-add78d504235}</t>
  </si>
  <si>
    <t>2</t>
  </si>
  <si>
    <t>VRN</t>
  </si>
  <si>
    <t>VEDLEJŠÍ ROZPOČTOVÉ...</t>
  </si>
  <si>
    <t>{2d1d93b7-5a9c-49e2-bda6-64ed21406fc7}</t>
  </si>
  <si>
    <t>KRYCÍ LIST SOUPISU PRACÍ</t>
  </si>
  <si>
    <t>Objekt:</t>
  </si>
  <si>
    <t>D1 - REKONSTRUKCE HLAVNÍ...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</si>
  <si>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</si>
  <si>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</si>
  <si>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</si>
  <si>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</si>
  <si>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</si>
  <si>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</si>
  <si>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</si>
  <si>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</si>
  <si>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</si>
  <si>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</si>
  <si>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96 - Bourání konstrukcí</t>
  </si>
  <si>
    <t xml:space="preserve">    998 - Přesun hmot</t>
  </si>
  <si>
    <t>PSV - Práce a dodávky PSV</t>
  </si>
  <si>
    <t xml:space="preserve">    733 - Ústřední vytápění</t>
  </si>
  <si>
    <t xml:space="preserve">    783 - Dokončovací práce - nátěry</t>
  </si>
  <si>
    <t xml:space="preserve">    721 - Vnitřní kanalizace</t>
  </si>
  <si>
    <t xml:space="preserve">    722 - Vnitřní vodovod</t>
  </si>
  <si>
    <t xml:space="preserve">    713 - Izolace tepelné</t>
  </si>
  <si>
    <t xml:space="preserve">    763 - Konstrukce suché výstavby</t>
  </si>
  <si>
    <t xml:space="preserve">    784 - Dokončovací práce - malby a tapety</t>
  </si>
  <si>
    <t>N00 - Nepojmenované práce</t>
  </si>
  <si>
    <t xml:space="preserve">    HZS - Hodinové zúčtovací sazby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</si>
  <si>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</si>
  <si>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</si>
  <si>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</si>
  <si>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</si>
  <si>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</si>
  <si>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</si>
  <si>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</si>
  <si>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</si>
  <si>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</si>
  <si>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</si>
  <si>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</si>
  <si>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</si>
  <si>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</si>
  <si>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</si>
  <si>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</si>
  <si>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</si>
  <si>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</si>
  <si>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</si>
  <si>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</si>
  <si>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</si>
  <si>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96</t>
  </si>
  <si>
    <t>Bourání konstrukcí</t>
  </si>
  <si>
    <t>K</t>
  </si>
  <si>
    <t>977151123</t>
  </si>
  <si>
    <t>Jádrové vrty diamantovými korunkami do stavebních materiálů (železobetonu, betonu, cihel, obkladů, dlažeb, kamene) průměru přes 130 do 150 mm</t>
  </si>
  <si>
    <t>m</t>
  </si>
  <si>
    <t>CS ÚRS 2025 01</t>
  </si>
  <si>
    <t>4</t>
  </si>
  <si>
    <t>PP</t>
  </si>
  <si>
    <t>VV</t>
  </si>
  <si>
    <t>3,50</t>
  </si>
  <si>
    <t>Součet</t>
  </si>
  <si>
    <t>997013213</t>
  </si>
  <si>
    <t>Vnitrostaveništní doprava suti a vybouraných hmot vodorovně do 50 m s naložením ručně pro budovy a haly výšky přes 9 do 12 m</t>
  </si>
  <si>
    <t>t</t>
  </si>
  <si>
    <t>0,137</t>
  </si>
  <si>
    <t>3</t>
  </si>
  <si>
    <t>997013511</t>
  </si>
  <si>
    <t>Odvoz suti a vybouraných hmot z meziskládky na skládku s naložením a se složením, na vzdálenost do 1 km</t>
  </si>
  <si>
    <t>6</t>
  </si>
  <si>
    <t>997013509</t>
  </si>
  <si>
    <t>Odvoz suti a vybouraných hmot na skládku nebo meziskládku se složením, na vzdálenost Příplatek k ceně za každý další započatý 1 km přes 1 km</t>
  </si>
  <si>
    <t>8</t>
  </si>
  <si>
    <t>5</t>
  </si>
  <si>
    <t>997013871</t>
  </si>
  <si>
    <t>Poplatek za uložení stavebního odpadu na recyklační skládce (skládkovné) směsného stavebního a demoličního zatříděného do Katalogu odpadů pod kódem 17 09 04</t>
  </si>
  <si>
    <t>10</t>
  </si>
  <si>
    <t>998</t>
  </si>
  <si>
    <t>Přesun hmot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</si>
  <si>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</si>
  <si>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</si>
  <si>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PSV</t>
  </si>
  <si>
    <t>Práce a dodávky PSV</t>
  </si>
  <si>
    <t>733</t>
  </si>
  <si>
    <t>Ústřední vytápění</t>
  </si>
  <si>
    <t>7</t>
  </si>
  <si>
    <t>733120815</t>
  </si>
  <si>
    <t>Demontáž potrubí z trubek ocelových hladkých Ø do 38</t>
  </si>
  <si>
    <t>16</t>
  </si>
  <si>
    <t>14</t>
  </si>
  <si>
    <t>734200822</t>
  </si>
  <si>
    <t>Demontáž armatur závitových se dvěma závity přes 1/2 do G 1</t>
  </si>
  <si>
    <t>kus</t>
  </si>
  <si>
    <t>9</t>
  </si>
  <si>
    <t>18</t>
  </si>
  <si>
    <t>20</t>
  </si>
  <si>
    <t>11</t>
  </si>
  <si>
    <t>22</t>
  </si>
  <si>
    <t>997013635</t>
  </si>
  <si>
    <t>Poplatek za uložení stavebního odpadu na skládce (skládkovné) komunálního zatříděného do Katalogu odpadů pod kódem 20 03 01</t>
  </si>
  <si>
    <t>24</t>
  </si>
  <si>
    <t>13</t>
  </si>
  <si>
    <t>733121114</t>
  </si>
  <si>
    <t>Potrubí z trubek ocelových hladkých spojovaných svařováním černých bezešvých nízkotlakých T= do +115°C Ø 31,8/2,6</t>
  </si>
  <si>
    <t>26</t>
  </si>
  <si>
    <t>733191925</t>
  </si>
  <si>
    <t>Opravy rozvodů potrubí z trubek ocelových závitových normálních i zesílených navaření odbočky na stávající potrubí, odbočka DN 25</t>
  </si>
  <si>
    <t>28</t>
  </si>
  <si>
    <t>15</t>
  </si>
  <si>
    <t>733193918</t>
  </si>
  <si>
    <t>Opravy rozvodů potrubí z trubek ocelových hladkých zaslepení potrubí dýnkem Ø 57</t>
  </si>
  <si>
    <t>30</t>
  </si>
  <si>
    <t>733193925</t>
  </si>
  <si>
    <t>Opravy rozvodů potrubí z trubek ocelových hladkých zaslepení potrubí dýnkem Ø 89</t>
  </si>
  <si>
    <t>32</t>
  </si>
  <si>
    <t>17</t>
  </si>
  <si>
    <t>734222804</t>
  </si>
  <si>
    <t>Ventily regulační závitové termostatické s hlavicí ručního ovládání PN 16 do 110°C rohové chromované G 1</t>
  </si>
  <si>
    <t>34</t>
  </si>
  <si>
    <t>734261718</t>
  </si>
  <si>
    <t>Šroubení regulační radiátorové přímé s vypouštěním G 3/4</t>
  </si>
  <si>
    <t>36</t>
  </si>
  <si>
    <t>19</t>
  </si>
  <si>
    <t>734421102</t>
  </si>
  <si>
    <t>Tlakoměry s pevným stonkem a zpětnou klapkou spodní připojení (radiální) tlaku 0-16 bar průměru 63 mm</t>
  </si>
  <si>
    <t>38</t>
  </si>
  <si>
    <t>734424933</t>
  </si>
  <si>
    <t>Příslušenství tlakoměrů přípojky tlakoměrů, ČSN 13 7521 s metrickým závitem vnitřním a trubkovým závitem vnějším DN 15</t>
  </si>
  <si>
    <t>40</t>
  </si>
  <si>
    <t>734424912</t>
  </si>
  <si>
    <t>Příslušenství tlakoměrů kohouty čepové s nátrubkovou přípojkou PN 25 do 50°C M 20 x 1,5</t>
  </si>
  <si>
    <t>42</t>
  </si>
  <si>
    <t>998733122</t>
  </si>
  <si>
    <t>Přesun hmot pro rozvody potrubí stanovený z hmotnosti přesunovaného materiálu vodorovná dopravní vzdálenost do 50 m ruční (bez užití mechanizace) v objektech výšky přes 6 do 12 m</t>
  </si>
  <si>
    <t>44</t>
  </si>
  <si>
    <t>783</t>
  </si>
  <si>
    <t>Dokončovací práce - nátěry</t>
  </si>
  <si>
    <t>23</t>
  </si>
  <si>
    <t>783614551</t>
  </si>
  <si>
    <t>Základní nátěr armatur a kovových potrubí jednonásobný potrubí do DN 50 mm syntetický</t>
  </si>
  <si>
    <t>46</t>
  </si>
  <si>
    <t>783617611</t>
  </si>
  <si>
    <t>Krycí nátěr (email) armatur a kovových potrubí potrubí do DN 50 mm dvojnásobný syntetický standardní</t>
  </si>
  <si>
    <t>48</t>
  </si>
  <si>
    <t>721</t>
  </si>
  <si>
    <t>Vnitřní kanalizace</t>
  </si>
  <si>
    <t>25</t>
  </si>
  <si>
    <t>721174004</t>
  </si>
  <si>
    <t>Potrubí z trub polypropylenových svodné (ležaté) DN 75</t>
  </si>
  <si>
    <t>50</t>
  </si>
  <si>
    <t>721290111</t>
  </si>
  <si>
    <t>Zkouška těsnosti kanalizace v objektech vodou do DN 125</t>
  </si>
  <si>
    <t>52</t>
  </si>
  <si>
    <t>27</t>
  </si>
  <si>
    <t>998721122</t>
  </si>
  <si>
    <t>Přesun hmot pro vnitřní kanalizaci stanovený z hmotnosti přesunovaného materiálu vodorovná dopravní vzdálenost do 50 m ruční (bez užití mechanizace) v objektech výšky přes 6 do 12 m</t>
  </si>
  <si>
    <t>54</t>
  </si>
  <si>
    <t>722</t>
  </si>
  <si>
    <t>Vnitřní vodovod</t>
  </si>
  <si>
    <t>722130803</t>
  </si>
  <si>
    <t>Demontáž potrubí z ocelových trubek pozinkovaných závitových přes 40 do DN 50</t>
  </si>
  <si>
    <t>56</t>
  </si>
  <si>
    <t>29</t>
  </si>
  <si>
    <t>722130805</t>
  </si>
  <si>
    <t>Demontáž potrubí z ocelových trubek pozinkovaných závitových DN 80</t>
  </si>
  <si>
    <t>58</t>
  </si>
  <si>
    <t>722130806</t>
  </si>
  <si>
    <t>Demontáž potrubí z ocelových trubek pozinkovaných závitových DN 100</t>
  </si>
  <si>
    <t>60</t>
  </si>
  <si>
    <t>31</t>
  </si>
  <si>
    <t>722170801</t>
  </si>
  <si>
    <t>Demontáž rozvodů vody z plastů do Ø 25 mm</t>
  </si>
  <si>
    <t>62</t>
  </si>
  <si>
    <t>722170804</t>
  </si>
  <si>
    <t>Demontáž rozvodů vody z plastů přes 25 do Ø 50 mm</t>
  </si>
  <si>
    <t>64</t>
  </si>
  <si>
    <t>33</t>
  </si>
  <si>
    <t>722170807</t>
  </si>
  <si>
    <t>Demontáž rozvodů vody z plastů přes 50 do Ø 110 mm</t>
  </si>
  <si>
    <t>66</t>
  </si>
  <si>
    <t>722181851</t>
  </si>
  <si>
    <t>Demontáž ochrany potrubí termoizolačních trubic z trub, průměru do 45 mm</t>
  </si>
  <si>
    <t>68</t>
  </si>
  <si>
    <t>35</t>
  </si>
  <si>
    <t>722181852</t>
  </si>
  <si>
    <t>Demontáž ochrany potrubí termoizolačních trubic z trub, průměru přes 45 do 89 mm</t>
  </si>
  <si>
    <t>70</t>
  </si>
  <si>
    <t>722181853</t>
  </si>
  <si>
    <t>Demontáž ochrany potrubí termoizolačních trubic z trub, průměru přes 89 do 110 mm</t>
  </si>
  <si>
    <t>72</t>
  </si>
  <si>
    <t>37</t>
  </si>
  <si>
    <t>722220861</t>
  </si>
  <si>
    <t>Demontáž armatur závitových se dvěma závity do G 3/4</t>
  </si>
  <si>
    <t>74</t>
  </si>
  <si>
    <t>722220862</t>
  </si>
  <si>
    <t>Demontáž armatur závitových se dvěma závity přes 3/4 do G 5/4</t>
  </si>
  <si>
    <t>76</t>
  </si>
  <si>
    <t>39</t>
  </si>
  <si>
    <t>722220864</t>
  </si>
  <si>
    <t>Demontáž armatur závitových se dvěma závity G 2</t>
  </si>
  <si>
    <t>78</t>
  </si>
  <si>
    <t>722220865</t>
  </si>
  <si>
    <t>Demontáž armatur závitových se dvěma závity G 2 1/2</t>
  </si>
  <si>
    <t>80</t>
  </si>
  <si>
    <t>41</t>
  </si>
  <si>
    <t>722220866</t>
  </si>
  <si>
    <t>Demontáž armatur závitových se dvěma závity G 3</t>
  </si>
  <si>
    <t>82</t>
  </si>
  <si>
    <t>722211814</t>
  </si>
  <si>
    <t>Demontáž armatur přírubových se dvěma přírubami (vč. šoupátek se zemní soupravou) DN 100</t>
  </si>
  <si>
    <t>84</t>
  </si>
  <si>
    <t>43</t>
  </si>
  <si>
    <t>86</t>
  </si>
  <si>
    <t>88</t>
  </si>
  <si>
    <t>45</t>
  </si>
  <si>
    <t>90</t>
  </si>
  <si>
    <t>92</t>
  </si>
  <si>
    <t>47</t>
  </si>
  <si>
    <t>722140122</t>
  </si>
  <si>
    <t>Potrubí z ocelových trubek z ušlechtilé oceli (nerez) spojované lisováním PN 16 do 85°C Ø 108/2,5</t>
  </si>
  <si>
    <t>94</t>
  </si>
  <si>
    <t>722140136</t>
  </si>
  <si>
    <t>Potrubí z ocelových trubek z ušlechtilé oceli (nerez) pro zavodněný požární systém spojované lisováním PN 16 do 110°C Ø 42/1,5</t>
  </si>
  <si>
    <t>49</t>
  </si>
  <si>
    <t>722140137</t>
  </si>
  <si>
    <t>Potrubí z ocelových trubek z ušlechtilé oceli (nerez) pro zavodněný požární systém spojované lisováním PN 16 do 110°C Ø 54/1,5</t>
  </si>
  <si>
    <t>98</t>
  </si>
  <si>
    <t>722140138</t>
  </si>
  <si>
    <t>Potrubí z ocelových trubek z ušlechtilé oceli (nerez) pro zavodněný požární systém spojované lisováním PN 16 do 110°C Ø 76,1/1,5</t>
  </si>
  <si>
    <t>100</t>
  </si>
  <si>
    <t>51</t>
  </si>
  <si>
    <t>722140139</t>
  </si>
  <si>
    <t>Potrubí z ocelových trubek z ušlechtilé oceli (nerez) pro zavodněný požární systém spojované lisováním PN 16 do 110°C Ø 88,9/1,5</t>
  </si>
  <si>
    <t>102</t>
  </si>
  <si>
    <t>72217401R</t>
  </si>
  <si>
    <t>Potrubí z plastových trubek z polypropylenu PPR svařovaných polyfúzně PN 16 (SDR 7,4) D 110 x 10,0</t>
  </si>
  <si>
    <t>104</t>
  </si>
  <si>
    <t>53</t>
  </si>
  <si>
    <t>722175003</t>
  </si>
  <si>
    <t>Potrubí z plastových trubek z polypropylenu PP-RCT svařovaných polyfúzně D 25 x 3,5</t>
  </si>
  <si>
    <t>106</t>
  </si>
  <si>
    <t>722175005</t>
  </si>
  <si>
    <t>Potrubí z plastových trubek z polypropylenu PP-RCT svařovaných polyfúzně D 40 x 5,5</t>
  </si>
  <si>
    <t>108</t>
  </si>
  <si>
    <t>55</t>
  </si>
  <si>
    <t>722175006</t>
  </si>
  <si>
    <t>Potrubí z plastových trubek z polypropylenu PP-RCT svařovaných polyfúzně D 50 x 6,9</t>
  </si>
  <si>
    <t>110</t>
  </si>
  <si>
    <t>722175007</t>
  </si>
  <si>
    <t>Potrubí z plastových trubek z polypropylenu PP-RCT svařovaných polyfúzně D 63 x 8,6</t>
  </si>
  <si>
    <t>112</t>
  </si>
  <si>
    <t>57</t>
  </si>
  <si>
    <t>722175008</t>
  </si>
  <si>
    <t>Potrubí z plastových trubek z polypropylenu PP-RCT svařovaných polyfúzně D 75 x 8,4</t>
  </si>
  <si>
    <t>114</t>
  </si>
  <si>
    <t>722175009</t>
  </si>
  <si>
    <t>Potrubí z plastových trubek z polypropylenu PP-RCT svařovaných polyfúzně D 90 x 10,1</t>
  </si>
  <si>
    <t>116</t>
  </si>
  <si>
    <t>59</t>
  </si>
  <si>
    <t>722175010</t>
  </si>
  <si>
    <t>Potrubí z plastových trubek z polypropylenu PP-RCT svařovaných polyfúzně D 110 x 12,3</t>
  </si>
  <si>
    <t>118</t>
  </si>
  <si>
    <t>722181252</t>
  </si>
  <si>
    <t>Ochrana potrubí termoizolačními trubicemi z pěnového polyetylenu PE přilepenými v příčných a podélných spojích, tloušťky izolace přes 20 do 25 mm, vnitřního průměru izolace DN přes 22 do 45 mm</t>
  </si>
  <si>
    <t>120</t>
  </si>
  <si>
    <t>61</t>
  </si>
  <si>
    <t>722181253</t>
  </si>
  <si>
    <t>Ochrana potrubí termoizolačními trubicemi z pěnového polyetylenu PE přilepenými v příčných a podélných spojích, tloušťky izolace přes 20 do 25 mm, vnitřního průměru izolace DN přes 45 do 63 mm</t>
  </si>
  <si>
    <t>122</t>
  </si>
  <si>
    <t>722181254</t>
  </si>
  <si>
    <t>Ochrana potrubí termoizolačními trubicemi z pěnového polyetylenu PE přilepenými v příčných a podélných spojích, tloušťky izolace přes 20 do 25 mm, vnitřního průměru izolace DN přes 63 do 89 mm</t>
  </si>
  <si>
    <t>124</t>
  </si>
  <si>
    <t>63</t>
  </si>
  <si>
    <t>722181255</t>
  </si>
  <si>
    <t>Ochrana potrubí termoizolačními trubicemi z pěnového polyetylenu PE přilepenými v příčných a podélných spojích, tloušťky izolace přes 20 do 25 mm, vnitřního průměru izolace DN přes 89 do 110 mm</t>
  </si>
  <si>
    <t>126</t>
  </si>
  <si>
    <t>722182012</t>
  </si>
  <si>
    <t>Podpůrný žlab pro potrubí průměru D 25</t>
  </si>
  <si>
    <t>128</t>
  </si>
  <si>
    <t>65</t>
  </si>
  <si>
    <t>722182014</t>
  </si>
  <si>
    <t>Podpůrný žlab pro potrubí průměru D 40</t>
  </si>
  <si>
    <t>130</t>
  </si>
  <si>
    <t>722182015</t>
  </si>
  <si>
    <t>Podpůrný žlab pro potrubí průměru D 50</t>
  </si>
  <si>
    <t>132</t>
  </si>
  <si>
    <t>67</t>
  </si>
  <si>
    <t>722182016</t>
  </si>
  <si>
    <t>Podpůrný žlab pro potrubí průměru D 63</t>
  </si>
  <si>
    <t>134</t>
  </si>
  <si>
    <t>722232104</t>
  </si>
  <si>
    <t>Armatury se dvěma závity kulové kohouty PN 42 do 185 °C přímé vnější a vnitřní závit G 3/4"</t>
  </si>
  <si>
    <t>136</t>
  </si>
  <si>
    <t>69</t>
  </si>
  <si>
    <t>722232046</t>
  </si>
  <si>
    <t>Armatury se dvěma závity kulové kohouty PN 42 do 185 °C přímé vnitřní závit G 5/4"</t>
  </si>
  <si>
    <t>138</t>
  </si>
  <si>
    <t>722232047</t>
  </si>
  <si>
    <t>Armatury se dvěma závity kulové kohouty PN 42 do 185 °C přímé vnitřní závit G 6/4"</t>
  </si>
  <si>
    <t>140</t>
  </si>
  <si>
    <t>71</t>
  </si>
  <si>
    <t>722232064</t>
  </si>
  <si>
    <t>Armatury se dvěma závity kulové kohouty PN 42 do 185 °C přímé vnitřní závit s vypouštěním G 5/4"</t>
  </si>
  <si>
    <t>142</t>
  </si>
  <si>
    <t>722232065</t>
  </si>
  <si>
    <t>Armatury se dvěma závity kulové kohouty PN 42 do 185 °C přímé vnitřní závit s vypouštěním G 6/4"</t>
  </si>
  <si>
    <t>144</t>
  </si>
  <si>
    <t>73</t>
  </si>
  <si>
    <t>722224115</t>
  </si>
  <si>
    <t>Armatury s jedním závitem kohouty plnicí a vypouštěcí PN 10 G 1/2"</t>
  </si>
  <si>
    <t>146</t>
  </si>
  <si>
    <t>722234269</t>
  </si>
  <si>
    <t>Armatury se dvěma závity filtry bronzový PN 16 do 120 °C G 2 1/2"</t>
  </si>
  <si>
    <t>148</t>
  </si>
  <si>
    <t>75</t>
  </si>
  <si>
    <t>722239101</t>
  </si>
  <si>
    <t>Armatury se dvěma závity montáž vodovodních armatur se dvěma závity ostatních typů G 1/2"</t>
  </si>
  <si>
    <t>150</t>
  </si>
  <si>
    <t>M</t>
  </si>
  <si>
    <t>Pol44</t>
  </si>
  <si>
    <t>Automatický cirkulační regulační ventil s nastavením pro termickou dezinfekci (jako např.KEMPER Multitherm DN 15)</t>
  </si>
  <si>
    <t>152</t>
  </si>
  <si>
    <t>77</t>
  </si>
  <si>
    <t>722239102</t>
  </si>
  <si>
    <t>Armatury se dvěma závity montáž vodovodních armatur se dvěma závity ostatních typů G 3/4"</t>
  </si>
  <si>
    <t>154</t>
  </si>
  <si>
    <t>Pol46</t>
  </si>
  <si>
    <t>Automatický cirkulační regulační ventil s nastavením pro termickou dezinfekci (jako např. KEMPER Multitherm DN 20)</t>
  </si>
  <si>
    <t>156</t>
  </si>
  <si>
    <t>79</t>
  </si>
  <si>
    <t>722212440</t>
  </si>
  <si>
    <t>Armatury přírubové šoupátka orientační štítky na zeď</t>
  </si>
  <si>
    <t>soubor</t>
  </si>
  <si>
    <t>158</t>
  </si>
  <si>
    <t>722212222</t>
  </si>
  <si>
    <t>Armatury přírubové kulové uzávěry těleso tvárná litina, koule mosaz PN 16 do 100°C DN 50</t>
  </si>
  <si>
    <t>160</t>
  </si>
  <si>
    <t>81</t>
  </si>
  <si>
    <t>722212223</t>
  </si>
  <si>
    <t>Armatury přírubové kulové uzávěry těleso tvárná litina, koule mosaz PN 16 do 100°C DN 65</t>
  </si>
  <si>
    <t>162</t>
  </si>
  <si>
    <t>722212224</t>
  </si>
  <si>
    <t>Armatury přírubové kulové uzávěry těleso tvárná litina, koule mosaz PN 16 do 100°C DN 80</t>
  </si>
  <si>
    <t>164</t>
  </si>
  <si>
    <t>83</t>
  </si>
  <si>
    <t>722212225</t>
  </si>
  <si>
    <t>Armatury přírubové kulové uzávěry těleso tvárná litina, koule mosaz PN 16 do 100°C DN 100</t>
  </si>
  <si>
    <t>166</t>
  </si>
  <si>
    <t>722212503</t>
  </si>
  <si>
    <t>Armatury přírubové potrubní oddělovače PN 10 do 65°C DN 65</t>
  </si>
  <si>
    <t>168</t>
  </si>
  <si>
    <t>85</t>
  </si>
  <si>
    <t>722263101</t>
  </si>
  <si>
    <t>Vodoměry pro vodu do 100°C přírubové šroubové do všech poloh DN 50</t>
  </si>
  <si>
    <t>170</t>
  </si>
  <si>
    <t>722290215</t>
  </si>
  <si>
    <t>Zkoušky, proplach a desinfekce vodovodního potrubí zkoušky těsnosti vodovodního potrubí hrdlového nebo přírubového do DN 100</t>
  </si>
  <si>
    <t>172</t>
  </si>
  <si>
    <t>87</t>
  </si>
  <si>
    <t>722290226</t>
  </si>
  <si>
    <t>Zkoušky, proplach a desinfekce vodovodního potrubí zkoušky těsnosti vodovodního potrubí závitového do DN 50</t>
  </si>
  <si>
    <t>174</t>
  </si>
  <si>
    <t>722290229</t>
  </si>
  <si>
    <t>Zkoušky, proplach a desinfekce vodovodního potrubí zkoušky těsnosti vodovodního potrubí závitového přes DN 50 do DN 100</t>
  </si>
  <si>
    <t>176</t>
  </si>
  <si>
    <t>89</t>
  </si>
  <si>
    <t>722290246</t>
  </si>
  <si>
    <t>Zkoušky, proplach a desinfekce vodovodního potrubí zkoušky těsnosti vodovodního potrubí plastového do DN 40</t>
  </si>
  <si>
    <t>178</t>
  </si>
  <si>
    <t>722290249</t>
  </si>
  <si>
    <t>Zkoušky, proplach a desinfekce vodovodního potrubí zkoušky těsnosti vodovodního potrubí plastového přes DN 40 do DN 90</t>
  </si>
  <si>
    <t>180</t>
  </si>
  <si>
    <t>91</t>
  </si>
  <si>
    <t>722290234</t>
  </si>
  <si>
    <t>Zkoušky, proplach a desinfekce vodovodního potrubí proplach a desinfekce vodovodního potrubí do DN 80</t>
  </si>
  <si>
    <t>182</t>
  </si>
  <si>
    <t>722290237</t>
  </si>
  <si>
    <t>Zkoušky, proplach a desinfekce vodovodního potrubí proplach a desinfekce vodovodního potrubí přes DN 80 do DN 200</t>
  </si>
  <si>
    <t>184</t>
  </si>
  <si>
    <t>93</t>
  </si>
  <si>
    <t>727222125</t>
  </si>
  <si>
    <t>Protipožární ochranné manžety plastového potrubí prostup stěnou tloušťky 100 mm požární odolnost EI 90-120 D 75</t>
  </si>
  <si>
    <t>186</t>
  </si>
  <si>
    <t>727222127</t>
  </si>
  <si>
    <t>Protipožární ochranné manžety plastového potrubí prostup stěnou tloušťky 100 mm požární odolnost EI 90-120 D 110</t>
  </si>
  <si>
    <t>188</t>
  </si>
  <si>
    <t>95</t>
  </si>
  <si>
    <t>727223124</t>
  </si>
  <si>
    <t>Protipožární ochranné manžety plastového potrubí prostup stropem tloušťky 150 mm požární odolnost EI 90-120 D 63</t>
  </si>
  <si>
    <t>190</t>
  </si>
  <si>
    <t>727223125</t>
  </si>
  <si>
    <t>Protipožární ochranné manžety plastového potrubí prostup stropem tloušťky 150 mm požární odolnost EI 90-120 D 75</t>
  </si>
  <si>
    <t>192</t>
  </si>
  <si>
    <t>97</t>
  </si>
  <si>
    <t>727223127</t>
  </si>
  <si>
    <t>Protipožární ochranné manžety plastového potrubí prostup stropem tloušťky 150 mm požární odolnost EI 90-120 D 110</t>
  </si>
  <si>
    <t>194</t>
  </si>
  <si>
    <t>722130901</t>
  </si>
  <si>
    <t>Opravy vodovodního potrubí z ocelových trubek pozinkovaných závitových zazátkování vývodu</t>
  </si>
  <si>
    <t>196</t>
  </si>
  <si>
    <t>99</t>
  </si>
  <si>
    <t>722130916</t>
  </si>
  <si>
    <t>Opravy vodovodního potrubí z ocelových trubek pozinkovaných závitových přeřezání ocelové trubky přes 25 do DN 50</t>
  </si>
  <si>
    <t>198</t>
  </si>
  <si>
    <t>722130919</t>
  </si>
  <si>
    <t>Opravy vodovodního potrubí z ocelových trubek pozinkovaných závitových přeřezání ocelové trubky přes 50 do DN 100</t>
  </si>
  <si>
    <t>200</t>
  </si>
  <si>
    <t>101</t>
  </si>
  <si>
    <t>722131935</t>
  </si>
  <si>
    <t>Opravy vodovodního potrubí z ocelových trubek pozinkovaných závitových propojení dosavadního potrubí DN 40</t>
  </si>
  <si>
    <t>202</t>
  </si>
  <si>
    <t>722131937</t>
  </si>
  <si>
    <t>Opravy vodovodního potrubí z ocelových trubek pozinkovaných závitových propojení dosavadního potrubí DN 65</t>
  </si>
  <si>
    <t>204</t>
  </si>
  <si>
    <t>103</t>
  </si>
  <si>
    <t>722131938</t>
  </si>
  <si>
    <t>Opravy vodovodního potrubí z ocelových trubek pozinkovaných závitových propojení dosavadního potrubí DN 80</t>
  </si>
  <si>
    <t>206</t>
  </si>
  <si>
    <t>722131946</t>
  </si>
  <si>
    <t>Opravy vodovodního potrubí z ocelových trubek pozinkovaných závitových propojení dosavadního potrubí svěrnými spojkami PN 16 DN potrubí / G odbočky DN 50 / G 6/4</t>
  </si>
  <si>
    <t>208</t>
  </si>
  <si>
    <t>105</t>
  </si>
  <si>
    <t>722131947</t>
  </si>
  <si>
    <t>Opravy vodovodního potrubí z ocelových trubek pozinkovaných závitových propojení dosavadního potrubí svěrnými spojkami PN 16 DN potrubí / G odbočky DN 63 / G 2</t>
  </si>
  <si>
    <t>210</t>
  </si>
  <si>
    <t>857243192</t>
  </si>
  <si>
    <t>Montáž litinových tvarovek na potrubí litinovém tlakovém odbočných na potrubí z trub hrdlových v otevřeném výkopu, kanálu nebo v šachtě Příplatek k ceně za práce ve štole, v uzavřeném kanálu nebo v objektech DN od 80 do 250</t>
  </si>
  <si>
    <t>212</t>
  </si>
  <si>
    <t>107</t>
  </si>
  <si>
    <t>722170943</t>
  </si>
  <si>
    <t>Oprava vodovodního potrubí z plastových trub spojky pro trubky nátrubkové G 3/4</t>
  </si>
  <si>
    <t>214</t>
  </si>
  <si>
    <t>722170944</t>
  </si>
  <si>
    <t>Oprava vodovodního potrubí z plastových trub spojky pro trubky nátrubkové G 1</t>
  </si>
  <si>
    <t>216</t>
  </si>
  <si>
    <t>109</t>
  </si>
  <si>
    <t>722170945</t>
  </si>
  <si>
    <t>Oprava vodovodního potrubí z plastových trub spojky pro trubky nátrubkové G 5/4</t>
  </si>
  <si>
    <t>218</t>
  </si>
  <si>
    <t>722170946</t>
  </si>
  <si>
    <t>Oprava vodovodního potrubí z plastových trub spojky pro trubky nátrubkové G 6/4</t>
  </si>
  <si>
    <t>220</t>
  </si>
  <si>
    <t>111</t>
  </si>
  <si>
    <t>722173990</t>
  </si>
  <si>
    <t>Spoje rozvodů vody z plastů elektrotvarovkami D přes 90 do 110 mm</t>
  </si>
  <si>
    <t>222</t>
  </si>
  <si>
    <t>722171913</t>
  </si>
  <si>
    <t>Odříznutí trubky nebo tvarovky u rozvodů vody z plastů D přes 20 do 25 mm</t>
  </si>
  <si>
    <t>224</t>
  </si>
  <si>
    <t>113</t>
  </si>
  <si>
    <t>722171914</t>
  </si>
  <si>
    <t>Odříznutí trubky nebo tvarovky u rozvodů vody z plastů D přes 25 do 32 mm</t>
  </si>
  <si>
    <t>226</t>
  </si>
  <si>
    <t>722171915</t>
  </si>
  <si>
    <t>Odříznutí trubky nebo tvarovky u rozvodů vody z plastů D přes 32 do 40 mm</t>
  </si>
  <si>
    <t>228</t>
  </si>
  <si>
    <t>115</t>
  </si>
  <si>
    <t>722171916</t>
  </si>
  <si>
    <t>Odříznutí trubky nebo tvarovky u rozvodů vody z plastů D přes 40 do 50 mm</t>
  </si>
  <si>
    <t>230</t>
  </si>
  <si>
    <t>722171920</t>
  </si>
  <si>
    <t>Odříznutí trubky nebo tvarovky u rozvodů vody z plastů D přes 90 do 110 mm</t>
  </si>
  <si>
    <t>232</t>
  </si>
  <si>
    <t>117</t>
  </si>
  <si>
    <t>722190901</t>
  </si>
  <si>
    <t>Opravy ostatní uzavření nebo otevření vodovodního potrubí při opravách včetně vypuštění a napuštění</t>
  </si>
  <si>
    <t>234</t>
  </si>
  <si>
    <t>723150373</t>
  </si>
  <si>
    <t>Potrubí z ocelových trubek hladkých černých spojovaných chráničky Ø 159/4,5</t>
  </si>
  <si>
    <t>236</t>
  </si>
  <si>
    <t>119</t>
  </si>
  <si>
    <t>Pol7</t>
  </si>
  <si>
    <t>Základní rozbor pitné vody SV+ TV</t>
  </si>
  <si>
    <t>238</t>
  </si>
  <si>
    <t>998722122</t>
  </si>
  <si>
    <t>Přesun hmot pro vnitřní vodovod stanovený z hmotnosti přesunovaného materiálu vodorovná dopravní vzdálenost do 50 m ruční (bez užití mechanizace) v objektech výšky přes 6 do 12 m</t>
  </si>
  <si>
    <t>240</t>
  </si>
  <si>
    <t>713</t>
  </si>
  <si>
    <t>Izolace tepelné</t>
  </si>
  <si>
    <t>121</t>
  </si>
  <si>
    <t>713420813</t>
  </si>
  <si>
    <t>Odstranění izolace tepelné potrubí rohožemi bez úpravy v pletivu spojenými drátem tl přes 50 mm</t>
  </si>
  <si>
    <t>242</t>
  </si>
  <si>
    <t>244</t>
  </si>
  <si>
    <t>123</t>
  </si>
  <si>
    <t>246</t>
  </si>
  <si>
    <t>248</t>
  </si>
  <si>
    <t>125</t>
  </si>
  <si>
    <t>997013814</t>
  </si>
  <si>
    <t>Poplatek za uložení stavebního odpadu na skládce (skládkovné) z izolačních materiálů zatříděného do Katalogu odpadů pod kódem 17 06 04</t>
  </si>
  <si>
    <t>250</t>
  </si>
  <si>
    <t>713411145</t>
  </si>
  <si>
    <t>Montáž izolace tepelné potrubí a ohybů pásy nebo rohožemi s povrchovou úpravou hliníkovou fólií připevněnými samolepící hliníkovou páskou ohybů jednovrstvá</t>
  </si>
  <si>
    <t>m2</t>
  </si>
  <si>
    <t>252</t>
  </si>
  <si>
    <t>127</t>
  </si>
  <si>
    <t>Pol1</t>
  </si>
  <si>
    <t>pás tepelně izolační univerzální tl 40mm s Al fólií 150g/m2</t>
  </si>
  <si>
    <t>254</t>
  </si>
  <si>
    <t>998713122</t>
  </si>
  <si>
    <t>Přesun hmot pro izolace tepelné stanovený z hmotnosti přesunovaného materiálu vodorovná dopravní vzdálenost do 50 m ruční (bez užití mechanizace) v objektech výšky přes 6 m do 12 m</t>
  </si>
  <si>
    <t>256</t>
  </si>
  <si>
    <t>763</t>
  </si>
  <si>
    <t>Konstrukce suché výstavby</t>
  </si>
  <si>
    <t>129</t>
  </si>
  <si>
    <t>763164666</t>
  </si>
  <si>
    <t>Obklad konstrukcí sádrokartonovými deskami včetně ochranných úhelníků ve tvaru U rozvinuté šíře přes 1,2 m, opláštěný deskou protipožární impregnovanou DFH2, tl. 15 mm</t>
  </si>
  <si>
    <t>258</t>
  </si>
  <si>
    <t>SDK OBKLAD POTRUBI</t>
  </si>
  <si>
    <t>0,30*1,20*2</t>
  </si>
  <si>
    <t>0,90*0,30</t>
  </si>
  <si>
    <t>0,50</t>
  </si>
  <si>
    <t>763164766</t>
  </si>
  <si>
    <t>Obklad konstrukcí sádrokartonovými deskami včetně ochranných úhelníků uzavřeného tvaru rozvinuté šíře přes 1,6 m, opláštěný deskou protipožární impregnovanou DFH2, tl. 15 mm</t>
  </si>
  <si>
    <t>260</t>
  </si>
  <si>
    <t>0,30*8,00*2</t>
  </si>
  <si>
    <t>1,20*8,00*2</t>
  </si>
  <si>
    <t>1,40</t>
  </si>
  <si>
    <t>131</t>
  </si>
  <si>
    <t>763131714</t>
  </si>
  <si>
    <t>Podhled ze sádrokartonových desek ostatní práce a konstrukce na podhledech ze sádrokartonových desek základní penetrační nátěr</t>
  </si>
  <si>
    <t>262</t>
  </si>
  <si>
    <t>1,49+26,12</t>
  </si>
  <si>
    <t>763131771</t>
  </si>
  <si>
    <t>Podhled ze sádrokartonových desek Příplatek k cenám za rovinnost kvality speciální tmelení kvality Q3</t>
  </si>
  <si>
    <t>264</t>
  </si>
  <si>
    <t>27,61</t>
  </si>
  <si>
    <t>133</t>
  </si>
  <si>
    <t>998763121</t>
  </si>
  <si>
    <t>Přesun hmot pro dřevostavby stanovený z hmotnosti přesunovaného materiálu vodorovná dopravní vzdálenost do 50 m ruční (bez užití mechanizace) v objektech výšky přes 6 do 12 m</t>
  </si>
  <si>
    <t>266</t>
  </si>
  <si>
    <t>784</t>
  </si>
  <si>
    <t>Dokončovací práce - malby a tapety</t>
  </si>
  <si>
    <t>784211111</t>
  </si>
  <si>
    <t>Malby z malířských směsí oděruvzdorných za mokra dvojnásobné, bílé za mokra oděruvzdorné velmi dobře v místnostech výšky do 3,80 m</t>
  </si>
  <si>
    <t>268</t>
  </si>
  <si>
    <t>MALBA SDK</t>
  </si>
  <si>
    <t>DOTCENE PROSTORY</t>
  </si>
  <si>
    <t>/odhad - upresni investor/</t>
  </si>
  <si>
    <t>20,00</t>
  </si>
  <si>
    <t>N00</t>
  </si>
  <si>
    <t>Nepojmenované práce</t>
  </si>
  <si>
    <t>HZS</t>
  </si>
  <si>
    <t>Hodinové zúčtovací sazby</t>
  </si>
  <si>
    <t>135</t>
  </si>
  <si>
    <t>HZS 1</t>
  </si>
  <si>
    <t>Ostatní pomocné a nezměřitelné práce - přesný počet hodin bude fakturován dle skutečnosti za hodinovou sazbu zhotovitele po odsouhlasení ve stavebním deníku (POLOŽKA ZAHRNUTA Z DŮVODU ZJIŠTĚNÍ VÝŠE HODINOVÉ SAZBY ZHOTOVITELE PRO PŘÍPADNÉ VÍCEPRÁCE)</t>
  </si>
  <si>
    <t>hod</t>
  </si>
  <si>
    <t>262144</t>
  </si>
  <si>
    <t>270</t>
  </si>
  <si>
    <t>PRACE  A DETAILY NEODHALITELNÉ PROJEKTEM - REKONSTRUKCE</t>
  </si>
  <si>
    <t>100,00</t>
  </si>
  <si>
    <t>HZS 2</t>
  </si>
  <si>
    <t>Zednické výpomoce - přesný počet hodin bude fakturován dle skutečnosti za hodinovou sazbu zhotovitele po odsouhlasení ve stavebním deníku</t>
  </si>
  <si>
    <t>272</t>
  </si>
  <si>
    <t>RYHY, PRURAZY, PROSTUPY, ZACISTENI ,</t>
  </si>
  <si>
    <t>ZAZDIVKY VC.POMOCNEHO LESENI ATD.</t>
  </si>
  <si>
    <t>40,00</t>
  </si>
  <si>
    <t>VRN - VEDLEJŠÍ ROZPOČTOVÉ...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</si>
  <si>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</si>
  <si>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</si>
  <si>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</si>
  <si>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</si>
  <si>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</si>
  <si>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</si>
  <si>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</si>
  <si>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</si>
  <si>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</si>
  <si>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</si>
  <si>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kpl</t>
  </si>
  <si>
    <t>VRN3</t>
  </si>
  <si>
    <t>Zařízení staveniště</t>
  </si>
  <si>
    <t>030001000</t>
  </si>
  <si>
    <t>Zařízení staveniště - zřízení, provoz, zrušení</t>
  </si>
  <si>
    <t>034002000</t>
  </si>
  <si>
    <t>Zabezpečení staveniště</t>
  </si>
  <si>
    <t>VRN4</t>
  </si>
  <si>
    <t>Inženýrská činnost</t>
  </si>
  <si>
    <t>045203000</t>
  </si>
  <si>
    <t>Kompletační a koordinační činnost</t>
  </si>
  <si>
    <t>VRN7</t>
  </si>
  <si>
    <t>Provozní vlivy</t>
  </si>
  <si>
    <t>071002000</t>
  </si>
  <si>
    <t>Provoz investora, třetích osob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</si>
</sst>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0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5" fillId="0" borderId="14" xfId="0" applyNumberFormat="1" applyFont="1" applyBorder="1" applyAlignment="1" applyProtection="1">
      <alignment horizontal="right" vertical="center"/>
    </xf>
    <xf numFmtId="4" fontId="15" fillId="0" borderId="0" xfId="0" applyNumberFormat="1" applyFont="1" applyBorder="1" applyAlignment="1" applyProtection="1">
      <alignment horizontal="right"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32" fillId="0" borderId="12" xfId="0" applyNumberFormat="1" applyFont="1" applyBorder="1" applyAlignment="1" applyProtection="1"/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zoomScale="70" zoomScaleNormal="7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9" width="25.83203125" style="1" hidden="1" customWidth="1"/>
    <col min="50" max="51" width="21.6640625" style="1" hidden="1" customWidth="1"/>
    <col min="52" max="53" width="25" style="1" hidden="1" customWidth="1"/>
    <col min="54" max="54" width="21.6640625" style="1" hidden="1" customWidth="1"/>
    <col min="55" max="55" width="19.1640625" style="1" hidden="1" customWidth="1"/>
    <col min="56" max="56" width="25" style="1" hidden="1" customWidth="1"/>
    <col min="57" max="57" width="21.6640625" style="1" hidden="1" customWidth="1"/>
    <col min="58" max="58" width="19.1640625" style="1" hidden="1" customWidth="1"/>
    <col min="59" max="59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5</v>
      </c>
      <c r="BV1" s="16" t="s">
        <v>6</v>
      </c>
    </row>
    <row r="2" spans="1:74" s="1" customFormat="1" ht="36.950000000000003" customHeight="1"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F2" s="297"/>
      <c r="BG2" s="297"/>
      <c r="BS2" s="17" t="s">
        <v>7</v>
      </c>
      <c r="BT2" s="17" t="s">
        <v>8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s="1" customFormat="1" ht="24.95" customHeight="1">
      <c r="B4" s="21"/>
      <c r="C4" s="22"/>
      <c r="D4" s="23" t="s">
        <v>10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11</v>
      </c>
      <c r="BG4" s="25" t="s">
        <v>12</v>
      </c>
      <c r="BS4" s="17" t="s">
        <v>13</v>
      </c>
    </row>
    <row r="5" spans="1:74" s="1" customFormat="1" ht="12" customHeight="1">
      <c r="B5" s="21"/>
      <c r="C5" s="22"/>
      <c r="D5" s="26" t="s">
        <v>14</v>
      </c>
      <c r="E5" s="22"/>
      <c r="F5" s="22"/>
      <c r="G5" s="22"/>
      <c r="H5" s="22"/>
      <c r="I5" s="22"/>
      <c r="J5" s="22"/>
      <c r="K5" s="260" t="s">
        <v>15</v>
      </c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2"/>
      <c r="AL5" s="22"/>
      <c r="AM5" s="22"/>
      <c r="AN5" s="22"/>
      <c r="AO5" s="22"/>
      <c r="AP5" s="22"/>
      <c r="AQ5" s="22"/>
      <c r="AR5" s="20"/>
      <c r="BG5" s="257" t="s">
        <v>16</v>
      </c>
      <c r="BS5" s="17" t="s">
        <v>7</v>
      </c>
    </row>
    <row r="6" spans="1:74" s="1" customFormat="1" ht="36.950000000000003" customHeight="1">
      <c r="B6" s="21"/>
      <c r="C6" s="22"/>
      <c r="D6" s="28" t="s">
        <v>17</v>
      </c>
      <c r="E6" s="22"/>
      <c r="F6" s="22"/>
      <c r="G6" s="22"/>
      <c r="H6" s="22"/>
      <c r="I6" s="22"/>
      <c r="J6" s="22"/>
      <c r="K6" s="262" t="s">
        <v>18</v>
      </c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2"/>
      <c r="AL6" s="22"/>
      <c r="AM6" s="22"/>
      <c r="AN6" s="22"/>
      <c r="AO6" s="22"/>
      <c r="AP6" s="22"/>
      <c r="AQ6" s="22"/>
      <c r="AR6" s="20"/>
      <c r="BG6" s="258"/>
      <c r="BS6" s="17" t="s">
        <v>7</v>
      </c>
    </row>
    <row r="7" spans="1:74" s="1" customFormat="1" ht="12" customHeight="1">
      <c r="B7" s="21"/>
      <c r="C7" s="22"/>
      <c r="D7" s="29" t="s">
        <v>19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</v>
      </c>
      <c r="AO7" s="22"/>
      <c r="AP7" s="22"/>
      <c r="AQ7" s="22"/>
      <c r="AR7" s="20"/>
      <c r="BG7" s="258"/>
      <c r="BS7" s="17" t="s">
        <v>7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 t="s">
        <v>24</v>
      </c>
      <c r="AO8" s="22"/>
      <c r="AP8" s="22"/>
      <c r="AQ8" s="22"/>
      <c r="AR8" s="20"/>
      <c r="BG8" s="258"/>
      <c r="BS8" s="17" t="s">
        <v>7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G9" s="258"/>
      <c r="BS9" s="17" t="s">
        <v>7</v>
      </c>
    </row>
    <row r="10" spans="1:74" s="1" customFormat="1" ht="12" customHeight="1">
      <c r="B10" s="21"/>
      <c r="C10" s="22"/>
      <c r="D10" s="29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26</v>
      </c>
      <c r="AL10" s="22"/>
      <c r="AM10" s="22"/>
      <c r="AN10" s="27" t="s">
        <v>1</v>
      </c>
      <c r="AO10" s="22"/>
      <c r="AP10" s="22"/>
      <c r="AQ10" s="22"/>
      <c r="AR10" s="20"/>
      <c r="BG10" s="258"/>
      <c r="BS10" s="17" t="s">
        <v>7</v>
      </c>
    </row>
    <row r="11" spans="1:74" s="1" customFormat="1" ht="18.399999999999999" customHeight="1">
      <c r="B11" s="21"/>
      <c r="C11" s="22"/>
      <c r="D11" s="22"/>
      <c r="E11" s="27" t="s">
        <v>22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</v>
      </c>
      <c r="AO11" s="22"/>
      <c r="AP11" s="22"/>
      <c r="AQ11" s="22"/>
      <c r="AR11" s="20"/>
      <c r="BG11" s="258"/>
      <c r="BS11" s="17" t="s">
        <v>7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G12" s="258"/>
      <c r="BS12" s="17" t="s">
        <v>7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26</v>
      </c>
      <c r="AL13" s="22"/>
      <c r="AM13" s="22"/>
      <c r="AN13" s="31" t="s">
        <v>29</v>
      </c>
      <c r="AO13" s="22"/>
      <c r="AP13" s="22"/>
      <c r="AQ13" s="22"/>
      <c r="AR13" s="20"/>
      <c r="BG13" s="258"/>
      <c r="BS13" s="17" t="s">
        <v>7</v>
      </c>
    </row>
    <row r="14" spans="1:74" ht="12.75">
      <c r="B14" s="21"/>
      <c r="C14" s="22"/>
      <c r="D14" s="22"/>
      <c r="E14" s="263" t="s">
        <v>29</v>
      </c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G14" s="258"/>
      <c r="BS14" s="17" t="s">
        <v>7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G15" s="258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26</v>
      </c>
      <c r="AL16" s="22"/>
      <c r="AM16" s="22"/>
      <c r="AN16" s="27" t="s">
        <v>1</v>
      </c>
      <c r="AO16" s="22"/>
      <c r="AP16" s="22"/>
      <c r="AQ16" s="22"/>
      <c r="AR16" s="20"/>
      <c r="BG16" s="258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</v>
      </c>
      <c r="AO17" s="22"/>
      <c r="AP17" s="22"/>
      <c r="AQ17" s="22"/>
      <c r="AR17" s="20"/>
      <c r="BG17" s="258"/>
      <c r="BS17" s="17" t="s">
        <v>5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G18" s="258"/>
      <c r="BS18" s="17" t="s">
        <v>7</v>
      </c>
    </row>
    <row r="19" spans="1:71" s="1" customFormat="1" ht="12" customHeight="1">
      <c r="B19" s="21"/>
      <c r="C19" s="22"/>
      <c r="D19" s="29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26</v>
      </c>
      <c r="AL19" s="22"/>
      <c r="AM19" s="22"/>
      <c r="AN19" s="27" t="s">
        <v>1</v>
      </c>
      <c r="AO19" s="22"/>
      <c r="AP19" s="22"/>
      <c r="AQ19" s="22"/>
      <c r="AR19" s="20"/>
      <c r="BG19" s="258"/>
      <c r="BS19" s="17" t="s">
        <v>7</v>
      </c>
    </row>
    <row r="20" spans="1:71" s="1" customFormat="1" ht="18.399999999999999" customHeight="1">
      <c r="B20" s="21"/>
      <c r="C20" s="22"/>
      <c r="D20" s="22"/>
      <c r="E20" s="27" t="s">
        <v>22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</v>
      </c>
      <c r="AO20" s="22"/>
      <c r="AP20" s="22"/>
      <c r="AQ20" s="22"/>
      <c r="AR20" s="20"/>
      <c r="BG20" s="258"/>
      <c r="BS20" s="17" t="s">
        <v>5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G21" s="258"/>
    </row>
    <row r="22" spans="1:71" s="1" customFormat="1" ht="12" customHeight="1">
      <c r="B22" s="21"/>
      <c r="C22" s="22"/>
      <c r="D22" s="29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G22" s="258"/>
    </row>
    <row r="23" spans="1:71" s="1" customFormat="1" ht="47.25" customHeight="1">
      <c r="B23" s="21"/>
      <c r="C23" s="22"/>
      <c r="D23" s="22"/>
      <c r="E23" s="265" t="s">
        <v>33</v>
      </c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2"/>
      <c r="AP23" s="22"/>
      <c r="AQ23" s="22"/>
      <c r="AR23" s="20"/>
      <c r="BG23" s="258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G24" s="258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G25" s="258"/>
    </row>
    <row r="26" spans="1:71" s="2" customFormat="1" ht="25.9" customHeight="1">
      <c r="A26" s="34"/>
      <c r="B26" s="35"/>
      <c r="C26" s="36"/>
      <c r="D26" s="37" t="s">
        <v>34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66">
        <f>ROUND(AG94,2)</f>
        <v>0</v>
      </c>
      <c r="AL26" s="267"/>
      <c r="AM26" s="267"/>
      <c r="AN26" s="267"/>
      <c r="AO26" s="267"/>
      <c r="AP26" s="36"/>
      <c r="AQ26" s="36"/>
      <c r="AR26" s="39"/>
      <c r="BG26" s="258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G27" s="258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68" t="s">
        <v>35</v>
      </c>
      <c r="M28" s="268"/>
      <c r="N28" s="268"/>
      <c r="O28" s="268"/>
      <c r="P28" s="268"/>
      <c r="Q28" s="36"/>
      <c r="R28" s="36"/>
      <c r="S28" s="36"/>
      <c r="T28" s="36"/>
      <c r="U28" s="36"/>
      <c r="V28" s="36"/>
      <c r="W28" s="268" t="s">
        <v>36</v>
      </c>
      <c r="X28" s="268"/>
      <c r="Y28" s="268"/>
      <c r="Z28" s="268"/>
      <c r="AA28" s="268"/>
      <c r="AB28" s="268"/>
      <c r="AC28" s="268"/>
      <c r="AD28" s="268"/>
      <c r="AE28" s="268"/>
      <c r="AF28" s="36"/>
      <c r="AG28" s="36"/>
      <c r="AH28" s="36"/>
      <c r="AI28" s="36"/>
      <c r="AJ28" s="36"/>
      <c r="AK28" s="268" t="s">
        <v>37</v>
      </c>
      <c r="AL28" s="268"/>
      <c r="AM28" s="268"/>
      <c r="AN28" s="268"/>
      <c r="AO28" s="268"/>
      <c r="AP28" s="36"/>
      <c r="AQ28" s="36"/>
      <c r="AR28" s="39"/>
      <c r="BG28" s="258"/>
    </row>
    <row r="29" spans="1:71" s="3" customFormat="1" ht="14.45" customHeight="1">
      <c r="B29" s="40"/>
      <c r="C29" s="41"/>
      <c r="D29" s="29" t="s">
        <v>38</v>
      </c>
      <c r="E29" s="41"/>
      <c r="F29" s="29" t="s">
        <v>39</v>
      </c>
      <c r="G29" s="41"/>
      <c r="H29" s="41"/>
      <c r="I29" s="41"/>
      <c r="J29" s="41"/>
      <c r="K29" s="41"/>
      <c r="L29" s="271">
        <v>0.21</v>
      </c>
      <c r="M29" s="270"/>
      <c r="N29" s="270"/>
      <c r="O29" s="270"/>
      <c r="P29" s="270"/>
      <c r="Q29" s="41"/>
      <c r="R29" s="41"/>
      <c r="S29" s="41"/>
      <c r="T29" s="41"/>
      <c r="U29" s="41"/>
      <c r="V29" s="41"/>
      <c r="W29" s="269">
        <f>ROUND(BB94, 2)</f>
        <v>0</v>
      </c>
      <c r="X29" s="270"/>
      <c r="Y29" s="270"/>
      <c r="Z29" s="270"/>
      <c r="AA29" s="270"/>
      <c r="AB29" s="270"/>
      <c r="AC29" s="270"/>
      <c r="AD29" s="270"/>
      <c r="AE29" s="270"/>
      <c r="AF29" s="41"/>
      <c r="AG29" s="41"/>
      <c r="AH29" s="41"/>
      <c r="AI29" s="41"/>
      <c r="AJ29" s="41"/>
      <c r="AK29" s="269">
        <f>ROUND(AX94, 2)</f>
        <v>0</v>
      </c>
      <c r="AL29" s="270"/>
      <c r="AM29" s="270"/>
      <c r="AN29" s="270"/>
      <c r="AO29" s="270"/>
      <c r="AP29" s="41"/>
      <c r="AQ29" s="41"/>
      <c r="AR29" s="42"/>
      <c r="BG29" s="259"/>
    </row>
    <row r="30" spans="1:71" s="3" customFormat="1" ht="14.45" customHeight="1">
      <c r="B30" s="40"/>
      <c r="C30" s="41"/>
      <c r="D30" s="41"/>
      <c r="E30" s="41"/>
      <c r="F30" s="29" t="s">
        <v>40</v>
      </c>
      <c r="G30" s="41"/>
      <c r="H30" s="41"/>
      <c r="I30" s="41"/>
      <c r="J30" s="41"/>
      <c r="K30" s="41"/>
      <c r="L30" s="271">
        <v>0.12</v>
      </c>
      <c r="M30" s="270"/>
      <c r="N30" s="270"/>
      <c r="O30" s="270"/>
      <c r="P30" s="270"/>
      <c r="Q30" s="41"/>
      <c r="R30" s="41"/>
      <c r="S30" s="41"/>
      <c r="T30" s="41"/>
      <c r="U30" s="41"/>
      <c r="V30" s="41"/>
      <c r="W30" s="269">
        <f>ROUND(BC94, 2)</f>
        <v>0</v>
      </c>
      <c r="X30" s="270"/>
      <c r="Y30" s="270"/>
      <c r="Z30" s="270"/>
      <c r="AA30" s="270"/>
      <c r="AB30" s="270"/>
      <c r="AC30" s="270"/>
      <c r="AD30" s="270"/>
      <c r="AE30" s="270"/>
      <c r="AF30" s="41"/>
      <c r="AG30" s="41"/>
      <c r="AH30" s="41"/>
      <c r="AI30" s="41"/>
      <c r="AJ30" s="41"/>
      <c r="AK30" s="269">
        <f>ROUND(AY94, 2)</f>
        <v>0</v>
      </c>
      <c r="AL30" s="270"/>
      <c r="AM30" s="270"/>
      <c r="AN30" s="270"/>
      <c r="AO30" s="270"/>
      <c r="AP30" s="41"/>
      <c r="AQ30" s="41"/>
      <c r="AR30" s="42"/>
      <c r="BG30" s="259"/>
    </row>
    <row r="31" spans="1:71" s="3" customFormat="1" ht="14.45" hidden="1" customHeight="1">
      <c r="B31" s="40"/>
      <c r="C31" s="41"/>
      <c r="D31" s="41"/>
      <c r="E31" s="41"/>
      <c r="F31" s="29" t="s">
        <v>41</v>
      </c>
      <c r="G31" s="41"/>
      <c r="H31" s="41"/>
      <c r="I31" s="41"/>
      <c r="J31" s="41"/>
      <c r="K31" s="41"/>
      <c r="L31" s="271">
        <v>0.21</v>
      </c>
      <c r="M31" s="270"/>
      <c r="N31" s="270"/>
      <c r="O31" s="270"/>
      <c r="P31" s="270"/>
      <c r="Q31" s="41"/>
      <c r="R31" s="41"/>
      <c r="S31" s="41"/>
      <c r="T31" s="41"/>
      <c r="U31" s="41"/>
      <c r="V31" s="41"/>
      <c r="W31" s="269">
        <f>ROUND(BD94, 2)</f>
        <v>0</v>
      </c>
      <c r="X31" s="270"/>
      <c r="Y31" s="270"/>
      <c r="Z31" s="270"/>
      <c r="AA31" s="270"/>
      <c r="AB31" s="270"/>
      <c r="AC31" s="270"/>
      <c r="AD31" s="270"/>
      <c r="AE31" s="270"/>
      <c r="AF31" s="41"/>
      <c r="AG31" s="41"/>
      <c r="AH31" s="41"/>
      <c r="AI31" s="41"/>
      <c r="AJ31" s="41"/>
      <c r="AK31" s="269">
        <v>0</v>
      </c>
      <c r="AL31" s="270"/>
      <c r="AM31" s="270"/>
      <c r="AN31" s="270"/>
      <c r="AO31" s="270"/>
      <c r="AP31" s="41"/>
      <c r="AQ31" s="41"/>
      <c r="AR31" s="42"/>
      <c r="BG31" s="259"/>
    </row>
    <row r="32" spans="1:71" s="3" customFormat="1" ht="14.45" hidden="1" customHeight="1">
      <c r="B32" s="40"/>
      <c r="C32" s="41"/>
      <c r="D32" s="41"/>
      <c r="E32" s="41"/>
      <c r="F32" s="29" t="s">
        <v>42</v>
      </c>
      <c r="G32" s="41"/>
      <c r="H32" s="41"/>
      <c r="I32" s="41"/>
      <c r="J32" s="41"/>
      <c r="K32" s="41"/>
      <c r="L32" s="271">
        <v>0.12</v>
      </c>
      <c r="M32" s="270"/>
      <c r="N32" s="270"/>
      <c r="O32" s="270"/>
      <c r="P32" s="270"/>
      <c r="Q32" s="41"/>
      <c r="R32" s="41"/>
      <c r="S32" s="41"/>
      <c r="T32" s="41"/>
      <c r="U32" s="41"/>
      <c r="V32" s="41"/>
      <c r="W32" s="269">
        <f>ROUND(BE94, 2)</f>
        <v>0</v>
      </c>
      <c r="X32" s="270"/>
      <c r="Y32" s="270"/>
      <c r="Z32" s="270"/>
      <c r="AA32" s="270"/>
      <c r="AB32" s="270"/>
      <c r="AC32" s="270"/>
      <c r="AD32" s="270"/>
      <c r="AE32" s="270"/>
      <c r="AF32" s="41"/>
      <c r="AG32" s="41"/>
      <c r="AH32" s="41"/>
      <c r="AI32" s="41"/>
      <c r="AJ32" s="41"/>
      <c r="AK32" s="269">
        <v>0</v>
      </c>
      <c r="AL32" s="270"/>
      <c r="AM32" s="270"/>
      <c r="AN32" s="270"/>
      <c r="AO32" s="270"/>
      <c r="AP32" s="41"/>
      <c r="AQ32" s="41"/>
      <c r="AR32" s="42"/>
      <c r="BG32" s="259"/>
    </row>
    <row r="33" spans="1:59" s="3" customFormat="1" ht="14.45" hidden="1" customHeight="1">
      <c r="B33" s="40"/>
      <c r="C33" s="41"/>
      <c r="D33" s="41"/>
      <c r="E33" s="41"/>
      <c r="F33" s="29" t="s">
        <v>43</v>
      </c>
      <c r="G33" s="41"/>
      <c r="H33" s="41"/>
      <c r="I33" s="41"/>
      <c r="J33" s="41"/>
      <c r="K33" s="41"/>
      <c r="L33" s="271">
        <v>0</v>
      </c>
      <c r="M33" s="270"/>
      <c r="N33" s="270"/>
      <c r="O33" s="270"/>
      <c r="P33" s="270"/>
      <c r="Q33" s="41"/>
      <c r="R33" s="41"/>
      <c r="S33" s="41"/>
      <c r="T33" s="41"/>
      <c r="U33" s="41"/>
      <c r="V33" s="41"/>
      <c r="W33" s="269">
        <f>ROUND(BF94, 2)</f>
        <v>0</v>
      </c>
      <c r="X33" s="270"/>
      <c r="Y33" s="270"/>
      <c r="Z33" s="270"/>
      <c r="AA33" s="270"/>
      <c r="AB33" s="270"/>
      <c r="AC33" s="270"/>
      <c r="AD33" s="270"/>
      <c r="AE33" s="270"/>
      <c r="AF33" s="41"/>
      <c r="AG33" s="41"/>
      <c r="AH33" s="41"/>
      <c r="AI33" s="41"/>
      <c r="AJ33" s="41"/>
      <c r="AK33" s="269">
        <v>0</v>
      </c>
      <c r="AL33" s="270"/>
      <c r="AM33" s="270"/>
      <c r="AN33" s="270"/>
      <c r="AO33" s="270"/>
      <c r="AP33" s="41"/>
      <c r="AQ33" s="41"/>
      <c r="AR33" s="42"/>
      <c r="BG33" s="259"/>
    </row>
    <row r="34" spans="1:59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G34" s="258"/>
    </row>
    <row r="35" spans="1:59" s="2" customFormat="1" ht="25.9" customHeight="1">
      <c r="A35" s="34"/>
      <c r="B35" s="35"/>
      <c r="C35" s="43"/>
      <c r="D35" s="44" t="s">
        <v>44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45</v>
      </c>
      <c r="U35" s="45"/>
      <c r="V35" s="45"/>
      <c r="W35" s="45"/>
      <c r="X35" s="272" t="s">
        <v>46</v>
      </c>
      <c r="Y35" s="273"/>
      <c r="Z35" s="273"/>
      <c r="AA35" s="273"/>
      <c r="AB35" s="273"/>
      <c r="AC35" s="45"/>
      <c r="AD35" s="45"/>
      <c r="AE35" s="45"/>
      <c r="AF35" s="45"/>
      <c r="AG35" s="45"/>
      <c r="AH35" s="45"/>
      <c r="AI35" s="45"/>
      <c r="AJ35" s="45"/>
      <c r="AK35" s="274">
        <f>SUM(AK26:AK33)</f>
        <v>0</v>
      </c>
      <c r="AL35" s="273"/>
      <c r="AM35" s="273"/>
      <c r="AN35" s="273"/>
      <c r="AO35" s="275"/>
      <c r="AP35" s="43"/>
      <c r="AQ35" s="43"/>
      <c r="AR35" s="39"/>
      <c r="BG35" s="34"/>
    </row>
    <row r="36" spans="1:59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G36" s="34"/>
    </row>
    <row r="37" spans="1:59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G37" s="34"/>
    </row>
    <row r="38" spans="1:59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9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9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9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9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9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9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9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9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9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9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9" s="2" customFormat="1" ht="14.45" customHeight="1">
      <c r="B49" s="47"/>
      <c r="C49" s="48"/>
      <c r="D49" s="49" t="s">
        <v>47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48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9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9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9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9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9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9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9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9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9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9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9" s="2" customFormat="1" ht="12.75">
      <c r="A60" s="34"/>
      <c r="B60" s="35"/>
      <c r="C60" s="36"/>
      <c r="D60" s="52" t="s">
        <v>49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50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49</v>
      </c>
      <c r="AI60" s="38"/>
      <c r="AJ60" s="38"/>
      <c r="AK60" s="38"/>
      <c r="AL60" s="38"/>
      <c r="AM60" s="52" t="s">
        <v>50</v>
      </c>
      <c r="AN60" s="38"/>
      <c r="AO60" s="38"/>
      <c r="AP60" s="36"/>
      <c r="AQ60" s="36"/>
      <c r="AR60" s="39"/>
      <c r="BG60" s="34"/>
    </row>
    <row r="61" spans="1:59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9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9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9" s="2" customFormat="1" ht="12.75">
      <c r="A64" s="34"/>
      <c r="B64" s="35"/>
      <c r="C64" s="36"/>
      <c r="D64" s="49" t="s">
        <v>51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52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G64" s="34"/>
    </row>
    <row r="65" spans="1:59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9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9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9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9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9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9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9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9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9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9" s="2" customFormat="1" ht="12.75">
      <c r="A75" s="34"/>
      <c r="B75" s="35"/>
      <c r="C75" s="36"/>
      <c r="D75" s="52" t="s">
        <v>49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50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49</v>
      </c>
      <c r="AI75" s="38"/>
      <c r="AJ75" s="38"/>
      <c r="AK75" s="38"/>
      <c r="AL75" s="38"/>
      <c r="AM75" s="52" t="s">
        <v>50</v>
      </c>
      <c r="AN75" s="38"/>
      <c r="AO75" s="38"/>
      <c r="AP75" s="36"/>
      <c r="AQ75" s="36"/>
      <c r="AR75" s="39"/>
      <c r="BG75" s="34"/>
    </row>
    <row r="76" spans="1:59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G76" s="34"/>
    </row>
    <row r="77" spans="1:59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G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G81" s="34"/>
    </row>
    <row r="82" spans="1:91" s="2" customFormat="1" ht="24.95" customHeight="1">
      <c r="A82" s="34"/>
      <c r="B82" s="35"/>
      <c r="C82" s="23" t="s">
        <v>53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G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G83" s="34"/>
    </row>
    <row r="84" spans="1:91" s="4" customFormat="1" ht="12" customHeight="1">
      <c r="B84" s="58"/>
      <c r="C84" s="29" t="s">
        <v>14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IMPORT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17</v>
      </c>
      <c r="D85" s="63"/>
      <c r="E85" s="63"/>
      <c r="F85" s="63"/>
      <c r="G85" s="63"/>
      <c r="H85" s="63"/>
      <c r="I85" s="63"/>
      <c r="J85" s="63"/>
      <c r="K85" s="63"/>
      <c r="L85" s="276" t="str">
        <f>K6</f>
        <v>UJEPUL, KOLEJ K1 - REKONSTRUKCE VODOVODU 250518 (zadání)</v>
      </c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7"/>
      <c r="AI85" s="277"/>
      <c r="AJ85" s="277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G86" s="34"/>
    </row>
    <row r="87" spans="1:91" s="2" customFormat="1" ht="12" customHeight="1">
      <c r="A87" s="34"/>
      <c r="B87" s="35"/>
      <c r="C87" s="29" t="s">
        <v>21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23</v>
      </c>
      <c r="AJ87" s="36"/>
      <c r="AK87" s="36"/>
      <c r="AL87" s="36"/>
      <c r="AM87" s="278" t="str">
        <f>IF(AN8= "","",AN8)</f>
        <v>26. 5. 2025</v>
      </c>
      <c r="AN87" s="278"/>
      <c r="AO87" s="36"/>
      <c r="AP87" s="36"/>
      <c r="AQ87" s="36"/>
      <c r="AR87" s="39"/>
      <c r="BG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G88" s="34"/>
    </row>
    <row r="89" spans="1:91" s="2" customFormat="1" ht="15.2" customHeight="1">
      <c r="A89" s="34"/>
      <c r="B89" s="35"/>
      <c r="C89" s="29" t="s">
        <v>25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30</v>
      </c>
      <c r="AJ89" s="36"/>
      <c r="AK89" s="36"/>
      <c r="AL89" s="36"/>
      <c r="AM89" s="279" t="str">
        <f>IF(E17="","",E17)</f>
        <v xml:space="preserve"> </v>
      </c>
      <c r="AN89" s="280"/>
      <c r="AO89" s="280"/>
      <c r="AP89" s="280"/>
      <c r="AQ89" s="36"/>
      <c r="AR89" s="39"/>
      <c r="AS89" s="281" t="s">
        <v>54</v>
      </c>
      <c r="AT89" s="282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8"/>
      <c r="BG89" s="34"/>
    </row>
    <row r="90" spans="1:91" s="2" customFormat="1" ht="15.2" customHeight="1">
      <c r="A90" s="34"/>
      <c r="B90" s="35"/>
      <c r="C90" s="29" t="s">
        <v>28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31</v>
      </c>
      <c r="AJ90" s="36"/>
      <c r="AK90" s="36"/>
      <c r="AL90" s="36"/>
      <c r="AM90" s="279" t="str">
        <f>IF(E20="","",E20)</f>
        <v xml:space="preserve"> </v>
      </c>
      <c r="AN90" s="280"/>
      <c r="AO90" s="280"/>
      <c r="AP90" s="280"/>
      <c r="AQ90" s="36"/>
      <c r="AR90" s="39"/>
      <c r="AS90" s="283"/>
      <c r="AT90" s="284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70"/>
      <c r="BG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85"/>
      <c r="AT91" s="286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2"/>
      <c r="BG91" s="34"/>
    </row>
    <row r="92" spans="1:91" s="2" customFormat="1" ht="29.25" customHeight="1">
      <c r="A92" s="34"/>
      <c r="B92" s="35"/>
      <c r="C92" s="287" t="s">
        <v>55</v>
      </c>
      <c r="D92" s="288"/>
      <c r="E92" s="288"/>
      <c r="F92" s="288"/>
      <c r="G92" s="288"/>
      <c r="H92" s="73"/>
      <c r="I92" s="289" t="s">
        <v>56</v>
      </c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  <c r="AA92" s="288"/>
      <c r="AB92" s="288"/>
      <c r="AC92" s="288"/>
      <c r="AD92" s="288"/>
      <c r="AE92" s="288"/>
      <c r="AF92" s="288"/>
      <c r="AG92" s="290" t="s">
        <v>57</v>
      </c>
      <c r="AH92" s="288"/>
      <c r="AI92" s="288"/>
      <c r="AJ92" s="288"/>
      <c r="AK92" s="288"/>
      <c r="AL92" s="288"/>
      <c r="AM92" s="288"/>
      <c r="AN92" s="289" t="s">
        <v>58</v>
      </c>
      <c r="AO92" s="288"/>
      <c r="AP92" s="291"/>
      <c r="AQ92" s="74" t="s">
        <v>59</v>
      </c>
      <c r="AR92" s="39"/>
      <c r="AS92" s="75" t="s">
        <v>60</v>
      </c>
      <c r="AT92" s="76" t="s">
        <v>61</v>
      </c>
      <c r="AU92" s="76" t="s">
        <v>62</v>
      </c>
      <c r="AV92" s="76" t="s">
        <v>63</v>
      </c>
      <c r="AW92" s="76" t="s">
        <v>64</v>
      </c>
      <c r="AX92" s="76" t="s">
        <v>65</v>
      </c>
      <c r="AY92" s="76" t="s">
        <v>66</v>
      </c>
      <c r="AZ92" s="76" t="s">
        <v>67</v>
      </c>
      <c r="BA92" s="76" t="s">
        <v>68</v>
      </c>
      <c r="BB92" s="76" t="s">
        <v>69</v>
      </c>
      <c r="BC92" s="76" t="s">
        <v>70</v>
      </c>
      <c r="BD92" s="76" t="s">
        <v>71</v>
      </c>
      <c r="BE92" s="76" t="s">
        <v>72</v>
      </c>
      <c r="BF92" s="77" t="s">
        <v>73</v>
      </c>
      <c r="BG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80"/>
      <c r="BG93" s="34"/>
    </row>
    <row r="94" spans="1:91" s="6" customFormat="1" ht="32.450000000000003" customHeight="1">
      <c r="B94" s="81"/>
      <c r="C94" s="82" t="s">
        <v>74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95">
        <f>ROUND(SUM(AG95:AG96),2)</f>
        <v>0</v>
      </c>
      <c r="AH94" s="295"/>
      <c r="AI94" s="295"/>
      <c r="AJ94" s="295"/>
      <c r="AK94" s="295"/>
      <c r="AL94" s="295"/>
      <c r="AM94" s="295"/>
      <c r="AN94" s="296">
        <f>SUM(AG94,AV94)</f>
        <v>0</v>
      </c>
      <c r="AO94" s="296"/>
      <c r="AP94" s="296"/>
      <c r="AQ94" s="85" t="s">
        <v>1</v>
      </c>
      <c r="AR94" s="86"/>
      <c r="AS94" s="87">
        <f>ROUND(SUM(AS95:AS96),2)</f>
        <v>0</v>
      </c>
      <c r="AT94" s="88">
        <f>ROUND(SUM(AT95:AT96),2)</f>
        <v>0</v>
      </c>
      <c r="AU94" s="89">
        <f>ROUND(SUM(AU95:AU96),2)</f>
        <v>0</v>
      </c>
      <c r="AV94" s="89">
        <f>ROUND(SUM(AX94:AY94),2)</f>
        <v>0</v>
      </c>
      <c r="AW94" s="90">
        <f>ROUND(SUM(AW95:AW96),5)</f>
        <v>0</v>
      </c>
      <c r="AX94" s="89">
        <f>ROUND(BB94*L29,2)</f>
        <v>0</v>
      </c>
      <c r="AY94" s="89">
        <f>ROUND(BC94*L30,2)</f>
        <v>0</v>
      </c>
      <c r="AZ94" s="89">
        <f>ROUND(BD94*L29,2)</f>
        <v>0</v>
      </c>
      <c r="BA94" s="89">
        <f>ROUND(BE94*L30,2)</f>
        <v>0</v>
      </c>
      <c r="BB94" s="89">
        <f>ROUND(SUM(BB95:BB96),2)</f>
        <v>0</v>
      </c>
      <c r="BC94" s="89">
        <f>ROUND(SUM(BC95:BC96),2)</f>
        <v>0</v>
      </c>
      <c r="BD94" s="89">
        <f>ROUND(SUM(BD95:BD96),2)</f>
        <v>0</v>
      </c>
      <c r="BE94" s="89">
        <f>ROUND(SUM(BE95:BE96),2)</f>
        <v>0</v>
      </c>
      <c r="BF94" s="91">
        <f>ROUND(SUM(BF95:BF96),2)</f>
        <v>0</v>
      </c>
      <c r="BS94" s="92" t="s">
        <v>75</v>
      </c>
      <c r="BT94" s="92" t="s">
        <v>76</v>
      </c>
      <c r="BU94" s="93" t="s">
        <v>77</v>
      </c>
      <c r="BV94" s="92" t="s">
        <v>15</v>
      </c>
      <c r="BW94" s="92" t="s">
        <v>6</v>
      </c>
      <c r="BX94" s="92" t="s">
        <v>78</v>
      </c>
      <c r="CL94" s="92" t="s">
        <v>1</v>
      </c>
    </row>
    <row r="95" spans="1:91" s="7" customFormat="1" ht="16.5" customHeight="1">
      <c r="A95" s="94" t="s">
        <v>79</v>
      </c>
      <c r="B95" s="95"/>
      <c r="C95" s="96"/>
      <c r="D95" s="294" t="s">
        <v>80</v>
      </c>
      <c r="E95" s="294"/>
      <c r="F95" s="294"/>
      <c r="G95" s="294"/>
      <c r="H95" s="294"/>
      <c r="I95" s="97"/>
      <c r="J95" s="294" t="s">
        <v>81</v>
      </c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2">
        <f>'D1 - REKONSTRUKCE HLAVNÍ...'!K32</f>
        <v>0</v>
      </c>
      <c r="AH95" s="293"/>
      <c r="AI95" s="293"/>
      <c r="AJ95" s="293"/>
      <c r="AK95" s="293"/>
      <c r="AL95" s="293"/>
      <c r="AM95" s="293"/>
      <c r="AN95" s="292">
        <f>SUM(AG95,AV95)</f>
        <v>0</v>
      </c>
      <c r="AO95" s="293"/>
      <c r="AP95" s="293"/>
      <c r="AQ95" s="98" t="s">
        <v>82</v>
      </c>
      <c r="AR95" s="99"/>
      <c r="AS95" s="100">
        <f>'D1 - REKONSTRUKCE HLAVNÍ...'!K30</f>
        <v>0</v>
      </c>
      <c r="AT95" s="101">
        <f>'D1 - REKONSTRUKCE HLAVNÍ...'!K31</f>
        <v>0</v>
      </c>
      <c r="AU95" s="101">
        <v>0</v>
      </c>
      <c r="AV95" s="101">
        <f>ROUND(SUM(AX95:AY95),2)</f>
        <v>0</v>
      </c>
      <c r="AW95" s="102">
        <f>'D1 - REKONSTRUKCE HLAVNÍ...'!T129</f>
        <v>0</v>
      </c>
      <c r="AX95" s="101">
        <f>'D1 - REKONSTRUKCE HLAVNÍ...'!K35</f>
        <v>0</v>
      </c>
      <c r="AY95" s="101">
        <f>'D1 - REKONSTRUKCE HLAVNÍ...'!K36</f>
        <v>0</v>
      </c>
      <c r="AZ95" s="101">
        <f>'D1 - REKONSTRUKCE HLAVNÍ...'!K37</f>
        <v>0</v>
      </c>
      <c r="BA95" s="101">
        <f>'D1 - REKONSTRUKCE HLAVNÍ...'!K38</f>
        <v>0</v>
      </c>
      <c r="BB95" s="101">
        <f>'D1 - REKONSTRUKCE HLAVNÍ...'!F35</f>
        <v>0</v>
      </c>
      <c r="BC95" s="101">
        <f>'D1 - REKONSTRUKCE HLAVNÍ...'!F36</f>
        <v>0</v>
      </c>
      <c r="BD95" s="101">
        <f>'D1 - REKONSTRUKCE HLAVNÍ...'!F37</f>
        <v>0</v>
      </c>
      <c r="BE95" s="101">
        <f>'D1 - REKONSTRUKCE HLAVNÍ...'!F38</f>
        <v>0</v>
      </c>
      <c r="BF95" s="103">
        <f>'D1 - REKONSTRUKCE HLAVNÍ...'!F39</f>
        <v>0</v>
      </c>
      <c r="BT95" s="104" t="s">
        <v>83</v>
      </c>
      <c r="BV95" s="104" t="s">
        <v>15</v>
      </c>
      <c r="BW95" s="104" t="s">
        <v>84</v>
      </c>
      <c r="BX95" s="104" t="s">
        <v>6</v>
      </c>
      <c r="CL95" s="104" t="s">
        <v>1</v>
      </c>
      <c r="CM95" s="104" t="s">
        <v>85</v>
      </c>
    </row>
    <row r="96" spans="1:91" s="7" customFormat="1" ht="16.5" customHeight="1">
      <c r="A96" s="94" t="s">
        <v>79</v>
      </c>
      <c r="B96" s="95"/>
      <c r="C96" s="96"/>
      <c r="D96" s="294" t="s">
        <v>86</v>
      </c>
      <c r="E96" s="294"/>
      <c r="F96" s="294"/>
      <c r="G96" s="294"/>
      <c r="H96" s="294"/>
      <c r="I96" s="97"/>
      <c r="J96" s="294" t="s">
        <v>87</v>
      </c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2">
        <f>'VRN - VEDLEJŠÍ ROZPOČTOVÉ...'!K32</f>
        <v>0</v>
      </c>
      <c r="AH96" s="293"/>
      <c r="AI96" s="293"/>
      <c r="AJ96" s="293"/>
      <c r="AK96" s="293"/>
      <c r="AL96" s="293"/>
      <c r="AM96" s="293"/>
      <c r="AN96" s="292">
        <f>SUM(AG96,AV96)</f>
        <v>0</v>
      </c>
      <c r="AO96" s="293"/>
      <c r="AP96" s="293"/>
      <c r="AQ96" s="98" t="s">
        <v>82</v>
      </c>
      <c r="AR96" s="99"/>
      <c r="AS96" s="105">
        <f>'VRN - VEDLEJŠÍ ROZPOČTOVÉ...'!K30</f>
        <v>0</v>
      </c>
      <c r="AT96" s="106">
        <f>'VRN - VEDLEJŠÍ ROZPOČTOVÉ...'!K31</f>
        <v>0</v>
      </c>
      <c r="AU96" s="106">
        <v>0</v>
      </c>
      <c r="AV96" s="106">
        <f>ROUND(SUM(AX96:AY96),2)</f>
        <v>0</v>
      </c>
      <c r="AW96" s="107">
        <f>'VRN - VEDLEJŠÍ ROZPOČTOVÉ...'!T121</f>
        <v>0</v>
      </c>
      <c r="AX96" s="106">
        <f>'VRN - VEDLEJŠÍ ROZPOČTOVÉ...'!K35</f>
        <v>0</v>
      </c>
      <c r="AY96" s="106">
        <f>'VRN - VEDLEJŠÍ ROZPOČTOVÉ...'!K36</f>
        <v>0</v>
      </c>
      <c r="AZ96" s="106">
        <f>'VRN - VEDLEJŠÍ ROZPOČTOVÉ...'!K37</f>
        <v>0</v>
      </c>
      <c r="BA96" s="106">
        <f>'VRN - VEDLEJŠÍ ROZPOČTOVÉ...'!K38</f>
        <v>0</v>
      </c>
      <c r="BB96" s="106">
        <f>'VRN - VEDLEJŠÍ ROZPOČTOVÉ...'!F35</f>
        <v>0</v>
      </c>
      <c r="BC96" s="106">
        <f>'VRN - VEDLEJŠÍ ROZPOČTOVÉ...'!F36</f>
        <v>0</v>
      </c>
      <c r="BD96" s="106">
        <f>'VRN - VEDLEJŠÍ ROZPOČTOVÉ...'!F37</f>
        <v>0</v>
      </c>
      <c r="BE96" s="106">
        <f>'VRN - VEDLEJŠÍ ROZPOČTOVÉ...'!F38</f>
        <v>0</v>
      </c>
      <c r="BF96" s="108">
        <f>'VRN - VEDLEJŠÍ ROZPOČTOVÉ...'!F39</f>
        <v>0</v>
      </c>
      <c r="BT96" s="104" t="s">
        <v>83</v>
      </c>
      <c r="BV96" s="104" t="s">
        <v>15</v>
      </c>
      <c r="BW96" s="104" t="s">
        <v>88</v>
      </c>
      <c r="BX96" s="104" t="s">
        <v>6</v>
      </c>
      <c r="CL96" s="104" t="s">
        <v>1</v>
      </c>
      <c r="CM96" s="104" t="s">
        <v>85</v>
      </c>
    </row>
    <row r="97" spans="1:59" s="2" customFormat="1" ht="30" customHeight="1">
      <c r="A97" s="34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</row>
    <row r="98" spans="1:59" s="2" customFormat="1" ht="6.95" customHeight="1">
      <c r="A98" s="34"/>
      <c r="B98" s="54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39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</row>
  </sheetData>
  <sheetProtection algorithmName="SHA-512" hashValue="Mj9tkjdkGHa2G1tfRI3Bw1847CW3ZWvWUgZW+kSPIZU0tDKusMi/GIDnn+CRC6Ydpt0Q9e/X9EyErEEqAsPbtQ==" saltValue="H3PnTBf4YE4lgGdt0oLgNDAnwY13Er+Y+guDEyYja4KDV9QvpbShrW1hQ1sLMEn5edAIJU7mM/E1nhMewrZznQ==" spinCount="100000" sheet="1" objects="1" scenarios="1" formatColumns="0" formatRows="0"/>
  <mergeCells count="46">
    <mergeCell ref="AR2:BG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D1 - REKONSTRUKCE HLAVNÍ...'!C2" display="/"/>
    <hyperlink ref="A96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4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T2" s="17" t="s">
        <v>84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20"/>
      <c r="AT3" s="17" t="s">
        <v>85</v>
      </c>
    </row>
    <row r="4" spans="1:46" s="1" customFormat="1" ht="24.95" customHeight="1">
      <c r="B4" s="20"/>
      <c r="D4" s="111" t="s">
        <v>89</v>
      </c>
      <c r="M4" s="20"/>
      <c r="N4" s="112" t="s">
        <v>11</v>
      </c>
      <c r="AT4" s="17" t="s">
        <v>4</v>
      </c>
    </row>
    <row r="5" spans="1:46" s="1" customFormat="1" ht="6.95" customHeight="1">
      <c r="B5" s="20"/>
      <c r="M5" s="20"/>
    </row>
    <row r="6" spans="1:46" s="1" customFormat="1" ht="12" customHeight="1">
      <c r="B6" s="20"/>
      <c r="D6" s="113" t="s">
        <v>17</v>
      </c>
      <c r="M6" s="20"/>
    </row>
    <row r="7" spans="1:46" s="1" customFormat="1" ht="26.25" customHeight="1">
      <c r="B7" s="20"/>
      <c r="E7" s="298" t="str">
        <f>'Rekapitulace stavby'!K6</f>
        <v>UJEPUL, KOLEJ K1 - REKONSTRUKCE VODOVODU 250518 (zadání)</v>
      </c>
      <c r="F7" s="299"/>
      <c r="G7" s="299"/>
      <c r="H7" s="299"/>
      <c r="M7" s="20"/>
    </row>
    <row r="8" spans="1:46" s="2" customFormat="1" ht="12" customHeight="1">
      <c r="A8" s="34"/>
      <c r="B8" s="39"/>
      <c r="C8" s="34"/>
      <c r="D8" s="113" t="s">
        <v>90</v>
      </c>
      <c r="E8" s="34"/>
      <c r="F8" s="34"/>
      <c r="G8" s="34"/>
      <c r="H8" s="34"/>
      <c r="I8" s="34"/>
      <c r="J8" s="34"/>
      <c r="K8" s="34"/>
      <c r="L8" s="34"/>
      <c r="M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00" t="s">
        <v>91</v>
      </c>
      <c r="F9" s="301"/>
      <c r="G9" s="301"/>
      <c r="H9" s="301"/>
      <c r="I9" s="34"/>
      <c r="J9" s="34"/>
      <c r="K9" s="34"/>
      <c r="L9" s="34"/>
      <c r="M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3" t="s">
        <v>19</v>
      </c>
      <c r="E11" s="34"/>
      <c r="F11" s="114" t="s">
        <v>1</v>
      </c>
      <c r="G11" s="34"/>
      <c r="H11" s="34"/>
      <c r="I11" s="113" t="s">
        <v>20</v>
      </c>
      <c r="J11" s="114" t="s">
        <v>1</v>
      </c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3" t="s">
        <v>21</v>
      </c>
      <c r="E12" s="34"/>
      <c r="F12" s="114" t="s">
        <v>22</v>
      </c>
      <c r="G12" s="34"/>
      <c r="H12" s="34"/>
      <c r="I12" s="113" t="s">
        <v>23</v>
      </c>
      <c r="J12" s="115" t="str">
        <f>'Rekapitulace stavby'!AN8</f>
        <v>26. 5. 2025</v>
      </c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3" t="s">
        <v>25</v>
      </c>
      <c r="E14" s="34"/>
      <c r="F14" s="34"/>
      <c r="G14" s="34"/>
      <c r="H14" s="34"/>
      <c r="I14" s="113" t="s">
        <v>26</v>
      </c>
      <c r="J14" s="114" t="str">
        <f>IF('Rekapitulace stavby'!AN10="","",'Rekapitulace stavby'!AN10)</f>
        <v/>
      </c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4" t="str">
        <f>IF('Rekapitulace stavby'!E11="","",'Rekapitulace stavby'!E11)</f>
        <v xml:space="preserve"> </v>
      </c>
      <c r="F15" s="34"/>
      <c r="G15" s="34"/>
      <c r="H15" s="34"/>
      <c r="I15" s="113" t="s">
        <v>27</v>
      </c>
      <c r="J15" s="114" t="str">
        <f>IF('Rekapitulace stavby'!AN11="","",'Rekapitulace stavby'!AN11)</f>
        <v/>
      </c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3" t="s">
        <v>28</v>
      </c>
      <c r="E17" s="34"/>
      <c r="F17" s="34"/>
      <c r="G17" s="34"/>
      <c r="H17" s="34"/>
      <c r="I17" s="113" t="s">
        <v>26</v>
      </c>
      <c r="J17" s="30" t="str">
        <f>'Rekapitulace stavby'!AN13</f>
        <v>Vyplň údaj</v>
      </c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2" t="str">
        <f>'Rekapitulace stavby'!E14</f>
        <v>Vyplň údaj</v>
      </c>
      <c r="F18" s="303"/>
      <c r="G18" s="303"/>
      <c r="H18" s="303"/>
      <c r="I18" s="113" t="s">
        <v>27</v>
      </c>
      <c r="J18" s="30" t="str">
        <f>'Rekapitulace stavby'!AN14</f>
        <v>Vyplň údaj</v>
      </c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3" t="s">
        <v>30</v>
      </c>
      <c r="E20" s="34"/>
      <c r="F20" s="34"/>
      <c r="G20" s="34"/>
      <c r="H20" s="34"/>
      <c r="I20" s="113" t="s">
        <v>26</v>
      </c>
      <c r="J20" s="114" t="str">
        <f>IF('Rekapitulace stavby'!AN16="","",'Rekapitulace stavby'!AN16)</f>
        <v/>
      </c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4" t="str">
        <f>IF('Rekapitulace stavby'!E17="","",'Rekapitulace stavby'!E17)</f>
        <v xml:space="preserve"> </v>
      </c>
      <c r="F21" s="34"/>
      <c r="G21" s="34"/>
      <c r="H21" s="34"/>
      <c r="I21" s="113" t="s">
        <v>27</v>
      </c>
      <c r="J21" s="114" t="str">
        <f>IF('Rekapitulace stavby'!AN17="","",'Rekapitulace stavby'!AN17)</f>
        <v/>
      </c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3" t="s">
        <v>31</v>
      </c>
      <c r="E23" s="34"/>
      <c r="F23" s="34"/>
      <c r="G23" s="34"/>
      <c r="H23" s="34"/>
      <c r="I23" s="113" t="s">
        <v>26</v>
      </c>
      <c r="J23" s="114" t="str">
        <f>IF('Rekapitulace stavby'!AN19="","",'Rekapitulace stavby'!AN19)</f>
        <v/>
      </c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4" t="str">
        <f>IF('Rekapitulace stavby'!E20="","",'Rekapitulace stavby'!E20)</f>
        <v xml:space="preserve"> </v>
      </c>
      <c r="F24" s="34"/>
      <c r="G24" s="34"/>
      <c r="H24" s="34"/>
      <c r="I24" s="113" t="s">
        <v>27</v>
      </c>
      <c r="J24" s="114" t="str">
        <f>IF('Rekapitulace stavby'!AN20="","",'Rekapitulace stavby'!AN20)</f>
        <v/>
      </c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3" t="s">
        <v>32</v>
      </c>
      <c r="E26" s="34"/>
      <c r="F26" s="34"/>
      <c r="G26" s="34"/>
      <c r="H26" s="34"/>
      <c r="I26" s="34"/>
      <c r="J26" s="34"/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6"/>
      <c r="B27" s="117"/>
      <c r="C27" s="116"/>
      <c r="D27" s="116"/>
      <c r="E27" s="304" t="s">
        <v>1</v>
      </c>
      <c r="F27" s="304"/>
      <c r="G27" s="304"/>
      <c r="H27" s="304"/>
      <c r="I27" s="116"/>
      <c r="J27" s="116"/>
      <c r="K27" s="116"/>
      <c r="L27" s="116"/>
      <c r="M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9"/>
      <c r="E29" s="119"/>
      <c r="F29" s="119"/>
      <c r="G29" s="119"/>
      <c r="H29" s="119"/>
      <c r="I29" s="119"/>
      <c r="J29" s="119"/>
      <c r="K29" s="119"/>
      <c r="L29" s="119"/>
      <c r="M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12.75">
      <c r="A30" s="34"/>
      <c r="B30" s="39"/>
      <c r="C30" s="34"/>
      <c r="D30" s="34"/>
      <c r="E30" s="113" t="s">
        <v>92</v>
      </c>
      <c r="F30" s="34"/>
      <c r="G30" s="34"/>
      <c r="H30" s="34"/>
      <c r="I30" s="34"/>
      <c r="J30" s="34"/>
      <c r="K30" s="120">
        <f>I96</f>
        <v>0</v>
      </c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12.75">
      <c r="A31" s="34"/>
      <c r="B31" s="39"/>
      <c r="C31" s="34"/>
      <c r="D31" s="34"/>
      <c r="E31" s="113" t="s">
        <v>93</v>
      </c>
      <c r="F31" s="34"/>
      <c r="G31" s="34"/>
      <c r="H31" s="34"/>
      <c r="I31" s="34"/>
      <c r="J31" s="34"/>
      <c r="K31" s="120">
        <f>J96</f>
        <v>0</v>
      </c>
      <c r="L31" s="34"/>
      <c r="M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25.35" customHeight="1">
      <c r="A32" s="34"/>
      <c r="B32" s="39"/>
      <c r="C32" s="34"/>
      <c r="D32" s="121" t="s">
        <v>34</v>
      </c>
      <c r="E32" s="34"/>
      <c r="F32" s="34"/>
      <c r="G32" s="34"/>
      <c r="H32" s="34"/>
      <c r="I32" s="34"/>
      <c r="J32" s="34"/>
      <c r="K32" s="122">
        <f>ROUND(K129, 2)</f>
        <v>0</v>
      </c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6.95" customHeight="1">
      <c r="A33" s="34"/>
      <c r="B33" s="39"/>
      <c r="C33" s="34"/>
      <c r="D33" s="119"/>
      <c r="E33" s="119"/>
      <c r="F33" s="119"/>
      <c r="G33" s="119"/>
      <c r="H33" s="119"/>
      <c r="I33" s="119"/>
      <c r="J33" s="119"/>
      <c r="K33" s="119"/>
      <c r="L33" s="119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34"/>
      <c r="F34" s="123" t="s">
        <v>36</v>
      </c>
      <c r="G34" s="34"/>
      <c r="H34" s="34"/>
      <c r="I34" s="123" t="s">
        <v>35</v>
      </c>
      <c r="J34" s="34"/>
      <c r="K34" s="123" t="s">
        <v>37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customHeight="1">
      <c r="A35" s="34"/>
      <c r="B35" s="39"/>
      <c r="C35" s="34"/>
      <c r="D35" s="124" t="s">
        <v>38</v>
      </c>
      <c r="E35" s="113" t="s">
        <v>39</v>
      </c>
      <c r="F35" s="120">
        <f>ROUND((SUM(BE129:BE446)),  2)</f>
        <v>0</v>
      </c>
      <c r="G35" s="34"/>
      <c r="H35" s="34"/>
      <c r="I35" s="125">
        <v>0.21</v>
      </c>
      <c r="J35" s="34"/>
      <c r="K35" s="120">
        <f>ROUND(((SUM(BE129:BE446))*I35),  2)</f>
        <v>0</v>
      </c>
      <c r="L35" s="34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customHeight="1">
      <c r="A36" s="34"/>
      <c r="B36" s="39"/>
      <c r="C36" s="34"/>
      <c r="D36" s="34"/>
      <c r="E36" s="113" t="s">
        <v>40</v>
      </c>
      <c r="F36" s="120">
        <f>ROUND((SUM(BF129:BF446)),  2)</f>
        <v>0</v>
      </c>
      <c r="G36" s="34"/>
      <c r="H36" s="34"/>
      <c r="I36" s="125">
        <v>0.12</v>
      </c>
      <c r="J36" s="34"/>
      <c r="K36" s="120">
        <f>ROUND(((SUM(BF129:BF446))*I36),  2)</f>
        <v>0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3" t="s">
        <v>41</v>
      </c>
      <c r="F37" s="120">
        <f>ROUND((SUM(BG129:BG446)),  2)</f>
        <v>0</v>
      </c>
      <c r="G37" s="34"/>
      <c r="H37" s="34"/>
      <c r="I37" s="125">
        <v>0.21</v>
      </c>
      <c r="J37" s="34"/>
      <c r="K37" s="120">
        <f>0</f>
        <v>0</v>
      </c>
      <c r="L37" s="34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hidden="1" customHeight="1">
      <c r="A38" s="34"/>
      <c r="B38" s="39"/>
      <c r="C38" s="34"/>
      <c r="D38" s="34"/>
      <c r="E38" s="113" t="s">
        <v>42</v>
      </c>
      <c r="F38" s="120">
        <f>ROUND((SUM(BH129:BH446)),  2)</f>
        <v>0</v>
      </c>
      <c r="G38" s="34"/>
      <c r="H38" s="34"/>
      <c r="I38" s="125">
        <v>0.12</v>
      </c>
      <c r="J38" s="34"/>
      <c r="K38" s="120">
        <f>0</f>
        <v>0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14.45" hidden="1" customHeight="1">
      <c r="A39" s="34"/>
      <c r="B39" s="39"/>
      <c r="C39" s="34"/>
      <c r="D39" s="34"/>
      <c r="E39" s="113" t="s">
        <v>43</v>
      </c>
      <c r="F39" s="120">
        <f>ROUND((SUM(BI129:BI446)),  2)</f>
        <v>0</v>
      </c>
      <c r="G39" s="34"/>
      <c r="H39" s="34"/>
      <c r="I39" s="125">
        <v>0</v>
      </c>
      <c r="J39" s="34"/>
      <c r="K39" s="120">
        <f>0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6.9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2" customFormat="1" ht="25.35" customHeight="1">
      <c r="A41" s="34"/>
      <c r="B41" s="39"/>
      <c r="C41" s="126"/>
      <c r="D41" s="127" t="s">
        <v>44</v>
      </c>
      <c r="E41" s="128"/>
      <c r="F41" s="128"/>
      <c r="G41" s="129" t="s">
        <v>45</v>
      </c>
      <c r="H41" s="130" t="s">
        <v>46</v>
      </c>
      <c r="I41" s="128"/>
      <c r="J41" s="128"/>
      <c r="K41" s="131">
        <f>SUM(K32:K39)</f>
        <v>0</v>
      </c>
      <c r="L41" s="132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s="2" customFormat="1" ht="14.45" customHeight="1">
      <c r="A42" s="34"/>
      <c r="B42" s="39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pans="1:31" s="1" customFormat="1" ht="14.45" customHeight="1">
      <c r="B43" s="20"/>
      <c r="M43" s="20"/>
    </row>
    <row r="44" spans="1:31" s="1" customFormat="1" ht="14.45" customHeight="1">
      <c r="B44" s="20"/>
      <c r="M44" s="20"/>
    </row>
    <row r="45" spans="1:31" s="1" customFormat="1" ht="14.45" customHeight="1">
      <c r="B45" s="20"/>
      <c r="M45" s="20"/>
    </row>
    <row r="46" spans="1:31" s="1" customFormat="1" ht="14.45" customHeight="1">
      <c r="B46" s="20"/>
      <c r="M46" s="20"/>
    </row>
    <row r="47" spans="1:31" s="1" customFormat="1" ht="14.45" customHeight="1">
      <c r="B47" s="20"/>
      <c r="M47" s="20"/>
    </row>
    <row r="48" spans="1:31" s="1" customFormat="1" ht="14.45" customHeight="1">
      <c r="B48" s="20"/>
      <c r="M48" s="20"/>
    </row>
    <row r="49" spans="1:31" s="1" customFormat="1" ht="14.45" customHeight="1">
      <c r="B49" s="20"/>
      <c r="M49" s="20"/>
    </row>
    <row r="50" spans="1:31" s="2" customFormat="1" ht="14.45" customHeight="1">
      <c r="B50" s="51"/>
      <c r="D50" s="133" t="s">
        <v>47</v>
      </c>
      <c r="E50" s="134"/>
      <c r="F50" s="134"/>
      <c r="G50" s="133" t="s">
        <v>48</v>
      </c>
      <c r="H50" s="134"/>
      <c r="I50" s="134"/>
      <c r="J50" s="134"/>
      <c r="K50" s="134"/>
      <c r="L50" s="134"/>
      <c r="M50" s="51"/>
    </row>
    <row r="51" spans="1:31" ht="11.25">
      <c r="B51" s="20"/>
      <c r="M51" s="20"/>
    </row>
    <row r="52" spans="1:31" ht="11.25">
      <c r="B52" s="20"/>
      <c r="M52" s="20"/>
    </row>
    <row r="53" spans="1:31" ht="11.25">
      <c r="B53" s="20"/>
      <c r="M53" s="20"/>
    </row>
    <row r="54" spans="1:31" ht="11.25">
      <c r="B54" s="20"/>
      <c r="M54" s="20"/>
    </row>
    <row r="55" spans="1:31" ht="11.25">
      <c r="B55" s="20"/>
      <c r="M55" s="20"/>
    </row>
    <row r="56" spans="1:31" ht="11.25">
      <c r="B56" s="20"/>
      <c r="M56" s="20"/>
    </row>
    <row r="57" spans="1:31" ht="11.25">
      <c r="B57" s="20"/>
      <c r="M57" s="20"/>
    </row>
    <row r="58" spans="1:31" ht="11.25">
      <c r="B58" s="20"/>
      <c r="M58" s="20"/>
    </row>
    <row r="59" spans="1:31" ht="11.25">
      <c r="B59" s="20"/>
      <c r="M59" s="20"/>
    </row>
    <row r="60" spans="1:31" ht="11.25">
      <c r="B60" s="20"/>
      <c r="M60" s="20"/>
    </row>
    <row r="61" spans="1:31" s="2" customFormat="1" ht="12.75">
      <c r="A61" s="34"/>
      <c r="B61" s="39"/>
      <c r="C61" s="34"/>
      <c r="D61" s="135" t="s">
        <v>49</v>
      </c>
      <c r="E61" s="136"/>
      <c r="F61" s="137" t="s">
        <v>50</v>
      </c>
      <c r="G61" s="135" t="s">
        <v>49</v>
      </c>
      <c r="H61" s="136"/>
      <c r="I61" s="136"/>
      <c r="J61" s="138" t="s">
        <v>50</v>
      </c>
      <c r="K61" s="136"/>
      <c r="L61" s="136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M62" s="20"/>
    </row>
    <row r="63" spans="1:31" ht="11.25">
      <c r="B63" s="20"/>
      <c r="M63" s="20"/>
    </row>
    <row r="64" spans="1:31" ht="11.25">
      <c r="B64" s="20"/>
      <c r="M64" s="20"/>
    </row>
    <row r="65" spans="1:31" s="2" customFormat="1" ht="12.75">
      <c r="A65" s="34"/>
      <c r="B65" s="39"/>
      <c r="C65" s="34"/>
      <c r="D65" s="133" t="s">
        <v>51</v>
      </c>
      <c r="E65" s="139"/>
      <c r="F65" s="139"/>
      <c r="G65" s="133" t="s">
        <v>52</v>
      </c>
      <c r="H65" s="139"/>
      <c r="I65" s="139"/>
      <c r="J65" s="139"/>
      <c r="K65" s="139"/>
      <c r="L65" s="139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M66" s="20"/>
    </row>
    <row r="67" spans="1:31" ht="11.25">
      <c r="B67" s="20"/>
      <c r="M67" s="20"/>
    </row>
    <row r="68" spans="1:31" ht="11.25">
      <c r="B68" s="20"/>
      <c r="M68" s="20"/>
    </row>
    <row r="69" spans="1:31" ht="11.25">
      <c r="B69" s="20"/>
      <c r="M69" s="20"/>
    </row>
    <row r="70" spans="1:31" ht="11.25">
      <c r="B70" s="20"/>
      <c r="M70" s="20"/>
    </row>
    <row r="71" spans="1:31" ht="11.25">
      <c r="B71" s="20"/>
      <c r="M71" s="20"/>
    </row>
    <row r="72" spans="1:31" ht="11.25">
      <c r="B72" s="20"/>
      <c r="M72" s="20"/>
    </row>
    <row r="73" spans="1:31" ht="11.25">
      <c r="B73" s="20"/>
      <c r="M73" s="20"/>
    </row>
    <row r="74" spans="1:31" ht="11.25">
      <c r="B74" s="20"/>
      <c r="M74" s="20"/>
    </row>
    <row r="75" spans="1:31" ht="11.25">
      <c r="B75" s="20"/>
      <c r="M75" s="20"/>
    </row>
    <row r="76" spans="1:31" s="2" customFormat="1" ht="12.75">
      <c r="A76" s="34"/>
      <c r="B76" s="39"/>
      <c r="C76" s="34"/>
      <c r="D76" s="135" t="s">
        <v>49</v>
      </c>
      <c r="E76" s="136"/>
      <c r="F76" s="137" t="s">
        <v>50</v>
      </c>
      <c r="G76" s="135" t="s">
        <v>49</v>
      </c>
      <c r="H76" s="136"/>
      <c r="I76" s="136"/>
      <c r="J76" s="138" t="s">
        <v>50</v>
      </c>
      <c r="K76" s="136"/>
      <c r="L76" s="136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94</v>
      </c>
      <c r="D82" s="36"/>
      <c r="E82" s="36"/>
      <c r="F82" s="36"/>
      <c r="G82" s="36"/>
      <c r="H82" s="36"/>
      <c r="I82" s="36"/>
      <c r="J82" s="36"/>
      <c r="K82" s="36"/>
      <c r="L82" s="36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17</v>
      </c>
      <c r="D84" s="36"/>
      <c r="E84" s="36"/>
      <c r="F84" s="36"/>
      <c r="G84" s="36"/>
      <c r="H84" s="36"/>
      <c r="I84" s="36"/>
      <c r="J84" s="36"/>
      <c r="K84" s="36"/>
      <c r="L84" s="36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305" t="str">
        <f>E7</f>
        <v>UJEPUL, KOLEJ K1 - REKONSTRUKCE VODOVODU 250518 (zadání)</v>
      </c>
      <c r="F85" s="306"/>
      <c r="G85" s="306"/>
      <c r="H85" s="306"/>
      <c r="I85" s="36"/>
      <c r="J85" s="36"/>
      <c r="K85" s="36"/>
      <c r="L85" s="36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90</v>
      </c>
      <c r="D86" s="36"/>
      <c r="E86" s="36"/>
      <c r="F86" s="36"/>
      <c r="G86" s="36"/>
      <c r="H86" s="36"/>
      <c r="I86" s="36"/>
      <c r="J86" s="36"/>
      <c r="K86" s="36"/>
      <c r="L86" s="36"/>
      <c r="M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6" t="str">
        <f>E9</f>
        <v>D1 - REKONSTRUKCE HLAVNÍ...</v>
      </c>
      <c r="F87" s="307"/>
      <c r="G87" s="307"/>
      <c r="H87" s="307"/>
      <c r="I87" s="36"/>
      <c r="J87" s="36"/>
      <c r="K87" s="36"/>
      <c r="L87" s="36"/>
      <c r="M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21</v>
      </c>
      <c r="D89" s="36"/>
      <c r="E89" s="36"/>
      <c r="F89" s="27" t="str">
        <f>F12</f>
        <v xml:space="preserve"> </v>
      </c>
      <c r="G89" s="36"/>
      <c r="H89" s="36"/>
      <c r="I89" s="29" t="s">
        <v>23</v>
      </c>
      <c r="J89" s="66" t="str">
        <f>IF(J12="","",J12)</f>
        <v>26. 5. 2025</v>
      </c>
      <c r="K89" s="36"/>
      <c r="L89" s="36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25</v>
      </c>
      <c r="D91" s="36"/>
      <c r="E91" s="36"/>
      <c r="F91" s="27" t="str">
        <f>E15</f>
        <v xml:space="preserve"> </v>
      </c>
      <c r="G91" s="36"/>
      <c r="H91" s="36"/>
      <c r="I91" s="29" t="s">
        <v>30</v>
      </c>
      <c r="J91" s="32" t="str">
        <f>E21</f>
        <v xml:space="preserve"> </v>
      </c>
      <c r="K91" s="36"/>
      <c r="L91" s="36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31</v>
      </c>
      <c r="J92" s="32" t="str">
        <f>E24</f>
        <v xml:space="preserve"> </v>
      </c>
      <c r="K92" s="36"/>
      <c r="L92" s="36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4" t="s">
        <v>95</v>
      </c>
      <c r="D94" s="145"/>
      <c r="E94" s="145"/>
      <c r="F94" s="145"/>
      <c r="G94" s="145"/>
      <c r="H94" s="145"/>
      <c r="I94" s="146" t="s">
        <v>96</v>
      </c>
      <c r="J94" s="146" t="s">
        <v>97</v>
      </c>
      <c r="K94" s="146" t="s">
        <v>98</v>
      </c>
      <c r="L94" s="145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7" t="s">
        <v>99</v>
      </c>
      <c r="D96" s="36"/>
      <c r="E96" s="36"/>
      <c r="F96" s="36"/>
      <c r="G96" s="36"/>
      <c r="H96" s="36"/>
      <c r="I96" s="84">
        <f t="shared" ref="I96:J98" si="0">Q129</f>
        <v>0</v>
      </c>
      <c r="J96" s="84">
        <f t="shared" si="0"/>
        <v>0</v>
      </c>
      <c r="K96" s="84">
        <f>K129</f>
        <v>0</v>
      </c>
      <c r="L96" s="36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100</v>
      </c>
    </row>
    <row r="97" spans="1:31" s="9" customFormat="1" ht="24.95" customHeight="1">
      <c r="B97" s="148"/>
      <c r="C97" s="149"/>
      <c r="D97" s="150" t="s">
        <v>101</v>
      </c>
      <c r="E97" s="151"/>
      <c r="F97" s="151"/>
      <c r="G97" s="151"/>
      <c r="H97" s="151"/>
      <c r="I97" s="152">
        <f t="shared" si="0"/>
        <v>0</v>
      </c>
      <c r="J97" s="152">
        <f t="shared" si="0"/>
        <v>0</v>
      </c>
      <c r="K97" s="152">
        <f>K130</f>
        <v>0</v>
      </c>
      <c r="L97" s="149"/>
      <c r="M97" s="153"/>
    </row>
    <row r="98" spans="1:31" s="10" customFormat="1" ht="19.899999999999999" customHeight="1">
      <c r="B98" s="154"/>
      <c r="C98" s="155"/>
      <c r="D98" s="156" t="s">
        <v>102</v>
      </c>
      <c r="E98" s="157"/>
      <c r="F98" s="157"/>
      <c r="G98" s="157"/>
      <c r="H98" s="157"/>
      <c r="I98" s="158">
        <f t="shared" si="0"/>
        <v>0</v>
      </c>
      <c r="J98" s="158">
        <f t="shared" si="0"/>
        <v>0</v>
      </c>
      <c r="K98" s="158">
        <f>K131</f>
        <v>0</v>
      </c>
      <c r="L98" s="155"/>
      <c r="M98" s="159"/>
    </row>
    <row r="99" spans="1:31" s="10" customFormat="1" ht="19.899999999999999" customHeight="1">
      <c r="B99" s="154"/>
      <c r="C99" s="155"/>
      <c r="D99" s="156" t="s">
        <v>103</v>
      </c>
      <c r="E99" s="157"/>
      <c r="F99" s="157"/>
      <c r="G99" s="157"/>
      <c r="H99" s="157"/>
      <c r="I99" s="158">
        <f>Q146</f>
        <v>0</v>
      </c>
      <c r="J99" s="158">
        <f>R146</f>
        <v>0</v>
      </c>
      <c r="K99" s="158">
        <f>K146</f>
        <v>0</v>
      </c>
      <c r="L99" s="155"/>
      <c r="M99" s="159"/>
    </row>
    <row r="100" spans="1:31" s="9" customFormat="1" ht="24.95" customHeight="1">
      <c r="B100" s="148"/>
      <c r="C100" s="149"/>
      <c r="D100" s="150" t="s">
        <v>104</v>
      </c>
      <c r="E100" s="151"/>
      <c r="F100" s="151"/>
      <c r="G100" s="151"/>
      <c r="H100" s="151"/>
      <c r="I100" s="152">
        <f>Q149</f>
        <v>0</v>
      </c>
      <c r="J100" s="152">
        <f>R149</f>
        <v>0</v>
      </c>
      <c r="K100" s="152">
        <f>K149</f>
        <v>0</v>
      </c>
      <c r="L100" s="149"/>
      <c r="M100" s="153"/>
    </row>
    <row r="101" spans="1:31" s="10" customFormat="1" ht="19.899999999999999" customHeight="1">
      <c r="B101" s="154"/>
      <c r="C101" s="155"/>
      <c r="D101" s="156" t="s">
        <v>105</v>
      </c>
      <c r="E101" s="157"/>
      <c r="F101" s="157"/>
      <c r="G101" s="157"/>
      <c r="H101" s="157"/>
      <c r="I101" s="158">
        <f>Q150</f>
        <v>0</v>
      </c>
      <c r="J101" s="158">
        <f>R150</f>
        <v>0</v>
      </c>
      <c r="K101" s="158">
        <f>K150</f>
        <v>0</v>
      </c>
      <c r="L101" s="155"/>
      <c r="M101" s="159"/>
    </row>
    <row r="102" spans="1:31" s="10" customFormat="1" ht="19.899999999999999" customHeight="1">
      <c r="B102" s="154"/>
      <c r="C102" s="155"/>
      <c r="D102" s="156" t="s">
        <v>106</v>
      </c>
      <c r="E102" s="157"/>
      <c r="F102" s="157"/>
      <c r="G102" s="157"/>
      <c r="H102" s="157"/>
      <c r="I102" s="158">
        <f>Q183</f>
        <v>0</v>
      </c>
      <c r="J102" s="158">
        <f>R183</f>
        <v>0</v>
      </c>
      <c r="K102" s="158">
        <f>K183</f>
        <v>0</v>
      </c>
      <c r="L102" s="155"/>
      <c r="M102" s="159"/>
    </row>
    <row r="103" spans="1:31" s="10" customFormat="1" ht="19.899999999999999" customHeight="1">
      <c r="B103" s="154"/>
      <c r="C103" s="155"/>
      <c r="D103" s="156" t="s">
        <v>107</v>
      </c>
      <c r="E103" s="157"/>
      <c r="F103" s="157"/>
      <c r="G103" s="157"/>
      <c r="H103" s="157"/>
      <c r="I103" s="158">
        <f>Q188</f>
        <v>0</v>
      </c>
      <c r="J103" s="158">
        <f>R188</f>
        <v>0</v>
      </c>
      <c r="K103" s="158">
        <f>K188</f>
        <v>0</v>
      </c>
      <c r="L103" s="155"/>
      <c r="M103" s="159"/>
    </row>
    <row r="104" spans="1:31" s="10" customFormat="1" ht="19.899999999999999" customHeight="1">
      <c r="B104" s="154"/>
      <c r="C104" s="155"/>
      <c r="D104" s="156" t="s">
        <v>108</v>
      </c>
      <c r="E104" s="157"/>
      <c r="F104" s="157"/>
      <c r="G104" s="157"/>
      <c r="H104" s="157"/>
      <c r="I104" s="158">
        <f>Q195</f>
        <v>0</v>
      </c>
      <c r="J104" s="158">
        <f>R195</f>
        <v>0</v>
      </c>
      <c r="K104" s="158">
        <f>K195</f>
        <v>0</v>
      </c>
      <c r="L104" s="155"/>
      <c r="M104" s="159"/>
    </row>
    <row r="105" spans="1:31" s="10" customFormat="1" ht="19.899999999999999" customHeight="1">
      <c r="B105" s="154"/>
      <c r="C105" s="155"/>
      <c r="D105" s="156" t="s">
        <v>109</v>
      </c>
      <c r="E105" s="157"/>
      <c r="F105" s="157"/>
      <c r="G105" s="157"/>
      <c r="H105" s="157"/>
      <c r="I105" s="158">
        <f>Q382</f>
        <v>0</v>
      </c>
      <c r="J105" s="158">
        <f>R382</f>
        <v>0</v>
      </c>
      <c r="K105" s="158">
        <f>K382</f>
        <v>0</v>
      </c>
      <c r="L105" s="155"/>
      <c r="M105" s="159"/>
    </row>
    <row r="106" spans="1:31" s="10" customFormat="1" ht="19.899999999999999" customHeight="1">
      <c r="B106" s="154"/>
      <c r="C106" s="155"/>
      <c r="D106" s="156" t="s">
        <v>110</v>
      </c>
      <c r="E106" s="157"/>
      <c r="F106" s="157"/>
      <c r="G106" s="157"/>
      <c r="H106" s="157"/>
      <c r="I106" s="158">
        <f>Q399</f>
        <v>0</v>
      </c>
      <c r="J106" s="158">
        <f>R399</f>
        <v>0</v>
      </c>
      <c r="K106" s="158">
        <f>K399</f>
        <v>0</v>
      </c>
      <c r="L106" s="155"/>
      <c r="M106" s="159"/>
    </row>
    <row r="107" spans="1:31" s="10" customFormat="1" ht="19.899999999999999" customHeight="1">
      <c r="B107" s="154"/>
      <c r="C107" s="155"/>
      <c r="D107" s="156" t="s">
        <v>111</v>
      </c>
      <c r="E107" s="157"/>
      <c r="F107" s="157"/>
      <c r="G107" s="157"/>
      <c r="H107" s="157"/>
      <c r="I107" s="158">
        <f>Q425</f>
        <v>0</v>
      </c>
      <c r="J107" s="158">
        <f>R425</f>
        <v>0</v>
      </c>
      <c r="K107" s="158">
        <f>K425</f>
        <v>0</v>
      </c>
      <c r="L107" s="155"/>
      <c r="M107" s="159"/>
    </row>
    <row r="108" spans="1:31" s="9" customFormat="1" ht="24.95" customHeight="1">
      <c r="B108" s="148"/>
      <c r="C108" s="149"/>
      <c r="D108" s="150" t="s">
        <v>112</v>
      </c>
      <c r="E108" s="151"/>
      <c r="F108" s="151"/>
      <c r="G108" s="151"/>
      <c r="H108" s="151"/>
      <c r="I108" s="152">
        <f>Q434</f>
        <v>0</v>
      </c>
      <c r="J108" s="152">
        <f>R434</f>
        <v>0</v>
      </c>
      <c r="K108" s="152">
        <f>K434</f>
        <v>0</v>
      </c>
      <c r="L108" s="149"/>
      <c r="M108" s="153"/>
    </row>
    <row r="109" spans="1:31" s="10" customFormat="1" ht="19.899999999999999" customHeight="1">
      <c r="B109" s="154"/>
      <c r="C109" s="155"/>
      <c r="D109" s="156" t="s">
        <v>113</v>
      </c>
      <c r="E109" s="157"/>
      <c r="F109" s="157"/>
      <c r="G109" s="157"/>
      <c r="H109" s="157"/>
      <c r="I109" s="158">
        <f>Q435</f>
        <v>0</v>
      </c>
      <c r="J109" s="158">
        <f>R435</f>
        <v>0</v>
      </c>
      <c r="K109" s="158">
        <f>K435</f>
        <v>0</v>
      </c>
      <c r="L109" s="155"/>
      <c r="M109" s="159"/>
    </row>
    <row r="110" spans="1:31" s="2" customFormat="1" ht="21.75" customHeight="1">
      <c r="A110" s="34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6.95" customHeight="1">
      <c r="A111" s="34"/>
      <c r="B111" s="54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5" spans="1:31" s="2" customFormat="1" ht="6.95" customHeight="1">
      <c r="A115" s="34"/>
      <c r="B115" s="56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31" s="2" customFormat="1" ht="24.95" customHeight="1">
      <c r="A116" s="34"/>
      <c r="B116" s="35"/>
      <c r="C116" s="23" t="s">
        <v>114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31" s="2" customFormat="1" ht="6.9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31" s="2" customFormat="1" ht="12" customHeight="1">
      <c r="A118" s="34"/>
      <c r="B118" s="35"/>
      <c r="C118" s="29" t="s">
        <v>17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31" s="2" customFormat="1" ht="26.25" customHeight="1">
      <c r="A119" s="34"/>
      <c r="B119" s="35"/>
      <c r="C119" s="36"/>
      <c r="D119" s="36"/>
      <c r="E119" s="305" t="str">
        <f>E7</f>
        <v>UJEPUL, KOLEJ K1 - REKONSTRUKCE VODOVODU 250518 (zadání)</v>
      </c>
      <c r="F119" s="306"/>
      <c r="G119" s="306"/>
      <c r="H119" s="306"/>
      <c r="I119" s="36"/>
      <c r="J119" s="36"/>
      <c r="K119" s="36"/>
      <c r="L119" s="36"/>
      <c r="M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31" s="2" customFormat="1" ht="12" customHeight="1">
      <c r="A120" s="34"/>
      <c r="B120" s="35"/>
      <c r="C120" s="29" t="s">
        <v>90</v>
      </c>
      <c r="D120" s="36"/>
      <c r="E120" s="36"/>
      <c r="F120" s="36"/>
      <c r="G120" s="36"/>
      <c r="H120" s="36"/>
      <c r="I120" s="36"/>
      <c r="J120" s="36"/>
      <c r="K120" s="36"/>
      <c r="L120" s="36"/>
      <c r="M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" customFormat="1" ht="16.5" customHeight="1">
      <c r="A121" s="34"/>
      <c r="B121" s="35"/>
      <c r="C121" s="36"/>
      <c r="D121" s="36"/>
      <c r="E121" s="276" t="str">
        <f>E9</f>
        <v>D1 - REKONSTRUKCE HLAVNÍ...</v>
      </c>
      <c r="F121" s="307"/>
      <c r="G121" s="307"/>
      <c r="H121" s="307"/>
      <c r="I121" s="36"/>
      <c r="J121" s="36"/>
      <c r="K121" s="36"/>
      <c r="L121" s="36"/>
      <c r="M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12" customHeight="1">
      <c r="A123" s="34"/>
      <c r="B123" s="35"/>
      <c r="C123" s="29" t="s">
        <v>21</v>
      </c>
      <c r="D123" s="36"/>
      <c r="E123" s="36"/>
      <c r="F123" s="27" t="str">
        <f>F12</f>
        <v xml:space="preserve"> </v>
      </c>
      <c r="G123" s="36"/>
      <c r="H123" s="36"/>
      <c r="I123" s="29" t="s">
        <v>23</v>
      </c>
      <c r="J123" s="66" t="str">
        <f>IF(J12="","",J12)</f>
        <v>26. 5. 2025</v>
      </c>
      <c r="K123" s="36"/>
      <c r="L123" s="36"/>
      <c r="M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6.95" customHeight="1">
      <c r="A124" s="34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15.2" customHeight="1">
      <c r="A125" s="34"/>
      <c r="B125" s="35"/>
      <c r="C125" s="29" t="s">
        <v>25</v>
      </c>
      <c r="D125" s="36"/>
      <c r="E125" s="36"/>
      <c r="F125" s="27" t="str">
        <f>E15</f>
        <v xml:space="preserve"> </v>
      </c>
      <c r="G125" s="36"/>
      <c r="H125" s="36"/>
      <c r="I125" s="29" t="s">
        <v>30</v>
      </c>
      <c r="J125" s="32" t="str">
        <f>E21</f>
        <v xml:space="preserve"> </v>
      </c>
      <c r="K125" s="36"/>
      <c r="L125" s="36"/>
      <c r="M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15.2" customHeight="1">
      <c r="A126" s="34"/>
      <c r="B126" s="35"/>
      <c r="C126" s="29" t="s">
        <v>28</v>
      </c>
      <c r="D126" s="36"/>
      <c r="E126" s="36"/>
      <c r="F126" s="27" t="str">
        <f>IF(E18="","",E18)</f>
        <v>Vyplň údaj</v>
      </c>
      <c r="G126" s="36"/>
      <c r="H126" s="36"/>
      <c r="I126" s="29" t="s">
        <v>31</v>
      </c>
      <c r="J126" s="32" t="str">
        <f>E24</f>
        <v xml:space="preserve"> </v>
      </c>
      <c r="K126" s="36"/>
      <c r="L126" s="36"/>
      <c r="M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10.35" customHeight="1">
      <c r="A127" s="34"/>
      <c r="B127" s="35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11" customFormat="1" ht="29.25" customHeight="1">
      <c r="A128" s="160"/>
      <c r="B128" s="161"/>
      <c r="C128" s="162" t="s">
        <v>115</v>
      </c>
      <c r="D128" s="163" t="s">
        <v>59</v>
      </c>
      <c r="E128" s="163" t="s">
        <v>55</v>
      </c>
      <c r="F128" s="163" t="s">
        <v>56</v>
      </c>
      <c r="G128" s="163" t="s">
        <v>116</v>
      </c>
      <c r="H128" s="163" t="s">
        <v>117</v>
      </c>
      <c r="I128" s="163" t="s">
        <v>118</v>
      </c>
      <c r="J128" s="163" t="s">
        <v>119</v>
      </c>
      <c r="K128" s="163" t="s">
        <v>98</v>
      </c>
      <c r="L128" s="164" t="s">
        <v>120</v>
      </c>
      <c r="M128" s="165"/>
      <c r="N128" s="75" t="s">
        <v>1</v>
      </c>
      <c r="O128" s="76" t="s">
        <v>38</v>
      </c>
      <c r="P128" s="76" t="s">
        <v>121</v>
      </c>
      <c r="Q128" s="76" t="s">
        <v>122</v>
      </c>
      <c r="R128" s="76" t="s">
        <v>123</v>
      </c>
      <c r="S128" s="76" t="s">
        <v>124</v>
      </c>
      <c r="T128" s="76" t="s">
        <v>125</v>
      </c>
      <c r="U128" s="76" t="s">
        <v>126</v>
      </c>
      <c r="V128" s="76" t="s">
        <v>127</v>
      </c>
      <c r="W128" s="76" t="s">
        <v>128</v>
      </c>
      <c r="X128" s="77" t="s">
        <v>129</v>
      </c>
      <c r="Y128" s="160"/>
      <c r="Z128" s="160"/>
      <c r="AA128" s="160"/>
      <c r="AB128" s="160"/>
      <c r="AC128" s="160"/>
      <c r="AD128" s="160"/>
      <c r="AE128" s="160"/>
    </row>
    <row r="129" spans="1:65" s="2" customFormat="1" ht="22.9" customHeight="1">
      <c r="A129" s="34"/>
      <c r="B129" s="35"/>
      <c r="C129" s="82" t="s">
        <v>130</v>
      </c>
      <c r="D129" s="36"/>
      <c r="E129" s="36"/>
      <c r="F129" s="36"/>
      <c r="G129" s="36"/>
      <c r="H129" s="36"/>
      <c r="I129" s="36"/>
      <c r="J129" s="36"/>
      <c r="K129" s="166">
        <f>BK129</f>
        <v>0</v>
      </c>
      <c r="L129" s="36"/>
      <c r="M129" s="39"/>
      <c r="N129" s="78"/>
      <c r="O129" s="167"/>
      <c r="P129" s="79"/>
      <c r="Q129" s="168">
        <f>Q130+Q149+Q434</f>
        <v>0</v>
      </c>
      <c r="R129" s="168">
        <f>R130+R149+R434</f>
        <v>0</v>
      </c>
      <c r="S129" s="79"/>
      <c r="T129" s="169">
        <f>T130+T149+T434</f>
        <v>0</v>
      </c>
      <c r="U129" s="79"/>
      <c r="V129" s="169">
        <f>V130+V149+V434</f>
        <v>0</v>
      </c>
      <c r="W129" s="79"/>
      <c r="X129" s="170">
        <f>X130+X149+X434</f>
        <v>0</v>
      </c>
      <c r="Y129" s="34"/>
      <c r="Z129" s="34"/>
      <c r="AA129" s="34"/>
      <c r="AB129" s="34"/>
      <c r="AC129" s="34"/>
      <c r="AD129" s="34"/>
      <c r="AE129" s="34"/>
      <c r="AT129" s="17" t="s">
        <v>75</v>
      </c>
      <c r="AU129" s="17" t="s">
        <v>100</v>
      </c>
      <c r="BK129" s="171">
        <f>BK130+BK149+BK434</f>
        <v>0</v>
      </c>
    </row>
    <row r="130" spans="1:65" s="12" customFormat="1" ht="25.9" customHeight="1">
      <c r="B130" s="172"/>
      <c r="C130" s="173"/>
      <c r="D130" s="174" t="s">
        <v>75</v>
      </c>
      <c r="E130" s="175" t="s">
        <v>131</v>
      </c>
      <c r="F130" s="175" t="s">
        <v>132</v>
      </c>
      <c r="G130" s="173"/>
      <c r="H130" s="173"/>
      <c r="I130" s="176"/>
      <c r="J130" s="176"/>
      <c r="K130" s="177">
        <f>BK130</f>
        <v>0</v>
      </c>
      <c r="L130" s="173"/>
      <c r="M130" s="178"/>
      <c r="N130" s="179"/>
      <c r="O130" s="180"/>
      <c r="P130" s="180"/>
      <c r="Q130" s="181">
        <f>Q131+Q146</f>
        <v>0</v>
      </c>
      <c r="R130" s="181">
        <f>R131+R146</f>
        <v>0</v>
      </c>
      <c r="S130" s="180"/>
      <c r="T130" s="182">
        <f>T131+T146</f>
        <v>0</v>
      </c>
      <c r="U130" s="180"/>
      <c r="V130" s="182">
        <f>V131+V146</f>
        <v>0</v>
      </c>
      <c r="W130" s="180"/>
      <c r="X130" s="183">
        <f>X131+X146</f>
        <v>0</v>
      </c>
      <c r="AR130" s="184" t="s">
        <v>83</v>
      </c>
      <c r="AT130" s="185" t="s">
        <v>75</v>
      </c>
      <c r="AU130" s="185" t="s">
        <v>76</v>
      </c>
      <c r="AY130" s="184" t="s">
        <v>133</v>
      </c>
      <c r="BK130" s="186">
        <f>BK131+BK146</f>
        <v>0</v>
      </c>
    </row>
    <row r="131" spans="1:65" s="12" customFormat="1" ht="22.9" customHeight="1">
      <c r="B131" s="172"/>
      <c r="C131" s="173"/>
      <c r="D131" s="174" t="s">
        <v>75</v>
      </c>
      <c r="E131" s="187" t="s">
        <v>134</v>
      </c>
      <c r="F131" s="187" t="s">
        <v>135</v>
      </c>
      <c r="G131" s="173"/>
      <c r="H131" s="173"/>
      <c r="I131" s="176"/>
      <c r="J131" s="176"/>
      <c r="K131" s="188">
        <f>BK131</f>
        <v>0</v>
      </c>
      <c r="L131" s="173"/>
      <c r="M131" s="178"/>
      <c r="N131" s="179"/>
      <c r="O131" s="180"/>
      <c r="P131" s="180"/>
      <c r="Q131" s="181">
        <f>SUM(Q132:Q145)</f>
        <v>0</v>
      </c>
      <c r="R131" s="181">
        <f>SUM(R132:R145)</f>
        <v>0</v>
      </c>
      <c r="S131" s="180"/>
      <c r="T131" s="182">
        <f>SUM(T132:T145)</f>
        <v>0</v>
      </c>
      <c r="U131" s="180"/>
      <c r="V131" s="182">
        <f>SUM(V132:V145)</f>
        <v>0</v>
      </c>
      <c r="W131" s="180"/>
      <c r="X131" s="183">
        <f>SUM(X132:X145)</f>
        <v>0</v>
      </c>
      <c r="AR131" s="184" t="s">
        <v>83</v>
      </c>
      <c r="AT131" s="185" t="s">
        <v>75</v>
      </c>
      <c r="AU131" s="185" t="s">
        <v>83</v>
      </c>
      <c r="AY131" s="184" t="s">
        <v>133</v>
      </c>
      <c r="BK131" s="186">
        <f>SUM(BK132:BK145)</f>
        <v>0</v>
      </c>
    </row>
    <row r="132" spans="1:65" s="2" customFormat="1" ht="44.25" customHeight="1">
      <c r="A132" s="34"/>
      <c r="B132" s="35"/>
      <c r="C132" s="189" t="s">
        <v>83</v>
      </c>
      <c r="D132" s="189" t="s">
        <v>136</v>
      </c>
      <c r="E132" s="190" t="s">
        <v>137</v>
      </c>
      <c r="F132" s="191" t="s">
        <v>138</v>
      </c>
      <c r="G132" s="192" t="s">
        <v>139</v>
      </c>
      <c r="H132" s="193">
        <v>3.5</v>
      </c>
      <c r="I132" s="194"/>
      <c r="J132" s="194"/>
      <c r="K132" s="195">
        <f>ROUND(P132*H132,2)</f>
        <v>0</v>
      </c>
      <c r="L132" s="191" t="s">
        <v>140</v>
      </c>
      <c r="M132" s="39"/>
      <c r="N132" s="196" t="s">
        <v>1</v>
      </c>
      <c r="O132" s="197" t="s">
        <v>39</v>
      </c>
      <c r="P132" s="198">
        <f>I132+J132</f>
        <v>0</v>
      </c>
      <c r="Q132" s="198">
        <f>ROUND(I132*H132,2)</f>
        <v>0</v>
      </c>
      <c r="R132" s="198">
        <f>ROUND(J132*H132,2)</f>
        <v>0</v>
      </c>
      <c r="S132" s="71"/>
      <c r="T132" s="199">
        <f>S132*H132</f>
        <v>0</v>
      </c>
      <c r="U132" s="199">
        <v>0</v>
      </c>
      <c r="V132" s="199">
        <f>U132*H132</f>
        <v>0</v>
      </c>
      <c r="W132" s="199">
        <v>0</v>
      </c>
      <c r="X132" s="200">
        <f>W132*H132</f>
        <v>0</v>
      </c>
      <c r="Y132" s="34"/>
      <c r="Z132" s="34"/>
      <c r="AA132" s="34"/>
      <c r="AB132" s="34"/>
      <c r="AC132" s="34"/>
      <c r="AD132" s="34"/>
      <c r="AE132" s="34"/>
      <c r="AR132" s="201" t="s">
        <v>141</v>
      </c>
      <c r="AT132" s="201" t="s">
        <v>136</v>
      </c>
      <c r="AU132" s="201" t="s">
        <v>85</v>
      </c>
      <c r="AY132" s="17" t="s">
        <v>133</v>
      </c>
      <c r="BE132" s="202">
        <f>IF(O132="základní",K132,0)</f>
        <v>0</v>
      </c>
      <c r="BF132" s="202">
        <f>IF(O132="snížená",K132,0)</f>
        <v>0</v>
      </c>
      <c r="BG132" s="202">
        <f>IF(O132="zákl. přenesená",K132,0)</f>
        <v>0</v>
      </c>
      <c r="BH132" s="202">
        <f>IF(O132="sníž. přenesená",K132,0)</f>
        <v>0</v>
      </c>
      <c r="BI132" s="202">
        <f>IF(O132="nulová",K132,0)</f>
        <v>0</v>
      </c>
      <c r="BJ132" s="17" t="s">
        <v>83</v>
      </c>
      <c r="BK132" s="202">
        <f>ROUND(P132*H132,2)</f>
        <v>0</v>
      </c>
      <c r="BL132" s="17" t="s">
        <v>141</v>
      </c>
      <c r="BM132" s="201" t="s">
        <v>85</v>
      </c>
    </row>
    <row r="133" spans="1:65" s="2" customFormat="1" ht="29.25">
      <c r="A133" s="34"/>
      <c r="B133" s="35"/>
      <c r="C133" s="36"/>
      <c r="D133" s="203" t="s">
        <v>142</v>
      </c>
      <c r="E133" s="36"/>
      <c r="F133" s="204" t="s">
        <v>138</v>
      </c>
      <c r="G133" s="36"/>
      <c r="H133" s="36"/>
      <c r="I133" s="205"/>
      <c r="J133" s="205"/>
      <c r="K133" s="36"/>
      <c r="L133" s="36"/>
      <c r="M133" s="39"/>
      <c r="N133" s="206"/>
      <c r="O133" s="207"/>
      <c r="P133" s="71"/>
      <c r="Q133" s="71"/>
      <c r="R133" s="71"/>
      <c r="S133" s="71"/>
      <c r="T133" s="71"/>
      <c r="U133" s="71"/>
      <c r="V133" s="71"/>
      <c r="W133" s="71"/>
      <c r="X133" s="72"/>
      <c r="Y133" s="34"/>
      <c r="Z133" s="34"/>
      <c r="AA133" s="34"/>
      <c r="AB133" s="34"/>
      <c r="AC133" s="34"/>
      <c r="AD133" s="34"/>
      <c r="AE133" s="34"/>
      <c r="AT133" s="17" t="s">
        <v>142</v>
      </c>
      <c r="AU133" s="17" t="s">
        <v>85</v>
      </c>
    </row>
    <row r="134" spans="1:65" s="13" customFormat="1" ht="11.25">
      <c r="B134" s="208"/>
      <c r="C134" s="209"/>
      <c r="D134" s="203" t="s">
        <v>143</v>
      </c>
      <c r="E134" s="210" t="s">
        <v>1</v>
      </c>
      <c r="F134" s="211" t="s">
        <v>144</v>
      </c>
      <c r="G134" s="209"/>
      <c r="H134" s="212">
        <v>3.5</v>
      </c>
      <c r="I134" s="213"/>
      <c r="J134" s="213"/>
      <c r="K134" s="209"/>
      <c r="L134" s="209"/>
      <c r="M134" s="214"/>
      <c r="N134" s="215"/>
      <c r="O134" s="216"/>
      <c r="P134" s="216"/>
      <c r="Q134" s="216"/>
      <c r="R134" s="216"/>
      <c r="S134" s="216"/>
      <c r="T134" s="216"/>
      <c r="U134" s="216"/>
      <c r="V134" s="216"/>
      <c r="W134" s="216"/>
      <c r="X134" s="217"/>
      <c r="AT134" s="218" t="s">
        <v>143</v>
      </c>
      <c r="AU134" s="218" t="s">
        <v>85</v>
      </c>
      <c r="AV134" s="13" t="s">
        <v>85</v>
      </c>
      <c r="AW134" s="13" t="s">
        <v>5</v>
      </c>
      <c r="AX134" s="13" t="s">
        <v>76</v>
      </c>
      <c r="AY134" s="218" t="s">
        <v>133</v>
      </c>
    </row>
    <row r="135" spans="1:65" s="14" customFormat="1" ht="11.25">
      <c r="B135" s="219"/>
      <c r="C135" s="220"/>
      <c r="D135" s="203" t="s">
        <v>143</v>
      </c>
      <c r="E135" s="221" t="s">
        <v>1</v>
      </c>
      <c r="F135" s="222" t="s">
        <v>145</v>
      </c>
      <c r="G135" s="220"/>
      <c r="H135" s="223">
        <v>3.5</v>
      </c>
      <c r="I135" s="224"/>
      <c r="J135" s="224"/>
      <c r="K135" s="220"/>
      <c r="L135" s="220"/>
      <c r="M135" s="225"/>
      <c r="N135" s="226"/>
      <c r="O135" s="227"/>
      <c r="P135" s="227"/>
      <c r="Q135" s="227"/>
      <c r="R135" s="227"/>
      <c r="S135" s="227"/>
      <c r="T135" s="227"/>
      <c r="U135" s="227"/>
      <c r="V135" s="227"/>
      <c r="W135" s="227"/>
      <c r="X135" s="228"/>
      <c r="AT135" s="229" t="s">
        <v>143</v>
      </c>
      <c r="AU135" s="229" t="s">
        <v>85</v>
      </c>
      <c r="AV135" s="14" t="s">
        <v>141</v>
      </c>
      <c r="AW135" s="14" t="s">
        <v>5</v>
      </c>
      <c r="AX135" s="14" t="s">
        <v>83</v>
      </c>
      <c r="AY135" s="229" t="s">
        <v>133</v>
      </c>
    </row>
    <row r="136" spans="1:65" s="2" customFormat="1" ht="37.9" customHeight="1">
      <c r="A136" s="34"/>
      <c r="B136" s="35"/>
      <c r="C136" s="189" t="s">
        <v>85</v>
      </c>
      <c r="D136" s="189" t="s">
        <v>136</v>
      </c>
      <c r="E136" s="190" t="s">
        <v>146</v>
      </c>
      <c r="F136" s="191" t="s">
        <v>147</v>
      </c>
      <c r="G136" s="192" t="s">
        <v>148</v>
      </c>
      <c r="H136" s="193">
        <v>0.13700000000000001</v>
      </c>
      <c r="I136" s="194"/>
      <c r="J136" s="194"/>
      <c r="K136" s="195">
        <f>ROUND(P136*H136,2)</f>
        <v>0</v>
      </c>
      <c r="L136" s="191" t="s">
        <v>140</v>
      </c>
      <c r="M136" s="39"/>
      <c r="N136" s="196" t="s">
        <v>1</v>
      </c>
      <c r="O136" s="197" t="s">
        <v>39</v>
      </c>
      <c r="P136" s="198">
        <f>I136+J136</f>
        <v>0</v>
      </c>
      <c r="Q136" s="198">
        <f>ROUND(I136*H136,2)</f>
        <v>0</v>
      </c>
      <c r="R136" s="198">
        <f>ROUND(J136*H136,2)</f>
        <v>0</v>
      </c>
      <c r="S136" s="71"/>
      <c r="T136" s="199">
        <f>S136*H136</f>
        <v>0</v>
      </c>
      <c r="U136" s="199">
        <v>0</v>
      </c>
      <c r="V136" s="199">
        <f>U136*H136</f>
        <v>0</v>
      </c>
      <c r="W136" s="199">
        <v>0</v>
      </c>
      <c r="X136" s="200">
        <f>W136*H136</f>
        <v>0</v>
      </c>
      <c r="Y136" s="34"/>
      <c r="Z136" s="34"/>
      <c r="AA136" s="34"/>
      <c r="AB136" s="34"/>
      <c r="AC136" s="34"/>
      <c r="AD136" s="34"/>
      <c r="AE136" s="34"/>
      <c r="AR136" s="201" t="s">
        <v>141</v>
      </c>
      <c r="AT136" s="201" t="s">
        <v>136</v>
      </c>
      <c r="AU136" s="201" t="s">
        <v>85</v>
      </c>
      <c r="AY136" s="17" t="s">
        <v>133</v>
      </c>
      <c r="BE136" s="202">
        <f>IF(O136="základní",K136,0)</f>
        <v>0</v>
      </c>
      <c r="BF136" s="202">
        <f>IF(O136="snížená",K136,0)</f>
        <v>0</v>
      </c>
      <c r="BG136" s="202">
        <f>IF(O136="zákl. přenesená",K136,0)</f>
        <v>0</v>
      </c>
      <c r="BH136" s="202">
        <f>IF(O136="sníž. přenesená",K136,0)</f>
        <v>0</v>
      </c>
      <c r="BI136" s="202">
        <f>IF(O136="nulová",K136,0)</f>
        <v>0</v>
      </c>
      <c r="BJ136" s="17" t="s">
        <v>83</v>
      </c>
      <c r="BK136" s="202">
        <f>ROUND(P136*H136,2)</f>
        <v>0</v>
      </c>
      <c r="BL136" s="17" t="s">
        <v>141</v>
      </c>
      <c r="BM136" s="201" t="s">
        <v>141</v>
      </c>
    </row>
    <row r="137" spans="1:65" s="2" customFormat="1" ht="19.5">
      <c r="A137" s="34"/>
      <c r="B137" s="35"/>
      <c r="C137" s="36"/>
      <c r="D137" s="203" t="s">
        <v>142</v>
      </c>
      <c r="E137" s="36"/>
      <c r="F137" s="204" t="s">
        <v>147</v>
      </c>
      <c r="G137" s="36"/>
      <c r="H137" s="36"/>
      <c r="I137" s="205"/>
      <c r="J137" s="205"/>
      <c r="K137" s="36"/>
      <c r="L137" s="36"/>
      <c r="M137" s="39"/>
      <c r="N137" s="206"/>
      <c r="O137" s="207"/>
      <c r="P137" s="71"/>
      <c r="Q137" s="71"/>
      <c r="R137" s="71"/>
      <c r="S137" s="71"/>
      <c r="T137" s="71"/>
      <c r="U137" s="71"/>
      <c r="V137" s="71"/>
      <c r="W137" s="71"/>
      <c r="X137" s="72"/>
      <c r="Y137" s="34"/>
      <c r="Z137" s="34"/>
      <c r="AA137" s="34"/>
      <c r="AB137" s="34"/>
      <c r="AC137" s="34"/>
      <c r="AD137" s="34"/>
      <c r="AE137" s="34"/>
      <c r="AT137" s="17" t="s">
        <v>142</v>
      </c>
      <c r="AU137" s="17" t="s">
        <v>85</v>
      </c>
    </row>
    <row r="138" spans="1:65" s="13" customFormat="1" ht="11.25">
      <c r="B138" s="208"/>
      <c r="C138" s="209"/>
      <c r="D138" s="203" t="s">
        <v>143</v>
      </c>
      <c r="E138" s="210" t="s">
        <v>1</v>
      </c>
      <c r="F138" s="211" t="s">
        <v>149</v>
      </c>
      <c r="G138" s="209"/>
      <c r="H138" s="212">
        <v>0.13700000000000001</v>
      </c>
      <c r="I138" s="213"/>
      <c r="J138" s="213"/>
      <c r="K138" s="209"/>
      <c r="L138" s="209"/>
      <c r="M138" s="214"/>
      <c r="N138" s="215"/>
      <c r="O138" s="216"/>
      <c r="P138" s="216"/>
      <c r="Q138" s="216"/>
      <c r="R138" s="216"/>
      <c r="S138" s="216"/>
      <c r="T138" s="216"/>
      <c r="U138" s="216"/>
      <c r="V138" s="216"/>
      <c r="W138" s="216"/>
      <c r="X138" s="217"/>
      <c r="AT138" s="218" t="s">
        <v>143</v>
      </c>
      <c r="AU138" s="218" t="s">
        <v>85</v>
      </c>
      <c r="AV138" s="13" t="s">
        <v>85</v>
      </c>
      <c r="AW138" s="13" t="s">
        <v>5</v>
      </c>
      <c r="AX138" s="13" t="s">
        <v>76</v>
      </c>
      <c r="AY138" s="218" t="s">
        <v>133</v>
      </c>
    </row>
    <row r="139" spans="1:65" s="14" customFormat="1" ht="11.25">
      <c r="B139" s="219"/>
      <c r="C139" s="220"/>
      <c r="D139" s="203" t="s">
        <v>143</v>
      </c>
      <c r="E139" s="221" t="s">
        <v>1</v>
      </c>
      <c r="F139" s="222" t="s">
        <v>145</v>
      </c>
      <c r="G139" s="220"/>
      <c r="H139" s="223">
        <v>0.13700000000000001</v>
      </c>
      <c r="I139" s="224"/>
      <c r="J139" s="224"/>
      <c r="K139" s="220"/>
      <c r="L139" s="220"/>
      <c r="M139" s="225"/>
      <c r="N139" s="226"/>
      <c r="O139" s="227"/>
      <c r="P139" s="227"/>
      <c r="Q139" s="227"/>
      <c r="R139" s="227"/>
      <c r="S139" s="227"/>
      <c r="T139" s="227"/>
      <c r="U139" s="227"/>
      <c r="V139" s="227"/>
      <c r="W139" s="227"/>
      <c r="X139" s="228"/>
      <c r="AT139" s="229" t="s">
        <v>143</v>
      </c>
      <c r="AU139" s="229" t="s">
        <v>85</v>
      </c>
      <c r="AV139" s="14" t="s">
        <v>141</v>
      </c>
      <c r="AW139" s="14" t="s">
        <v>5</v>
      </c>
      <c r="AX139" s="14" t="s">
        <v>83</v>
      </c>
      <c r="AY139" s="229" t="s">
        <v>133</v>
      </c>
    </row>
    <row r="140" spans="1:65" s="2" customFormat="1" ht="37.9" customHeight="1">
      <c r="A140" s="34"/>
      <c r="B140" s="35"/>
      <c r="C140" s="189" t="s">
        <v>150</v>
      </c>
      <c r="D140" s="189" t="s">
        <v>136</v>
      </c>
      <c r="E140" s="190" t="s">
        <v>151</v>
      </c>
      <c r="F140" s="191" t="s">
        <v>152</v>
      </c>
      <c r="G140" s="192" t="s">
        <v>148</v>
      </c>
      <c r="H140" s="193">
        <v>0.13700000000000001</v>
      </c>
      <c r="I140" s="194"/>
      <c r="J140" s="194"/>
      <c r="K140" s="195">
        <f>ROUND(P140*H140,2)</f>
        <v>0</v>
      </c>
      <c r="L140" s="191" t="s">
        <v>140</v>
      </c>
      <c r="M140" s="39"/>
      <c r="N140" s="196" t="s">
        <v>1</v>
      </c>
      <c r="O140" s="197" t="s">
        <v>39</v>
      </c>
      <c r="P140" s="198">
        <f>I140+J140</f>
        <v>0</v>
      </c>
      <c r="Q140" s="198">
        <f>ROUND(I140*H140,2)</f>
        <v>0</v>
      </c>
      <c r="R140" s="198">
        <f>ROUND(J140*H140,2)</f>
        <v>0</v>
      </c>
      <c r="S140" s="71"/>
      <c r="T140" s="199">
        <f>S140*H140</f>
        <v>0</v>
      </c>
      <c r="U140" s="199">
        <v>0</v>
      </c>
      <c r="V140" s="199">
        <f>U140*H140</f>
        <v>0</v>
      </c>
      <c r="W140" s="199">
        <v>0</v>
      </c>
      <c r="X140" s="200">
        <f>W140*H140</f>
        <v>0</v>
      </c>
      <c r="Y140" s="34"/>
      <c r="Z140" s="34"/>
      <c r="AA140" s="34"/>
      <c r="AB140" s="34"/>
      <c r="AC140" s="34"/>
      <c r="AD140" s="34"/>
      <c r="AE140" s="34"/>
      <c r="AR140" s="201" t="s">
        <v>141</v>
      </c>
      <c r="AT140" s="201" t="s">
        <v>136</v>
      </c>
      <c r="AU140" s="201" t="s">
        <v>85</v>
      </c>
      <c r="AY140" s="17" t="s">
        <v>133</v>
      </c>
      <c r="BE140" s="202">
        <f>IF(O140="základní",K140,0)</f>
        <v>0</v>
      </c>
      <c r="BF140" s="202">
        <f>IF(O140="snížená",K140,0)</f>
        <v>0</v>
      </c>
      <c r="BG140" s="202">
        <f>IF(O140="zákl. přenesená",K140,0)</f>
        <v>0</v>
      </c>
      <c r="BH140" s="202">
        <f>IF(O140="sníž. přenesená",K140,0)</f>
        <v>0</v>
      </c>
      <c r="BI140" s="202">
        <f>IF(O140="nulová",K140,0)</f>
        <v>0</v>
      </c>
      <c r="BJ140" s="17" t="s">
        <v>83</v>
      </c>
      <c r="BK140" s="202">
        <f>ROUND(P140*H140,2)</f>
        <v>0</v>
      </c>
      <c r="BL140" s="17" t="s">
        <v>141</v>
      </c>
      <c r="BM140" s="201" t="s">
        <v>153</v>
      </c>
    </row>
    <row r="141" spans="1:65" s="2" customFormat="1" ht="19.5">
      <c r="A141" s="34"/>
      <c r="B141" s="35"/>
      <c r="C141" s="36"/>
      <c r="D141" s="203" t="s">
        <v>142</v>
      </c>
      <c r="E141" s="36"/>
      <c r="F141" s="204" t="s">
        <v>152</v>
      </c>
      <c r="G141" s="36"/>
      <c r="H141" s="36"/>
      <c r="I141" s="205"/>
      <c r="J141" s="205"/>
      <c r="K141" s="36"/>
      <c r="L141" s="36"/>
      <c r="M141" s="39"/>
      <c r="N141" s="206"/>
      <c r="O141" s="207"/>
      <c r="P141" s="71"/>
      <c r="Q141" s="71"/>
      <c r="R141" s="71"/>
      <c r="S141" s="71"/>
      <c r="T141" s="71"/>
      <c r="U141" s="71"/>
      <c r="V141" s="71"/>
      <c r="W141" s="71"/>
      <c r="X141" s="72"/>
      <c r="Y141" s="34"/>
      <c r="Z141" s="34"/>
      <c r="AA141" s="34"/>
      <c r="AB141" s="34"/>
      <c r="AC141" s="34"/>
      <c r="AD141" s="34"/>
      <c r="AE141" s="34"/>
      <c r="AT141" s="17" t="s">
        <v>142</v>
      </c>
      <c r="AU141" s="17" t="s">
        <v>85</v>
      </c>
    </row>
    <row r="142" spans="1:65" s="2" customFormat="1" ht="44.25" customHeight="1">
      <c r="A142" s="34"/>
      <c r="B142" s="35"/>
      <c r="C142" s="189" t="s">
        <v>141</v>
      </c>
      <c r="D142" s="189" t="s">
        <v>136</v>
      </c>
      <c r="E142" s="190" t="s">
        <v>154</v>
      </c>
      <c r="F142" s="191" t="s">
        <v>155</v>
      </c>
      <c r="G142" s="192" t="s">
        <v>148</v>
      </c>
      <c r="H142" s="193">
        <v>0.13700000000000001</v>
      </c>
      <c r="I142" s="194"/>
      <c r="J142" s="194"/>
      <c r="K142" s="195">
        <f>ROUND(P142*H142,2)</f>
        <v>0</v>
      </c>
      <c r="L142" s="191" t="s">
        <v>140</v>
      </c>
      <c r="M142" s="39"/>
      <c r="N142" s="196" t="s">
        <v>1</v>
      </c>
      <c r="O142" s="197" t="s">
        <v>39</v>
      </c>
      <c r="P142" s="198">
        <f>I142+J142</f>
        <v>0</v>
      </c>
      <c r="Q142" s="198">
        <f>ROUND(I142*H142,2)</f>
        <v>0</v>
      </c>
      <c r="R142" s="198">
        <f>ROUND(J142*H142,2)</f>
        <v>0</v>
      </c>
      <c r="S142" s="71"/>
      <c r="T142" s="199">
        <f>S142*H142</f>
        <v>0</v>
      </c>
      <c r="U142" s="199">
        <v>0</v>
      </c>
      <c r="V142" s="199">
        <f>U142*H142</f>
        <v>0</v>
      </c>
      <c r="W142" s="199">
        <v>0</v>
      </c>
      <c r="X142" s="200">
        <f>W142*H142</f>
        <v>0</v>
      </c>
      <c r="Y142" s="34"/>
      <c r="Z142" s="34"/>
      <c r="AA142" s="34"/>
      <c r="AB142" s="34"/>
      <c r="AC142" s="34"/>
      <c r="AD142" s="34"/>
      <c r="AE142" s="34"/>
      <c r="AR142" s="201" t="s">
        <v>141</v>
      </c>
      <c r="AT142" s="201" t="s">
        <v>136</v>
      </c>
      <c r="AU142" s="201" t="s">
        <v>85</v>
      </c>
      <c r="AY142" s="17" t="s">
        <v>133</v>
      </c>
      <c r="BE142" s="202">
        <f>IF(O142="základní",K142,0)</f>
        <v>0</v>
      </c>
      <c r="BF142" s="202">
        <f>IF(O142="snížená",K142,0)</f>
        <v>0</v>
      </c>
      <c r="BG142" s="202">
        <f>IF(O142="zákl. přenesená",K142,0)</f>
        <v>0</v>
      </c>
      <c r="BH142" s="202">
        <f>IF(O142="sníž. přenesená",K142,0)</f>
        <v>0</v>
      </c>
      <c r="BI142" s="202">
        <f>IF(O142="nulová",K142,0)</f>
        <v>0</v>
      </c>
      <c r="BJ142" s="17" t="s">
        <v>83</v>
      </c>
      <c r="BK142" s="202">
        <f>ROUND(P142*H142,2)</f>
        <v>0</v>
      </c>
      <c r="BL142" s="17" t="s">
        <v>141</v>
      </c>
      <c r="BM142" s="201" t="s">
        <v>156</v>
      </c>
    </row>
    <row r="143" spans="1:65" s="2" customFormat="1" ht="29.25">
      <c r="A143" s="34"/>
      <c r="B143" s="35"/>
      <c r="C143" s="36"/>
      <c r="D143" s="203" t="s">
        <v>142</v>
      </c>
      <c r="E143" s="36"/>
      <c r="F143" s="204" t="s">
        <v>155</v>
      </c>
      <c r="G143" s="36"/>
      <c r="H143" s="36"/>
      <c r="I143" s="205"/>
      <c r="J143" s="205"/>
      <c r="K143" s="36"/>
      <c r="L143" s="36"/>
      <c r="M143" s="39"/>
      <c r="N143" s="206"/>
      <c r="O143" s="207"/>
      <c r="P143" s="71"/>
      <c r="Q143" s="71"/>
      <c r="R143" s="71"/>
      <c r="S143" s="71"/>
      <c r="T143" s="71"/>
      <c r="U143" s="71"/>
      <c r="V143" s="71"/>
      <c r="W143" s="71"/>
      <c r="X143" s="72"/>
      <c r="Y143" s="34"/>
      <c r="Z143" s="34"/>
      <c r="AA143" s="34"/>
      <c r="AB143" s="34"/>
      <c r="AC143" s="34"/>
      <c r="AD143" s="34"/>
      <c r="AE143" s="34"/>
      <c r="AT143" s="17" t="s">
        <v>142</v>
      </c>
      <c r="AU143" s="17" t="s">
        <v>85</v>
      </c>
    </row>
    <row r="144" spans="1:65" s="2" customFormat="1" ht="49.15" customHeight="1">
      <c r="A144" s="34"/>
      <c r="B144" s="35"/>
      <c r="C144" s="189" t="s">
        <v>157</v>
      </c>
      <c r="D144" s="189" t="s">
        <v>136</v>
      </c>
      <c r="E144" s="190" t="s">
        <v>158</v>
      </c>
      <c r="F144" s="191" t="s">
        <v>159</v>
      </c>
      <c r="G144" s="192" t="s">
        <v>148</v>
      </c>
      <c r="H144" s="193">
        <v>0.13700000000000001</v>
      </c>
      <c r="I144" s="194"/>
      <c r="J144" s="194"/>
      <c r="K144" s="195">
        <f>ROUND(P144*H144,2)</f>
        <v>0</v>
      </c>
      <c r="L144" s="191" t="s">
        <v>140</v>
      </c>
      <c r="M144" s="39"/>
      <c r="N144" s="196" t="s">
        <v>1</v>
      </c>
      <c r="O144" s="197" t="s">
        <v>39</v>
      </c>
      <c r="P144" s="198">
        <f>I144+J144</f>
        <v>0</v>
      </c>
      <c r="Q144" s="198">
        <f>ROUND(I144*H144,2)</f>
        <v>0</v>
      </c>
      <c r="R144" s="198">
        <f>ROUND(J144*H144,2)</f>
        <v>0</v>
      </c>
      <c r="S144" s="71"/>
      <c r="T144" s="199">
        <f>S144*H144</f>
        <v>0</v>
      </c>
      <c r="U144" s="199">
        <v>0</v>
      </c>
      <c r="V144" s="199">
        <f>U144*H144</f>
        <v>0</v>
      </c>
      <c r="W144" s="199">
        <v>0</v>
      </c>
      <c r="X144" s="200">
        <f>W144*H144</f>
        <v>0</v>
      </c>
      <c r="Y144" s="34"/>
      <c r="Z144" s="34"/>
      <c r="AA144" s="34"/>
      <c r="AB144" s="34"/>
      <c r="AC144" s="34"/>
      <c r="AD144" s="34"/>
      <c r="AE144" s="34"/>
      <c r="AR144" s="201" t="s">
        <v>141</v>
      </c>
      <c r="AT144" s="201" t="s">
        <v>136</v>
      </c>
      <c r="AU144" s="201" t="s">
        <v>85</v>
      </c>
      <c r="AY144" s="17" t="s">
        <v>133</v>
      </c>
      <c r="BE144" s="202">
        <f>IF(O144="základní",K144,0)</f>
        <v>0</v>
      </c>
      <c r="BF144" s="202">
        <f>IF(O144="snížená",K144,0)</f>
        <v>0</v>
      </c>
      <c r="BG144" s="202">
        <f>IF(O144="zákl. přenesená",K144,0)</f>
        <v>0</v>
      </c>
      <c r="BH144" s="202">
        <f>IF(O144="sníž. přenesená",K144,0)</f>
        <v>0</v>
      </c>
      <c r="BI144" s="202">
        <f>IF(O144="nulová",K144,0)</f>
        <v>0</v>
      </c>
      <c r="BJ144" s="17" t="s">
        <v>83</v>
      </c>
      <c r="BK144" s="202">
        <f>ROUND(P144*H144,2)</f>
        <v>0</v>
      </c>
      <c r="BL144" s="17" t="s">
        <v>141</v>
      </c>
      <c r="BM144" s="201" t="s">
        <v>160</v>
      </c>
    </row>
    <row r="145" spans="1:65" s="2" customFormat="1" ht="29.25">
      <c r="A145" s="34"/>
      <c r="B145" s="35"/>
      <c r="C145" s="36"/>
      <c r="D145" s="203" t="s">
        <v>142</v>
      </c>
      <c r="E145" s="36"/>
      <c r="F145" s="204" t="s">
        <v>159</v>
      </c>
      <c r="G145" s="36"/>
      <c r="H145" s="36"/>
      <c r="I145" s="205"/>
      <c r="J145" s="205"/>
      <c r="K145" s="36"/>
      <c r="L145" s="36"/>
      <c r="M145" s="39"/>
      <c r="N145" s="206"/>
      <c r="O145" s="207"/>
      <c r="P145" s="71"/>
      <c r="Q145" s="71"/>
      <c r="R145" s="71"/>
      <c r="S145" s="71"/>
      <c r="T145" s="71"/>
      <c r="U145" s="71"/>
      <c r="V145" s="71"/>
      <c r="W145" s="71"/>
      <c r="X145" s="72"/>
      <c r="Y145" s="34"/>
      <c r="Z145" s="34"/>
      <c r="AA145" s="34"/>
      <c r="AB145" s="34"/>
      <c r="AC145" s="34"/>
      <c r="AD145" s="34"/>
      <c r="AE145" s="34"/>
      <c r="AT145" s="17" t="s">
        <v>142</v>
      </c>
      <c r="AU145" s="17" t="s">
        <v>85</v>
      </c>
    </row>
    <row r="146" spans="1:65" s="12" customFormat="1" ht="22.9" customHeight="1">
      <c r="B146" s="172"/>
      <c r="C146" s="173"/>
      <c r="D146" s="174" t="s">
        <v>75</v>
      </c>
      <c r="E146" s="187" t="s">
        <v>161</v>
      </c>
      <c r="F146" s="187" t="s">
        <v>162</v>
      </c>
      <c r="G146" s="173"/>
      <c r="H146" s="173"/>
      <c r="I146" s="176"/>
      <c r="J146" s="176"/>
      <c r="K146" s="188">
        <f>BK146</f>
        <v>0</v>
      </c>
      <c r="L146" s="173"/>
      <c r="M146" s="178"/>
      <c r="N146" s="179"/>
      <c r="O146" s="180"/>
      <c r="P146" s="180"/>
      <c r="Q146" s="181">
        <f>SUM(Q147:Q148)</f>
        <v>0</v>
      </c>
      <c r="R146" s="181">
        <f>SUM(R147:R148)</f>
        <v>0</v>
      </c>
      <c r="S146" s="180"/>
      <c r="T146" s="182">
        <f>SUM(T147:T148)</f>
        <v>0</v>
      </c>
      <c r="U146" s="180"/>
      <c r="V146" s="182">
        <f>SUM(V147:V148)</f>
        <v>0</v>
      </c>
      <c r="W146" s="180"/>
      <c r="X146" s="183">
        <f>SUM(X147:X148)</f>
        <v>0</v>
      </c>
      <c r="AR146" s="184" t="s">
        <v>83</v>
      </c>
      <c r="AT146" s="185" t="s">
        <v>75</v>
      </c>
      <c r="AU146" s="185" t="s">
        <v>83</v>
      </c>
      <c r="AY146" s="184" t="s">
        <v>133</v>
      </c>
      <c r="BK146" s="186">
        <f>SUM(BK147:BK148)</f>
        <v>0</v>
      </c>
    </row>
    <row r="147" spans="1:65" s="2" customFormat="1" ht="55.5" customHeight="1">
      <c r="A147" s="34"/>
      <c r="B147" s="35"/>
      <c r="C147" s="189" t="s">
        <v>153</v>
      </c>
      <c r="D147" s="189" t="s">
        <v>136</v>
      </c>
      <c r="E147" s="190" t="s">
        <v>163</v>
      </c>
      <c r="F147" s="191" t="s">
        <v>164</v>
      </c>
      <c r="G147" s="192" t="s">
        <v>148</v>
      </c>
      <c r="H147" s="193">
        <v>1.9E-2</v>
      </c>
      <c r="I147" s="194"/>
      <c r="J147" s="194"/>
      <c r="K147" s="195">
        <f>ROUND(P147*H147,2)</f>
        <v>0</v>
      </c>
      <c r="L147" s="191" t="s">
        <v>140</v>
      </c>
      <c r="M147" s="39"/>
      <c r="N147" s="196" t="s">
        <v>1</v>
      </c>
      <c r="O147" s="197" t="s">
        <v>39</v>
      </c>
      <c r="P147" s="198">
        <f>I147+J147</f>
        <v>0</v>
      </c>
      <c r="Q147" s="198">
        <f>ROUND(I147*H147,2)</f>
        <v>0</v>
      </c>
      <c r="R147" s="198">
        <f>ROUND(J147*H147,2)</f>
        <v>0</v>
      </c>
      <c r="S147" s="71"/>
      <c r="T147" s="199">
        <f>S147*H147</f>
        <v>0</v>
      </c>
      <c r="U147" s="199">
        <v>0</v>
      </c>
      <c r="V147" s="199">
        <f>U147*H147</f>
        <v>0</v>
      </c>
      <c r="W147" s="199">
        <v>0</v>
      </c>
      <c r="X147" s="200">
        <f>W147*H147</f>
        <v>0</v>
      </c>
      <c r="Y147" s="34"/>
      <c r="Z147" s="34"/>
      <c r="AA147" s="34"/>
      <c r="AB147" s="34"/>
      <c r="AC147" s="34"/>
      <c r="AD147" s="34"/>
      <c r="AE147" s="34"/>
      <c r="AR147" s="201" t="s">
        <v>141</v>
      </c>
      <c r="AT147" s="201" t="s">
        <v>136</v>
      </c>
      <c r="AU147" s="201" t="s">
        <v>85</v>
      </c>
      <c r="AY147" s="17" t="s">
        <v>133</v>
      </c>
      <c r="BE147" s="202">
        <f>IF(O147="základní",K147,0)</f>
        <v>0</v>
      </c>
      <c r="BF147" s="202">
        <f>IF(O147="snížená",K147,0)</f>
        <v>0</v>
      </c>
      <c r="BG147" s="202">
        <f>IF(O147="zákl. přenesená",K147,0)</f>
        <v>0</v>
      </c>
      <c r="BH147" s="202">
        <f>IF(O147="sníž. přenesená",K147,0)</f>
        <v>0</v>
      </c>
      <c r="BI147" s="202">
        <f>IF(O147="nulová",K147,0)</f>
        <v>0</v>
      </c>
      <c r="BJ147" s="17" t="s">
        <v>83</v>
      </c>
      <c r="BK147" s="202">
        <f>ROUND(P147*H147,2)</f>
        <v>0</v>
      </c>
      <c r="BL147" s="17" t="s">
        <v>141</v>
      </c>
      <c r="BM147" s="201" t="s">
        <v>9</v>
      </c>
    </row>
    <row r="148" spans="1:65" s="2" customFormat="1" ht="39">
      <c r="A148" s="34"/>
      <c r="B148" s="35"/>
      <c r="C148" s="36"/>
      <c r="D148" s="203" t="s">
        <v>142</v>
      </c>
      <c r="E148" s="36"/>
      <c r="F148" s="204" t="s">
        <v>164</v>
      </c>
      <c r="G148" s="36"/>
      <c r="H148" s="36"/>
      <c r="I148" s="205"/>
      <c r="J148" s="205"/>
      <c r="K148" s="36"/>
      <c r="L148" s="36"/>
      <c r="M148" s="39"/>
      <c r="N148" s="206"/>
      <c r="O148" s="207"/>
      <c r="P148" s="71"/>
      <c r="Q148" s="71"/>
      <c r="R148" s="71"/>
      <c r="S148" s="71"/>
      <c r="T148" s="71"/>
      <c r="U148" s="71"/>
      <c r="V148" s="71"/>
      <c r="W148" s="71"/>
      <c r="X148" s="72"/>
      <c r="Y148" s="34"/>
      <c r="Z148" s="34"/>
      <c r="AA148" s="34"/>
      <c r="AB148" s="34"/>
      <c r="AC148" s="34"/>
      <c r="AD148" s="34"/>
      <c r="AE148" s="34"/>
      <c r="AT148" s="17" t="s">
        <v>142</v>
      </c>
      <c r="AU148" s="17" t="s">
        <v>85</v>
      </c>
    </row>
    <row r="149" spans="1:65" s="12" customFormat="1" ht="25.9" customHeight="1">
      <c r="B149" s="172"/>
      <c r="C149" s="173"/>
      <c r="D149" s="174" t="s">
        <v>75</v>
      </c>
      <c r="E149" s="175" t="s">
        <v>165</v>
      </c>
      <c r="F149" s="175" t="s">
        <v>166</v>
      </c>
      <c r="G149" s="173"/>
      <c r="H149" s="173"/>
      <c r="I149" s="176"/>
      <c r="J149" s="176"/>
      <c r="K149" s="177">
        <f>BK149</f>
        <v>0</v>
      </c>
      <c r="L149" s="173"/>
      <c r="M149" s="178"/>
      <c r="N149" s="179"/>
      <c r="O149" s="180"/>
      <c r="P149" s="180"/>
      <c r="Q149" s="181">
        <f>Q150+Q183+Q188+Q195+Q382+Q399+Q425</f>
        <v>0</v>
      </c>
      <c r="R149" s="181">
        <f>R150+R183+R188+R195+R382+R399+R425</f>
        <v>0</v>
      </c>
      <c r="S149" s="180"/>
      <c r="T149" s="182">
        <f>T150+T183+T188+T195+T382+T399+T425</f>
        <v>0</v>
      </c>
      <c r="U149" s="180"/>
      <c r="V149" s="182">
        <f>V150+V183+V188+V195+V382+V399+V425</f>
        <v>0</v>
      </c>
      <c r="W149" s="180"/>
      <c r="X149" s="183">
        <f>X150+X183+X188+X195+X382+X399+X425</f>
        <v>0</v>
      </c>
      <c r="AR149" s="184" t="s">
        <v>85</v>
      </c>
      <c r="AT149" s="185" t="s">
        <v>75</v>
      </c>
      <c r="AU149" s="185" t="s">
        <v>76</v>
      </c>
      <c r="AY149" s="184" t="s">
        <v>133</v>
      </c>
      <c r="BK149" s="186">
        <f>BK150+BK183+BK188+BK195+BK382+BK399+BK425</f>
        <v>0</v>
      </c>
    </row>
    <row r="150" spans="1:65" s="12" customFormat="1" ht="22.9" customHeight="1">
      <c r="B150" s="172"/>
      <c r="C150" s="173"/>
      <c r="D150" s="174" t="s">
        <v>75</v>
      </c>
      <c r="E150" s="187" t="s">
        <v>167</v>
      </c>
      <c r="F150" s="187" t="s">
        <v>168</v>
      </c>
      <c r="G150" s="173"/>
      <c r="H150" s="173"/>
      <c r="I150" s="176"/>
      <c r="J150" s="176"/>
      <c r="K150" s="188">
        <f>BK150</f>
        <v>0</v>
      </c>
      <c r="L150" s="173"/>
      <c r="M150" s="178"/>
      <c r="N150" s="179"/>
      <c r="O150" s="180"/>
      <c r="P150" s="180"/>
      <c r="Q150" s="181">
        <f>SUM(Q151:Q182)</f>
        <v>0</v>
      </c>
      <c r="R150" s="181">
        <f>SUM(R151:R182)</f>
        <v>0</v>
      </c>
      <c r="S150" s="180"/>
      <c r="T150" s="182">
        <f>SUM(T151:T182)</f>
        <v>0</v>
      </c>
      <c r="U150" s="180"/>
      <c r="V150" s="182">
        <f>SUM(V151:V182)</f>
        <v>0</v>
      </c>
      <c r="W150" s="180"/>
      <c r="X150" s="183">
        <f>SUM(X151:X182)</f>
        <v>0</v>
      </c>
      <c r="AR150" s="184" t="s">
        <v>85</v>
      </c>
      <c r="AT150" s="185" t="s">
        <v>75</v>
      </c>
      <c r="AU150" s="185" t="s">
        <v>83</v>
      </c>
      <c r="AY150" s="184" t="s">
        <v>133</v>
      </c>
      <c r="BK150" s="186">
        <f>SUM(BK151:BK182)</f>
        <v>0</v>
      </c>
    </row>
    <row r="151" spans="1:65" s="2" customFormat="1" ht="24">
      <c r="A151" s="34"/>
      <c r="B151" s="35"/>
      <c r="C151" s="189" t="s">
        <v>169</v>
      </c>
      <c r="D151" s="189" t="s">
        <v>136</v>
      </c>
      <c r="E151" s="190" t="s">
        <v>170</v>
      </c>
      <c r="F151" s="191" t="s">
        <v>171</v>
      </c>
      <c r="G151" s="192" t="s">
        <v>139</v>
      </c>
      <c r="H151" s="193">
        <v>11</v>
      </c>
      <c r="I151" s="194"/>
      <c r="J151" s="194"/>
      <c r="K151" s="195">
        <f>ROUND(P151*H151,2)</f>
        <v>0</v>
      </c>
      <c r="L151" s="191" t="s">
        <v>140</v>
      </c>
      <c r="M151" s="39"/>
      <c r="N151" s="196" t="s">
        <v>1</v>
      </c>
      <c r="O151" s="197" t="s">
        <v>39</v>
      </c>
      <c r="P151" s="198">
        <f>I151+J151</f>
        <v>0</v>
      </c>
      <c r="Q151" s="198">
        <f>ROUND(I151*H151,2)</f>
        <v>0</v>
      </c>
      <c r="R151" s="198">
        <f>ROUND(J151*H151,2)</f>
        <v>0</v>
      </c>
      <c r="S151" s="71"/>
      <c r="T151" s="199">
        <f>S151*H151</f>
        <v>0</v>
      </c>
      <c r="U151" s="199">
        <v>0</v>
      </c>
      <c r="V151" s="199">
        <f>U151*H151</f>
        <v>0</v>
      </c>
      <c r="W151" s="199">
        <v>0</v>
      </c>
      <c r="X151" s="200">
        <f>W151*H151</f>
        <v>0</v>
      </c>
      <c r="Y151" s="34"/>
      <c r="Z151" s="34"/>
      <c r="AA151" s="34"/>
      <c r="AB151" s="34"/>
      <c r="AC151" s="34"/>
      <c r="AD151" s="34"/>
      <c r="AE151" s="34"/>
      <c r="AR151" s="201" t="s">
        <v>172</v>
      </c>
      <c r="AT151" s="201" t="s">
        <v>136</v>
      </c>
      <c r="AU151" s="201" t="s">
        <v>85</v>
      </c>
      <c r="AY151" s="17" t="s">
        <v>133</v>
      </c>
      <c r="BE151" s="202">
        <f>IF(O151="základní",K151,0)</f>
        <v>0</v>
      </c>
      <c r="BF151" s="202">
        <f>IF(O151="snížená",K151,0)</f>
        <v>0</v>
      </c>
      <c r="BG151" s="202">
        <f>IF(O151="zákl. přenesená",K151,0)</f>
        <v>0</v>
      </c>
      <c r="BH151" s="202">
        <f>IF(O151="sníž. přenesená",K151,0)</f>
        <v>0</v>
      </c>
      <c r="BI151" s="202">
        <f>IF(O151="nulová",K151,0)</f>
        <v>0</v>
      </c>
      <c r="BJ151" s="17" t="s">
        <v>83</v>
      </c>
      <c r="BK151" s="202">
        <f>ROUND(P151*H151,2)</f>
        <v>0</v>
      </c>
      <c r="BL151" s="17" t="s">
        <v>172</v>
      </c>
      <c r="BM151" s="201" t="s">
        <v>173</v>
      </c>
    </row>
    <row r="152" spans="1:65" s="2" customFormat="1" ht="11.25">
      <c r="A152" s="34"/>
      <c r="B152" s="35"/>
      <c r="C152" s="36"/>
      <c r="D152" s="203" t="s">
        <v>142</v>
      </c>
      <c r="E152" s="36"/>
      <c r="F152" s="204" t="s">
        <v>171</v>
      </c>
      <c r="G152" s="36"/>
      <c r="H152" s="36"/>
      <c r="I152" s="205"/>
      <c r="J152" s="205"/>
      <c r="K152" s="36"/>
      <c r="L152" s="36"/>
      <c r="M152" s="39"/>
      <c r="N152" s="206"/>
      <c r="O152" s="207"/>
      <c r="P152" s="71"/>
      <c r="Q152" s="71"/>
      <c r="R152" s="71"/>
      <c r="S152" s="71"/>
      <c r="T152" s="71"/>
      <c r="U152" s="71"/>
      <c r="V152" s="71"/>
      <c r="W152" s="71"/>
      <c r="X152" s="72"/>
      <c r="Y152" s="34"/>
      <c r="Z152" s="34"/>
      <c r="AA152" s="34"/>
      <c r="AB152" s="34"/>
      <c r="AC152" s="34"/>
      <c r="AD152" s="34"/>
      <c r="AE152" s="34"/>
      <c r="AT152" s="17" t="s">
        <v>142</v>
      </c>
      <c r="AU152" s="17" t="s">
        <v>85</v>
      </c>
    </row>
    <row r="153" spans="1:65" s="2" customFormat="1" ht="24.2" customHeight="1">
      <c r="A153" s="34"/>
      <c r="B153" s="35"/>
      <c r="C153" s="189" t="s">
        <v>156</v>
      </c>
      <c r="D153" s="189" t="s">
        <v>136</v>
      </c>
      <c r="E153" s="190" t="s">
        <v>174</v>
      </c>
      <c r="F153" s="191" t="s">
        <v>175</v>
      </c>
      <c r="G153" s="192" t="s">
        <v>176</v>
      </c>
      <c r="H153" s="193">
        <v>2</v>
      </c>
      <c r="I153" s="194"/>
      <c r="J153" s="194"/>
      <c r="K153" s="195">
        <f>ROUND(P153*H153,2)</f>
        <v>0</v>
      </c>
      <c r="L153" s="191" t="s">
        <v>140</v>
      </c>
      <c r="M153" s="39"/>
      <c r="N153" s="196" t="s">
        <v>1</v>
      </c>
      <c r="O153" s="197" t="s">
        <v>39</v>
      </c>
      <c r="P153" s="198">
        <f>I153+J153</f>
        <v>0</v>
      </c>
      <c r="Q153" s="198">
        <f>ROUND(I153*H153,2)</f>
        <v>0</v>
      </c>
      <c r="R153" s="198">
        <f>ROUND(J153*H153,2)</f>
        <v>0</v>
      </c>
      <c r="S153" s="71"/>
      <c r="T153" s="199">
        <f>S153*H153</f>
        <v>0</v>
      </c>
      <c r="U153" s="199">
        <v>0</v>
      </c>
      <c r="V153" s="199">
        <f>U153*H153</f>
        <v>0</v>
      </c>
      <c r="W153" s="199">
        <v>0</v>
      </c>
      <c r="X153" s="200">
        <f>W153*H153</f>
        <v>0</v>
      </c>
      <c r="Y153" s="34"/>
      <c r="Z153" s="34"/>
      <c r="AA153" s="34"/>
      <c r="AB153" s="34"/>
      <c r="AC153" s="34"/>
      <c r="AD153" s="34"/>
      <c r="AE153" s="34"/>
      <c r="AR153" s="201" t="s">
        <v>172</v>
      </c>
      <c r="AT153" s="201" t="s">
        <v>136</v>
      </c>
      <c r="AU153" s="201" t="s">
        <v>85</v>
      </c>
      <c r="AY153" s="17" t="s">
        <v>133</v>
      </c>
      <c r="BE153" s="202">
        <f>IF(O153="základní",K153,0)</f>
        <v>0</v>
      </c>
      <c r="BF153" s="202">
        <f>IF(O153="snížená",K153,0)</f>
        <v>0</v>
      </c>
      <c r="BG153" s="202">
        <f>IF(O153="zákl. přenesená",K153,0)</f>
        <v>0</v>
      </c>
      <c r="BH153" s="202">
        <f>IF(O153="sníž. přenesená",K153,0)</f>
        <v>0</v>
      </c>
      <c r="BI153" s="202">
        <f>IF(O153="nulová",K153,0)</f>
        <v>0</v>
      </c>
      <c r="BJ153" s="17" t="s">
        <v>83</v>
      </c>
      <c r="BK153" s="202">
        <f>ROUND(P153*H153,2)</f>
        <v>0</v>
      </c>
      <c r="BL153" s="17" t="s">
        <v>172</v>
      </c>
      <c r="BM153" s="201" t="s">
        <v>172</v>
      </c>
    </row>
    <row r="154" spans="1:65" s="2" customFormat="1" ht="11.25">
      <c r="A154" s="34"/>
      <c r="B154" s="35"/>
      <c r="C154" s="36"/>
      <c r="D154" s="203" t="s">
        <v>142</v>
      </c>
      <c r="E154" s="36"/>
      <c r="F154" s="204" t="s">
        <v>175</v>
      </c>
      <c r="G154" s="36"/>
      <c r="H154" s="36"/>
      <c r="I154" s="205"/>
      <c r="J154" s="205"/>
      <c r="K154" s="36"/>
      <c r="L154" s="36"/>
      <c r="M154" s="39"/>
      <c r="N154" s="206"/>
      <c r="O154" s="207"/>
      <c r="P154" s="71"/>
      <c r="Q154" s="71"/>
      <c r="R154" s="71"/>
      <c r="S154" s="71"/>
      <c r="T154" s="71"/>
      <c r="U154" s="71"/>
      <c r="V154" s="71"/>
      <c r="W154" s="71"/>
      <c r="X154" s="72"/>
      <c r="Y154" s="34"/>
      <c r="Z154" s="34"/>
      <c r="AA154" s="34"/>
      <c r="AB154" s="34"/>
      <c r="AC154" s="34"/>
      <c r="AD154" s="34"/>
      <c r="AE154" s="34"/>
      <c r="AT154" s="17" t="s">
        <v>142</v>
      </c>
      <c r="AU154" s="17" t="s">
        <v>85</v>
      </c>
    </row>
    <row r="155" spans="1:65" s="2" customFormat="1" ht="37.9" customHeight="1">
      <c r="A155" s="34"/>
      <c r="B155" s="35"/>
      <c r="C155" s="189" t="s">
        <v>177</v>
      </c>
      <c r="D155" s="189" t="s">
        <v>136</v>
      </c>
      <c r="E155" s="190" t="s">
        <v>146</v>
      </c>
      <c r="F155" s="191" t="s">
        <v>147</v>
      </c>
      <c r="G155" s="192" t="s">
        <v>148</v>
      </c>
      <c r="H155" s="193">
        <v>0.03</v>
      </c>
      <c r="I155" s="194"/>
      <c r="J155" s="194"/>
      <c r="K155" s="195">
        <f>ROUND(P155*H155,2)</f>
        <v>0</v>
      </c>
      <c r="L155" s="191" t="s">
        <v>140</v>
      </c>
      <c r="M155" s="39"/>
      <c r="N155" s="196" t="s">
        <v>1</v>
      </c>
      <c r="O155" s="197" t="s">
        <v>39</v>
      </c>
      <c r="P155" s="198">
        <f>I155+J155</f>
        <v>0</v>
      </c>
      <c r="Q155" s="198">
        <f>ROUND(I155*H155,2)</f>
        <v>0</v>
      </c>
      <c r="R155" s="198">
        <f>ROUND(J155*H155,2)</f>
        <v>0</v>
      </c>
      <c r="S155" s="71"/>
      <c r="T155" s="199">
        <f>S155*H155</f>
        <v>0</v>
      </c>
      <c r="U155" s="199">
        <v>0</v>
      </c>
      <c r="V155" s="199">
        <f>U155*H155</f>
        <v>0</v>
      </c>
      <c r="W155" s="199">
        <v>0</v>
      </c>
      <c r="X155" s="200">
        <f>W155*H155</f>
        <v>0</v>
      </c>
      <c r="Y155" s="34"/>
      <c r="Z155" s="34"/>
      <c r="AA155" s="34"/>
      <c r="AB155" s="34"/>
      <c r="AC155" s="34"/>
      <c r="AD155" s="34"/>
      <c r="AE155" s="34"/>
      <c r="AR155" s="201" t="s">
        <v>172</v>
      </c>
      <c r="AT155" s="201" t="s">
        <v>136</v>
      </c>
      <c r="AU155" s="201" t="s">
        <v>85</v>
      </c>
      <c r="AY155" s="17" t="s">
        <v>133</v>
      </c>
      <c r="BE155" s="202">
        <f>IF(O155="základní",K155,0)</f>
        <v>0</v>
      </c>
      <c r="BF155" s="202">
        <f>IF(O155="snížená",K155,0)</f>
        <v>0</v>
      </c>
      <c r="BG155" s="202">
        <f>IF(O155="zákl. přenesená",K155,0)</f>
        <v>0</v>
      </c>
      <c r="BH155" s="202">
        <f>IF(O155="sníž. přenesená",K155,0)</f>
        <v>0</v>
      </c>
      <c r="BI155" s="202">
        <f>IF(O155="nulová",K155,0)</f>
        <v>0</v>
      </c>
      <c r="BJ155" s="17" t="s">
        <v>83</v>
      </c>
      <c r="BK155" s="202">
        <f>ROUND(P155*H155,2)</f>
        <v>0</v>
      </c>
      <c r="BL155" s="17" t="s">
        <v>172</v>
      </c>
      <c r="BM155" s="201" t="s">
        <v>178</v>
      </c>
    </row>
    <row r="156" spans="1:65" s="2" customFormat="1" ht="19.5">
      <c r="A156" s="34"/>
      <c r="B156" s="35"/>
      <c r="C156" s="36"/>
      <c r="D156" s="203" t="s">
        <v>142</v>
      </c>
      <c r="E156" s="36"/>
      <c r="F156" s="204" t="s">
        <v>147</v>
      </c>
      <c r="G156" s="36"/>
      <c r="H156" s="36"/>
      <c r="I156" s="205"/>
      <c r="J156" s="205"/>
      <c r="K156" s="36"/>
      <c r="L156" s="36"/>
      <c r="M156" s="39"/>
      <c r="N156" s="206"/>
      <c r="O156" s="207"/>
      <c r="P156" s="71"/>
      <c r="Q156" s="71"/>
      <c r="R156" s="71"/>
      <c r="S156" s="71"/>
      <c r="T156" s="71"/>
      <c r="U156" s="71"/>
      <c r="V156" s="71"/>
      <c r="W156" s="71"/>
      <c r="X156" s="72"/>
      <c r="Y156" s="34"/>
      <c r="Z156" s="34"/>
      <c r="AA156" s="34"/>
      <c r="AB156" s="34"/>
      <c r="AC156" s="34"/>
      <c r="AD156" s="34"/>
      <c r="AE156" s="34"/>
      <c r="AT156" s="17" t="s">
        <v>142</v>
      </c>
      <c r="AU156" s="17" t="s">
        <v>85</v>
      </c>
    </row>
    <row r="157" spans="1:65" s="2" customFormat="1" ht="37.9" customHeight="1">
      <c r="A157" s="34"/>
      <c r="B157" s="35"/>
      <c r="C157" s="189" t="s">
        <v>160</v>
      </c>
      <c r="D157" s="189" t="s">
        <v>136</v>
      </c>
      <c r="E157" s="190" t="s">
        <v>151</v>
      </c>
      <c r="F157" s="191" t="s">
        <v>152</v>
      </c>
      <c r="G157" s="192" t="s">
        <v>148</v>
      </c>
      <c r="H157" s="193">
        <v>0.03</v>
      </c>
      <c r="I157" s="194"/>
      <c r="J157" s="194"/>
      <c r="K157" s="195">
        <f>ROUND(P157*H157,2)</f>
        <v>0</v>
      </c>
      <c r="L157" s="191" t="s">
        <v>140</v>
      </c>
      <c r="M157" s="39"/>
      <c r="N157" s="196" t="s">
        <v>1</v>
      </c>
      <c r="O157" s="197" t="s">
        <v>39</v>
      </c>
      <c r="P157" s="198">
        <f>I157+J157</f>
        <v>0</v>
      </c>
      <c r="Q157" s="198">
        <f>ROUND(I157*H157,2)</f>
        <v>0</v>
      </c>
      <c r="R157" s="198">
        <f>ROUND(J157*H157,2)</f>
        <v>0</v>
      </c>
      <c r="S157" s="71"/>
      <c r="T157" s="199">
        <f>S157*H157</f>
        <v>0</v>
      </c>
      <c r="U157" s="199">
        <v>0</v>
      </c>
      <c r="V157" s="199">
        <f>U157*H157</f>
        <v>0</v>
      </c>
      <c r="W157" s="199">
        <v>0</v>
      </c>
      <c r="X157" s="200">
        <f>W157*H157</f>
        <v>0</v>
      </c>
      <c r="Y157" s="34"/>
      <c r="Z157" s="34"/>
      <c r="AA157" s="34"/>
      <c r="AB157" s="34"/>
      <c r="AC157" s="34"/>
      <c r="AD157" s="34"/>
      <c r="AE157" s="34"/>
      <c r="AR157" s="201" t="s">
        <v>172</v>
      </c>
      <c r="AT157" s="201" t="s">
        <v>136</v>
      </c>
      <c r="AU157" s="201" t="s">
        <v>85</v>
      </c>
      <c r="AY157" s="17" t="s">
        <v>133</v>
      </c>
      <c r="BE157" s="202">
        <f>IF(O157="základní",K157,0)</f>
        <v>0</v>
      </c>
      <c r="BF157" s="202">
        <f>IF(O157="snížená",K157,0)</f>
        <v>0</v>
      </c>
      <c r="BG157" s="202">
        <f>IF(O157="zákl. přenesená",K157,0)</f>
        <v>0</v>
      </c>
      <c r="BH157" s="202">
        <f>IF(O157="sníž. přenesená",K157,0)</f>
        <v>0</v>
      </c>
      <c r="BI157" s="202">
        <f>IF(O157="nulová",K157,0)</f>
        <v>0</v>
      </c>
      <c r="BJ157" s="17" t="s">
        <v>83</v>
      </c>
      <c r="BK157" s="202">
        <f>ROUND(P157*H157,2)</f>
        <v>0</v>
      </c>
      <c r="BL157" s="17" t="s">
        <v>172</v>
      </c>
      <c r="BM157" s="201" t="s">
        <v>179</v>
      </c>
    </row>
    <row r="158" spans="1:65" s="2" customFormat="1" ht="19.5">
      <c r="A158" s="34"/>
      <c r="B158" s="35"/>
      <c r="C158" s="36"/>
      <c r="D158" s="203" t="s">
        <v>142</v>
      </c>
      <c r="E158" s="36"/>
      <c r="F158" s="204" t="s">
        <v>152</v>
      </c>
      <c r="G158" s="36"/>
      <c r="H158" s="36"/>
      <c r="I158" s="205"/>
      <c r="J158" s="205"/>
      <c r="K158" s="36"/>
      <c r="L158" s="36"/>
      <c r="M158" s="39"/>
      <c r="N158" s="206"/>
      <c r="O158" s="207"/>
      <c r="P158" s="71"/>
      <c r="Q158" s="71"/>
      <c r="R158" s="71"/>
      <c r="S158" s="71"/>
      <c r="T158" s="71"/>
      <c r="U158" s="71"/>
      <c r="V158" s="71"/>
      <c r="W158" s="71"/>
      <c r="X158" s="72"/>
      <c r="Y158" s="34"/>
      <c r="Z158" s="34"/>
      <c r="AA158" s="34"/>
      <c r="AB158" s="34"/>
      <c r="AC158" s="34"/>
      <c r="AD158" s="34"/>
      <c r="AE158" s="34"/>
      <c r="AT158" s="17" t="s">
        <v>142</v>
      </c>
      <c r="AU158" s="17" t="s">
        <v>85</v>
      </c>
    </row>
    <row r="159" spans="1:65" s="2" customFormat="1" ht="44.25" customHeight="1">
      <c r="A159" s="34"/>
      <c r="B159" s="35"/>
      <c r="C159" s="189" t="s">
        <v>180</v>
      </c>
      <c r="D159" s="189" t="s">
        <v>136</v>
      </c>
      <c r="E159" s="190" t="s">
        <v>154</v>
      </c>
      <c r="F159" s="191" t="s">
        <v>155</v>
      </c>
      <c r="G159" s="192" t="s">
        <v>148</v>
      </c>
      <c r="H159" s="193">
        <v>0.18</v>
      </c>
      <c r="I159" s="194"/>
      <c r="J159" s="194"/>
      <c r="K159" s="195">
        <f>ROUND(P159*H159,2)</f>
        <v>0</v>
      </c>
      <c r="L159" s="191" t="s">
        <v>140</v>
      </c>
      <c r="M159" s="39"/>
      <c r="N159" s="196" t="s">
        <v>1</v>
      </c>
      <c r="O159" s="197" t="s">
        <v>39</v>
      </c>
      <c r="P159" s="198">
        <f>I159+J159</f>
        <v>0</v>
      </c>
      <c r="Q159" s="198">
        <f>ROUND(I159*H159,2)</f>
        <v>0</v>
      </c>
      <c r="R159" s="198">
        <f>ROUND(J159*H159,2)</f>
        <v>0</v>
      </c>
      <c r="S159" s="71"/>
      <c r="T159" s="199">
        <f>S159*H159</f>
        <v>0</v>
      </c>
      <c r="U159" s="199">
        <v>0</v>
      </c>
      <c r="V159" s="199">
        <f>U159*H159</f>
        <v>0</v>
      </c>
      <c r="W159" s="199">
        <v>0</v>
      </c>
      <c r="X159" s="200">
        <f>W159*H159</f>
        <v>0</v>
      </c>
      <c r="Y159" s="34"/>
      <c r="Z159" s="34"/>
      <c r="AA159" s="34"/>
      <c r="AB159" s="34"/>
      <c r="AC159" s="34"/>
      <c r="AD159" s="34"/>
      <c r="AE159" s="34"/>
      <c r="AR159" s="201" t="s">
        <v>172</v>
      </c>
      <c r="AT159" s="201" t="s">
        <v>136</v>
      </c>
      <c r="AU159" s="201" t="s">
        <v>85</v>
      </c>
      <c r="AY159" s="17" t="s">
        <v>133</v>
      </c>
      <c r="BE159" s="202">
        <f>IF(O159="základní",K159,0)</f>
        <v>0</v>
      </c>
      <c r="BF159" s="202">
        <f>IF(O159="snížená",K159,0)</f>
        <v>0</v>
      </c>
      <c r="BG159" s="202">
        <f>IF(O159="zákl. přenesená",K159,0)</f>
        <v>0</v>
      </c>
      <c r="BH159" s="202">
        <f>IF(O159="sníž. přenesená",K159,0)</f>
        <v>0</v>
      </c>
      <c r="BI159" s="202">
        <f>IF(O159="nulová",K159,0)</f>
        <v>0</v>
      </c>
      <c r="BJ159" s="17" t="s">
        <v>83</v>
      </c>
      <c r="BK159" s="202">
        <f>ROUND(P159*H159,2)</f>
        <v>0</v>
      </c>
      <c r="BL159" s="17" t="s">
        <v>172</v>
      </c>
      <c r="BM159" s="201" t="s">
        <v>181</v>
      </c>
    </row>
    <row r="160" spans="1:65" s="2" customFormat="1" ht="29.25">
      <c r="A160" s="34"/>
      <c r="B160" s="35"/>
      <c r="C160" s="36"/>
      <c r="D160" s="203" t="s">
        <v>142</v>
      </c>
      <c r="E160" s="36"/>
      <c r="F160" s="204" t="s">
        <v>155</v>
      </c>
      <c r="G160" s="36"/>
      <c r="H160" s="36"/>
      <c r="I160" s="205"/>
      <c r="J160" s="205"/>
      <c r="K160" s="36"/>
      <c r="L160" s="36"/>
      <c r="M160" s="39"/>
      <c r="N160" s="206"/>
      <c r="O160" s="207"/>
      <c r="P160" s="71"/>
      <c r="Q160" s="71"/>
      <c r="R160" s="71"/>
      <c r="S160" s="71"/>
      <c r="T160" s="71"/>
      <c r="U160" s="71"/>
      <c r="V160" s="71"/>
      <c r="W160" s="71"/>
      <c r="X160" s="72"/>
      <c r="Y160" s="34"/>
      <c r="Z160" s="34"/>
      <c r="AA160" s="34"/>
      <c r="AB160" s="34"/>
      <c r="AC160" s="34"/>
      <c r="AD160" s="34"/>
      <c r="AE160" s="34"/>
      <c r="AT160" s="17" t="s">
        <v>142</v>
      </c>
      <c r="AU160" s="17" t="s">
        <v>85</v>
      </c>
    </row>
    <row r="161" spans="1:65" s="2" customFormat="1" ht="37.9" customHeight="1">
      <c r="A161" s="34"/>
      <c r="B161" s="35"/>
      <c r="C161" s="189" t="s">
        <v>9</v>
      </c>
      <c r="D161" s="189" t="s">
        <v>136</v>
      </c>
      <c r="E161" s="190" t="s">
        <v>182</v>
      </c>
      <c r="F161" s="191" t="s">
        <v>183</v>
      </c>
      <c r="G161" s="192" t="s">
        <v>148</v>
      </c>
      <c r="H161" s="193">
        <v>0.03</v>
      </c>
      <c r="I161" s="194"/>
      <c r="J161" s="194"/>
      <c r="K161" s="195">
        <f>ROUND(P161*H161,2)</f>
        <v>0</v>
      </c>
      <c r="L161" s="191" t="s">
        <v>140</v>
      </c>
      <c r="M161" s="39"/>
      <c r="N161" s="196" t="s">
        <v>1</v>
      </c>
      <c r="O161" s="197" t="s">
        <v>39</v>
      </c>
      <c r="P161" s="198">
        <f>I161+J161</f>
        <v>0</v>
      </c>
      <c r="Q161" s="198">
        <f>ROUND(I161*H161,2)</f>
        <v>0</v>
      </c>
      <c r="R161" s="198">
        <f>ROUND(J161*H161,2)</f>
        <v>0</v>
      </c>
      <c r="S161" s="71"/>
      <c r="T161" s="199">
        <f>S161*H161</f>
        <v>0</v>
      </c>
      <c r="U161" s="199">
        <v>0</v>
      </c>
      <c r="V161" s="199">
        <f>U161*H161</f>
        <v>0</v>
      </c>
      <c r="W161" s="199">
        <v>0</v>
      </c>
      <c r="X161" s="200">
        <f>W161*H161</f>
        <v>0</v>
      </c>
      <c r="Y161" s="34"/>
      <c r="Z161" s="34"/>
      <c r="AA161" s="34"/>
      <c r="AB161" s="34"/>
      <c r="AC161" s="34"/>
      <c r="AD161" s="34"/>
      <c r="AE161" s="34"/>
      <c r="AR161" s="201" t="s">
        <v>172</v>
      </c>
      <c r="AT161" s="201" t="s">
        <v>136</v>
      </c>
      <c r="AU161" s="201" t="s">
        <v>85</v>
      </c>
      <c r="AY161" s="17" t="s">
        <v>133</v>
      </c>
      <c r="BE161" s="202">
        <f>IF(O161="základní",K161,0)</f>
        <v>0</v>
      </c>
      <c r="BF161" s="202">
        <f>IF(O161="snížená",K161,0)</f>
        <v>0</v>
      </c>
      <c r="BG161" s="202">
        <f>IF(O161="zákl. přenesená",K161,0)</f>
        <v>0</v>
      </c>
      <c r="BH161" s="202">
        <f>IF(O161="sníž. přenesená",K161,0)</f>
        <v>0</v>
      </c>
      <c r="BI161" s="202">
        <f>IF(O161="nulová",K161,0)</f>
        <v>0</v>
      </c>
      <c r="BJ161" s="17" t="s">
        <v>83</v>
      </c>
      <c r="BK161" s="202">
        <f>ROUND(P161*H161,2)</f>
        <v>0</v>
      </c>
      <c r="BL161" s="17" t="s">
        <v>172</v>
      </c>
      <c r="BM161" s="201" t="s">
        <v>184</v>
      </c>
    </row>
    <row r="162" spans="1:65" s="2" customFormat="1" ht="19.5">
      <c r="A162" s="34"/>
      <c r="B162" s="35"/>
      <c r="C162" s="36"/>
      <c r="D162" s="203" t="s">
        <v>142</v>
      </c>
      <c r="E162" s="36"/>
      <c r="F162" s="204" t="s">
        <v>183</v>
      </c>
      <c r="G162" s="36"/>
      <c r="H162" s="36"/>
      <c r="I162" s="205"/>
      <c r="J162" s="205"/>
      <c r="K162" s="36"/>
      <c r="L162" s="36"/>
      <c r="M162" s="39"/>
      <c r="N162" s="206"/>
      <c r="O162" s="207"/>
      <c r="P162" s="71"/>
      <c r="Q162" s="71"/>
      <c r="R162" s="71"/>
      <c r="S162" s="71"/>
      <c r="T162" s="71"/>
      <c r="U162" s="71"/>
      <c r="V162" s="71"/>
      <c r="W162" s="71"/>
      <c r="X162" s="72"/>
      <c r="Y162" s="34"/>
      <c r="Z162" s="34"/>
      <c r="AA162" s="34"/>
      <c r="AB162" s="34"/>
      <c r="AC162" s="34"/>
      <c r="AD162" s="34"/>
      <c r="AE162" s="34"/>
      <c r="AT162" s="17" t="s">
        <v>142</v>
      </c>
      <c r="AU162" s="17" t="s">
        <v>85</v>
      </c>
    </row>
    <row r="163" spans="1:65" s="2" customFormat="1" ht="37.9" customHeight="1">
      <c r="A163" s="34"/>
      <c r="B163" s="35"/>
      <c r="C163" s="189" t="s">
        <v>185</v>
      </c>
      <c r="D163" s="189" t="s">
        <v>136</v>
      </c>
      <c r="E163" s="190" t="s">
        <v>186</v>
      </c>
      <c r="F163" s="191" t="s">
        <v>187</v>
      </c>
      <c r="G163" s="192" t="s">
        <v>139</v>
      </c>
      <c r="H163" s="193">
        <v>11</v>
      </c>
      <c r="I163" s="194"/>
      <c r="J163" s="194"/>
      <c r="K163" s="195">
        <f>ROUND(P163*H163,2)</f>
        <v>0</v>
      </c>
      <c r="L163" s="191" t="s">
        <v>140</v>
      </c>
      <c r="M163" s="39"/>
      <c r="N163" s="196" t="s">
        <v>1</v>
      </c>
      <c r="O163" s="197" t="s">
        <v>39</v>
      </c>
      <c r="P163" s="198">
        <f>I163+J163</f>
        <v>0</v>
      </c>
      <c r="Q163" s="198">
        <f>ROUND(I163*H163,2)</f>
        <v>0</v>
      </c>
      <c r="R163" s="198">
        <f>ROUND(J163*H163,2)</f>
        <v>0</v>
      </c>
      <c r="S163" s="71"/>
      <c r="T163" s="199">
        <f>S163*H163</f>
        <v>0</v>
      </c>
      <c r="U163" s="199">
        <v>0</v>
      </c>
      <c r="V163" s="199">
        <f>U163*H163</f>
        <v>0</v>
      </c>
      <c r="W163" s="199">
        <v>0</v>
      </c>
      <c r="X163" s="200">
        <f>W163*H163</f>
        <v>0</v>
      </c>
      <c r="Y163" s="34"/>
      <c r="Z163" s="34"/>
      <c r="AA163" s="34"/>
      <c r="AB163" s="34"/>
      <c r="AC163" s="34"/>
      <c r="AD163" s="34"/>
      <c r="AE163" s="34"/>
      <c r="AR163" s="201" t="s">
        <v>172</v>
      </c>
      <c r="AT163" s="201" t="s">
        <v>136</v>
      </c>
      <c r="AU163" s="201" t="s">
        <v>85</v>
      </c>
      <c r="AY163" s="17" t="s">
        <v>133</v>
      </c>
      <c r="BE163" s="202">
        <f>IF(O163="základní",K163,0)</f>
        <v>0</v>
      </c>
      <c r="BF163" s="202">
        <f>IF(O163="snížená",K163,0)</f>
        <v>0</v>
      </c>
      <c r="BG163" s="202">
        <f>IF(O163="zákl. přenesená",K163,0)</f>
        <v>0</v>
      </c>
      <c r="BH163" s="202">
        <f>IF(O163="sníž. přenesená",K163,0)</f>
        <v>0</v>
      </c>
      <c r="BI163" s="202">
        <f>IF(O163="nulová",K163,0)</f>
        <v>0</v>
      </c>
      <c r="BJ163" s="17" t="s">
        <v>83</v>
      </c>
      <c r="BK163" s="202">
        <f>ROUND(P163*H163,2)</f>
        <v>0</v>
      </c>
      <c r="BL163" s="17" t="s">
        <v>172</v>
      </c>
      <c r="BM163" s="201" t="s">
        <v>188</v>
      </c>
    </row>
    <row r="164" spans="1:65" s="2" customFormat="1" ht="19.5">
      <c r="A164" s="34"/>
      <c r="B164" s="35"/>
      <c r="C164" s="36"/>
      <c r="D164" s="203" t="s">
        <v>142</v>
      </c>
      <c r="E164" s="36"/>
      <c r="F164" s="204" t="s">
        <v>187</v>
      </c>
      <c r="G164" s="36"/>
      <c r="H164" s="36"/>
      <c r="I164" s="205"/>
      <c r="J164" s="205"/>
      <c r="K164" s="36"/>
      <c r="L164" s="36"/>
      <c r="M164" s="39"/>
      <c r="N164" s="206"/>
      <c r="O164" s="207"/>
      <c r="P164" s="71"/>
      <c r="Q164" s="71"/>
      <c r="R164" s="71"/>
      <c r="S164" s="71"/>
      <c r="T164" s="71"/>
      <c r="U164" s="71"/>
      <c r="V164" s="71"/>
      <c r="W164" s="71"/>
      <c r="X164" s="72"/>
      <c r="Y164" s="34"/>
      <c r="Z164" s="34"/>
      <c r="AA164" s="34"/>
      <c r="AB164" s="34"/>
      <c r="AC164" s="34"/>
      <c r="AD164" s="34"/>
      <c r="AE164" s="34"/>
      <c r="AT164" s="17" t="s">
        <v>142</v>
      </c>
      <c r="AU164" s="17" t="s">
        <v>85</v>
      </c>
    </row>
    <row r="165" spans="1:65" s="2" customFormat="1" ht="37.9" customHeight="1">
      <c r="A165" s="34"/>
      <c r="B165" s="35"/>
      <c r="C165" s="189" t="s">
        <v>173</v>
      </c>
      <c r="D165" s="189" t="s">
        <v>136</v>
      </c>
      <c r="E165" s="190" t="s">
        <v>189</v>
      </c>
      <c r="F165" s="191" t="s">
        <v>190</v>
      </c>
      <c r="G165" s="192" t="s">
        <v>176</v>
      </c>
      <c r="H165" s="193">
        <v>1</v>
      </c>
      <c r="I165" s="194"/>
      <c r="J165" s="194"/>
      <c r="K165" s="195">
        <f>ROUND(P165*H165,2)</f>
        <v>0</v>
      </c>
      <c r="L165" s="191" t="s">
        <v>140</v>
      </c>
      <c r="M165" s="39"/>
      <c r="N165" s="196" t="s">
        <v>1</v>
      </c>
      <c r="O165" s="197" t="s">
        <v>39</v>
      </c>
      <c r="P165" s="198">
        <f>I165+J165</f>
        <v>0</v>
      </c>
      <c r="Q165" s="198">
        <f>ROUND(I165*H165,2)</f>
        <v>0</v>
      </c>
      <c r="R165" s="198">
        <f>ROUND(J165*H165,2)</f>
        <v>0</v>
      </c>
      <c r="S165" s="71"/>
      <c r="T165" s="199">
        <f>S165*H165</f>
        <v>0</v>
      </c>
      <c r="U165" s="199">
        <v>0</v>
      </c>
      <c r="V165" s="199">
        <f>U165*H165</f>
        <v>0</v>
      </c>
      <c r="W165" s="199">
        <v>0</v>
      </c>
      <c r="X165" s="200">
        <f>W165*H165</f>
        <v>0</v>
      </c>
      <c r="Y165" s="34"/>
      <c r="Z165" s="34"/>
      <c r="AA165" s="34"/>
      <c r="AB165" s="34"/>
      <c r="AC165" s="34"/>
      <c r="AD165" s="34"/>
      <c r="AE165" s="34"/>
      <c r="AR165" s="201" t="s">
        <v>172</v>
      </c>
      <c r="AT165" s="201" t="s">
        <v>136</v>
      </c>
      <c r="AU165" s="201" t="s">
        <v>85</v>
      </c>
      <c r="AY165" s="17" t="s">
        <v>133</v>
      </c>
      <c r="BE165" s="202">
        <f>IF(O165="základní",K165,0)</f>
        <v>0</v>
      </c>
      <c r="BF165" s="202">
        <f>IF(O165="snížená",K165,0)</f>
        <v>0</v>
      </c>
      <c r="BG165" s="202">
        <f>IF(O165="zákl. přenesená",K165,0)</f>
        <v>0</v>
      </c>
      <c r="BH165" s="202">
        <f>IF(O165="sníž. přenesená",K165,0)</f>
        <v>0</v>
      </c>
      <c r="BI165" s="202">
        <f>IF(O165="nulová",K165,0)</f>
        <v>0</v>
      </c>
      <c r="BJ165" s="17" t="s">
        <v>83</v>
      </c>
      <c r="BK165" s="202">
        <f>ROUND(P165*H165,2)</f>
        <v>0</v>
      </c>
      <c r="BL165" s="17" t="s">
        <v>172</v>
      </c>
      <c r="BM165" s="201" t="s">
        <v>191</v>
      </c>
    </row>
    <row r="166" spans="1:65" s="2" customFormat="1" ht="19.5">
      <c r="A166" s="34"/>
      <c r="B166" s="35"/>
      <c r="C166" s="36"/>
      <c r="D166" s="203" t="s">
        <v>142</v>
      </c>
      <c r="E166" s="36"/>
      <c r="F166" s="204" t="s">
        <v>190</v>
      </c>
      <c r="G166" s="36"/>
      <c r="H166" s="36"/>
      <c r="I166" s="205"/>
      <c r="J166" s="205"/>
      <c r="K166" s="36"/>
      <c r="L166" s="36"/>
      <c r="M166" s="39"/>
      <c r="N166" s="206"/>
      <c r="O166" s="207"/>
      <c r="P166" s="71"/>
      <c r="Q166" s="71"/>
      <c r="R166" s="71"/>
      <c r="S166" s="71"/>
      <c r="T166" s="71"/>
      <c r="U166" s="71"/>
      <c r="V166" s="71"/>
      <c r="W166" s="71"/>
      <c r="X166" s="72"/>
      <c r="Y166" s="34"/>
      <c r="Z166" s="34"/>
      <c r="AA166" s="34"/>
      <c r="AB166" s="34"/>
      <c r="AC166" s="34"/>
      <c r="AD166" s="34"/>
      <c r="AE166" s="34"/>
      <c r="AT166" s="17" t="s">
        <v>142</v>
      </c>
      <c r="AU166" s="17" t="s">
        <v>85</v>
      </c>
    </row>
    <row r="167" spans="1:65" s="2" customFormat="1" ht="24.2" customHeight="1">
      <c r="A167" s="34"/>
      <c r="B167" s="35"/>
      <c r="C167" s="189" t="s">
        <v>192</v>
      </c>
      <c r="D167" s="189" t="s">
        <v>136</v>
      </c>
      <c r="E167" s="190" t="s">
        <v>193</v>
      </c>
      <c r="F167" s="191" t="s">
        <v>194</v>
      </c>
      <c r="G167" s="192" t="s">
        <v>176</v>
      </c>
      <c r="H167" s="193">
        <v>2</v>
      </c>
      <c r="I167" s="194"/>
      <c r="J167" s="194"/>
      <c r="K167" s="195">
        <f>ROUND(P167*H167,2)</f>
        <v>0</v>
      </c>
      <c r="L167" s="191" t="s">
        <v>140</v>
      </c>
      <c r="M167" s="39"/>
      <c r="N167" s="196" t="s">
        <v>1</v>
      </c>
      <c r="O167" s="197" t="s">
        <v>39</v>
      </c>
      <c r="P167" s="198">
        <f>I167+J167</f>
        <v>0</v>
      </c>
      <c r="Q167" s="198">
        <f>ROUND(I167*H167,2)</f>
        <v>0</v>
      </c>
      <c r="R167" s="198">
        <f>ROUND(J167*H167,2)</f>
        <v>0</v>
      </c>
      <c r="S167" s="71"/>
      <c r="T167" s="199">
        <f>S167*H167</f>
        <v>0</v>
      </c>
      <c r="U167" s="199">
        <v>0</v>
      </c>
      <c r="V167" s="199">
        <f>U167*H167</f>
        <v>0</v>
      </c>
      <c r="W167" s="199">
        <v>0</v>
      </c>
      <c r="X167" s="200">
        <f>W167*H167</f>
        <v>0</v>
      </c>
      <c r="Y167" s="34"/>
      <c r="Z167" s="34"/>
      <c r="AA167" s="34"/>
      <c r="AB167" s="34"/>
      <c r="AC167" s="34"/>
      <c r="AD167" s="34"/>
      <c r="AE167" s="34"/>
      <c r="AR167" s="201" t="s">
        <v>172</v>
      </c>
      <c r="AT167" s="201" t="s">
        <v>136</v>
      </c>
      <c r="AU167" s="201" t="s">
        <v>85</v>
      </c>
      <c r="AY167" s="17" t="s">
        <v>133</v>
      </c>
      <c r="BE167" s="202">
        <f>IF(O167="základní",K167,0)</f>
        <v>0</v>
      </c>
      <c r="BF167" s="202">
        <f>IF(O167="snížená",K167,0)</f>
        <v>0</v>
      </c>
      <c r="BG167" s="202">
        <f>IF(O167="zákl. přenesená",K167,0)</f>
        <v>0</v>
      </c>
      <c r="BH167" s="202">
        <f>IF(O167="sníž. přenesená",K167,0)</f>
        <v>0</v>
      </c>
      <c r="BI167" s="202">
        <f>IF(O167="nulová",K167,0)</f>
        <v>0</v>
      </c>
      <c r="BJ167" s="17" t="s">
        <v>83</v>
      </c>
      <c r="BK167" s="202">
        <f>ROUND(P167*H167,2)</f>
        <v>0</v>
      </c>
      <c r="BL167" s="17" t="s">
        <v>172</v>
      </c>
      <c r="BM167" s="201" t="s">
        <v>195</v>
      </c>
    </row>
    <row r="168" spans="1:65" s="2" customFormat="1" ht="19.5">
      <c r="A168" s="34"/>
      <c r="B168" s="35"/>
      <c r="C168" s="36"/>
      <c r="D168" s="203" t="s">
        <v>142</v>
      </c>
      <c r="E168" s="36"/>
      <c r="F168" s="204" t="s">
        <v>194</v>
      </c>
      <c r="G168" s="36"/>
      <c r="H168" s="36"/>
      <c r="I168" s="205"/>
      <c r="J168" s="205"/>
      <c r="K168" s="36"/>
      <c r="L168" s="36"/>
      <c r="M168" s="39"/>
      <c r="N168" s="206"/>
      <c r="O168" s="207"/>
      <c r="P168" s="71"/>
      <c r="Q168" s="71"/>
      <c r="R168" s="71"/>
      <c r="S168" s="71"/>
      <c r="T168" s="71"/>
      <c r="U168" s="71"/>
      <c r="V168" s="71"/>
      <c r="W168" s="71"/>
      <c r="X168" s="72"/>
      <c r="Y168" s="34"/>
      <c r="Z168" s="34"/>
      <c r="AA168" s="34"/>
      <c r="AB168" s="34"/>
      <c r="AC168" s="34"/>
      <c r="AD168" s="34"/>
      <c r="AE168" s="34"/>
      <c r="AT168" s="17" t="s">
        <v>142</v>
      </c>
      <c r="AU168" s="17" t="s">
        <v>85</v>
      </c>
    </row>
    <row r="169" spans="1:65" s="2" customFormat="1" ht="24.2" customHeight="1">
      <c r="A169" s="34"/>
      <c r="B169" s="35"/>
      <c r="C169" s="189" t="s">
        <v>172</v>
      </c>
      <c r="D169" s="189" t="s">
        <v>136</v>
      </c>
      <c r="E169" s="190" t="s">
        <v>196</v>
      </c>
      <c r="F169" s="191" t="s">
        <v>197</v>
      </c>
      <c r="G169" s="192" t="s">
        <v>176</v>
      </c>
      <c r="H169" s="193">
        <v>4</v>
      </c>
      <c r="I169" s="194"/>
      <c r="J169" s="194"/>
      <c r="K169" s="195">
        <f>ROUND(P169*H169,2)</f>
        <v>0</v>
      </c>
      <c r="L169" s="191" t="s">
        <v>140</v>
      </c>
      <c r="M169" s="39"/>
      <c r="N169" s="196" t="s">
        <v>1</v>
      </c>
      <c r="O169" s="197" t="s">
        <v>39</v>
      </c>
      <c r="P169" s="198">
        <f>I169+J169</f>
        <v>0</v>
      </c>
      <c r="Q169" s="198">
        <f>ROUND(I169*H169,2)</f>
        <v>0</v>
      </c>
      <c r="R169" s="198">
        <f>ROUND(J169*H169,2)</f>
        <v>0</v>
      </c>
      <c r="S169" s="71"/>
      <c r="T169" s="199">
        <f>S169*H169</f>
        <v>0</v>
      </c>
      <c r="U169" s="199">
        <v>0</v>
      </c>
      <c r="V169" s="199">
        <f>U169*H169</f>
        <v>0</v>
      </c>
      <c r="W169" s="199">
        <v>0</v>
      </c>
      <c r="X169" s="200">
        <f>W169*H169</f>
        <v>0</v>
      </c>
      <c r="Y169" s="34"/>
      <c r="Z169" s="34"/>
      <c r="AA169" s="34"/>
      <c r="AB169" s="34"/>
      <c r="AC169" s="34"/>
      <c r="AD169" s="34"/>
      <c r="AE169" s="34"/>
      <c r="AR169" s="201" t="s">
        <v>172</v>
      </c>
      <c r="AT169" s="201" t="s">
        <v>136</v>
      </c>
      <c r="AU169" s="201" t="s">
        <v>85</v>
      </c>
      <c r="AY169" s="17" t="s">
        <v>133</v>
      </c>
      <c r="BE169" s="202">
        <f>IF(O169="základní",K169,0)</f>
        <v>0</v>
      </c>
      <c r="BF169" s="202">
        <f>IF(O169="snížená",K169,0)</f>
        <v>0</v>
      </c>
      <c r="BG169" s="202">
        <f>IF(O169="zákl. přenesená",K169,0)</f>
        <v>0</v>
      </c>
      <c r="BH169" s="202">
        <f>IF(O169="sníž. přenesená",K169,0)</f>
        <v>0</v>
      </c>
      <c r="BI169" s="202">
        <f>IF(O169="nulová",K169,0)</f>
        <v>0</v>
      </c>
      <c r="BJ169" s="17" t="s">
        <v>83</v>
      </c>
      <c r="BK169" s="202">
        <f>ROUND(P169*H169,2)</f>
        <v>0</v>
      </c>
      <c r="BL169" s="17" t="s">
        <v>172</v>
      </c>
      <c r="BM169" s="201" t="s">
        <v>198</v>
      </c>
    </row>
    <row r="170" spans="1:65" s="2" customFormat="1" ht="19.5">
      <c r="A170" s="34"/>
      <c r="B170" s="35"/>
      <c r="C170" s="36"/>
      <c r="D170" s="203" t="s">
        <v>142</v>
      </c>
      <c r="E170" s="36"/>
      <c r="F170" s="204" t="s">
        <v>197</v>
      </c>
      <c r="G170" s="36"/>
      <c r="H170" s="36"/>
      <c r="I170" s="205"/>
      <c r="J170" s="205"/>
      <c r="K170" s="36"/>
      <c r="L170" s="36"/>
      <c r="M170" s="39"/>
      <c r="N170" s="206"/>
      <c r="O170" s="207"/>
      <c r="P170" s="71"/>
      <c r="Q170" s="71"/>
      <c r="R170" s="71"/>
      <c r="S170" s="71"/>
      <c r="T170" s="71"/>
      <c r="U170" s="71"/>
      <c r="V170" s="71"/>
      <c r="W170" s="71"/>
      <c r="X170" s="72"/>
      <c r="Y170" s="34"/>
      <c r="Z170" s="34"/>
      <c r="AA170" s="34"/>
      <c r="AB170" s="34"/>
      <c r="AC170" s="34"/>
      <c r="AD170" s="34"/>
      <c r="AE170" s="34"/>
      <c r="AT170" s="17" t="s">
        <v>142</v>
      </c>
      <c r="AU170" s="17" t="s">
        <v>85</v>
      </c>
    </row>
    <row r="171" spans="1:65" s="2" customFormat="1" ht="37.9" customHeight="1">
      <c r="A171" s="34"/>
      <c r="B171" s="35"/>
      <c r="C171" s="189" t="s">
        <v>199</v>
      </c>
      <c r="D171" s="189" t="s">
        <v>136</v>
      </c>
      <c r="E171" s="190" t="s">
        <v>200</v>
      </c>
      <c r="F171" s="191" t="s">
        <v>201</v>
      </c>
      <c r="G171" s="192" t="s">
        <v>176</v>
      </c>
      <c r="H171" s="193">
        <v>1</v>
      </c>
      <c r="I171" s="194"/>
      <c r="J171" s="194"/>
      <c r="K171" s="195">
        <f>ROUND(P171*H171,2)</f>
        <v>0</v>
      </c>
      <c r="L171" s="191" t="s">
        <v>140</v>
      </c>
      <c r="M171" s="39"/>
      <c r="N171" s="196" t="s">
        <v>1</v>
      </c>
      <c r="O171" s="197" t="s">
        <v>39</v>
      </c>
      <c r="P171" s="198">
        <f>I171+J171</f>
        <v>0</v>
      </c>
      <c r="Q171" s="198">
        <f>ROUND(I171*H171,2)</f>
        <v>0</v>
      </c>
      <c r="R171" s="198">
        <f>ROUND(J171*H171,2)</f>
        <v>0</v>
      </c>
      <c r="S171" s="71"/>
      <c r="T171" s="199">
        <f>S171*H171</f>
        <v>0</v>
      </c>
      <c r="U171" s="199">
        <v>0</v>
      </c>
      <c r="V171" s="199">
        <f>U171*H171</f>
        <v>0</v>
      </c>
      <c r="W171" s="199">
        <v>0</v>
      </c>
      <c r="X171" s="200">
        <f>W171*H171</f>
        <v>0</v>
      </c>
      <c r="Y171" s="34"/>
      <c r="Z171" s="34"/>
      <c r="AA171" s="34"/>
      <c r="AB171" s="34"/>
      <c r="AC171" s="34"/>
      <c r="AD171" s="34"/>
      <c r="AE171" s="34"/>
      <c r="AR171" s="201" t="s">
        <v>172</v>
      </c>
      <c r="AT171" s="201" t="s">
        <v>136</v>
      </c>
      <c r="AU171" s="201" t="s">
        <v>85</v>
      </c>
      <c r="AY171" s="17" t="s">
        <v>133</v>
      </c>
      <c r="BE171" s="202">
        <f>IF(O171="základní",K171,0)</f>
        <v>0</v>
      </c>
      <c r="BF171" s="202">
        <f>IF(O171="snížená",K171,0)</f>
        <v>0</v>
      </c>
      <c r="BG171" s="202">
        <f>IF(O171="zákl. přenesená",K171,0)</f>
        <v>0</v>
      </c>
      <c r="BH171" s="202">
        <f>IF(O171="sníž. přenesená",K171,0)</f>
        <v>0</v>
      </c>
      <c r="BI171" s="202">
        <f>IF(O171="nulová",K171,0)</f>
        <v>0</v>
      </c>
      <c r="BJ171" s="17" t="s">
        <v>83</v>
      </c>
      <c r="BK171" s="202">
        <f>ROUND(P171*H171,2)</f>
        <v>0</v>
      </c>
      <c r="BL171" s="17" t="s">
        <v>172</v>
      </c>
      <c r="BM171" s="201" t="s">
        <v>202</v>
      </c>
    </row>
    <row r="172" spans="1:65" s="2" customFormat="1" ht="19.5">
      <c r="A172" s="34"/>
      <c r="B172" s="35"/>
      <c r="C172" s="36"/>
      <c r="D172" s="203" t="s">
        <v>142</v>
      </c>
      <c r="E172" s="36"/>
      <c r="F172" s="204" t="s">
        <v>201</v>
      </c>
      <c r="G172" s="36"/>
      <c r="H172" s="36"/>
      <c r="I172" s="205"/>
      <c r="J172" s="205"/>
      <c r="K172" s="36"/>
      <c r="L172" s="36"/>
      <c r="M172" s="39"/>
      <c r="N172" s="206"/>
      <c r="O172" s="207"/>
      <c r="P172" s="71"/>
      <c r="Q172" s="71"/>
      <c r="R172" s="71"/>
      <c r="S172" s="71"/>
      <c r="T172" s="71"/>
      <c r="U172" s="71"/>
      <c r="V172" s="71"/>
      <c r="W172" s="71"/>
      <c r="X172" s="72"/>
      <c r="Y172" s="34"/>
      <c r="Z172" s="34"/>
      <c r="AA172" s="34"/>
      <c r="AB172" s="34"/>
      <c r="AC172" s="34"/>
      <c r="AD172" s="34"/>
      <c r="AE172" s="34"/>
      <c r="AT172" s="17" t="s">
        <v>142</v>
      </c>
      <c r="AU172" s="17" t="s">
        <v>85</v>
      </c>
    </row>
    <row r="173" spans="1:65" s="2" customFormat="1" ht="24.2" customHeight="1">
      <c r="A173" s="34"/>
      <c r="B173" s="35"/>
      <c r="C173" s="189" t="s">
        <v>178</v>
      </c>
      <c r="D173" s="189" t="s">
        <v>136</v>
      </c>
      <c r="E173" s="190" t="s">
        <v>203</v>
      </c>
      <c r="F173" s="191" t="s">
        <v>204</v>
      </c>
      <c r="G173" s="192" t="s">
        <v>176</v>
      </c>
      <c r="H173" s="193">
        <v>1</v>
      </c>
      <c r="I173" s="194"/>
      <c r="J173" s="194"/>
      <c r="K173" s="195">
        <f>ROUND(P173*H173,2)</f>
        <v>0</v>
      </c>
      <c r="L173" s="191" t="s">
        <v>140</v>
      </c>
      <c r="M173" s="39"/>
      <c r="N173" s="196" t="s">
        <v>1</v>
      </c>
      <c r="O173" s="197" t="s">
        <v>39</v>
      </c>
      <c r="P173" s="198">
        <f>I173+J173</f>
        <v>0</v>
      </c>
      <c r="Q173" s="198">
        <f>ROUND(I173*H173,2)</f>
        <v>0</v>
      </c>
      <c r="R173" s="198">
        <f>ROUND(J173*H173,2)</f>
        <v>0</v>
      </c>
      <c r="S173" s="71"/>
      <c r="T173" s="199">
        <f>S173*H173</f>
        <v>0</v>
      </c>
      <c r="U173" s="199">
        <v>0</v>
      </c>
      <c r="V173" s="199">
        <f>U173*H173</f>
        <v>0</v>
      </c>
      <c r="W173" s="199">
        <v>0</v>
      </c>
      <c r="X173" s="200">
        <f>W173*H173</f>
        <v>0</v>
      </c>
      <c r="Y173" s="34"/>
      <c r="Z173" s="34"/>
      <c r="AA173" s="34"/>
      <c r="AB173" s="34"/>
      <c r="AC173" s="34"/>
      <c r="AD173" s="34"/>
      <c r="AE173" s="34"/>
      <c r="AR173" s="201" t="s">
        <v>172</v>
      </c>
      <c r="AT173" s="201" t="s">
        <v>136</v>
      </c>
      <c r="AU173" s="201" t="s">
        <v>85</v>
      </c>
      <c r="AY173" s="17" t="s">
        <v>133</v>
      </c>
      <c r="BE173" s="202">
        <f>IF(O173="základní",K173,0)</f>
        <v>0</v>
      </c>
      <c r="BF173" s="202">
        <f>IF(O173="snížená",K173,0)</f>
        <v>0</v>
      </c>
      <c r="BG173" s="202">
        <f>IF(O173="zákl. přenesená",K173,0)</f>
        <v>0</v>
      </c>
      <c r="BH173" s="202">
        <f>IF(O173="sníž. přenesená",K173,0)</f>
        <v>0</v>
      </c>
      <c r="BI173" s="202">
        <f>IF(O173="nulová",K173,0)</f>
        <v>0</v>
      </c>
      <c r="BJ173" s="17" t="s">
        <v>83</v>
      </c>
      <c r="BK173" s="202">
        <f>ROUND(P173*H173,2)</f>
        <v>0</v>
      </c>
      <c r="BL173" s="17" t="s">
        <v>172</v>
      </c>
      <c r="BM173" s="201" t="s">
        <v>205</v>
      </c>
    </row>
    <row r="174" spans="1:65" s="2" customFormat="1" ht="11.25">
      <c r="A174" s="34"/>
      <c r="B174" s="35"/>
      <c r="C174" s="36"/>
      <c r="D174" s="203" t="s">
        <v>142</v>
      </c>
      <c r="E174" s="36"/>
      <c r="F174" s="204" t="s">
        <v>204</v>
      </c>
      <c r="G174" s="36"/>
      <c r="H174" s="36"/>
      <c r="I174" s="205"/>
      <c r="J174" s="205"/>
      <c r="K174" s="36"/>
      <c r="L174" s="36"/>
      <c r="M174" s="39"/>
      <c r="N174" s="206"/>
      <c r="O174" s="207"/>
      <c r="P174" s="71"/>
      <c r="Q174" s="71"/>
      <c r="R174" s="71"/>
      <c r="S174" s="71"/>
      <c r="T174" s="71"/>
      <c r="U174" s="71"/>
      <c r="V174" s="71"/>
      <c r="W174" s="71"/>
      <c r="X174" s="72"/>
      <c r="Y174" s="34"/>
      <c r="Z174" s="34"/>
      <c r="AA174" s="34"/>
      <c r="AB174" s="34"/>
      <c r="AC174" s="34"/>
      <c r="AD174" s="34"/>
      <c r="AE174" s="34"/>
      <c r="AT174" s="17" t="s">
        <v>142</v>
      </c>
      <c r="AU174" s="17" t="s">
        <v>85</v>
      </c>
    </row>
    <row r="175" spans="1:65" s="2" customFormat="1" ht="37.9" customHeight="1">
      <c r="A175" s="34"/>
      <c r="B175" s="35"/>
      <c r="C175" s="189" t="s">
        <v>206</v>
      </c>
      <c r="D175" s="189" t="s">
        <v>136</v>
      </c>
      <c r="E175" s="190" t="s">
        <v>207</v>
      </c>
      <c r="F175" s="191" t="s">
        <v>208</v>
      </c>
      <c r="G175" s="192" t="s">
        <v>176</v>
      </c>
      <c r="H175" s="193">
        <v>1</v>
      </c>
      <c r="I175" s="194"/>
      <c r="J175" s="194"/>
      <c r="K175" s="195">
        <f>ROUND(P175*H175,2)</f>
        <v>0</v>
      </c>
      <c r="L175" s="191" t="s">
        <v>140</v>
      </c>
      <c r="M175" s="39"/>
      <c r="N175" s="196" t="s">
        <v>1</v>
      </c>
      <c r="O175" s="197" t="s">
        <v>39</v>
      </c>
      <c r="P175" s="198">
        <f>I175+J175</f>
        <v>0</v>
      </c>
      <c r="Q175" s="198">
        <f>ROUND(I175*H175,2)</f>
        <v>0</v>
      </c>
      <c r="R175" s="198">
        <f>ROUND(J175*H175,2)</f>
        <v>0</v>
      </c>
      <c r="S175" s="71"/>
      <c r="T175" s="199">
        <f>S175*H175</f>
        <v>0</v>
      </c>
      <c r="U175" s="199">
        <v>0</v>
      </c>
      <c r="V175" s="199">
        <f>U175*H175</f>
        <v>0</v>
      </c>
      <c r="W175" s="199">
        <v>0</v>
      </c>
      <c r="X175" s="200">
        <f>W175*H175</f>
        <v>0</v>
      </c>
      <c r="Y175" s="34"/>
      <c r="Z175" s="34"/>
      <c r="AA175" s="34"/>
      <c r="AB175" s="34"/>
      <c r="AC175" s="34"/>
      <c r="AD175" s="34"/>
      <c r="AE175" s="34"/>
      <c r="AR175" s="201" t="s">
        <v>172</v>
      </c>
      <c r="AT175" s="201" t="s">
        <v>136</v>
      </c>
      <c r="AU175" s="201" t="s">
        <v>85</v>
      </c>
      <c r="AY175" s="17" t="s">
        <v>133</v>
      </c>
      <c r="BE175" s="202">
        <f>IF(O175="základní",K175,0)</f>
        <v>0</v>
      </c>
      <c r="BF175" s="202">
        <f>IF(O175="snížená",K175,0)</f>
        <v>0</v>
      </c>
      <c r="BG175" s="202">
        <f>IF(O175="zákl. přenesená",K175,0)</f>
        <v>0</v>
      </c>
      <c r="BH175" s="202">
        <f>IF(O175="sníž. přenesená",K175,0)</f>
        <v>0</v>
      </c>
      <c r="BI175" s="202">
        <f>IF(O175="nulová",K175,0)</f>
        <v>0</v>
      </c>
      <c r="BJ175" s="17" t="s">
        <v>83</v>
      </c>
      <c r="BK175" s="202">
        <f>ROUND(P175*H175,2)</f>
        <v>0</v>
      </c>
      <c r="BL175" s="17" t="s">
        <v>172</v>
      </c>
      <c r="BM175" s="201" t="s">
        <v>209</v>
      </c>
    </row>
    <row r="176" spans="1:65" s="2" customFormat="1" ht="19.5">
      <c r="A176" s="34"/>
      <c r="B176" s="35"/>
      <c r="C176" s="36"/>
      <c r="D176" s="203" t="s">
        <v>142</v>
      </c>
      <c r="E176" s="36"/>
      <c r="F176" s="204" t="s">
        <v>208</v>
      </c>
      <c r="G176" s="36"/>
      <c r="H176" s="36"/>
      <c r="I176" s="205"/>
      <c r="J176" s="205"/>
      <c r="K176" s="36"/>
      <c r="L176" s="36"/>
      <c r="M176" s="39"/>
      <c r="N176" s="206"/>
      <c r="O176" s="207"/>
      <c r="P176" s="71"/>
      <c r="Q176" s="71"/>
      <c r="R176" s="71"/>
      <c r="S176" s="71"/>
      <c r="T176" s="71"/>
      <c r="U176" s="71"/>
      <c r="V176" s="71"/>
      <c r="W176" s="71"/>
      <c r="X176" s="72"/>
      <c r="Y176" s="34"/>
      <c r="Z176" s="34"/>
      <c r="AA176" s="34"/>
      <c r="AB176" s="34"/>
      <c r="AC176" s="34"/>
      <c r="AD176" s="34"/>
      <c r="AE176" s="34"/>
      <c r="AT176" s="17" t="s">
        <v>142</v>
      </c>
      <c r="AU176" s="17" t="s">
        <v>85</v>
      </c>
    </row>
    <row r="177" spans="1:65" s="2" customFormat="1" ht="37.9" customHeight="1">
      <c r="A177" s="34"/>
      <c r="B177" s="35"/>
      <c r="C177" s="189" t="s">
        <v>179</v>
      </c>
      <c r="D177" s="189" t="s">
        <v>136</v>
      </c>
      <c r="E177" s="190" t="s">
        <v>210</v>
      </c>
      <c r="F177" s="191" t="s">
        <v>211</v>
      </c>
      <c r="G177" s="192" t="s">
        <v>176</v>
      </c>
      <c r="H177" s="193">
        <v>1</v>
      </c>
      <c r="I177" s="194"/>
      <c r="J177" s="194"/>
      <c r="K177" s="195">
        <f>ROUND(P177*H177,2)</f>
        <v>0</v>
      </c>
      <c r="L177" s="191" t="s">
        <v>140</v>
      </c>
      <c r="M177" s="39"/>
      <c r="N177" s="196" t="s">
        <v>1</v>
      </c>
      <c r="O177" s="197" t="s">
        <v>39</v>
      </c>
      <c r="P177" s="198">
        <f>I177+J177</f>
        <v>0</v>
      </c>
      <c r="Q177" s="198">
        <f>ROUND(I177*H177,2)</f>
        <v>0</v>
      </c>
      <c r="R177" s="198">
        <f>ROUND(J177*H177,2)</f>
        <v>0</v>
      </c>
      <c r="S177" s="71"/>
      <c r="T177" s="199">
        <f>S177*H177</f>
        <v>0</v>
      </c>
      <c r="U177" s="199">
        <v>0</v>
      </c>
      <c r="V177" s="199">
        <f>U177*H177</f>
        <v>0</v>
      </c>
      <c r="W177" s="199">
        <v>0</v>
      </c>
      <c r="X177" s="200">
        <f>W177*H177</f>
        <v>0</v>
      </c>
      <c r="Y177" s="34"/>
      <c r="Z177" s="34"/>
      <c r="AA177" s="34"/>
      <c r="AB177" s="34"/>
      <c r="AC177" s="34"/>
      <c r="AD177" s="34"/>
      <c r="AE177" s="34"/>
      <c r="AR177" s="201" t="s">
        <v>172</v>
      </c>
      <c r="AT177" s="201" t="s">
        <v>136</v>
      </c>
      <c r="AU177" s="201" t="s">
        <v>85</v>
      </c>
      <c r="AY177" s="17" t="s">
        <v>133</v>
      </c>
      <c r="BE177" s="202">
        <f>IF(O177="základní",K177,0)</f>
        <v>0</v>
      </c>
      <c r="BF177" s="202">
        <f>IF(O177="snížená",K177,0)</f>
        <v>0</v>
      </c>
      <c r="BG177" s="202">
        <f>IF(O177="zákl. přenesená",K177,0)</f>
        <v>0</v>
      </c>
      <c r="BH177" s="202">
        <f>IF(O177="sníž. přenesená",K177,0)</f>
        <v>0</v>
      </c>
      <c r="BI177" s="202">
        <f>IF(O177="nulová",K177,0)</f>
        <v>0</v>
      </c>
      <c r="BJ177" s="17" t="s">
        <v>83</v>
      </c>
      <c r="BK177" s="202">
        <f>ROUND(P177*H177,2)</f>
        <v>0</v>
      </c>
      <c r="BL177" s="17" t="s">
        <v>172</v>
      </c>
      <c r="BM177" s="201" t="s">
        <v>212</v>
      </c>
    </row>
    <row r="178" spans="1:65" s="2" customFormat="1" ht="19.5">
      <c r="A178" s="34"/>
      <c r="B178" s="35"/>
      <c r="C178" s="36"/>
      <c r="D178" s="203" t="s">
        <v>142</v>
      </c>
      <c r="E178" s="36"/>
      <c r="F178" s="204" t="s">
        <v>211</v>
      </c>
      <c r="G178" s="36"/>
      <c r="H178" s="36"/>
      <c r="I178" s="205"/>
      <c r="J178" s="205"/>
      <c r="K178" s="36"/>
      <c r="L178" s="36"/>
      <c r="M178" s="39"/>
      <c r="N178" s="206"/>
      <c r="O178" s="207"/>
      <c r="P178" s="71"/>
      <c r="Q178" s="71"/>
      <c r="R178" s="71"/>
      <c r="S178" s="71"/>
      <c r="T178" s="71"/>
      <c r="U178" s="71"/>
      <c r="V178" s="71"/>
      <c r="W178" s="71"/>
      <c r="X178" s="72"/>
      <c r="Y178" s="34"/>
      <c r="Z178" s="34"/>
      <c r="AA178" s="34"/>
      <c r="AB178" s="34"/>
      <c r="AC178" s="34"/>
      <c r="AD178" s="34"/>
      <c r="AE178" s="34"/>
      <c r="AT178" s="17" t="s">
        <v>142</v>
      </c>
      <c r="AU178" s="17" t="s">
        <v>85</v>
      </c>
    </row>
    <row r="179" spans="1:65" s="2" customFormat="1" ht="33" customHeight="1">
      <c r="A179" s="34"/>
      <c r="B179" s="35"/>
      <c r="C179" s="189" t="s">
        <v>8</v>
      </c>
      <c r="D179" s="189" t="s">
        <v>136</v>
      </c>
      <c r="E179" s="190" t="s">
        <v>213</v>
      </c>
      <c r="F179" s="191" t="s">
        <v>214</v>
      </c>
      <c r="G179" s="192" t="s">
        <v>176</v>
      </c>
      <c r="H179" s="193">
        <v>1</v>
      </c>
      <c r="I179" s="194"/>
      <c r="J179" s="194"/>
      <c r="K179" s="195">
        <f>ROUND(P179*H179,2)</f>
        <v>0</v>
      </c>
      <c r="L179" s="191" t="s">
        <v>140</v>
      </c>
      <c r="M179" s="39"/>
      <c r="N179" s="196" t="s">
        <v>1</v>
      </c>
      <c r="O179" s="197" t="s">
        <v>39</v>
      </c>
      <c r="P179" s="198">
        <f>I179+J179</f>
        <v>0</v>
      </c>
      <c r="Q179" s="198">
        <f>ROUND(I179*H179,2)</f>
        <v>0</v>
      </c>
      <c r="R179" s="198">
        <f>ROUND(J179*H179,2)</f>
        <v>0</v>
      </c>
      <c r="S179" s="71"/>
      <c r="T179" s="199">
        <f>S179*H179</f>
        <v>0</v>
      </c>
      <c r="U179" s="199">
        <v>0</v>
      </c>
      <c r="V179" s="199">
        <f>U179*H179</f>
        <v>0</v>
      </c>
      <c r="W179" s="199">
        <v>0</v>
      </c>
      <c r="X179" s="200">
        <f>W179*H179</f>
        <v>0</v>
      </c>
      <c r="Y179" s="34"/>
      <c r="Z179" s="34"/>
      <c r="AA179" s="34"/>
      <c r="AB179" s="34"/>
      <c r="AC179" s="34"/>
      <c r="AD179" s="34"/>
      <c r="AE179" s="34"/>
      <c r="AR179" s="201" t="s">
        <v>172</v>
      </c>
      <c r="AT179" s="201" t="s">
        <v>136</v>
      </c>
      <c r="AU179" s="201" t="s">
        <v>85</v>
      </c>
      <c r="AY179" s="17" t="s">
        <v>133</v>
      </c>
      <c r="BE179" s="202">
        <f>IF(O179="základní",K179,0)</f>
        <v>0</v>
      </c>
      <c r="BF179" s="202">
        <f>IF(O179="snížená",K179,0)</f>
        <v>0</v>
      </c>
      <c r="BG179" s="202">
        <f>IF(O179="zákl. přenesená",K179,0)</f>
        <v>0</v>
      </c>
      <c r="BH179" s="202">
        <f>IF(O179="sníž. přenesená",K179,0)</f>
        <v>0</v>
      </c>
      <c r="BI179" s="202">
        <f>IF(O179="nulová",K179,0)</f>
        <v>0</v>
      </c>
      <c r="BJ179" s="17" t="s">
        <v>83</v>
      </c>
      <c r="BK179" s="202">
        <f>ROUND(P179*H179,2)</f>
        <v>0</v>
      </c>
      <c r="BL179" s="17" t="s">
        <v>172</v>
      </c>
      <c r="BM179" s="201" t="s">
        <v>215</v>
      </c>
    </row>
    <row r="180" spans="1:65" s="2" customFormat="1" ht="19.5">
      <c r="A180" s="34"/>
      <c r="B180" s="35"/>
      <c r="C180" s="36"/>
      <c r="D180" s="203" t="s">
        <v>142</v>
      </c>
      <c r="E180" s="36"/>
      <c r="F180" s="204" t="s">
        <v>214</v>
      </c>
      <c r="G180" s="36"/>
      <c r="H180" s="36"/>
      <c r="I180" s="205"/>
      <c r="J180" s="205"/>
      <c r="K180" s="36"/>
      <c r="L180" s="36"/>
      <c r="M180" s="39"/>
      <c r="N180" s="206"/>
      <c r="O180" s="207"/>
      <c r="P180" s="71"/>
      <c r="Q180" s="71"/>
      <c r="R180" s="71"/>
      <c r="S180" s="71"/>
      <c r="T180" s="71"/>
      <c r="U180" s="71"/>
      <c r="V180" s="71"/>
      <c r="W180" s="71"/>
      <c r="X180" s="72"/>
      <c r="Y180" s="34"/>
      <c r="Z180" s="34"/>
      <c r="AA180" s="34"/>
      <c r="AB180" s="34"/>
      <c r="AC180" s="34"/>
      <c r="AD180" s="34"/>
      <c r="AE180" s="34"/>
      <c r="AT180" s="17" t="s">
        <v>142</v>
      </c>
      <c r="AU180" s="17" t="s">
        <v>85</v>
      </c>
    </row>
    <row r="181" spans="1:65" s="2" customFormat="1" ht="55.5" customHeight="1">
      <c r="A181" s="34"/>
      <c r="B181" s="35"/>
      <c r="C181" s="189" t="s">
        <v>181</v>
      </c>
      <c r="D181" s="189" t="s">
        <v>136</v>
      </c>
      <c r="E181" s="190" t="s">
        <v>216</v>
      </c>
      <c r="F181" s="191" t="s">
        <v>217</v>
      </c>
      <c r="G181" s="192" t="s">
        <v>148</v>
      </c>
      <c r="H181" s="193">
        <v>3.2000000000000001E-2</v>
      </c>
      <c r="I181" s="194"/>
      <c r="J181" s="194"/>
      <c r="K181" s="195">
        <f>ROUND(P181*H181,2)</f>
        <v>0</v>
      </c>
      <c r="L181" s="191" t="s">
        <v>140</v>
      </c>
      <c r="M181" s="39"/>
      <c r="N181" s="196" t="s">
        <v>1</v>
      </c>
      <c r="O181" s="197" t="s">
        <v>39</v>
      </c>
      <c r="P181" s="198">
        <f>I181+J181</f>
        <v>0</v>
      </c>
      <c r="Q181" s="198">
        <f>ROUND(I181*H181,2)</f>
        <v>0</v>
      </c>
      <c r="R181" s="198">
        <f>ROUND(J181*H181,2)</f>
        <v>0</v>
      </c>
      <c r="S181" s="71"/>
      <c r="T181" s="199">
        <f>S181*H181</f>
        <v>0</v>
      </c>
      <c r="U181" s="199">
        <v>0</v>
      </c>
      <c r="V181" s="199">
        <f>U181*H181</f>
        <v>0</v>
      </c>
      <c r="W181" s="199">
        <v>0</v>
      </c>
      <c r="X181" s="200">
        <f>W181*H181</f>
        <v>0</v>
      </c>
      <c r="Y181" s="34"/>
      <c r="Z181" s="34"/>
      <c r="AA181" s="34"/>
      <c r="AB181" s="34"/>
      <c r="AC181" s="34"/>
      <c r="AD181" s="34"/>
      <c r="AE181" s="34"/>
      <c r="AR181" s="201" t="s">
        <v>172</v>
      </c>
      <c r="AT181" s="201" t="s">
        <v>136</v>
      </c>
      <c r="AU181" s="201" t="s">
        <v>85</v>
      </c>
      <c r="AY181" s="17" t="s">
        <v>133</v>
      </c>
      <c r="BE181" s="202">
        <f>IF(O181="základní",K181,0)</f>
        <v>0</v>
      </c>
      <c r="BF181" s="202">
        <f>IF(O181="snížená",K181,0)</f>
        <v>0</v>
      </c>
      <c r="BG181" s="202">
        <f>IF(O181="zákl. přenesená",K181,0)</f>
        <v>0</v>
      </c>
      <c r="BH181" s="202">
        <f>IF(O181="sníž. přenesená",K181,0)</f>
        <v>0</v>
      </c>
      <c r="BI181" s="202">
        <f>IF(O181="nulová",K181,0)</f>
        <v>0</v>
      </c>
      <c r="BJ181" s="17" t="s">
        <v>83</v>
      </c>
      <c r="BK181" s="202">
        <f>ROUND(P181*H181,2)</f>
        <v>0</v>
      </c>
      <c r="BL181" s="17" t="s">
        <v>172</v>
      </c>
      <c r="BM181" s="201" t="s">
        <v>218</v>
      </c>
    </row>
    <row r="182" spans="1:65" s="2" customFormat="1" ht="29.25">
      <c r="A182" s="34"/>
      <c r="B182" s="35"/>
      <c r="C182" s="36"/>
      <c r="D182" s="203" t="s">
        <v>142</v>
      </c>
      <c r="E182" s="36"/>
      <c r="F182" s="204" t="s">
        <v>217</v>
      </c>
      <c r="G182" s="36"/>
      <c r="H182" s="36"/>
      <c r="I182" s="205"/>
      <c r="J182" s="205"/>
      <c r="K182" s="36"/>
      <c r="L182" s="36"/>
      <c r="M182" s="39"/>
      <c r="N182" s="206"/>
      <c r="O182" s="207"/>
      <c r="P182" s="71"/>
      <c r="Q182" s="71"/>
      <c r="R182" s="71"/>
      <c r="S182" s="71"/>
      <c r="T182" s="71"/>
      <c r="U182" s="71"/>
      <c r="V182" s="71"/>
      <c r="W182" s="71"/>
      <c r="X182" s="72"/>
      <c r="Y182" s="34"/>
      <c r="Z182" s="34"/>
      <c r="AA182" s="34"/>
      <c r="AB182" s="34"/>
      <c r="AC182" s="34"/>
      <c r="AD182" s="34"/>
      <c r="AE182" s="34"/>
      <c r="AT182" s="17" t="s">
        <v>142</v>
      </c>
      <c r="AU182" s="17" t="s">
        <v>85</v>
      </c>
    </row>
    <row r="183" spans="1:65" s="12" customFormat="1" ht="22.9" customHeight="1">
      <c r="B183" s="172"/>
      <c r="C183" s="173"/>
      <c r="D183" s="174" t="s">
        <v>75</v>
      </c>
      <c r="E183" s="187" t="s">
        <v>219</v>
      </c>
      <c r="F183" s="187" t="s">
        <v>220</v>
      </c>
      <c r="G183" s="173"/>
      <c r="H183" s="173"/>
      <c r="I183" s="176"/>
      <c r="J183" s="176"/>
      <c r="K183" s="188">
        <f>BK183</f>
        <v>0</v>
      </c>
      <c r="L183" s="173"/>
      <c r="M183" s="178"/>
      <c r="N183" s="179"/>
      <c r="O183" s="180"/>
      <c r="P183" s="180"/>
      <c r="Q183" s="181">
        <f>SUM(Q184:Q187)</f>
        <v>0</v>
      </c>
      <c r="R183" s="181">
        <f>SUM(R184:R187)</f>
        <v>0</v>
      </c>
      <c r="S183" s="180"/>
      <c r="T183" s="182">
        <f>SUM(T184:T187)</f>
        <v>0</v>
      </c>
      <c r="U183" s="180"/>
      <c r="V183" s="182">
        <f>SUM(V184:V187)</f>
        <v>0</v>
      </c>
      <c r="W183" s="180"/>
      <c r="X183" s="183">
        <f>SUM(X184:X187)</f>
        <v>0</v>
      </c>
      <c r="AR183" s="184" t="s">
        <v>85</v>
      </c>
      <c r="AT183" s="185" t="s">
        <v>75</v>
      </c>
      <c r="AU183" s="185" t="s">
        <v>83</v>
      </c>
      <c r="AY183" s="184" t="s">
        <v>133</v>
      </c>
      <c r="BK183" s="186">
        <f>SUM(BK184:BK187)</f>
        <v>0</v>
      </c>
    </row>
    <row r="184" spans="1:65" s="2" customFormat="1" ht="24.2" customHeight="1">
      <c r="A184" s="34"/>
      <c r="B184" s="35"/>
      <c r="C184" s="189" t="s">
        <v>221</v>
      </c>
      <c r="D184" s="189" t="s">
        <v>136</v>
      </c>
      <c r="E184" s="190" t="s">
        <v>222</v>
      </c>
      <c r="F184" s="191" t="s">
        <v>223</v>
      </c>
      <c r="G184" s="192" t="s">
        <v>139</v>
      </c>
      <c r="H184" s="193">
        <v>11</v>
      </c>
      <c r="I184" s="194"/>
      <c r="J184" s="194"/>
      <c r="K184" s="195">
        <f>ROUND(P184*H184,2)</f>
        <v>0</v>
      </c>
      <c r="L184" s="191" t="s">
        <v>140</v>
      </c>
      <c r="M184" s="39"/>
      <c r="N184" s="196" t="s">
        <v>1</v>
      </c>
      <c r="O184" s="197" t="s">
        <v>39</v>
      </c>
      <c r="P184" s="198">
        <f>I184+J184</f>
        <v>0</v>
      </c>
      <c r="Q184" s="198">
        <f>ROUND(I184*H184,2)</f>
        <v>0</v>
      </c>
      <c r="R184" s="198">
        <f>ROUND(J184*H184,2)</f>
        <v>0</v>
      </c>
      <c r="S184" s="71"/>
      <c r="T184" s="199">
        <f>S184*H184</f>
        <v>0</v>
      </c>
      <c r="U184" s="199">
        <v>0</v>
      </c>
      <c r="V184" s="199">
        <f>U184*H184</f>
        <v>0</v>
      </c>
      <c r="W184" s="199">
        <v>0</v>
      </c>
      <c r="X184" s="200">
        <f>W184*H184</f>
        <v>0</v>
      </c>
      <c r="Y184" s="34"/>
      <c r="Z184" s="34"/>
      <c r="AA184" s="34"/>
      <c r="AB184" s="34"/>
      <c r="AC184" s="34"/>
      <c r="AD184" s="34"/>
      <c r="AE184" s="34"/>
      <c r="AR184" s="201" t="s">
        <v>172</v>
      </c>
      <c r="AT184" s="201" t="s">
        <v>136</v>
      </c>
      <c r="AU184" s="201" t="s">
        <v>85</v>
      </c>
      <c r="AY184" s="17" t="s">
        <v>133</v>
      </c>
      <c r="BE184" s="202">
        <f>IF(O184="základní",K184,0)</f>
        <v>0</v>
      </c>
      <c r="BF184" s="202">
        <f>IF(O184="snížená",K184,0)</f>
        <v>0</v>
      </c>
      <c r="BG184" s="202">
        <f>IF(O184="zákl. přenesená",K184,0)</f>
        <v>0</v>
      </c>
      <c r="BH184" s="202">
        <f>IF(O184="sníž. přenesená",K184,0)</f>
        <v>0</v>
      </c>
      <c r="BI184" s="202">
        <f>IF(O184="nulová",K184,0)</f>
        <v>0</v>
      </c>
      <c r="BJ184" s="17" t="s">
        <v>83</v>
      </c>
      <c r="BK184" s="202">
        <f>ROUND(P184*H184,2)</f>
        <v>0</v>
      </c>
      <c r="BL184" s="17" t="s">
        <v>172</v>
      </c>
      <c r="BM184" s="201" t="s">
        <v>224</v>
      </c>
    </row>
    <row r="185" spans="1:65" s="2" customFormat="1" ht="19.5">
      <c r="A185" s="34"/>
      <c r="B185" s="35"/>
      <c r="C185" s="36"/>
      <c r="D185" s="203" t="s">
        <v>142</v>
      </c>
      <c r="E185" s="36"/>
      <c r="F185" s="204" t="s">
        <v>223</v>
      </c>
      <c r="G185" s="36"/>
      <c r="H185" s="36"/>
      <c r="I185" s="205"/>
      <c r="J185" s="205"/>
      <c r="K185" s="36"/>
      <c r="L185" s="36"/>
      <c r="M185" s="39"/>
      <c r="N185" s="206"/>
      <c r="O185" s="207"/>
      <c r="P185" s="71"/>
      <c r="Q185" s="71"/>
      <c r="R185" s="71"/>
      <c r="S185" s="71"/>
      <c r="T185" s="71"/>
      <c r="U185" s="71"/>
      <c r="V185" s="71"/>
      <c r="W185" s="71"/>
      <c r="X185" s="72"/>
      <c r="Y185" s="34"/>
      <c r="Z185" s="34"/>
      <c r="AA185" s="34"/>
      <c r="AB185" s="34"/>
      <c r="AC185" s="34"/>
      <c r="AD185" s="34"/>
      <c r="AE185" s="34"/>
      <c r="AT185" s="17" t="s">
        <v>142</v>
      </c>
      <c r="AU185" s="17" t="s">
        <v>85</v>
      </c>
    </row>
    <row r="186" spans="1:65" s="2" customFormat="1" ht="33" customHeight="1">
      <c r="A186" s="34"/>
      <c r="B186" s="35"/>
      <c r="C186" s="189" t="s">
        <v>184</v>
      </c>
      <c r="D186" s="189" t="s">
        <v>136</v>
      </c>
      <c r="E186" s="190" t="s">
        <v>225</v>
      </c>
      <c r="F186" s="191" t="s">
        <v>226</v>
      </c>
      <c r="G186" s="192" t="s">
        <v>139</v>
      </c>
      <c r="H186" s="193">
        <v>11</v>
      </c>
      <c r="I186" s="194"/>
      <c r="J186" s="194"/>
      <c r="K186" s="195">
        <f>ROUND(P186*H186,2)</f>
        <v>0</v>
      </c>
      <c r="L186" s="191" t="s">
        <v>140</v>
      </c>
      <c r="M186" s="39"/>
      <c r="N186" s="196" t="s">
        <v>1</v>
      </c>
      <c r="O186" s="197" t="s">
        <v>39</v>
      </c>
      <c r="P186" s="198">
        <f>I186+J186</f>
        <v>0</v>
      </c>
      <c r="Q186" s="198">
        <f>ROUND(I186*H186,2)</f>
        <v>0</v>
      </c>
      <c r="R186" s="198">
        <f>ROUND(J186*H186,2)</f>
        <v>0</v>
      </c>
      <c r="S186" s="71"/>
      <c r="T186" s="199">
        <f>S186*H186</f>
        <v>0</v>
      </c>
      <c r="U186" s="199">
        <v>0</v>
      </c>
      <c r="V186" s="199">
        <f>U186*H186</f>
        <v>0</v>
      </c>
      <c r="W186" s="199">
        <v>0</v>
      </c>
      <c r="X186" s="200">
        <f>W186*H186</f>
        <v>0</v>
      </c>
      <c r="Y186" s="34"/>
      <c r="Z186" s="34"/>
      <c r="AA186" s="34"/>
      <c r="AB186" s="34"/>
      <c r="AC186" s="34"/>
      <c r="AD186" s="34"/>
      <c r="AE186" s="34"/>
      <c r="AR186" s="201" t="s">
        <v>172</v>
      </c>
      <c r="AT186" s="201" t="s">
        <v>136</v>
      </c>
      <c r="AU186" s="201" t="s">
        <v>85</v>
      </c>
      <c r="AY186" s="17" t="s">
        <v>133</v>
      </c>
      <c r="BE186" s="202">
        <f>IF(O186="základní",K186,0)</f>
        <v>0</v>
      </c>
      <c r="BF186" s="202">
        <f>IF(O186="snížená",K186,0)</f>
        <v>0</v>
      </c>
      <c r="BG186" s="202">
        <f>IF(O186="zákl. přenesená",K186,0)</f>
        <v>0</v>
      </c>
      <c r="BH186" s="202">
        <f>IF(O186="sníž. přenesená",K186,0)</f>
        <v>0</v>
      </c>
      <c r="BI186" s="202">
        <f>IF(O186="nulová",K186,0)</f>
        <v>0</v>
      </c>
      <c r="BJ186" s="17" t="s">
        <v>83</v>
      </c>
      <c r="BK186" s="202">
        <f>ROUND(P186*H186,2)</f>
        <v>0</v>
      </c>
      <c r="BL186" s="17" t="s">
        <v>172</v>
      </c>
      <c r="BM186" s="201" t="s">
        <v>227</v>
      </c>
    </row>
    <row r="187" spans="1:65" s="2" customFormat="1" ht="19.5">
      <c r="A187" s="34"/>
      <c r="B187" s="35"/>
      <c r="C187" s="36"/>
      <c r="D187" s="203" t="s">
        <v>142</v>
      </c>
      <c r="E187" s="36"/>
      <c r="F187" s="204" t="s">
        <v>226</v>
      </c>
      <c r="G187" s="36"/>
      <c r="H187" s="36"/>
      <c r="I187" s="205"/>
      <c r="J187" s="205"/>
      <c r="K187" s="36"/>
      <c r="L187" s="36"/>
      <c r="M187" s="39"/>
      <c r="N187" s="206"/>
      <c r="O187" s="207"/>
      <c r="P187" s="71"/>
      <c r="Q187" s="71"/>
      <c r="R187" s="71"/>
      <c r="S187" s="71"/>
      <c r="T187" s="71"/>
      <c r="U187" s="71"/>
      <c r="V187" s="71"/>
      <c r="W187" s="71"/>
      <c r="X187" s="72"/>
      <c r="Y187" s="34"/>
      <c r="Z187" s="34"/>
      <c r="AA187" s="34"/>
      <c r="AB187" s="34"/>
      <c r="AC187" s="34"/>
      <c r="AD187" s="34"/>
      <c r="AE187" s="34"/>
      <c r="AT187" s="17" t="s">
        <v>142</v>
      </c>
      <c r="AU187" s="17" t="s">
        <v>85</v>
      </c>
    </row>
    <row r="188" spans="1:65" s="12" customFormat="1" ht="22.9" customHeight="1">
      <c r="B188" s="172"/>
      <c r="C188" s="173"/>
      <c r="D188" s="174" t="s">
        <v>75</v>
      </c>
      <c r="E188" s="187" t="s">
        <v>228</v>
      </c>
      <c r="F188" s="187" t="s">
        <v>229</v>
      </c>
      <c r="G188" s="173"/>
      <c r="H188" s="173"/>
      <c r="I188" s="176"/>
      <c r="J188" s="176"/>
      <c r="K188" s="188">
        <f>BK188</f>
        <v>0</v>
      </c>
      <c r="L188" s="173"/>
      <c r="M188" s="178"/>
      <c r="N188" s="179"/>
      <c r="O188" s="180"/>
      <c r="P188" s="180"/>
      <c r="Q188" s="181">
        <f>SUM(Q189:Q194)</f>
        <v>0</v>
      </c>
      <c r="R188" s="181">
        <f>SUM(R189:R194)</f>
        <v>0</v>
      </c>
      <c r="S188" s="180"/>
      <c r="T188" s="182">
        <f>SUM(T189:T194)</f>
        <v>0</v>
      </c>
      <c r="U188" s="180"/>
      <c r="V188" s="182">
        <f>SUM(V189:V194)</f>
        <v>0</v>
      </c>
      <c r="W188" s="180"/>
      <c r="X188" s="183">
        <f>SUM(X189:X194)</f>
        <v>0</v>
      </c>
      <c r="AR188" s="184" t="s">
        <v>85</v>
      </c>
      <c r="AT188" s="185" t="s">
        <v>75</v>
      </c>
      <c r="AU188" s="185" t="s">
        <v>83</v>
      </c>
      <c r="AY188" s="184" t="s">
        <v>133</v>
      </c>
      <c r="BK188" s="186">
        <f>SUM(BK189:BK194)</f>
        <v>0</v>
      </c>
    </row>
    <row r="189" spans="1:65" s="2" customFormat="1" ht="24">
      <c r="A189" s="34"/>
      <c r="B189" s="35"/>
      <c r="C189" s="189" t="s">
        <v>230</v>
      </c>
      <c r="D189" s="189" t="s">
        <v>136</v>
      </c>
      <c r="E189" s="190" t="s">
        <v>231</v>
      </c>
      <c r="F189" s="191" t="s">
        <v>232</v>
      </c>
      <c r="G189" s="192" t="s">
        <v>139</v>
      </c>
      <c r="H189" s="193">
        <v>5</v>
      </c>
      <c r="I189" s="194"/>
      <c r="J189" s="194"/>
      <c r="K189" s="195">
        <f>ROUND(P189*H189,2)</f>
        <v>0</v>
      </c>
      <c r="L189" s="191" t="s">
        <v>140</v>
      </c>
      <c r="M189" s="39"/>
      <c r="N189" s="196" t="s">
        <v>1</v>
      </c>
      <c r="O189" s="197" t="s">
        <v>39</v>
      </c>
      <c r="P189" s="198">
        <f>I189+J189</f>
        <v>0</v>
      </c>
      <c r="Q189" s="198">
        <f>ROUND(I189*H189,2)</f>
        <v>0</v>
      </c>
      <c r="R189" s="198">
        <f>ROUND(J189*H189,2)</f>
        <v>0</v>
      </c>
      <c r="S189" s="71"/>
      <c r="T189" s="199">
        <f>S189*H189</f>
        <v>0</v>
      </c>
      <c r="U189" s="199">
        <v>0</v>
      </c>
      <c r="V189" s="199">
        <f>U189*H189</f>
        <v>0</v>
      </c>
      <c r="W189" s="199">
        <v>0</v>
      </c>
      <c r="X189" s="200">
        <f>W189*H189</f>
        <v>0</v>
      </c>
      <c r="Y189" s="34"/>
      <c r="Z189" s="34"/>
      <c r="AA189" s="34"/>
      <c r="AB189" s="34"/>
      <c r="AC189" s="34"/>
      <c r="AD189" s="34"/>
      <c r="AE189" s="34"/>
      <c r="AR189" s="201" t="s">
        <v>172</v>
      </c>
      <c r="AT189" s="201" t="s">
        <v>136</v>
      </c>
      <c r="AU189" s="201" t="s">
        <v>85</v>
      </c>
      <c r="AY189" s="17" t="s">
        <v>133</v>
      </c>
      <c r="BE189" s="202">
        <f>IF(O189="základní",K189,0)</f>
        <v>0</v>
      </c>
      <c r="BF189" s="202">
        <f>IF(O189="snížená",K189,0)</f>
        <v>0</v>
      </c>
      <c r="BG189" s="202">
        <f>IF(O189="zákl. přenesená",K189,0)</f>
        <v>0</v>
      </c>
      <c r="BH189" s="202">
        <f>IF(O189="sníž. přenesená",K189,0)</f>
        <v>0</v>
      </c>
      <c r="BI189" s="202">
        <f>IF(O189="nulová",K189,0)</f>
        <v>0</v>
      </c>
      <c r="BJ189" s="17" t="s">
        <v>83</v>
      </c>
      <c r="BK189" s="202">
        <f>ROUND(P189*H189,2)</f>
        <v>0</v>
      </c>
      <c r="BL189" s="17" t="s">
        <v>172</v>
      </c>
      <c r="BM189" s="201" t="s">
        <v>233</v>
      </c>
    </row>
    <row r="190" spans="1:65" s="2" customFormat="1" ht="11.25">
      <c r="A190" s="34"/>
      <c r="B190" s="35"/>
      <c r="C190" s="36"/>
      <c r="D190" s="203" t="s">
        <v>142</v>
      </c>
      <c r="E190" s="36"/>
      <c r="F190" s="204" t="s">
        <v>232</v>
      </c>
      <c r="G190" s="36"/>
      <c r="H190" s="36"/>
      <c r="I190" s="205"/>
      <c r="J190" s="205"/>
      <c r="K190" s="36"/>
      <c r="L190" s="36"/>
      <c r="M190" s="39"/>
      <c r="N190" s="206"/>
      <c r="O190" s="207"/>
      <c r="P190" s="71"/>
      <c r="Q190" s="71"/>
      <c r="R190" s="71"/>
      <c r="S190" s="71"/>
      <c r="T190" s="71"/>
      <c r="U190" s="71"/>
      <c r="V190" s="71"/>
      <c r="W190" s="71"/>
      <c r="X190" s="72"/>
      <c r="Y190" s="34"/>
      <c r="Z190" s="34"/>
      <c r="AA190" s="34"/>
      <c r="AB190" s="34"/>
      <c r="AC190" s="34"/>
      <c r="AD190" s="34"/>
      <c r="AE190" s="34"/>
      <c r="AT190" s="17" t="s">
        <v>142</v>
      </c>
      <c r="AU190" s="17" t="s">
        <v>85</v>
      </c>
    </row>
    <row r="191" spans="1:65" s="2" customFormat="1" ht="24.2" customHeight="1">
      <c r="A191" s="34"/>
      <c r="B191" s="35"/>
      <c r="C191" s="189" t="s">
        <v>188</v>
      </c>
      <c r="D191" s="189" t="s">
        <v>136</v>
      </c>
      <c r="E191" s="190" t="s">
        <v>234</v>
      </c>
      <c r="F191" s="191" t="s">
        <v>235</v>
      </c>
      <c r="G191" s="192" t="s">
        <v>139</v>
      </c>
      <c r="H191" s="193">
        <v>5</v>
      </c>
      <c r="I191" s="194"/>
      <c r="J191" s="194"/>
      <c r="K191" s="195">
        <f>ROUND(P191*H191,2)</f>
        <v>0</v>
      </c>
      <c r="L191" s="191" t="s">
        <v>140</v>
      </c>
      <c r="M191" s="39"/>
      <c r="N191" s="196" t="s">
        <v>1</v>
      </c>
      <c r="O191" s="197" t="s">
        <v>39</v>
      </c>
      <c r="P191" s="198">
        <f>I191+J191</f>
        <v>0</v>
      </c>
      <c r="Q191" s="198">
        <f>ROUND(I191*H191,2)</f>
        <v>0</v>
      </c>
      <c r="R191" s="198">
        <f>ROUND(J191*H191,2)</f>
        <v>0</v>
      </c>
      <c r="S191" s="71"/>
      <c r="T191" s="199">
        <f>S191*H191</f>
        <v>0</v>
      </c>
      <c r="U191" s="199">
        <v>0</v>
      </c>
      <c r="V191" s="199">
        <f>U191*H191</f>
        <v>0</v>
      </c>
      <c r="W191" s="199">
        <v>0</v>
      </c>
      <c r="X191" s="200">
        <f>W191*H191</f>
        <v>0</v>
      </c>
      <c r="Y191" s="34"/>
      <c r="Z191" s="34"/>
      <c r="AA191" s="34"/>
      <c r="AB191" s="34"/>
      <c r="AC191" s="34"/>
      <c r="AD191" s="34"/>
      <c r="AE191" s="34"/>
      <c r="AR191" s="201" t="s">
        <v>172</v>
      </c>
      <c r="AT191" s="201" t="s">
        <v>136</v>
      </c>
      <c r="AU191" s="201" t="s">
        <v>85</v>
      </c>
      <c r="AY191" s="17" t="s">
        <v>133</v>
      </c>
      <c r="BE191" s="202">
        <f>IF(O191="základní",K191,0)</f>
        <v>0</v>
      </c>
      <c r="BF191" s="202">
        <f>IF(O191="snížená",K191,0)</f>
        <v>0</v>
      </c>
      <c r="BG191" s="202">
        <f>IF(O191="zákl. přenesená",K191,0)</f>
        <v>0</v>
      </c>
      <c r="BH191" s="202">
        <f>IF(O191="sníž. přenesená",K191,0)</f>
        <v>0</v>
      </c>
      <c r="BI191" s="202">
        <f>IF(O191="nulová",K191,0)</f>
        <v>0</v>
      </c>
      <c r="BJ191" s="17" t="s">
        <v>83</v>
      </c>
      <c r="BK191" s="202">
        <f>ROUND(P191*H191,2)</f>
        <v>0</v>
      </c>
      <c r="BL191" s="17" t="s">
        <v>172</v>
      </c>
      <c r="BM191" s="201" t="s">
        <v>236</v>
      </c>
    </row>
    <row r="192" spans="1:65" s="2" customFormat="1" ht="11.25">
      <c r="A192" s="34"/>
      <c r="B192" s="35"/>
      <c r="C192" s="36"/>
      <c r="D192" s="203" t="s">
        <v>142</v>
      </c>
      <c r="E192" s="36"/>
      <c r="F192" s="204" t="s">
        <v>235</v>
      </c>
      <c r="G192" s="36"/>
      <c r="H192" s="36"/>
      <c r="I192" s="205"/>
      <c r="J192" s="205"/>
      <c r="K192" s="36"/>
      <c r="L192" s="36"/>
      <c r="M192" s="39"/>
      <c r="N192" s="206"/>
      <c r="O192" s="207"/>
      <c r="P192" s="71"/>
      <c r="Q192" s="71"/>
      <c r="R192" s="71"/>
      <c r="S192" s="71"/>
      <c r="T192" s="71"/>
      <c r="U192" s="71"/>
      <c r="V192" s="71"/>
      <c r="W192" s="71"/>
      <c r="X192" s="72"/>
      <c r="Y192" s="34"/>
      <c r="Z192" s="34"/>
      <c r="AA192" s="34"/>
      <c r="AB192" s="34"/>
      <c r="AC192" s="34"/>
      <c r="AD192" s="34"/>
      <c r="AE192" s="34"/>
      <c r="AT192" s="17" t="s">
        <v>142</v>
      </c>
      <c r="AU192" s="17" t="s">
        <v>85</v>
      </c>
    </row>
    <row r="193" spans="1:65" s="2" customFormat="1" ht="55.5" customHeight="1">
      <c r="A193" s="34"/>
      <c r="B193" s="35"/>
      <c r="C193" s="189" t="s">
        <v>237</v>
      </c>
      <c r="D193" s="189" t="s">
        <v>136</v>
      </c>
      <c r="E193" s="190" t="s">
        <v>238</v>
      </c>
      <c r="F193" s="191" t="s">
        <v>239</v>
      </c>
      <c r="G193" s="192" t="s">
        <v>148</v>
      </c>
      <c r="H193" s="193">
        <v>4.0000000000000001E-3</v>
      </c>
      <c r="I193" s="194"/>
      <c r="J193" s="194"/>
      <c r="K193" s="195">
        <f>ROUND(P193*H193,2)</f>
        <v>0</v>
      </c>
      <c r="L193" s="191" t="s">
        <v>140</v>
      </c>
      <c r="M193" s="39"/>
      <c r="N193" s="196" t="s">
        <v>1</v>
      </c>
      <c r="O193" s="197" t="s">
        <v>39</v>
      </c>
      <c r="P193" s="198">
        <f>I193+J193</f>
        <v>0</v>
      </c>
      <c r="Q193" s="198">
        <f>ROUND(I193*H193,2)</f>
        <v>0</v>
      </c>
      <c r="R193" s="198">
        <f>ROUND(J193*H193,2)</f>
        <v>0</v>
      </c>
      <c r="S193" s="71"/>
      <c r="T193" s="199">
        <f>S193*H193</f>
        <v>0</v>
      </c>
      <c r="U193" s="199">
        <v>0</v>
      </c>
      <c r="V193" s="199">
        <f>U193*H193</f>
        <v>0</v>
      </c>
      <c r="W193" s="199">
        <v>0</v>
      </c>
      <c r="X193" s="200">
        <f>W193*H193</f>
        <v>0</v>
      </c>
      <c r="Y193" s="34"/>
      <c r="Z193" s="34"/>
      <c r="AA193" s="34"/>
      <c r="AB193" s="34"/>
      <c r="AC193" s="34"/>
      <c r="AD193" s="34"/>
      <c r="AE193" s="34"/>
      <c r="AR193" s="201" t="s">
        <v>172</v>
      </c>
      <c r="AT193" s="201" t="s">
        <v>136</v>
      </c>
      <c r="AU193" s="201" t="s">
        <v>85</v>
      </c>
      <c r="AY193" s="17" t="s">
        <v>133</v>
      </c>
      <c r="BE193" s="202">
        <f>IF(O193="základní",K193,0)</f>
        <v>0</v>
      </c>
      <c r="BF193" s="202">
        <f>IF(O193="snížená",K193,0)</f>
        <v>0</v>
      </c>
      <c r="BG193" s="202">
        <f>IF(O193="zákl. přenesená",K193,0)</f>
        <v>0</v>
      </c>
      <c r="BH193" s="202">
        <f>IF(O193="sníž. přenesená",K193,0)</f>
        <v>0</v>
      </c>
      <c r="BI193" s="202">
        <f>IF(O193="nulová",K193,0)</f>
        <v>0</v>
      </c>
      <c r="BJ193" s="17" t="s">
        <v>83</v>
      </c>
      <c r="BK193" s="202">
        <f>ROUND(P193*H193,2)</f>
        <v>0</v>
      </c>
      <c r="BL193" s="17" t="s">
        <v>172</v>
      </c>
      <c r="BM193" s="201" t="s">
        <v>240</v>
      </c>
    </row>
    <row r="194" spans="1:65" s="2" customFormat="1" ht="29.25">
      <c r="A194" s="34"/>
      <c r="B194" s="35"/>
      <c r="C194" s="36"/>
      <c r="D194" s="203" t="s">
        <v>142</v>
      </c>
      <c r="E194" s="36"/>
      <c r="F194" s="204" t="s">
        <v>239</v>
      </c>
      <c r="G194" s="36"/>
      <c r="H194" s="36"/>
      <c r="I194" s="205"/>
      <c r="J194" s="205"/>
      <c r="K194" s="36"/>
      <c r="L194" s="36"/>
      <c r="M194" s="39"/>
      <c r="N194" s="206"/>
      <c r="O194" s="207"/>
      <c r="P194" s="71"/>
      <c r="Q194" s="71"/>
      <c r="R194" s="71"/>
      <c r="S194" s="71"/>
      <c r="T194" s="71"/>
      <c r="U194" s="71"/>
      <c r="V194" s="71"/>
      <c r="W194" s="71"/>
      <c r="X194" s="72"/>
      <c r="Y194" s="34"/>
      <c r="Z194" s="34"/>
      <c r="AA194" s="34"/>
      <c r="AB194" s="34"/>
      <c r="AC194" s="34"/>
      <c r="AD194" s="34"/>
      <c r="AE194" s="34"/>
      <c r="AT194" s="17" t="s">
        <v>142</v>
      </c>
      <c r="AU194" s="17" t="s">
        <v>85</v>
      </c>
    </row>
    <row r="195" spans="1:65" s="12" customFormat="1" ht="22.9" customHeight="1">
      <c r="B195" s="172"/>
      <c r="C195" s="173"/>
      <c r="D195" s="174" t="s">
        <v>75</v>
      </c>
      <c r="E195" s="187" t="s">
        <v>241</v>
      </c>
      <c r="F195" s="187" t="s">
        <v>242</v>
      </c>
      <c r="G195" s="173"/>
      <c r="H195" s="173"/>
      <c r="I195" s="176"/>
      <c r="J195" s="176"/>
      <c r="K195" s="188">
        <f>BK195</f>
        <v>0</v>
      </c>
      <c r="L195" s="173"/>
      <c r="M195" s="178"/>
      <c r="N195" s="179"/>
      <c r="O195" s="180"/>
      <c r="P195" s="180"/>
      <c r="Q195" s="181">
        <f>SUM(Q196:Q381)</f>
        <v>0</v>
      </c>
      <c r="R195" s="181">
        <f>SUM(R196:R381)</f>
        <v>0</v>
      </c>
      <c r="S195" s="180"/>
      <c r="T195" s="182">
        <f>SUM(T196:T381)</f>
        <v>0</v>
      </c>
      <c r="U195" s="180"/>
      <c r="V195" s="182">
        <f>SUM(V196:V381)</f>
        <v>0</v>
      </c>
      <c r="W195" s="180"/>
      <c r="X195" s="183">
        <f>SUM(X196:X381)</f>
        <v>0</v>
      </c>
      <c r="AR195" s="184" t="s">
        <v>85</v>
      </c>
      <c r="AT195" s="185" t="s">
        <v>75</v>
      </c>
      <c r="AU195" s="185" t="s">
        <v>83</v>
      </c>
      <c r="AY195" s="184" t="s">
        <v>133</v>
      </c>
      <c r="BK195" s="186">
        <f>SUM(BK196:BK381)</f>
        <v>0</v>
      </c>
    </row>
    <row r="196" spans="1:65" s="2" customFormat="1" ht="24.2" customHeight="1">
      <c r="A196" s="34"/>
      <c r="B196" s="35"/>
      <c r="C196" s="189" t="s">
        <v>191</v>
      </c>
      <c r="D196" s="189" t="s">
        <v>136</v>
      </c>
      <c r="E196" s="190" t="s">
        <v>243</v>
      </c>
      <c r="F196" s="191" t="s">
        <v>244</v>
      </c>
      <c r="G196" s="192" t="s">
        <v>139</v>
      </c>
      <c r="H196" s="193">
        <v>96</v>
      </c>
      <c r="I196" s="194"/>
      <c r="J196" s="194"/>
      <c r="K196" s="195">
        <f>ROUND(P196*H196,2)</f>
        <v>0</v>
      </c>
      <c r="L196" s="191" t="s">
        <v>140</v>
      </c>
      <c r="M196" s="39"/>
      <c r="N196" s="196" t="s">
        <v>1</v>
      </c>
      <c r="O196" s="197" t="s">
        <v>39</v>
      </c>
      <c r="P196" s="198">
        <f>I196+J196</f>
        <v>0</v>
      </c>
      <c r="Q196" s="198">
        <f>ROUND(I196*H196,2)</f>
        <v>0</v>
      </c>
      <c r="R196" s="198">
        <f>ROUND(J196*H196,2)</f>
        <v>0</v>
      </c>
      <c r="S196" s="71"/>
      <c r="T196" s="199">
        <f>S196*H196</f>
        <v>0</v>
      </c>
      <c r="U196" s="199">
        <v>0</v>
      </c>
      <c r="V196" s="199">
        <f>U196*H196</f>
        <v>0</v>
      </c>
      <c r="W196" s="199">
        <v>0</v>
      </c>
      <c r="X196" s="200">
        <f>W196*H196</f>
        <v>0</v>
      </c>
      <c r="Y196" s="34"/>
      <c r="Z196" s="34"/>
      <c r="AA196" s="34"/>
      <c r="AB196" s="34"/>
      <c r="AC196" s="34"/>
      <c r="AD196" s="34"/>
      <c r="AE196" s="34"/>
      <c r="AR196" s="201" t="s">
        <v>172</v>
      </c>
      <c r="AT196" s="201" t="s">
        <v>136</v>
      </c>
      <c r="AU196" s="201" t="s">
        <v>85</v>
      </c>
      <c r="AY196" s="17" t="s">
        <v>133</v>
      </c>
      <c r="BE196" s="202">
        <f>IF(O196="základní",K196,0)</f>
        <v>0</v>
      </c>
      <c r="BF196" s="202">
        <f>IF(O196="snížená",K196,0)</f>
        <v>0</v>
      </c>
      <c r="BG196" s="202">
        <f>IF(O196="zákl. přenesená",K196,0)</f>
        <v>0</v>
      </c>
      <c r="BH196" s="202">
        <f>IF(O196="sníž. přenesená",K196,0)</f>
        <v>0</v>
      </c>
      <c r="BI196" s="202">
        <f>IF(O196="nulová",K196,0)</f>
        <v>0</v>
      </c>
      <c r="BJ196" s="17" t="s">
        <v>83</v>
      </c>
      <c r="BK196" s="202">
        <f>ROUND(P196*H196,2)</f>
        <v>0</v>
      </c>
      <c r="BL196" s="17" t="s">
        <v>172</v>
      </c>
      <c r="BM196" s="201" t="s">
        <v>245</v>
      </c>
    </row>
    <row r="197" spans="1:65" s="2" customFormat="1" ht="19.5">
      <c r="A197" s="34"/>
      <c r="B197" s="35"/>
      <c r="C197" s="36"/>
      <c r="D197" s="203" t="s">
        <v>142</v>
      </c>
      <c r="E197" s="36"/>
      <c r="F197" s="204" t="s">
        <v>244</v>
      </c>
      <c r="G197" s="36"/>
      <c r="H197" s="36"/>
      <c r="I197" s="205"/>
      <c r="J197" s="205"/>
      <c r="K197" s="36"/>
      <c r="L197" s="36"/>
      <c r="M197" s="39"/>
      <c r="N197" s="206"/>
      <c r="O197" s="207"/>
      <c r="P197" s="71"/>
      <c r="Q197" s="71"/>
      <c r="R197" s="71"/>
      <c r="S197" s="71"/>
      <c r="T197" s="71"/>
      <c r="U197" s="71"/>
      <c r="V197" s="71"/>
      <c r="W197" s="71"/>
      <c r="X197" s="72"/>
      <c r="Y197" s="34"/>
      <c r="Z197" s="34"/>
      <c r="AA197" s="34"/>
      <c r="AB197" s="34"/>
      <c r="AC197" s="34"/>
      <c r="AD197" s="34"/>
      <c r="AE197" s="34"/>
      <c r="AT197" s="17" t="s">
        <v>142</v>
      </c>
      <c r="AU197" s="17" t="s">
        <v>85</v>
      </c>
    </row>
    <row r="198" spans="1:65" s="2" customFormat="1" ht="24.2" customHeight="1">
      <c r="A198" s="34"/>
      <c r="B198" s="35"/>
      <c r="C198" s="189" t="s">
        <v>246</v>
      </c>
      <c r="D198" s="189" t="s">
        <v>136</v>
      </c>
      <c r="E198" s="190" t="s">
        <v>247</v>
      </c>
      <c r="F198" s="191" t="s">
        <v>248</v>
      </c>
      <c r="G198" s="192" t="s">
        <v>139</v>
      </c>
      <c r="H198" s="193">
        <v>102</v>
      </c>
      <c r="I198" s="194"/>
      <c r="J198" s="194"/>
      <c r="K198" s="195">
        <f>ROUND(P198*H198,2)</f>
        <v>0</v>
      </c>
      <c r="L198" s="191" t="s">
        <v>140</v>
      </c>
      <c r="M198" s="39"/>
      <c r="N198" s="196" t="s">
        <v>1</v>
      </c>
      <c r="O198" s="197" t="s">
        <v>39</v>
      </c>
      <c r="P198" s="198">
        <f>I198+J198</f>
        <v>0</v>
      </c>
      <c r="Q198" s="198">
        <f>ROUND(I198*H198,2)</f>
        <v>0</v>
      </c>
      <c r="R198" s="198">
        <f>ROUND(J198*H198,2)</f>
        <v>0</v>
      </c>
      <c r="S198" s="71"/>
      <c r="T198" s="199">
        <f>S198*H198</f>
        <v>0</v>
      </c>
      <c r="U198" s="199">
        <v>0</v>
      </c>
      <c r="V198" s="199">
        <f>U198*H198</f>
        <v>0</v>
      </c>
      <c r="W198" s="199">
        <v>0</v>
      </c>
      <c r="X198" s="200">
        <f>W198*H198</f>
        <v>0</v>
      </c>
      <c r="Y198" s="34"/>
      <c r="Z198" s="34"/>
      <c r="AA198" s="34"/>
      <c r="AB198" s="34"/>
      <c r="AC198" s="34"/>
      <c r="AD198" s="34"/>
      <c r="AE198" s="34"/>
      <c r="AR198" s="201" t="s">
        <v>172</v>
      </c>
      <c r="AT198" s="201" t="s">
        <v>136</v>
      </c>
      <c r="AU198" s="201" t="s">
        <v>85</v>
      </c>
      <c r="AY198" s="17" t="s">
        <v>133</v>
      </c>
      <c r="BE198" s="202">
        <f>IF(O198="základní",K198,0)</f>
        <v>0</v>
      </c>
      <c r="BF198" s="202">
        <f>IF(O198="snížená",K198,0)</f>
        <v>0</v>
      </c>
      <c r="BG198" s="202">
        <f>IF(O198="zákl. přenesená",K198,0)</f>
        <v>0</v>
      </c>
      <c r="BH198" s="202">
        <f>IF(O198="sníž. přenesená",K198,0)</f>
        <v>0</v>
      </c>
      <c r="BI198" s="202">
        <f>IF(O198="nulová",K198,0)</f>
        <v>0</v>
      </c>
      <c r="BJ198" s="17" t="s">
        <v>83</v>
      </c>
      <c r="BK198" s="202">
        <f>ROUND(P198*H198,2)</f>
        <v>0</v>
      </c>
      <c r="BL198" s="17" t="s">
        <v>172</v>
      </c>
      <c r="BM198" s="201" t="s">
        <v>249</v>
      </c>
    </row>
    <row r="199" spans="1:65" s="2" customFormat="1" ht="19.5">
      <c r="A199" s="34"/>
      <c r="B199" s="35"/>
      <c r="C199" s="36"/>
      <c r="D199" s="203" t="s">
        <v>142</v>
      </c>
      <c r="E199" s="36"/>
      <c r="F199" s="204" t="s">
        <v>248</v>
      </c>
      <c r="G199" s="36"/>
      <c r="H199" s="36"/>
      <c r="I199" s="205"/>
      <c r="J199" s="205"/>
      <c r="K199" s="36"/>
      <c r="L199" s="36"/>
      <c r="M199" s="39"/>
      <c r="N199" s="206"/>
      <c r="O199" s="207"/>
      <c r="P199" s="71"/>
      <c r="Q199" s="71"/>
      <c r="R199" s="71"/>
      <c r="S199" s="71"/>
      <c r="T199" s="71"/>
      <c r="U199" s="71"/>
      <c r="V199" s="71"/>
      <c r="W199" s="71"/>
      <c r="X199" s="72"/>
      <c r="Y199" s="34"/>
      <c r="Z199" s="34"/>
      <c r="AA199" s="34"/>
      <c r="AB199" s="34"/>
      <c r="AC199" s="34"/>
      <c r="AD199" s="34"/>
      <c r="AE199" s="34"/>
      <c r="AT199" s="17" t="s">
        <v>142</v>
      </c>
      <c r="AU199" s="17" t="s">
        <v>85</v>
      </c>
    </row>
    <row r="200" spans="1:65" s="2" customFormat="1" ht="24.2" customHeight="1">
      <c r="A200" s="34"/>
      <c r="B200" s="35"/>
      <c r="C200" s="189" t="s">
        <v>195</v>
      </c>
      <c r="D200" s="189" t="s">
        <v>136</v>
      </c>
      <c r="E200" s="190" t="s">
        <v>250</v>
      </c>
      <c r="F200" s="191" t="s">
        <v>251</v>
      </c>
      <c r="G200" s="192" t="s">
        <v>139</v>
      </c>
      <c r="H200" s="193">
        <v>114</v>
      </c>
      <c r="I200" s="194"/>
      <c r="J200" s="194"/>
      <c r="K200" s="195">
        <f>ROUND(P200*H200,2)</f>
        <v>0</v>
      </c>
      <c r="L200" s="191" t="s">
        <v>140</v>
      </c>
      <c r="M200" s="39"/>
      <c r="N200" s="196" t="s">
        <v>1</v>
      </c>
      <c r="O200" s="197" t="s">
        <v>39</v>
      </c>
      <c r="P200" s="198">
        <f>I200+J200</f>
        <v>0</v>
      </c>
      <c r="Q200" s="198">
        <f>ROUND(I200*H200,2)</f>
        <v>0</v>
      </c>
      <c r="R200" s="198">
        <f>ROUND(J200*H200,2)</f>
        <v>0</v>
      </c>
      <c r="S200" s="71"/>
      <c r="T200" s="199">
        <f>S200*H200</f>
        <v>0</v>
      </c>
      <c r="U200" s="199">
        <v>0</v>
      </c>
      <c r="V200" s="199">
        <f>U200*H200</f>
        <v>0</v>
      </c>
      <c r="W200" s="199">
        <v>0</v>
      </c>
      <c r="X200" s="200">
        <f>W200*H200</f>
        <v>0</v>
      </c>
      <c r="Y200" s="34"/>
      <c r="Z200" s="34"/>
      <c r="AA200" s="34"/>
      <c r="AB200" s="34"/>
      <c r="AC200" s="34"/>
      <c r="AD200" s="34"/>
      <c r="AE200" s="34"/>
      <c r="AR200" s="201" t="s">
        <v>172</v>
      </c>
      <c r="AT200" s="201" t="s">
        <v>136</v>
      </c>
      <c r="AU200" s="201" t="s">
        <v>85</v>
      </c>
      <c r="AY200" s="17" t="s">
        <v>133</v>
      </c>
      <c r="BE200" s="202">
        <f>IF(O200="základní",K200,0)</f>
        <v>0</v>
      </c>
      <c r="BF200" s="202">
        <f>IF(O200="snížená",K200,0)</f>
        <v>0</v>
      </c>
      <c r="BG200" s="202">
        <f>IF(O200="zákl. přenesená",K200,0)</f>
        <v>0</v>
      </c>
      <c r="BH200" s="202">
        <f>IF(O200="sníž. přenesená",K200,0)</f>
        <v>0</v>
      </c>
      <c r="BI200" s="202">
        <f>IF(O200="nulová",K200,0)</f>
        <v>0</v>
      </c>
      <c r="BJ200" s="17" t="s">
        <v>83</v>
      </c>
      <c r="BK200" s="202">
        <f>ROUND(P200*H200,2)</f>
        <v>0</v>
      </c>
      <c r="BL200" s="17" t="s">
        <v>172</v>
      </c>
      <c r="BM200" s="201" t="s">
        <v>252</v>
      </c>
    </row>
    <row r="201" spans="1:65" s="2" customFormat="1" ht="19.5">
      <c r="A201" s="34"/>
      <c r="B201" s="35"/>
      <c r="C201" s="36"/>
      <c r="D201" s="203" t="s">
        <v>142</v>
      </c>
      <c r="E201" s="36"/>
      <c r="F201" s="204" t="s">
        <v>251</v>
      </c>
      <c r="G201" s="36"/>
      <c r="H201" s="36"/>
      <c r="I201" s="205"/>
      <c r="J201" s="205"/>
      <c r="K201" s="36"/>
      <c r="L201" s="36"/>
      <c r="M201" s="39"/>
      <c r="N201" s="206"/>
      <c r="O201" s="207"/>
      <c r="P201" s="71"/>
      <c r="Q201" s="71"/>
      <c r="R201" s="71"/>
      <c r="S201" s="71"/>
      <c r="T201" s="71"/>
      <c r="U201" s="71"/>
      <c r="V201" s="71"/>
      <c r="W201" s="71"/>
      <c r="X201" s="72"/>
      <c r="Y201" s="34"/>
      <c r="Z201" s="34"/>
      <c r="AA201" s="34"/>
      <c r="AB201" s="34"/>
      <c r="AC201" s="34"/>
      <c r="AD201" s="34"/>
      <c r="AE201" s="34"/>
      <c r="AT201" s="17" t="s">
        <v>142</v>
      </c>
      <c r="AU201" s="17" t="s">
        <v>85</v>
      </c>
    </row>
    <row r="202" spans="1:65" s="2" customFormat="1" ht="24.2" customHeight="1">
      <c r="A202" s="34"/>
      <c r="B202" s="35"/>
      <c r="C202" s="189" t="s">
        <v>253</v>
      </c>
      <c r="D202" s="189" t="s">
        <v>136</v>
      </c>
      <c r="E202" s="190" t="s">
        <v>254</v>
      </c>
      <c r="F202" s="191" t="s">
        <v>255</v>
      </c>
      <c r="G202" s="192" t="s">
        <v>139</v>
      </c>
      <c r="H202" s="193">
        <v>52</v>
      </c>
      <c r="I202" s="194"/>
      <c r="J202" s="194"/>
      <c r="K202" s="195">
        <f>ROUND(P202*H202,2)</f>
        <v>0</v>
      </c>
      <c r="L202" s="191" t="s">
        <v>140</v>
      </c>
      <c r="M202" s="39"/>
      <c r="N202" s="196" t="s">
        <v>1</v>
      </c>
      <c r="O202" s="197" t="s">
        <v>39</v>
      </c>
      <c r="P202" s="198">
        <f>I202+J202</f>
        <v>0</v>
      </c>
      <c r="Q202" s="198">
        <f>ROUND(I202*H202,2)</f>
        <v>0</v>
      </c>
      <c r="R202" s="198">
        <f>ROUND(J202*H202,2)</f>
        <v>0</v>
      </c>
      <c r="S202" s="71"/>
      <c r="T202" s="199">
        <f>S202*H202</f>
        <v>0</v>
      </c>
      <c r="U202" s="199">
        <v>0</v>
      </c>
      <c r="V202" s="199">
        <f>U202*H202</f>
        <v>0</v>
      </c>
      <c r="W202" s="199">
        <v>0</v>
      </c>
      <c r="X202" s="200">
        <f>W202*H202</f>
        <v>0</v>
      </c>
      <c r="Y202" s="34"/>
      <c r="Z202" s="34"/>
      <c r="AA202" s="34"/>
      <c r="AB202" s="34"/>
      <c r="AC202" s="34"/>
      <c r="AD202" s="34"/>
      <c r="AE202" s="34"/>
      <c r="AR202" s="201" t="s">
        <v>172</v>
      </c>
      <c r="AT202" s="201" t="s">
        <v>136</v>
      </c>
      <c r="AU202" s="201" t="s">
        <v>85</v>
      </c>
      <c r="AY202" s="17" t="s">
        <v>133</v>
      </c>
      <c r="BE202" s="202">
        <f>IF(O202="základní",K202,0)</f>
        <v>0</v>
      </c>
      <c r="BF202" s="202">
        <f>IF(O202="snížená",K202,0)</f>
        <v>0</v>
      </c>
      <c r="BG202" s="202">
        <f>IF(O202="zákl. přenesená",K202,0)</f>
        <v>0</v>
      </c>
      <c r="BH202" s="202">
        <f>IF(O202="sníž. přenesená",K202,0)</f>
        <v>0</v>
      </c>
      <c r="BI202" s="202">
        <f>IF(O202="nulová",K202,0)</f>
        <v>0</v>
      </c>
      <c r="BJ202" s="17" t="s">
        <v>83</v>
      </c>
      <c r="BK202" s="202">
        <f>ROUND(P202*H202,2)</f>
        <v>0</v>
      </c>
      <c r="BL202" s="17" t="s">
        <v>172</v>
      </c>
      <c r="BM202" s="201" t="s">
        <v>256</v>
      </c>
    </row>
    <row r="203" spans="1:65" s="2" customFormat="1" ht="11.25">
      <c r="A203" s="34"/>
      <c r="B203" s="35"/>
      <c r="C203" s="36"/>
      <c r="D203" s="203" t="s">
        <v>142</v>
      </c>
      <c r="E203" s="36"/>
      <c r="F203" s="204" t="s">
        <v>255</v>
      </c>
      <c r="G203" s="36"/>
      <c r="H203" s="36"/>
      <c r="I203" s="205"/>
      <c r="J203" s="205"/>
      <c r="K203" s="36"/>
      <c r="L203" s="36"/>
      <c r="M203" s="39"/>
      <c r="N203" s="206"/>
      <c r="O203" s="207"/>
      <c r="P203" s="71"/>
      <c r="Q203" s="71"/>
      <c r="R203" s="71"/>
      <c r="S203" s="71"/>
      <c r="T203" s="71"/>
      <c r="U203" s="71"/>
      <c r="V203" s="71"/>
      <c r="W203" s="71"/>
      <c r="X203" s="72"/>
      <c r="Y203" s="34"/>
      <c r="Z203" s="34"/>
      <c r="AA203" s="34"/>
      <c r="AB203" s="34"/>
      <c r="AC203" s="34"/>
      <c r="AD203" s="34"/>
      <c r="AE203" s="34"/>
      <c r="AT203" s="17" t="s">
        <v>142</v>
      </c>
      <c r="AU203" s="17" t="s">
        <v>85</v>
      </c>
    </row>
    <row r="204" spans="1:65" s="2" customFormat="1" ht="24">
      <c r="A204" s="34"/>
      <c r="B204" s="35"/>
      <c r="C204" s="189" t="s">
        <v>198</v>
      </c>
      <c r="D204" s="189" t="s">
        <v>136</v>
      </c>
      <c r="E204" s="190" t="s">
        <v>257</v>
      </c>
      <c r="F204" s="191" t="s">
        <v>258</v>
      </c>
      <c r="G204" s="192" t="s">
        <v>139</v>
      </c>
      <c r="H204" s="193">
        <v>8</v>
      </c>
      <c r="I204" s="194"/>
      <c r="J204" s="194"/>
      <c r="K204" s="195">
        <f>ROUND(P204*H204,2)</f>
        <v>0</v>
      </c>
      <c r="L204" s="191" t="s">
        <v>140</v>
      </c>
      <c r="M204" s="39"/>
      <c r="N204" s="196" t="s">
        <v>1</v>
      </c>
      <c r="O204" s="197" t="s">
        <v>39</v>
      </c>
      <c r="P204" s="198">
        <f>I204+J204</f>
        <v>0</v>
      </c>
      <c r="Q204" s="198">
        <f>ROUND(I204*H204,2)</f>
        <v>0</v>
      </c>
      <c r="R204" s="198">
        <f>ROUND(J204*H204,2)</f>
        <v>0</v>
      </c>
      <c r="S204" s="71"/>
      <c r="T204" s="199">
        <f>S204*H204</f>
        <v>0</v>
      </c>
      <c r="U204" s="199">
        <v>0</v>
      </c>
      <c r="V204" s="199">
        <f>U204*H204</f>
        <v>0</v>
      </c>
      <c r="W204" s="199">
        <v>0</v>
      </c>
      <c r="X204" s="200">
        <f>W204*H204</f>
        <v>0</v>
      </c>
      <c r="Y204" s="34"/>
      <c r="Z204" s="34"/>
      <c r="AA204" s="34"/>
      <c r="AB204" s="34"/>
      <c r="AC204" s="34"/>
      <c r="AD204" s="34"/>
      <c r="AE204" s="34"/>
      <c r="AR204" s="201" t="s">
        <v>172</v>
      </c>
      <c r="AT204" s="201" t="s">
        <v>136</v>
      </c>
      <c r="AU204" s="201" t="s">
        <v>85</v>
      </c>
      <c r="AY204" s="17" t="s">
        <v>133</v>
      </c>
      <c r="BE204" s="202">
        <f>IF(O204="základní",K204,0)</f>
        <v>0</v>
      </c>
      <c r="BF204" s="202">
        <f>IF(O204="snížená",K204,0)</f>
        <v>0</v>
      </c>
      <c r="BG204" s="202">
        <f>IF(O204="zákl. přenesená",K204,0)</f>
        <v>0</v>
      </c>
      <c r="BH204" s="202">
        <f>IF(O204="sníž. přenesená",K204,0)</f>
        <v>0</v>
      </c>
      <c r="BI204" s="202">
        <f>IF(O204="nulová",K204,0)</f>
        <v>0</v>
      </c>
      <c r="BJ204" s="17" t="s">
        <v>83</v>
      </c>
      <c r="BK204" s="202">
        <f>ROUND(P204*H204,2)</f>
        <v>0</v>
      </c>
      <c r="BL204" s="17" t="s">
        <v>172</v>
      </c>
      <c r="BM204" s="201" t="s">
        <v>259</v>
      </c>
    </row>
    <row r="205" spans="1:65" s="2" customFormat="1" ht="11.25">
      <c r="A205" s="34"/>
      <c r="B205" s="35"/>
      <c r="C205" s="36"/>
      <c r="D205" s="203" t="s">
        <v>142</v>
      </c>
      <c r="E205" s="36"/>
      <c r="F205" s="204" t="s">
        <v>258</v>
      </c>
      <c r="G205" s="36"/>
      <c r="H205" s="36"/>
      <c r="I205" s="205"/>
      <c r="J205" s="205"/>
      <c r="K205" s="36"/>
      <c r="L205" s="36"/>
      <c r="M205" s="39"/>
      <c r="N205" s="206"/>
      <c r="O205" s="207"/>
      <c r="P205" s="71"/>
      <c r="Q205" s="71"/>
      <c r="R205" s="71"/>
      <c r="S205" s="71"/>
      <c r="T205" s="71"/>
      <c r="U205" s="71"/>
      <c r="V205" s="71"/>
      <c r="W205" s="71"/>
      <c r="X205" s="72"/>
      <c r="Y205" s="34"/>
      <c r="Z205" s="34"/>
      <c r="AA205" s="34"/>
      <c r="AB205" s="34"/>
      <c r="AC205" s="34"/>
      <c r="AD205" s="34"/>
      <c r="AE205" s="34"/>
      <c r="AT205" s="17" t="s">
        <v>142</v>
      </c>
      <c r="AU205" s="17" t="s">
        <v>85</v>
      </c>
    </row>
    <row r="206" spans="1:65" s="2" customFormat="1" ht="24">
      <c r="A206" s="34"/>
      <c r="B206" s="35"/>
      <c r="C206" s="189" t="s">
        <v>260</v>
      </c>
      <c r="D206" s="189" t="s">
        <v>136</v>
      </c>
      <c r="E206" s="190" t="s">
        <v>261</v>
      </c>
      <c r="F206" s="191" t="s">
        <v>262</v>
      </c>
      <c r="G206" s="192" t="s">
        <v>139</v>
      </c>
      <c r="H206" s="193">
        <v>42</v>
      </c>
      <c r="I206" s="194"/>
      <c r="J206" s="194"/>
      <c r="K206" s="195">
        <f>ROUND(P206*H206,2)</f>
        <v>0</v>
      </c>
      <c r="L206" s="191" t="s">
        <v>140</v>
      </c>
      <c r="M206" s="39"/>
      <c r="N206" s="196" t="s">
        <v>1</v>
      </c>
      <c r="O206" s="197" t="s">
        <v>39</v>
      </c>
      <c r="P206" s="198">
        <f>I206+J206</f>
        <v>0</v>
      </c>
      <c r="Q206" s="198">
        <f>ROUND(I206*H206,2)</f>
        <v>0</v>
      </c>
      <c r="R206" s="198">
        <f>ROUND(J206*H206,2)</f>
        <v>0</v>
      </c>
      <c r="S206" s="71"/>
      <c r="T206" s="199">
        <f>S206*H206</f>
        <v>0</v>
      </c>
      <c r="U206" s="199">
        <v>0</v>
      </c>
      <c r="V206" s="199">
        <f>U206*H206</f>
        <v>0</v>
      </c>
      <c r="W206" s="199">
        <v>0</v>
      </c>
      <c r="X206" s="200">
        <f>W206*H206</f>
        <v>0</v>
      </c>
      <c r="Y206" s="34"/>
      <c r="Z206" s="34"/>
      <c r="AA206" s="34"/>
      <c r="AB206" s="34"/>
      <c r="AC206" s="34"/>
      <c r="AD206" s="34"/>
      <c r="AE206" s="34"/>
      <c r="AR206" s="201" t="s">
        <v>172</v>
      </c>
      <c r="AT206" s="201" t="s">
        <v>136</v>
      </c>
      <c r="AU206" s="201" t="s">
        <v>85</v>
      </c>
      <c r="AY206" s="17" t="s">
        <v>133</v>
      </c>
      <c r="BE206" s="202">
        <f>IF(O206="základní",K206,0)</f>
        <v>0</v>
      </c>
      <c r="BF206" s="202">
        <f>IF(O206="snížená",K206,0)</f>
        <v>0</v>
      </c>
      <c r="BG206" s="202">
        <f>IF(O206="zákl. přenesená",K206,0)</f>
        <v>0</v>
      </c>
      <c r="BH206" s="202">
        <f>IF(O206="sníž. přenesená",K206,0)</f>
        <v>0</v>
      </c>
      <c r="BI206" s="202">
        <f>IF(O206="nulová",K206,0)</f>
        <v>0</v>
      </c>
      <c r="BJ206" s="17" t="s">
        <v>83</v>
      </c>
      <c r="BK206" s="202">
        <f>ROUND(P206*H206,2)</f>
        <v>0</v>
      </c>
      <c r="BL206" s="17" t="s">
        <v>172</v>
      </c>
      <c r="BM206" s="201" t="s">
        <v>263</v>
      </c>
    </row>
    <row r="207" spans="1:65" s="2" customFormat="1" ht="11.25">
      <c r="A207" s="34"/>
      <c r="B207" s="35"/>
      <c r="C207" s="36"/>
      <c r="D207" s="203" t="s">
        <v>142</v>
      </c>
      <c r="E207" s="36"/>
      <c r="F207" s="204" t="s">
        <v>262</v>
      </c>
      <c r="G207" s="36"/>
      <c r="H207" s="36"/>
      <c r="I207" s="205"/>
      <c r="J207" s="205"/>
      <c r="K207" s="36"/>
      <c r="L207" s="36"/>
      <c r="M207" s="39"/>
      <c r="N207" s="206"/>
      <c r="O207" s="207"/>
      <c r="P207" s="71"/>
      <c r="Q207" s="71"/>
      <c r="R207" s="71"/>
      <c r="S207" s="71"/>
      <c r="T207" s="71"/>
      <c r="U207" s="71"/>
      <c r="V207" s="71"/>
      <c r="W207" s="71"/>
      <c r="X207" s="72"/>
      <c r="Y207" s="34"/>
      <c r="Z207" s="34"/>
      <c r="AA207" s="34"/>
      <c r="AB207" s="34"/>
      <c r="AC207" s="34"/>
      <c r="AD207" s="34"/>
      <c r="AE207" s="34"/>
      <c r="AT207" s="17" t="s">
        <v>142</v>
      </c>
      <c r="AU207" s="17" t="s">
        <v>85</v>
      </c>
    </row>
    <row r="208" spans="1:65" s="2" customFormat="1" ht="24.2" customHeight="1">
      <c r="A208" s="34"/>
      <c r="B208" s="35"/>
      <c r="C208" s="189" t="s">
        <v>202</v>
      </c>
      <c r="D208" s="189" t="s">
        <v>136</v>
      </c>
      <c r="E208" s="190" t="s">
        <v>264</v>
      </c>
      <c r="F208" s="191" t="s">
        <v>265</v>
      </c>
      <c r="G208" s="192" t="s">
        <v>139</v>
      </c>
      <c r="H208" s="193">
        <v>96</v>
      </c>
      <c r="I208" s="194"/>
      <c r="J208" s="194"/>
      <c r="K208" s="195">
        <f>ROUND(P208*H208,2)</f>
        <v>0</v>
      </c>
      <c r="L208" s="191" t="s">
        <v>140</v>
      </c>
      <c r="M208" s="39"/>
      <c r="N208" s="196" t="s">
        <v>1</v>
      </c>
      <c r="O208" s="197" t="s">
        <v>39</v>
      </c>
      <c r="P208" s="198">
        <f>I208+J208</f>
        <v>0</v>
      </c>
      <c r="Q208" s="198">
        <f>ROUND(I208*H208,2)</f>
        <v>0</v>
      </c>
      <c r="R208" s="198">
        <f>ROUND(J208*H208,2)</f>
        <v>0</v>
      </c>
      <c r="S208" s="71"/>
      <c r="T208" s="199">
        <f>S208*H208</f>
        <v>0</v>
      </c>
      <c r="U208" s="199">
        <v>0</v>
      </c>
      <c r="V208" s="199">
        <f>U208*H208</f>
        <v>0</v>
      </c>
      <c r="W208" s="199">
        <v>0</v>
      </c>
      <c r="X208" s="200">
        <f>W208*H208</f>
        <v>0</v>
      </c>
      <c r="Y208" s="34"/>
      <c r="Z208" s="34"/>
      <c r="AA208" s="34"/>
      <c r="AB208" s="34"/>
      <c r="AC208" s="34"/>
      <c r="AD208" s="34"/>
      <c r="AE208" s="34"/>
      <c r="AR208" s="201" t="s">
        <v>172</v>
      </c>
      <c r="AT208" s="201" t="s">
        <v>136</v>
      </c>
      <c r="AU208" s="201" t="s">
        <v>85</v>
      </c>
      <c r="AY208" s="17" t="s">
        <v>133</v>
      </c>
      <c r="BE208" s="202">
        <f>IF(O208="základní",K208,0)</f>
        <v>0</v>
      </c>
      <c r="BF208" s="202">
        <f>IF(O208="snížená",K208,0)</f>
        <v>0</v>
      </c>
      <c r="BG208" s="202">
        <f>IF(O208="zákl. přenesená",K208,0)</f>
        <v>0</v>
      </c>
      <c r="BH208" s="202">
        <f>IF(O208="sníž. přenesená",K208,0)</f>
        <v>0</v>
      </c>
      <c r="BI208" s="202">
        <f>IF(O208="nulová",K208,0)</f>
        <v>0</v>
      </c>
      <c r="BJ208" s="17" t="s">
        <v>83</v>
      </c>
      <c r="BK208" s="202">
        <f>ROUND(P208*H208,2)</f>
        <v>0</v>
      </c>
      <c r="BL208" s="17" t="s">
        <v>172</v>
      </c>
      <c r="BM208" s="201" t="s">
        <v>266</v>
      </c>
    </row>
    <row r="209" spans="1:65" s="2" customFormat="1" ht="19.5">
      <c r="A209" s="34"/>
      <c r="B209" s="35"/>
      <c r="C209" s="36"/>
      <c r="D209" s="203" t="s">
        <v>142</v>
      </c>
      <c r="E209" s="36"/>
      <c r="F209" s="204" t="s">
        <v>265</v>
      </c>
      <c r="G209" s="36"/>
      <c r="H209" s="36"/>
      <c r="I209" s="205"/>
      <c r="J209" s="205"/>
      <c r="K209" s="36"/>
      <c r="L209" s="36"/>
      <c r="M209" s="39"/>
      <c r="N209" s="206"/>
      <c r="O209" s="207"/>
      <c r="P209" s="71"/>
      <c r="Q209" s="71"/>
      <c r="R209" s="71"/>
      <c r="S209" s="71"/>
      <c r="T209" s="71"/>
      <c r="U209" s="71"/>
      <c r="V209" s="71"/>
      <c r="W209" s="71"/>
      <c r="X209" s="72"/>
      <c r="Y209" s="34"/>
      <c r="Z209" s="34"/>
      <c r="AA209" s="34"/>
      <c r="AB209" s="34"/>
      <c r="AC209" s="34"/>
      <c r="AD209" s="34"/>
      <c r="AE209" s="34"/>
      <c r="AT209" s="17" t="s">
        <v>142</v>
      </c>
      <c r="AU209" s="17" t="s">
        <v>85</v>
      </c>
    </row>
    <row r="210" spans="1:65" s="2" customFormat="1" ht="24.2" customHeight="1">
      <c r="A210" s="34"/>
      <c r="B210" s="35"/>
      <c r="C210" s="189" t="s">
        <v>267</v>
      </c>
      <c r="D210" s="189" t="s">
        <v>136</v>
      </c>
      <c r="E210" s="190" t="s">
        <v>268</v>
      </c>
      <c r="F210" s="191" t="s">
        <v>269</v>
      </c>
      <c r="G210" s="192" t="s">
        <v>139</v>
      </c>
      <c r="H210" s="193">
        <v>51</v>
      </c>
      <c r="I210" s="194"/>
      <c r="J210" s="194"/>
      <c r="K210" s="195">
        <f>ROUND(P210*H210,2)</f>
        <v>0</v>
      </c>
      <c r="L210" s="191" t="s">
        <v>140</v>
      </c>
      <c r="M210" s="39"/>
      <c r="N210" s="196" t="s">
        <v>1</v>
      </c>
      <c r="O210" s="197" t="s">
        <v>39</v>
      </c>
      <c r="P210" s="198">
        <f>I210+J210</f>
        <v>0</v>
      </c>
      <c r="Q210" s="198">
        <f>ROUND(I210*H210,2)</f>
        <v>0</v>
      </c>
      <c r="R210" s="198">
        <f>ROUND(J210*H210,2)</f>
        <v>0</v>
      </c>
      <c r="S210" s="71"/>
      <c r="T210" s="199">
        <f>S210*H210</f>
        <v>0</v>
      </c>
      <c r="U210" s="199">
        <v>0</v>
      </c>
      <c r="V210" s="199">
        <f>U210*H210</f>
        <v>0</v>
      </c>
      <c r="W210" s="199">
        <v>0</v>
      </c>
      <c r="X210" s="200">
        <f>W210*H210</f>
        <v>0</v>
      </c>
      <c r="Y210" s="34"/>
      <c r="Z210" s="34"/>
      <c r="AA210" s="34"/>
      <c r="AB210" s="34"/>
      <c r="AC210" s="34"/>
      <c r="AD210" s="34"/>
      <c r="AE210" s="34"/>
      <c r="AR210" s="201" t="s">
        <v>172</v>
      </c>
      <c r="AT210" s="201" t="s">
        <v>136</v>
      </c>
      <c r="AU210" s="201" t="s">
        <v>85</v>
      </c>
      <c r="AY210" s="17" t="s">
        <v>133</v>
      </c>
      <c r="BE210" s="202">
        <f>IF(O210="základní",K210,0)</f>
        <v>0</v>
      </c>
      <c r="BF210" s="202">
        <f>IF(O210="snížená",K210,0)</f>
        <v>0</v>
      </c>
      <c r="BG210" s="202">
        <f>IF(O210="zákl. přenesená",K210,0)</f>
        <v>0</v>
      </c>
      <c r="BH210" s="202">
        <f>IF(O210="sníž. přenesená",K210,0)</f>
        <v>0</v>
      </c>
      <c r="BI210" s="202">
        <f>IF(O210="nulová",K210,0)</f>
        <v>0</v>
      </c>
      <c r="BJ210" s="17" t="s">
        <v>83</v>
      </c>
      <c r="BK210" s="202">
        <f>ROUND(P210*H210,2)</f>
        <v>0</v>
      </c>
      <c r="BL210" s="17" t="s">
        <v>172</v>
      </c>
      <c r="BM210" s="201" t="s">
        <v>270</v>
      </c>
    </row>
    <row r="211" spans="1:65" s="2" customFormat="1" ht="19.5">
      <c r="A211" s="34"/>
      <c r="B211" s="35"/>
      <c r="C211" s="36"/>
      <c r="D211" s="203" t="s">
        <v>142</v>
      </c>
      <c r="E211" s="36"/>
      <c r="F211" s="204" t="s">
        <v>269</v>
      </c>
      <c r="G211" s="36"/>
      <c r="H211" s="36"/>
      <c r="I211" s="205"/>
      <c r="J211" s="205"/>
      <c r="K211" s="36"/>
      <c r="L211" s="36"/>
      <c r="M211" s="39"/>
      <c r="N211" s="206"/>
      <c r="O211" s="207"/>
      <c r="P211" s="71"/>
      <c r="Q211" s="71"/>
      <c r="R211" s="71"/>
      <c r="S211" s="71"/>
      <c r="T211" s="71"/>
      <c r="U211" s="71"/>
      <c r="V211" s="71"/>
      <c r="W211" s="71"/>
      <c r="X211" s="72"/>
      <c r="Y211" s="34"/>
      <c r="Z211" s="34"/>
      <c r="AA211" s="34"/>
      <c r="AB211" s="34"/>
      <c r="AC211" s="34"/>
      <c r="AD211" s="34"/>
      <c r="AE211" s="34"/>
      <c r="AT211" s="17" t="s">
        <v>142</v>
      </c>
      <c r="AU211" s="17" t="s">
        <v>85</v>
      </c>
    </row>
    <row r="212" spans="1:65" s="2" customFormat="1" ht="24.2" customHeight="1">
      <c r="A212" s="34"/>
      <c r="B212" s="35"/>
      <c r="C212" s="189" t="s">
        <v>205</v>
      </c>
      <c r="D212" s="189" t="s">
        <v>136</v>
      </c>
      <c r="E212" s="190" t="s">
        <v>271</v>
      </c>
      <c r="F212" s="191" t="s">
        <v>272</v>
      </c>
      <c r="G212" s="192" t="s">
        <v>139</v>
      </c>
      <c r="H212" s="193">
        <v>57</v>
      </c>
      <c r="I212" s="194"/>
      <c r="J212" s="194"/>
      <c r="K212" s="195">
        <f>ROUND(P212*H212,2)</f>
        <v>0</v>
      </c>
      <c r="L212" s="191" t="s">
        <v>140</v>
      </c>
      <c r="M212" s="39"/>
      <c r="N212" s="196" t="s">
        <v>1</v>
      </c>
      <c r="O212" s="197" t="s">
        <v>39</v>
      </c>
      <c r="P212" s="198">
        <f>I212+J212</f>
        <v>0</v>
      </c>
      <c r="Q212" s="198">
        <f>ROUND(I212*H212,2)</f>
        <v>0</v>
      </c>
      <c r="R212" s="198">
        <f>ROUND(J212*H212,2)</f>
        <v>0</v>
      </c>
      <c r="S212" s="71"/>
      <c r="T212" s="199">
        <f>S212*H212</f>
        <v>0</v>
      </c>
      <c r="U212" s="199">
        <v>0</v>
      </c>
      <c r="V212" s="199">
        <f>U212*H212</f>
        <v>0</v>
      </c>
      <c r="W212" s="199">
        <v>0</v>
      </c>
      <c r="X212" s="200">
        <f>W212*H212</f>
        <v>0</v>
      </c>
      <c r="Y212" s="34"/>
      <c r="Z212" s="34"/>
      <c r="AA212" s="34"/>
      <c r="AB212" s="34"/>
      <c r="AC212" s="34"/>
      <c r="AD212" s="34"/>
      <c r="AE212" s="34"/>
      <c r="AR212" s="201" t="s">
        <v>172</v>
      </c>
      <c r="AT212" s="201" t="s">
        <v>136</v>
      </c>
      <c r="AU212" s="201" t="s">
        <v>85</v>
      </c>
      <c r="AY212" s="17" t="s">
        <v>133</v>
      </c>
      <c r="BE212" s="202">
        <f>IF(O212="základní",K212,0)</f>
        <v>0</v>
      </c>
      <c r="BF212" s="202">
        <f>IF(O212="snížená",K212,0)</f>
        <v>0</v>
      </c>
      <c r="BG212" s="202">
        <f>IF(O212="zákl. přenesená",K212,0)</f>
        <v>0</v>
      </c>
      <c r="BH212" s="202">
        <f>IF(O212="sníž. přenesená",K212,0)</f>
        <v>0</v>
      </c>
      <c r="BI212" s="202">
        <f>IF(O212="nulová",K212,0)</f>
        <v>0</v>
      </c>
      <c r="BJ212" s="17" t="s">
        <v>83</v>
      </c>
      <c r="BK212" s="202">
        <f>ROUND(P212*H212,2)</f>
        <v>0</v>
      </c>
      <c r="BL212" s="17" t="s">
        <v>172</v>
      </c>
      <c r="BM212" s="201" t="s">
        <v>273</v>
      </c>
    </row>
    <row r="213" spans="1:65" s="2" customFormat="1" ht="19.5">
      <c r="A213" s="34"/>
      <c r="B213" s="35"/>
      <c r="C213" s="36"/>
      <c r="D213" s="203" t="s">
        <v>142</v>
      </c>
      <c r="E213" s="36"/>
      <c r="F213" s="204" t="s">
        <v>272</v>
      </c>
      <c r="G213" s="36"/>
      <c r="H213" s="36"/>
      <c r="I213" s="205"/>
      <c r="J213" s="205"/>
      <c r="K213" s="36"/>
      <c r="L213" s="36"/>
      <c r="M213" s="39"/>
      <c r="N213" s="206"/>
      <c r="O213" s="207"/>
      <c r="P213" s="71"/>
      <c r="Q213" s="71"/>
      <c r="R213" s="71"/>
      <c r="S213" s="71"/>
      <c r="T213" s="71"/>
      <c r="U213" s="71"/>
      <c r="V213" s="71"/>
      <c r="W213" s="71"/>
      <c r="X213" s="72"/>
      <c r="Y213" s="34"/>
      <c r="Z213" s="34"/>
      <c r="AA213" s="34"/>
      <c r="AB213" s="34"/>
      <c r="AC213" s="34"/>
      <c r="AD213" s="34"/>
      <c r="AE213" s="34"/>
      <c r="AT213" s="17" t="s">
        <v>142</v>
      </c>
      <c r="AU213" s="17" t="s">
        <v>85</v>
      </c>
    </row>
    <row r="214" spans="1:65" s="2" customFormat="1" ht="24">
      <c r="A214" s="34"/>
      <c r="B214" s="35"/>
      <c r="C214" s="189" t="s">
        <v>274</v>
      </c>
      <c r="D214" s="189" t="s">
        <v>136</v>
      </c>
      <c r="E214" s="190" t="s">
        <v>275</v>
      </c>
      <c r="F214" s="191" t="s">
        <v>276</v>
      </c>
      <c r="G214" s="192" t="s">
        <v>176</v>
      </c>
      <c r="H214" s="193">
        <v>33</v>
      </c>
      <c r="I214" s="194"/>
      <c r="J214" s="194"/>
      <c r="K214" s="195">
        <f>ROUND(P214*H214,2)</f>
        <v>0</v>
      </c>
      <c r="L214" s="191" t="s">
        <v>140</v>
      </c>
      <c r="M214" s="39"/>
      <c r="N214" s="196" t="s">
        <v>1</v>
      </c>
      <c r="O214" s="197" t="s">
        <v>39</v>
      </c>
      <c r="P214" s="198">
        <f>I214+J214</f>
        <v>0</v>
      </c>
      <c r="Q214" s="198">
        <f>ROUND(I214*H214,2)</f>
        <v>0</v>
      </c>
      <c r="R214" s="198">
        <f>ROUND(J214*H214,2)</f>
        <v>0</v>
      </c>
      <c r="S214" s="71"/>
      <c r="T214" s="199">
        <f>S214*H214</f>
        <v>0</v>
      </c>
      <c r="U214" s="199">
        <v>0</v>
      </c>
      <c r="V214" s="199">
        <f>U214*H214</f>
        <v>0</v>
      </c>
      <c r="W214" s="199">
        <v>0</v>
      </c>
      <c r="X214" s="200">
        <f>W214*H214</f>
        <v>0</v>
      </c>
      <c r="Y214" s="34"/>
      <c r="Z214" s="34"/>
      <c r="AA214" s="34"/>
      <c r="AB214" s="34"/>
      <c r="AC214" s="34"/>
      <c r="AD214" s="34"/>
      <c r="AE214" s="34"/>
      <c r="AR214" s="201" t="s">
        <v>172</v>
      </c>
      <c r="AT214" s="201" t="s">
        <v>136</v>
      </c>
      <c r="AU214" s="201" t="s">
        <v>85</v>
      </c>
      <c r="AY214" s="17" t="s">
        <v>133</v>
      </c>
      <c r="BE214" s="202">
        <f>IF(O214="základní",K214,0)</f>
        <v>0</v>
      </c>
      <c r="BF214" s="202">
        <f>IF(O214="snížená",K214,0)</f>
        <v>0</v>
      </c>
      <c r="BG214" s="202">
        <f>IF(O214="zákl. přenesená",K214,0)</f>
        <v>0</v>
      </c>
      <c r="BH214" s="202">
        <f>IF(O214="sníž. přenesená",K214,0)</f>
        <v>0</v>
      </c>
      <c r="BI214" s="202">
        <f>IF(O214="nulová",K214,0)</f>
        <v>0</v>
      </c>
      <c r="BJ214" s="17" t="s">
        <v>83</v>
      </c>
      <c r="BK214" s="202">
        <f>ROUND(P214*H214,2)</f>
        <v>0</v>
      </c>
      <c r="BL214" s="17" t="s">
        <v>172</v>
      </c>
      <c r="BM214" s="201" t="s">
        <v>277</v>
      </c>
    </row>
    <row r="215" spans="1:65" s="2" customFormat="1" ht="11.25">
      <c r="A215" s="34"/>
      <c r="B215" s="35"/>
      <c r="C215" s="36"/>
      <c r="D215" s="203" t="s">
        <v>142</v>
      </c>
      <c r="E215" s="36"/>
      <c r="F215" s="204" t="s">
        <v>276</v>
      </c>
      <c r="G215" s="36"/>
      <c r="H215" s="36"/>
      <c r="I215" s="205"/>
      <c r="J215" s="205"/>
      <c r="K215" s="36"/>
      <c r="L215" s="36"/>
      <c r="M215" s="39"/>
      <c r="N215" s="206"/>
      <c r="O215" s="207"/>
      <c r="P215" s="71"/>
      <c r="Q215" s="71"/>
      <c r="R215" s="71"/>
      <c r="S215" s="71"/>
      <c r="T215" s="71"/>
      <c r="U215" s="71"/>
      <c r="V215" s="71"/>
      <c r="W215" s="71"/>
      <c r="X215" s="72"/>
      <c r="Y215" s="34"/>
      <c r="Z215" s="34"/>
      <c r="AA215" s="34"/>
      <c r="AB215" s="34"/>
      <c r="AC215" s="34"/>
      <c r="AD215" s="34"/>
      <c r="AE215" s="34"/>
      <c r="AT215" s="17" t="s">
        <v>142</v>
      </c>
      <c r="AU215" s="17" t="s">
        <v>85</v>
      </c>
    </row>
    <row r="216" spans="1:65" s="2" customFormat="1" ht="24.2" customHeight="1">
      <c r="A216" s="34"/>
      <c r="B216" s="35"/>
      <c r="C216" s="189" t="s">
        <v>209</v>
      </c>
      <c r="D216" s="189" t="s">
        <v>136</v>
      </c>
      <c r="E216" s="190" t="s">
        <v>278</v>
      </c>
      <c r="F216" s="191" t="s">
        <v>279</v>
      </c>
      <c r="G216" s="192" t="s">
        <v>176</v>
      </c>
      <c r="H216" s="193">
        <v>23</v>
      </c>
      <c r="I216" s="194"/>
      <c r="J216" s="194"/>
      <c r="K216" s="195">
        <f>ROUND(P216*H216,2)</f>
        <v>0</v>
      </c>
      <c r="L216" s="191" t="s">
        <v>140</v>
      </c>
      <c r="M216" s="39"/>
      <c r="N216" s="196" t="s">
        <v>1</v>
      </c>
      <c r="O216" s="197" t="s">
        <v>39</v>
      </c>
      <c r="P216" s="198">
        <f>I216+J216</f>
        <v>0</v>
      </c>
      <c r="Q216" s="198">
        <f>ROUND(I216*H216,2)</f>
        <v>0</v>
      </c>
      <c r="R216" s="198">
        <f>ROUND(J216*H216,2)</f>
        <v>0</v>
      </c>
      <c r="S216" s="71"/>
      <c r="T216" s="199">
        <f>S216*H216</f>
        <v>0</v>
      </c>
      <c r="U216" s="199">
        <v>0</v>
      </c>
      <c r="V216" s="199">
        <f>U216*H216</f>
        <v>0</v>
      </c>
      <c r="W216" s="199">
        <v>0</v>
      </c>
      <c r="X216" s="200">
        <f>W216*H216</f>
        <v>0</v>
      </c>
      <c r="Y216" s="34"/>
      <c r="Z216" s="34"/>
      <c r="AA216" s="34"/>
      <c r="AB216" s="34"/>
      <c r="AC216" s="34"/>
      <c r="AD216" s="34"/>
      <c r="AE216" s="34"/>
      <c r="AR216" s="201" t="s">
        <v>172</v>
      </c>
      <c r="AT216" s="201" t="s">
        <v>136</v>
      </c>
      <c r="AU216" s="201" t="s">
        <v>85</v>
      </c>
      <c r="AY216" s="17" t="s">
        <v>133</v>
      </c>
      <c r="BE216" s="202">
        <f>IF(O216="základní",K216,0)</f>
        <v>0</v>
      </c>
      <c r="BF216" s="202">
        <f>IF(O216="snížená",K216,0)</f>
        <v>0</v>
      </c>
      <c r="BG216" s="202">
        <f>IF(O216="zákl. přenesená",K216,0)</f>
        <v>0</v>
      </c>
      <c r="BH216" s="202">
        <f>IF(O216="sníž. přenesená",K216,0)</f>
        <v>0</v>
      </c>
      <c r="BI216" s="202">
        <f>IF(O216="nulová",K216,0)</f>
        <v>0</v>
      </c>
      <c r="BJ216" s="17" t="s">
        <v>83</v>
      </c>
      <c r="BK216" s="202">
        <f>ROUND(P216*H216,2)</f>
        <v>0</v>
      </c>
      <c r="BL216" s="17" t="s">
        <v>172</v>
      </c>
      <c r="BM216" s="201" t="s">
        <v>280</v>
      </c>
    </row>
    <row r="217" spans="1:65" s="2" customFormat="1" ht="11.25">
      <c r="A217" s="34"/>
      <c r="B217" s="35"/>
      <c r="C217" s="36"/>
      <c r="D217" s="203" t="s">
        <v>142</v>
      </c>
      <c r="E217" s="36"/>
      <c r="F217" s="204" t="s">
        <v>279</v>
      </c>
      <c r="G217" s="36"/>
      <c r="H217" s="36"/>
      <c r="I217" s="205"/>
      <c r="J217" s="205"/>
      <c r="K217" s="36"/>
      <c r="L217" s="36"/>
      <c r="M217" s="39"/>
      <c r="N217" s="206"/>
      <c r="O217" s="207"/>
      <c r="P217" s="71"/>
      <c r="Q217" s="71"/>
      <c r="R217" s="71"/>
      <c r="S217" s="71"/>
      <c r="T217" s="71"/>
      <c r="U217" s="71"/>
      <c r="V217" s="71"/>
      <c r="W217" s="71"/>
      <c r="X217" s="72"/>
      <c r="Y217" s="34"/>
      <c r="Z217" s="34"/>
      <c r="AA217" s="34"/>
      <c r="AB217" s="34"/>
      <c r="AC217" s="34"/>
      <c r="AD217" s="34"/>
      <c r="AE217" s="34"/>
      <c r="AT217" s="17" t="s">
        <v>142</v>
      </c>
      <c r="AU217" s="17" t="s">
        <v>85</v>
      </c>
    </row>
    <row r="218" spans="1:65" s="2" customFormat="1" ht="24">
      <c r="A218" s="34"/>
      <c r="B218" s="35"/>
      <c r="C218" s="189" t="s">
        <v>281</v>
      </c>
      <c r="D218" s="189" t="s">
        <v>136</v>
      </c>
      <c r="E218" s="190" t="s">
        <v>282</v>
      </c>
      <c r="F218" s="191" t="s">
        <v>283</v>
      </c>
      <c r="G218" s="192" t="s">
        <v>176</v>
      </c>
      <c r="H218" s="193">
        <v>4</v>
      </c>
      <c r="I218" s="194"/>
      <c r="J218" s="194"/>
      <c r="K218" s="195">
        <f>ROUND(P218*H218,2)</f>
        <v>0</v>
      </c>
      <c r="L218" s="191" t="s">
        <v>140</v>
      </c>
      <c r="M218" s="39"/>
      <c r="N218" s="196" t="s">
        <v>1</v>
      </c>
      <c r="O218" s="197" t="s">
        <v>39</v>
      </c>
      <c r="P218" s="198">
        <f>I218+J218</f>
        <v>0</v>
      </c>
      <c r="Q218" s="198">
        <f>ROUND(I218*H218,2)</f>
        <v>0</v>
      </c>
      <c r="R218" s="198">
        <f>ROUND(J218*H218,2)</f>
        <v>0</v>
      </c>
      <c r="S218" s="71"/>
      <c r="T218" s="199">
        <f>S218*H218</f>
        <v>0</v>
      </c>
      <c r="U218" s="199">
        <v>0</v>
      </c>
      <c r="V218" s="199">
        <f>U218*H218</f>
        <v>0</v>
      </c>
      <c r="W218" s="199">
        <v>0</v>
      </c>
      <c r="X218" s="200">
        <f>W218*H218</f>
        <v>0</v>
      </c>
      <c r="Y218" s="34"/>
      <c r="Z218" s="34"/>
      <c r="AA218" s="34"/>
      <c r="AB218" s="34"/>
      <c r="AC218" s="34"/>
      <c r="AD218" s="34"/>
      <c r="AE218" s="34"/>
      <c r="AR218" s="201" t="s">
        <v>172</v>
      </c>
      <c r="AT218" s="201" t="s">
        <v>136</v>
      </c>
      <c r="AU218" s="201" t="s">
        <v>85</v>
      </c>
      <c r="AY218" s="17" t="s">
        <v>133</v>
      </c>
      <c r="BE218" s="202">
        <f>IF(O218="základní",K218,0)</f>
        <v>0</v>
      </c>
      <c r="BF218" s="202">
        <f>IF(O218="snížená",K218,0)</f>
        <v>0</v>
      </c>
      <c r="BG218" s="202">
        <f>IF(O218="zákl. přenesená",K218,0)</f>
        <v>0</v>
      </c>
      <c r="BH218" s="202">
        <f>IF(O218="sníž. přenesená",K218,0)</f>
        <v>0</v>
      </c>
      <c r="BI218" s="202">
        <f>IF(O218="nulová",K218,0)</f>
        <v>0</v>
      </c>
      <c r="BJ218" s="17" t="s">
        <v>83</v>
      </c>
      <c r="BK218" s="202">
        <f>ROUND(P218*H218,2)</f>
        <v>0</v>
      </c>
      <c r="BL218" s="17" t="s">
        <v>172</v>
      </c>
      <c r="BM218" s="201" t="s">
        <v>284</v>
      </c>
    </row>
    <row r="219" spans="1:65" s="2" customFormat="1" ht="11.25">
      <c r="A219" s="34"/>
      <c r="B219" s="35"/>
      <c r="C219" s="36"/>
      <c r="D219" s="203" t="s">
        <v>142</v>
      </c>
      <c r="E219" s="36"/>
      <c r="F219" s="204" t="s">
        <v>283</v>
      </c>
      <c r="G219" s="36"/>
      <c r="H219" s="36"/>
      <c r="I219" s="205"/>
      <c r="J219" s="205"/>
      <c r="K219" s="36"/>
      <c r="L219" s="36"/>
      <c r="M219" s="39"/>
      <c r="N219" s="206"/>
      <c r="O219" s="207"/>
      <c r="P219" s="71"/>
      <c r="Q219" s="71"/>
      <c r="R219" s="71"/>
      <c r="S219" s="71"/>
      <c r="T219" s="71"/>
      <c r="U219" s="71"/>
      <c r="V219" s="71"/>
      <c r="W219" s="71"/>
      <c r="X219" s="72"/>
      <c r="Y219" s="34"/>
      <c r="Z219" s="34"/>
      <c r="AA219" s="34"/>
      <c r="AB219" s="34"/>
      <c r="AC219" s="34"/>
      <c r="AD219" s="34"/>
      <c r="AE219" s="34"/>
      <c r="AT219" s="17" t="s">
        <v>142</v>
      </c>
      <c r="AU219" s="17" t="s">
        <v>85</v>
      </c>
    </row>
    <row r="220" spans="1:65" s="2" customFormat="1" ht="24">
      <c r="A220" s="34"/>
      <c r="B220" s="35"/>
      <c r="C220" s="189" t="s">
        <v>212</v>
      </c>
      <c r="D220" s="189" t="s">
        <v>136</v>
      </c>
      <c r="E220" s="190" t="s">
        <v>285</v>
      </c>
      <c r="F220" s="191" t="s">
        <v>286</v>
      </c>
      <c r="G220" s="192" t="s">
        <v>176</v>
      </c>
      <c r="H220" s="193">
        <v>20</v>
      </c>
      <c r="I220" s="194"/>
      <c r="J220" s="194"/>
      <c r="K220" s="195">
        <f>ROUND(P220*H220,2)</f>
        <v>0</v>
      </c>
      <c r="L220" s="191" t="s">
        <v>140</v>
      </c>
      <c r="M220" s="39"/>
      <c r="N220" s="196" t="s">
        <v>1</v>
      </c>
      <c r="O220" s="197" t="s">
        <v>39</v>
      </c>
      <c r="P220" s="198">
        <f>I220+J220</f>
        <v>0</v>
      </c>
      <c r="Q220" s="198">
        <f>ROUND(I220*H220,2)</f>
        <v>0</v>
      </c>
      <c r="R220" s="198">
        <f>ROUND(J220*H220,2)</f>
        <v>0</v>
      </c>
      <c r="S220" s="71"/>
      <c r="T220" s="199">
        <f>S220*H220</f>
        <v>0</v>
      </c>
      <c r="U220" s="199">
        <v>0</v>
      </c>
      <c r="V220" s="199">
        <f>U220*H220</f>
        <v>0</v>
      </c>
      <c r="W220" s="199">
        <v>0</v>
      </c>
      <c r="X220" s="200">
        <f>W220*H220</f>
        <v>0</v>
      </c>
      <c r="Y220" s="34"/>
      <c r="Z220" s="34"/>
      <c r="AA220" s="34"/>
      <c r="AB220" s="34"/>
      <c r="AC220" s="34"/>
      <c r="AD220" s="34"/>
      <c r="AE220" s="34"/>
      <c r="AR220" s="201" t="s">
        <v>172</v>
      </c>
      <c r="AT220" s="201" t="s">
        <v>136</v>
      </c>
      <c r="AU220" s="201" t="s">
        <v>85</v>
      </c>
      <c r="AY220" s="17" t="s">
        <v>133</v>
      </c>
      <c r="BE220" s="202">
        <f>IF(O220="základní",K220,0)</f>
        <v>0</v>
      </c>
      <c r="BF220" s="202">
        <f>IF(O220="snížená",K220,0)</f>
        <v>0</v>
      </c>
      <c r="BG220" s="202">
        <f>IF(O220="zákl. přenesená",K220,0)</f>
        <v>0</v>
      </c>
      <c r="BH220" s="202">
        <f>IF(O220="sníž. přenesená",K220,0)</f>
        <v>0</v>
      </c>
      <c r="BI220" s="202">
        <f>IF(O220="nulová",K220,0)</f>
        <v>0</v>
      </c>
      <c r="BJ220" s="17" t="s">
        <v>83</v>
      </c>
      <c r="BK220" s="202">
        <f>ROUND(P220*H220,2)</f>
        <v>0</v>
      </c>
      <c r="BL220" s="17" t="s">
        <v>172</v>
      </c>
      <c r="BM220" s="201" t="s">
        <v>287</v>
      </c>
    </row>
    <row r="221" spans="1:65" s="2" customFormat="1" ht="11.25">
      <c r="A221" s="34"/>
      <c r="B221" s="35"/>
      <c r="C221" s="36"/>
      <c r="D221" s="203" t="s">
        <v>142</v>
      </c>
      <c r="E221" s="36"/>
      <c r="F221" s="204" t="s">
        <v>286</v>
      </c>
      <c r="G221" s="36"/>
      <c r="H221" s="36"/>
      <c r="I221" s="205"/>
      <c r="J221" s="205"/>
      <c r="K221" s="36"/>
      <c r="L221" s="36"/>
      <c r="M221" s="39"/>
      <c r="N221" s="206"/>
      <c r="O221" s="207"/>
      <c r="P221" s="71"/>
      <c r="Q221" s="71"/>
      <c r="R221" s="71"/>
      <c r="S221" s="71"/>
      <c r="T221" s="71"/>
      <c r="U221" s="71"/>
      <c r="V221" s="71"/>
      <c r="W221" s="71"/>
      <c r="X221" s="72"/>
      <c r="Y221" s="34"/>
      <c r="Z221" s="34"/>
      <c r="AA221" s="34"/>
      <c r="AB221" s="34"/>
      <c r="AC221" s="34"/>
      <c r="AD221" s="34"/>
      <c r="AE221" s="34"/>
      <c r="AT221" s="17" t="s">
        <v>142</v>
      </c>
      <c r="AU221" s="17" t="s">
        <v>85</v>
      </c>
    </row>
    <row r="222" spans="1:65" s="2" customFormat="1" ht="24">
      <c r="A222" s="34"/>
      <c r="B222" s="35"/>
      <c r="C222" s="189" t="s">
        <v>288</v>
      </c>
      <c r="D222" s="189" t="s">
        <v>136</v>
      </c>
      <c r="E222" s="190" t="s">
        <v>289</v>
      </c>
      <c r="F222" s="191" t="s">
        <v>290</v>
      </c>
      <c r="G222" s="192" t="s">
        <v>176</v>
      </c>
      <c r="H222" s="193">
        <v>3</v>
      </c>
      <c r="I222" s="194"/>
      <c r="J222" s="194"/>
      <c r="K222" s="195">
        <f>ROUND(P222*H222,2)</f>
        <v>0</v>
      </c>
      <c r="L222" s="191" t="s">
        <v>140</v>
      </c>
      <c r="M222" s="39"/>
      <c r="N222" s="196" t="s">
        <v>1</v>
      </c>
      <c r="O222" s="197" t="s">
        <v>39</v>
      </c>
      <c r="P222" s="198">
        <f>I222+J222</f>
        <v>0</v>
      </c>
      <c r="Q222" s="198">
        <f>ROUND(I222*H222,2)</f>
        <v>0</v>
      </c>
      <c r="R222" s="198">
        <f>ROUND(J222*H222,2)</f>
        <v>0</v>
      </c>
      <c r="S222" s="71"/>
      <c r="T222" s="199">
        <f>S222*H222</f>
        <v>0</v>
      </c>
      <c r="U222" s="199">
        <v>0</v>
      </c>
      <c r="V222" s="199">
        <f>U222*H222</f>
        <v>0</v>
      </c>
      <c r="W222" s="199">
        <v>0</v>
      </c>
      <c r="X222" s="200">
        <f>W222*H222</f>
        <v>0</v>
      </c>
      <c r="Y222" s="34"/>
      <c r="Z222" s="34"/>
      <c r="AA222" s="34"/>
      <c r="AB222" s="34"/>
      <c r="AC222" s="34"/>
      <c r="AD222" s="34"/>
      <c r="AE222" s="34"/>
      <c r="AR222" s="201" t="s">
        <v>172</v>
      </c>
      <c r="AT222" s="201" t="s">
        <v>136</v>
      </c>
      <c r="AU222" s="201" t="s">
        <v>85</v>
      </c>
      <c r="AY222" s="17" t="s">
        <v>133</v>
      </c>
      <c r="BE222" s="202">
        <f>IF(O222="základní",K222,0)</f>
        <v>0</v>
      </c>
      <c r="BF222" s="202">
        <f>IF(O222="snížená",K222,0)</f>
        <v>0</v>
      </c>
      <c r="BG222" s="202">
        <f>IF(O222="zákl. přenesená",K222,0)</f>
        <v>0</v>
      </c>
      <c r="BH222" s="202">
        <f>IF(O222="sníž. přenesená",K222,0)</f>
        <v>0</v>
      </c>
      <c r="BI222" s="202">
        <f>IF(O222="nulová",K222,0)</f>
        <v>0</v>
      </c>
      <c r="BJ222" s="17" t="s">
        <v>83</v>
      </c>
      <c r="BK222" s="202">
        <f>ROUND(P222*H222,2)</f>
        <v>0</v>
      </c>
      <c r="BL222" s="17" t="s">
        <v>172</v>
      </c>
      <c r="BM222" s="201" t="s">
        <v>291</v>
      </c>
    </row>
    <row r="223" spans="1:65" s="2" customFormat="1" ht="11.25">
      <c r="A223" s="34"/>
      <c r="B223" s="35"/>
      <c r="C223" s="36"/>
      <c r="D223" s="203" t="s">
        <v>142</v>
      </c>
      <c r="E223" s="36"/>
      <c r="F223" s="204" t="s">
        <v>290</v>
      </c>
      <c r="G223" s="36"/>
      <c r="H223" s="36"/>
      <c r="I223" s="205"/>
      <c r="J223" s="205"/>
      <c r="K223" s="36"/>
      <c r="L223" s="36"/>
      <c r="M223" s="39"/>
      <c r="N223" s="206"/>
      <c r="O223" s="207"/>
      <c r="P223" s="71"/>
      <c r="Q223" s="71"/>
      <c r="R223" s="71"/>
      <c r="S223" s="71"/>
      <c r="T223" s="71"/>
      <c r="U223" s="71"/>
      <c r="V223" s="71"/>
      <c r="W223" s="71"/>
      <c r="X223" s="72"/>
      <c r="Y223" s="34"/>
      <c r="Z223" s="34"/>
      <c r="AA223" s="34"/>
      <c r="AB223" s="34"/>
      <c r="AC223" s="34"/>
      <c r="AD223" s="34"/>
      <c r="AE223" s="34"/>
      <c r="AT223" s="17" t="s">
        <v>142</v>
      </c>
      <c r="AU223" s="17" t="s">
        <v>85</v>
      </c>
    </row>
    <row r="224" spans="1:65" s="2" customFormat="1" ht="33" customHeight="1">
      <c r="A224" s="34"/>
      <c r="B224" s="35"/>
      <c r="C224" s="189" t="s">
        <v>215</v>
      </c>
      <c r="D224" s="189" t="s">
        <v>136</v>
      </c>
      <c r="E224" s="190" t="s">
        <v>292</v>
      </c>
      <c r="F224" s="191" t="s">
        <v>293</v>
      </c>
      <c r="G224" s="192" t="s">
        <v>176</v>
      </c>
      <c r="H224" s="193">
        <v>5</v>
      </c>
      <c r="I224" s="194"/>
      <c r="J224" s="194"/>
      <c r="K224" s="195">
        <f>ROUND(P224*H224,2)</f>
        <v>0</v>
      </c>
      <c r="L224" s="191" t="s">
        <v>140</v>
      </c>
      <c r="M224" s="39"/>
      <c r="N224" s="196" t="s">
        <v>1</v>
      </c>
      <c r="O224" s="197" t="s">
        <v>39</v>
      </c>
      <c r="P224" s="198">
        <f>I224+J224</f>
        <v>0</v>
      </c>
      <c r="Q224" s="198">
        <f>ROUND(I224*H224,2)</f>
        <v>0</v>
      </c>
      <c r="R224" s="198">
        <f>ROUND(J224*H224,2)</f>
        <v>0</v>
      </c>
      <c r="S224" s="71"/>
      <c r="T224" s="199">
        <f>S224*H224</f>
        <v>0</v>
      </c>
      <c r="U224" s="199">
        <v>0</v>
      </c>
      <c r="V224" s="199">
        <f>U224*H224</f>
        <v>0</v>
      </c>
      <c r="W224" s="199">
        <v>0</v>
      </c>
      <c r="X224" s="200">
        <f>W224*H224</f>
        <v>0</v>
      </c>
      <c r="Y224" s="34"/>
      <c r="Z224" s="34"/>
      <c r="AA224" s="34"/>
      <c r="AB224" s="34"/>
      <c r="AC224" s="34"/>
      <c r="AD224" s="34"/>
      <c r="AE224" s="34"/>
      <c r="AR224" s="201" t="s">
        <v>172</v>
      </c>
      <c r="AT224" s="201" t="s">
        <v>136</v>
      </c>
      <c r="AU224" s="201" t="s">
        <v>85</v>
      </c>
      <c r="AY224" s="17" t="s">
        <v>133</v>
      </c>
      <c r="BE224" s="202">
        <f>IF(O224="základní",K224,0)</f>
        <v>0</v>
      </c>
      <c r="BF224" s="202">
        <f>IF(O224="snížená",K224,0)</f>
        <v>0</v>
      </c>
      <c r="BG224" s="202">
        <f>IF(O224="zákl. přenesená",K224,0)</f>
        <v>0</v>
      </c>
      <c r="BH224" s="202">
        <f>IF(O224="sníž. přenesená",K224,0)</f>
        <v>0</v>
      </c>
      <c r="BI224" s="202">
        <f>IF(O224="nulová",K224,0)</f>
        <v>0</v>
      </c>
      <c r="BJ224" s="17" t="s">
        <v>83</v>
      </c>
      <c r="BK224" s="202">
        <f>ROUND(P224*H224,2)</f>
        <v>0</v>
      </c>
      <c r="BL224" s="17" t="s">
        <v>172</v>
      </c>
      <c r="BM224" s="201" t="s">
        <v>294</v>
      </c>
    </row>
    <row r="225" spans="1:65" s="2" customFormat="1" ht="19.5">
      <c r="A225" s="34"/>
      <c r="B225" s="35"/>
      <c r="C225" s="36"/>
      <c r="D225" s="203" t="s">
        <v>142</v>
      </c>
      <c r="E225" s="36"/>
      <c r="F225" s="204" t="s">
        <v>293</v>
      </c>
      <c r="G225" s="36"/>
      <c r="H225" s="36"/>
      <c r="I225" s="205"/>
      <c r="J225" s="205"/>
      <c r="K225" s="36"/>
      <c r="L225" s="36"/>
      <c r="M225" s="39"/>
      <c r="N225" s="206"/>
      <c r="O225" s="207"/>
      <c r="P225" s="71"/>
      <c r="Q225" s="71"/>
      <c r="R225" s="71"/>
      <c r="S225" s="71"/>
      <c r="T225" s="71"/>
      <c r="U225" s="71"/>
      <c r="V225" s="71"/>
      <c r="W225" s="71"/>
      <c r="X225" s="72"/>
      <c r="Y225" s="34"/>
      <c r="Z225" s="34"/>
      <c r="AA225" s="34"/>
      <c r="AB225" s="34"/>
      <c r="AC225" s="34"/>
      <c r="AD225" s="34"/>
      <c r="AE225" s="34"/>
      <c r="AT225" s="17" t="s">
        <v>142</v>
      </c>
      <c r="AU225" s="17" t="s">
        <v>85</v>
      </c>
    </row>
    <row r="226" spans="1:65" s="2" customFormat="1" ht="37.9" customHeight="1">
      <c r="A226" s="34"/>
      <c r="B226" s="35"/>
      <c r="C226" s="189" t="s">
        <v>295</v>
      </c>
      <c r="D226" s="189" t="s">
        <v>136</v>
      </c>
      <c r="E226" s="190" t="s">
        <v>146</v>
      </c>
      <c r="F226" s="191" t="s">
        <v>147</v>
      </c>
      <c r="G226" s="192" t="s">
        <v>148</v>
      </c>
      <c r="H226" s="193">
        <v>3.907</v>
      </c>
      <c r="I226" s="194"/>
      <c r="J226" s="194"/>
      <c r="K226" s="195">
        <f>ROUND(P226*H226,2)</f>
        <v>0</v>
      </c>
      <c r="L226" s="191" t="s">
        <v>140</v>
      </c>
      <c r="M226" s="39"/>
      <c r="N226" s="196" t="s">
        <v>1</v>
      </c>
      <c r="O226" s="197" t="s">
        <v>39</v>
      </c>
      <c r="P226" s="198">
        <f>I226+J226</f>
        <v>0</v>
      </c>
      <c r="Q226" s="198">
        <f>ROUND(I226*H226,2)</f>
        <v>0</v>
      </c>
      <c r="R226" s="198">
        <f>ROUND(J226*H226,2)</f>
        <v>0</v>
      </c>
      <c r="S226" s="71"/>
      <c r="T226" s="199">
        <f>S226*H226</f>
        <v>0</v>
      </c>
      <c r="U226" s="199">
        <v>0</v>
      </c>
      <c r="V226" s="199">
        <f>U226*H226</f>
        <v>0</v>
      </c>
      <c r="W226" s="199">
        <v>0</v>
      </c>
      <c r="X226" s="200">
        <f>W226*H226</f>
        <v>0</v>
      </c>
      <c r="Y226" s="34"/>
      <c r="Z226" s="34"/>
      <c r="AA226" s="34"/>
      <c r="AB226" s="34"/>
      <c r="AC226" s="34"/>
      <c r="AD226" s="34"/>
      <c r="AE226" s="34"/>
      <c r="AR226" s="201" t="s">
        <v>172</v>
      </c>
      <c r="AT226" s="201" t="s">
        <v>136</v>
      </c>
      <c r="AU226" s="201" t="s">
        <v>85</v>
      </c>
      <c r="AY226" s="17" t="s">
        <v>133</v>
      </c>
      <c r="BE226" s="202">
        <f>IF(O226="základní",K226,0)</f>
        <v>0</v>
      </c>
      <c r="BF226" s="202">
        <f>IF(O226="snížená",K226,0)</f>
        <v>0</v>
      </c>
      <c r="BG226" s="202">
        <f>IF(O226="zákl. přenesená",K226,0)</f>
        <v>0</v>
      </c>
      <c r="BH226" s="202">
        <f>IF(O226="sníž. přenesená",K226,0)</f>
        <v>0</v>
      </c>
      <c r="BI226" s="202">
        <f>IF(O226="nulová",K226,0)</f>
        <v>0</v>
      </c>
      <c r="BJ226" s="17" t="s">
        <v>83</v>
      </c>
      <c r="BK226" s="202">
        <f>ROUND(P226*H226,2)</f>
        <v>0</v>
      </c>
      <c r="BL226" s="17" t="s">
        <v>172</v>
      </c>
      <c r="BM226" s="201" t="s">
        <v>296</v>
      </c>
    </row>
    <row r="227" spans="1:65" s="2" customFormat="1" ht="19.5">
      <c r="A227" s="34"/>
      <c r="B227" s="35"/>
      <c r="C227" s="36"/>
      <c r="D227" s="203" t="s">
        <v>142</v>
      </c>
      <c r="E227" s="36"/>
      <c r="F227" s="204" t="s">
        <v>147</v>
      </c>
      <c r="G227" s="36"/>
      <c r="H227" s="36"/>
      <c r="I227" s="205"/>
      <c r="J227" s="205"/>
      <c r="K227" s="36"/>
      <c r="L227" s="36"/>
      <c r="M227" s="39"/>
      <c r="N227" s="206"/>
      <c r="O227" s="207"/>
      <c r="P227" s="71"/>
      <c r="Q227" s="71"/>
      <c r="R227" s="71"/>
      <c r="S227" s="71"/>
      <c r="T227" s="71"/>
      <c r="U227" s="71"/>
      <c r="V227" s="71"/>
      <c r="W227" s="71"/>
      <c r="X227" s="72"/>
      <c r="Y227" s="34"/>
      <c r="Z227" s="34"/>
      <c r="AA227" s="34"/>
      <c r="AB227" s="34"/>
      <c r="AC227" s="34"/>
      <c r="AD227" s="34"/>
      <c r="AE227" s="34"/>
      <c r="AT227" s="17" t="s">
        <v>142</v>
      </c>
      <c r="AU227" s="17" t="s">
        <v>85</v>
      </c>
    </row>
    <row r="228" spans="1:65" s="2" customFormat="1" ht="37.9" customHeight="1">
      <c r="A228" s="34"/>
      <c r="B228" s="35"/>
      <c r="C228" s="189" t="s">
        <v>218</v>
      </c>
      <c r="D228" s="189" t="s">
        <v>136</v>
      </c>
      <c r="E228" s="190" t="s">
        <v>151</v>
      </c>
      <c r="F228" s="191" t="s">
        <v>152</v>
      </c>
      <c r="G228" s="192" t="s">
        <v>148</v>
      </c>
      <c r="H228" s="193">
        <v>3.907</v>
      </c>
      <c r="I228" s="194"/>
      <c r="J228" s="194"/>
      <c r="K228" s="195">
        <f>ROUND(P228*H228,2)</f>
        <v>0</v>
      </c>
      <c r="L228" s="191" t="s">
        <v>140</v>
      </c>
      <c r="M228" s="39"/>
      <c r="N228" s="196" t="s">
        <v>1</v>
      </c>
      <c r="O228" s="197" t="s">
        <v>39</v>
      </c>
      <c r="P228" s="198">
        <f>I228+J228</f>
        <v>0</v>
      </c>
      <c r="Q228" s="198">
        <f>ROUND(I228*H228,2)</f>
        <v>0</v>
      </c>
      <c r="R228" s="198">
        <f>ROUND(J228*H228,2)</f>
        <v>0</v>
      </c>
      <c r="S228" s="71"/>
      <c r="T228" s="199">
        <f>S228*H228</f>
        <v>0</v>
      </c>
      <c r="U228" s="199">
        <v>0</v>
      </c>
      <c r="V228" s="199">
        <f>U228*H228</f>
        <v>0</v>
      </c>
      <c r="W228" s="199">
        <v>0</v>
      </c>
      <c r="X228" s="200">
        <f>W228*H228</f>
        <v>0</v>
      </c>
      <c r="Y228" s="34"/>
      <c r="Z228" s="34"/>
      <c r="AA228" s="34"/>
      <c r="AB228" s="34"/>
      <c r="AC228" s="34"/>
      <c r="AD228" s="34"/>
      <c r="AE228" s="34"/>
      <c r="AR228" s="201" t="s">
        <v>172</v>
      </c>
      <c r="AT228" s="201" t="s">
        <v>136</v>
      </c>
      <c r="AU228" s="201" t="s">
        <v>85</v>
      </c>
      <c r="AY228" s="17" t="s">
        <v>133</v>
      </c>
      <c r="BE228" s="202">
        <f>IF(O228="základní",K228,0)</f>
        <v>0</v>
      </c>
      <c r="BF228" s="202">
        <f>IF(O228="snížená",K228,0)</f>
        <v>0</v>
      </c>
      <c r="BG228" s="202">
        <f>IF(O228="zákl. přenesená",K228,0)</f>
        <v>0</v>
      </c>
      <c r="BH228" s="202">
        <f>IF(O228="sníž. přenesená",K228,0)</f>
        <v>0</v>
      </c>
      <c r="BI228" s="202">
        <f>IF(O228="nulová",K228,0)</f>
        <v>0</v>
      </c>
      <c r="BJ228" s="17" t="s">
        <v>83</v>
      </c>
      <c r="BK228" s="202">
        <f>ROUND(P228*H228,2)</f>
        <v>0</v>
      </c>
      <c r="BL228" s="17" t="s">
        <v>172</v>
      </c>
      <c r="BM228" s="201" t="s">
        <v>297</v>
      </c>
    </row>
    <row r="229" spans="1:65" s="2" customFormat="1" ht="19.5">
      <c r="A229" s="34"/>
      <c r="B229" s="35"/>
      <c r="C229" s="36"/>
      <c r="D229" s="203" t="s">
        <v>142</v>
      </c>
      <c r="E229" s="36"/>
      <c r="F229" s="204" t="s">
        <v>152</v>
      </c>
      <c r="G229" s="36"/>
      <c r="H229" s="36"/>
      <c r="I229" s="205"/>
      <c r="J229" s="205"/>
      <c r="K229" s="36"/>
      <c r="L229" s="36"/>
      <c r="M229" s="39"/>
      <c r="N229" s="206"/>
      <c r="O229" s="207"/>
      <c r="P229" s="71"/>
      <c r="Q229" s="71"/>
      <c r="R229" s="71"/>
      <c r="S229" s="71"/>
      <c r="T229" s="71"/>
      <c r="U229" s="71"/>
      <c r="V229" s="71"/>
      <c r="W229" s="71"/>
      <c r="X229" s="72"/>
      <c r="Y229" s="34"/>
      <c r="Z229" s="34"/>
      <c r="AA229" s="34"/>
      <c r="AB229" s="34"/>
      <c r="AC229" s="34"/>
      <c r="AD229" s="34"/>
      <c r="AE229" s="34"/>
      <c r="AT229" s="17" t="s">
        <v>142</v>
      </c>
      <c r="AU229" s="17" t="s">
        <v>85</v>
      </c>
    </row>
    <row r="230" spans="1:65" s="2" customFormat="1" ht="44.25" customHeight="1">
      <c r="A230" s="34"/>
      <c r="B230" s="35"/>
      <c r="C230" s="189" t="s">
        <v>298</v>
      </c>
      <c r="D230" s="189" t="s">
        <v>136</v>
      </c>
      <c r="E230" s="190" t="s">
        <v>154</v>
      </c>
      <c r="F230" s="191" t="s">
        <v>155</v>
      </c>
      <c r="G230" s="192" t="s">
        <v>148</v>
      </c>
      <c r="H230" s="193">
        <v>23.442</v>
      </c>
      <c r="I230" s="194"/>
      <c r="J230" s="194"/>
      <c r="K230" s="195">
        <f>ROUND(P230*H230,2)</f>
        <v>0</v>
      </c>
      <c r="L230" s="191" t="s">
        <v>140</v>
      </c>
      <c r="M230" s="39"/>
      <c r="N230" s="196" t="s">
        <v>1</v>
      </c>
      <c r="O230" s="197" t="s">
        <v>39</v>
      </c>
      <c r="P230" s="198">
        <f>I230+J230</f>
        <v>0</v>
      </c>
      <c r="Q230" s="198">
        <f>ROUND(I230*H230,2)</f>
        <v>0</v>
      </c>
      <c r="R230" s="198">
        <f>ROUND(J230*H230,2)</f>
        <v>0</v>
      </c>
      <c r="S230" s="71"/>
      <c r="T230" s="199">
        <f>S230*H230</f>
        <v>0</v>
      </c>
      <c r="U230" s="199">
        <v>0</v>
      </c>
      <c r="V230" s="199">
        <f>U230*H230</f>
        <v>0</v>
      </c>
      <c r="W230" s="199">
        <v>0</v>
      </c>
      <c r="X230" s="200">
        <f>W230*H230</f>
        <v>0</v>
      </c>
      <c r="Y230" s="34"/>
      <c r="Z230" s="34"/>
      <c r="AA230" s="34"/>
      <c r="AB230" s="34"/>
      <c r="AC230" s="34"/>
      <c r="AD230" s="34"/>
      <c r="AE230" s="34"/>
      <c r="AR230" s="201" t="s">
        <v>172</v>
      </c>
      <c r="AT230" s="201" t="s">
        <v>136</v>
      </c>
      <c r="AU230" s="201" t="s">
        <v>85</v>
      </c>
      <c r="AY230" s="17" t="s">
        <v>133</v>
      </c>
      <c r="BE230" s="202">
        <f>IF(O230="základní",K230,0)</f>
        <v>0</v>
      </c>
      <c r="BF230" s="202">
        <f>IF(O230="snížená",K230,0)</f>
        <v>0</v>
      </c>
      <c r="BG230" s="202">
        <f>IF(O230="zákl. přenesená",K230,0)</f>
        <v>0</v>
      </c>
      <c r="BH230" s="202">
        <f>IF(O230="sníž. přenesená",K230,0)</f>
        <v>0</v>
      </c>
      <c r="BI230" s="202">
        <f>IF(O230="nulová",K230,0)</f>
        <v>0</v>
      </c>
      <c r="BJ230" s="17" t="s">
        <v>83</v>
      </c>
      <c r="BK230" s="202">
        <f>ROUND(P230*H230,2)</f>
        <v>0</v>
      </c>
      <c r="BL230" s="17" t="s">
        <v>172</v>
      </c>
      <c r="BM230" s="201" t="s">
        <v>299</v>
      </c>
    </row>
    <row r="231" spans="1:65" s="2" customFormat="1" ht="29.25">
      <c r="A231" s="34"/>
      <c r="B231" s="35"/>
      <c r="C231" s="36"/>
      <c r="D231" s="203" t="s">
        <v>142</v>
      </c>
      <c r="E231" s="36"/>
      <c r="F231" s="204" t="s">
        <v>155</v>
      </c>
      <c r="G231" s="36"/>
      <c r="H231" s="36"/>
      <c r="I231" s="205"/>
      <c r="J231" s="205"/>
      <c r="K231" s="36"/>
      <c r="L231" s="36"/>
      <c r="M231" s="39"/>
      <c r="N231" s="206"/>
      <c r="O231" s="207"/>
      <c r="P231" s="71"/>
      <c r="Q231" s="71"/>
      <c r="R231" s="71"/>
      <c r="S231" s="71"/>
      <c r="T231" s="71"/>
      <c r="U231" s="71"/>
      <c r="V231" s="71"/>
      <c r="W231" s="71"/>
      <c r="X231" s="72"/>
      <c r="Y231" s="34"/>
      <c r="Z231" s="34"/>
      <c r="AA231" s="34"/>
      <c r="AB231" s="34"/>
      <c r="AC231" s="34"/>
      <c r="AD231" s="34"/>
      <c r="AE231" s="34"/>
      <c r="AT231" s="17" t="s">
        <v>142</v>
      </c>
      <c r="AU231" s="17" t="s">
        <v>85</v>
      </c>
    </row>
    <row r="232" spans="1:65" s="2" customFormat="1" ht="37.9" customHeight="1">
      <c r="A232" s="34"/>
      <c r="B232" s="35"/>
      <c r="C232" s="189" t="s">
        <v>224</v>
      </c>
      <c r="D232" s="189" t="s">
        <v>136</v>
      </c>
      <c r="E232" s="190" t="s">
        <v>182</v>
      </c>
      <c r="F232" s="191" t="s">
        <v>183</v>
      </c>
      <c r="G232" s="192" t="s">
        <v>148</v>
      </c>
      <c r="H232" s="193">
        <v>3.907</v>
      </c>
      <c r="I232" s="194"/>
      <c r="J232" s="194"/>
      <c r="K232" s="195">
        <f>ROUND(P232*H232,2)</f>
        <v>0</v>
      </c>
      <c r="L232" s="191" t="s">
        <v>140</v>
      </c>
      <c r="M232" s="39"/>
      <c r="N232" s="196" t="s">
        <v>1</v>
      </c>
      <c r="O232" s="197" t="s">
        <v>39</v>
      </c>
      <c r="P232" s="198">
        <f>I232+J232</f>
        <v>0</v>
      </c>
      <c r="Q232" s="198">
        <f>ROUND(I232*H232,2)</f>
        <v>0</v>
      </c>
      <c r="R232" s="198">
        <f>ROUND(J232*H232,2)</f>
        <v>0</v>
      </c>
      <c r="S232" s="71"/>
      <c r="T232" s="199">
        <f>S232*H232</f>
        <v>0</v>
      </c>
      <c r="U232" s="199">
        <v>0</v>
      </c>
      <c r="V232" s="199">
        <f>U232*H232</f>
        <v>0</v>
      </c>
      <c r="W232" s="199">
        <v>0</v>
      </c>
      <c r="X232" s="200">
        <f>W232*H232</f>
        <v>0</v>
      </c>
      <c r="Y232" s="34"/>
      <c r="Z232" s="34"/>
      <c r="AA232" s="34"/>
      <c r="AB232" s="34"/>
      <c r="AC232" s="34"/>
      <c r="AD232" s="34"/>
      <c r="AE232" s="34"/>
      <c r="AR232" s="201" t="s">
        <v>172</v>
      </c>
      <c r="AT232" s="201" t="s">
        <v>136</v>
      </c>
      <c r="AU232" s="201" t="s">
        <v>85</v>
      </c>
      <c r="AY232" s="17" t="s">
        <v>133</v>
      </c>
      <c r="BE232" s="202">
        <f>IF(O232="základní",K232,0)</f>
        <v>0</v>
      </c>
      <c r="BF232" s="202">
        <f>IF(O232="snížená",K232,0)</f>
        <v>0</v>
      </c>
      <c r="BG232" s="202">
        <f>IF(O232="zákl. přenesená",K232,0)</f>
        <v>0</v>
      </c>
      <c r="BH232" s="202">
        <f>IF(O232="sníž. přenesená",K232,0)</f>
        <v>0</v>
      </c>
      <c r="BI232" s="202">
        <f>IF(O232="nulová",K232,0)</f>
        <v>0</v>
      </c>
      <c r="BJ232" s="17" t="s">
        <v>83</v>
      </c>
      <c r="BK232" s="202">
        <f>ROUND(P232*H232,2)</f>
        <v>0</v>
      </c>
      <c r="BL232" s="17" t="s">
        <v>172</v>
      </c>
      <c r="BM232" s="201" t="s">
        <v>300</v>
      </c>
    </row>
    <row r="233" spans="1:65" s="2" customFormat="1" ht="19.5">
      <c r="A233" s="34"/>
      <c r="B233" s="35"/>
      <c r="C233" s="36"/>
      <c r="D233" s="203" t="s">
        <v>142</v>
      </c>
      <c r="E233" s="36"/>
      <c r="F233" s="204" t="s">
        <v>183</v>
      </c>
      <c r="G233" s="36"/>
      <c r="H233" s="36"/>
      <c r="I233" s="205"/>
      <c r="J233" s="205"/>
      <c r="K233" s="36"/>
      <c r="L233" s="36"/>
      <c r="M233" s="39"/>
      <c r="N233" s="206"/>
      <c r="O233" s="207"/>
      <c r="P233" s="71"/>
      <c r="Q233" s="71"/>
      <c r="R233" s="71"/>
      <c r="S233" s="71"/>
      <c r="T233" s="71"/>
      <c r="U233" s="71"/>
      <c r="V233" s="71"/>
      <c r="W233" s="71"/>
      <c r="X233" s="72"/>
      <c r="Y233" s="34"/>
      <c r="Z233" s="34"/>
      <c r="AA233" s="34"/>
      <c r="AB233" s="34"/>
      <c r="AC233" s="34"/>
      <c r="AD233" s="34"/>
      <c r="AE233" s="34"/>
      <c r="AT233" s="17" t="s">
        <v>142</v>
      </c>
      <c r="AU233" s="17" t="s">
        <v>85</v>
      </c>
    </row>
    <row r="234" spans="1:65" s="2" customFormat="1" ht="33" customHeight="1">
      <c r="A234" s="34"/>
      <c r="B234" s="35"/>
      <c r="C234" s="189" t="s">
        <v>301</v>
      </c>
      <c r="D234" s="189" t="s">
        <v>136</v>
      </c>
      <c r="E234" s="190" t="s">
        <v>302</v>
      </c>
      <c r="F234" s="191" t="s">
        <v>303</v>
      </c>
      <c r="G234" s="192" t="s">
        <v>139</v>
      </c>
      <c r="H234" s="193">
        <v>9</v>
      </c>
      <c r="I234" s="194"/>
      <c r="J234" s="194"/>
      <c r="K234" s="195">
        <f>ROUND(P234*H234,2)</f>
        <v>0</v>
      </c>
      <c r="L234" s="191" t="s">
        <v>140</v>
      </c>
      <c r="M234" s="39"/>
      <c r="N234" s="196" t="s">
        <v>1</v>
      </c>
      <c r="O234" s="197" t="s">
        <v>39</v>
      </c>
      <c r="P234" s="198">
        <f>I234+J234</f>
        <v>0</v>
      </c>
      <c r="Q234" s="198">
        <f>ROUND(I234*H234,2)</f>
        <v>0</v>
      </c>
      <c r="R234" s="198">
        <f>ROUND(J234*H234,2)</f>
        <v>0</v>
      </c>
      <c r="S234" s="71"/>
      <c r="T234" s="199">
        <f>S234*H234</f>
        <v>0</v>
      </c>
      <c r="U234" s="199">
        <v>0</v>
      </c>
      <c r="V234" s="199">
        <f>U234*H234</f>
        <v>0</v>
      </c>
      <c r="W234" s="199">
        <v>0</v>
      </c>
      <c r="X234" s="200">
        <f>W234*H234</f>
        <v>0</v>
      </c>
      <c r="Y234" s="34"/>
      <c r="Z234" s="34"/>
      <c r="AA234" s="34"/>
      <c r="AB234" s="34"/>
      <c r="AC234" s="34"/>
      <c r="AD234" s="34"/>
      <c r="AE234" s="34"/>
      <c r="AR234" s="201" t="s">
        <v>172</v>
      </c>
      <c r="AT234" s="201" t="s">
        <v>136</v>
      </c>
      <c r="AU234" s="201" t="s">
        <v>85</v>
      </c>
      <c r="AY234" s="17" t="s">
        <v>133</v>
      </c>
      <c r="BE234" s="202">
        <f>IF(O234="základní",K234,0)</f>
        <v>0</v>
      </c>
      <c r="BF234" s="202">
        <f>IF(O234="snížená",K234,0)</f>
        <v>0</v>
      </c>
      <c r="BG234" s="202">
        <f>IF(O234="zákl. přenesená",K234,0)</f>
        <v>0</v>
      </c>
      <c r="BH234" s="202">
        <f>IF(O234="sníž. přenesená",K234,0)</f>
        <v>0</v>
      </c>
      <c r="BI234" s="202">
        <f>IF(O234="nulová",K234,0)</f>
        <v>0</v>
      </c>
      <c r="BJ234" s="17" t="s">
        <v>83</v>
      </c>
      <c r="BK234" s="202">
        <f>ROUND(P234*H234,2)</f>
        <v>0</v>
      </c>
      <c r="BL234" s="17" t="s">
        <v>172</v>
      </c>
      <c r="BM234" s="201" t="s">
        <v>304</v>
      </c>
    </row>
    <row r="235" spans="1:65" s="2" customFormat="1" ht="19.5">
      <c r="A235" s="34"/>
      <c r="B235" s="35"/>
      <c r="C235" s="36"/>
      <c r="D235" s="203" t="s">
        <v>142</v>
      </c>
      <c r="E235" s="36"/>
      <c r="F235" s="204" t="s">
        <v>303</v>
      </c>
      <c r="G235" s="36"/>
      <c r="H235" s="36"/>
      <c r="I235" s="205"/>
      <c r="J235" s="205"/>
      <c r="K235" s="36"/>
      <c r="L235" s="36"/>
      <c r="M235" s="39"/>
      <c r="N235" s="206"/>
      <c r="O235" s="207"/>
      <c r="P235" s="71"/>
      <c r="Q235" s="71"/>
      <c r="R235" s="71"/>
      <c r="S235" s="71"/>
      <c r="T235" s="71"/>
      <c r="U235" s="71"/>
      <c r="V235" s="71"/>
      <c r="W235" s="71"/>
      <c r="X235" s="72"/>
      <c r="Y235" s="34"/>
      <c r="Z235" s="34"/>
      <c r="AA235" s="34"/>
      <c r="AB235" s="34"/>
      <c r="AC235" s="34"/>
      <c r="AD235" s="34"/>
      <c r="AE235" s="34"/>
      <c r="AT235" s="17" t="s">
        <v>142</v>
      </c>
      <c r="AU235" s="17" t="s">
        <v>85</v>
      </c>
    </row>
    <row r="236" spans="1:65" s="2" customFormat="1" ht="37.9" customHeight="1">
      <c r="A236" s="34"/>
      <c r="B236" s="35"/>
      <c r="C236" s="189" t="s">
        <v>227</v>
      </c>
      <c r="D236" s="189" t="s">
        <v>136</v>
      </c>
      <c r="E236" s="190" t="s">
        <v>305</v>
      </c>
      <c r="F236" s="191" t="s">
        <v>306</v>
      </c>
      <c r="G236" s="192" t="s">
        <v>139</v>
      </c>
      <c r="H236" s="193">
        <v>7</v>
      </c>
      <c r="I236" s="194"/>
      <c r="J236" s="194"/>
      <c r="K236" s="195">
        <f>ROUND(P236*H236,2)</f>
        <v>0</v>
      </c>
      <c r="L236" s="191" t="s">
        <v>140</v>
      </c>
      <c r="M236" s="39"/>
      <c r="N236" s="196" t="s">
        <v>1</v>
      </c>
      <c r="O236" s="197" t="s">
        <v>39</v>
      </c>
      <c r="P236" s="198">
        <f>I236+J236</f>
        <v>0</v>
      </c>
      <c r="Q236" s="198">
        <f>ROUND(I236*H236,2)</f>
        <v>0</v>
      </c>
      <c r="R236" s="198">
        <f>ROUND(J236*H236,2)</f>
        <v>0</v>
      </c>
      <c r="S236" s="71"/>
      <c r="T236" s="199">
        <f>S236*H236</f>
        <v>0</v>
      </c>
      <c r="U236" s="199">
        <v>0</v>
      </c>
      <c r="V236" s="199">
        <f>U236*H236</f>
        <v>0</v>
      </c>
      <c r="W236" s="199">
        <v>0</v>
      </c>
      <c r="X236" s="200">
        <f>W236*H236</f>
        <v>0</v>
      </c>
      <c r="Y236" s="34"/>
      <c r="Z236" s="34"/>
      <c r="AA236" s="34"/>
      <c r="AB236" s="34"/>
      <c r="AC236" s="34"/>
      <c r="AD236" s="34"/>
      <c r="AE236" s="34"/>
      <c r="AR236" s="201" t="s">
        <v>172</v>
      </c>
      <c r="AT236" s="201" t="s">
        <v>136</v>
      </c>
      <c r="AU236" s="201" t="s">
        <v>85</v>
      </c>
      <c r="AY236" s="17" t="s">
        <v>133</v>
      </c>
      <c r="BE236" s="202">
        <f>IF(O236="základní",K236,0)</f>
        <v>0</v>
      </c>
      <c r="BF236" s="202">
        <f>IF(O236="snížená",K236,0)</f>
        <v>0</v>
      </c>
      <c r="BG236" s="202">
        <f>IF(O236="zákl. přenesená",K236,0)</f>
        <v>0</v>
      </c>
      <c r="BH236" s="202">
        <f>IF(O236="sníž. přenesená",K236,0)</f>
        <v>0</v>
      </c>
      <c r="BI236" s="202">
        <f>IF(O236="nulová",K236,0)</f>
        <v>0</v>
      </c>
      <c r="BJ236" s="17" t="s">
        <v>83</v>
      </c>
      <c r="BK236" s="202">
        <f>ROUND(P236*H236,2)</f>
        <v>0</v>
      </c>
      <c r="BL236" s="17" t="s">
        <v>172</v>
      </c>
      <c r="BM236" s="201" t="s">
        <v>134</v>
      </c>
    </row>
    <row r="237" spans="1:65" s="2" customFormat="1" ht="19.5">
      <c r="A237" s="34"/>
      <c r="B237" s="35"/>
      <c r="C237" s="36"/>
      <c r="D237" s="203" t="s">
        <v>142</v>
      </c>
      <c r="E237" s="36"/>
      <c r="F237" s="204" t="s">
        <v>306</v>
      </c>
      <c r="G237" s="36"/>
      <c r="H237" s="36"/>
      <c r="I237" s="205"/>
      <c r="J237" s="205"/>
      <c r="K237" s="36"/>
      <c r="L237" s="36"/>
      <c r="M237" s="39"/>
      <c r="N237" s="206"/>
      <c r="O237" s="207"/>
      <c r="P237" s="71"/>
      <c r="Q237" s="71"/>
      <c r="R237" s="71"/>
      <c r="S237" s="71"/>
      <c r="T237" s="71"/>
      <c r="U237" s="71"/>
      <c r="V237" s="71"/>
      <c r="W237" s="71"/>
      <c r="X237" s="72"/>
      <c r="Y237" s="34"/>
      <c r="Z237" s="34"/>
      <c r="AA237" s="34"/>
      <c r="AB237" s="34"/>
      <c r="AC237" s="34"/>
      <c r="AD237" s="34"/>
      <c r="AE237" s="34"/>
      <c r="AT237" s="17" t="s">
        <v>142</v>
      </c>
      <c r="AU237" s="17" t="s">
        <v>85</v>
      </c>
    </row>
    <row r="238" spans="1:65" s="2" customFormat="1" ht="37.9" customHeight="1">
      <c r="A238" s="34"/>
      <c r="B238" s="35"/>
      <c r="C238" s="189" t="s">
        <v>307</v>
      </c>
      <c r="D238" s="189" t="s">
        <v>136</v>
      </c>
      <c r="E238" s="190" t="s">
        <v>308</v>
      </c>
      <c r="F238" s="191" t="s">
        <v>309</v>
      </c>
      <c r="G238" s="192" t="s">
        <v>139</v>
      </c>
      <c r="H238" s="193">
        <v>2</v>
      </c>
      <c r="I238" s="194"/>
      <c r="J238" s="194"/>
      <c r="K238" s="195">
        <f>ROUND(P238*H238,2)</f>
        <v>0</v>
      </c>
      <c r="L238" s="191" t="s">
        <v>140</v>
      </c>
      <c r="M238" s="39"/>
      <c r="N238" s="196" t="s">
        <v>1</v>
      </c>
      <c r="O238" s="197" t="s">
        <v>39</v>
      </c>
      <c r="P238" s="198">
        <f>I238+J238</f>
        <v>0</v>
      </c>
      <c r="Q238" s="198">
        <f>ROUND(I238*H238,2)</f>
        <v>0</v>
      </c>
      <c r="R238" s="198">
        <f>ROUND(J238*H238,2)</f>
        <v>0</v>
      </c>
      <c r="S238" s="71"/>
      <c r="T238" s="199">
        <f>S238*H238</f>
        <v>0</v>
      </c>
      <c r="U238" s="199">
        <v>0</v>
      </c>
      <c r="V238" s="199">
        <f>U238*H238</f>
        <v>0</v>
      </c>
      <c r="W238" s="199">
        <v>0</v>
      </c>
      <c r="X238" s="200">
        <f>W238*H238</f>
        <v>0</v>
      </c>
      <c r="Y238" s="34"/>
      <c r="Z238" s="34"/>
      <c r="AA238" s="34"/>
      <c r="AB238" s="34"/>
      <c r="AC238" s="34"/>
      <c r="AD238" s="34"/>
      <c r="AE238" s="34"/>
      <c r="AR238" s="201" t="s">
        <v>172</v>
      </c>
      <c r="AT238" s="201" t="s">
        <v>136</v>
      </c>
      <c r="AU238" s="201" t="s">
        <v>85</v>
      </c>
      <c r="AY238" s="17" t="s">
        <v>133</v>
      </c>
      <c r="BE238" s="202">
        <f>IF(O238="základní",K238,0)</f>
        <v>0</v>
      </c>
      <c r="BF238" s="202">
        <f>IF(O238="snížená",K238,0)</f>
        <v>0</v>
      </c>
      <c r="BG238" s="202">
        <f>IF(O238="zákl. přenesená",K238,0)</f>
        <v>0</v>
      </c>
      <c r="BH238" s="202">
        <f>IF(O238="sníž. přenesená",K238,0)</f>
        <v>0</v>
      </c>
      <c r="BI238" s="202">
        <f>IF(O238="nulová",K238,0)</f>
        <v>0</v>
      </c>
      <c r="BJ238" s="17" t="s">
        <v>83</v>
      </c>
      <c r="BK238" s="202">
        <f>ROUND(P238*H238,2)</f>
        <v>0</v>
      </c>
      <c r="BL238" s="17" t="s">
        <v>172</v>
      </c>
      <c r="BM238" s="201" t="s">
        <v>310</v>
      </c>
    </row>
    <row r="239" spans="1:65" s="2" customFormat="1" ht="19.5">
      <c r="A239" s="34"/>
      <c r="B239" s="35"/>
      <c r="C239" s="36"/>
      <c r="D239" s="203" t="s">
        <v>142</v>
      </c>
      <c r="E239" s="36"/>
      <c r="F239" s="204" t="s">
        <v>309</v>
      </c>
      <c r="G239" s="36"/>
      <c r="H239" s="36"/>
      <c r="I239" s="205"/>
      <c r="J239" s="205"/>
      <c r="K239" s="36"/>
      <c r="L239" s="36"/>
      <c r="M239" s="39"/>
      <c r="N239" s="206"/>
      <c r="O239" s="207"/>
      <c r="P239" s="71"/>
      <c r="Q239" s="71"/>
      <c r="R239" s="71"/>
      <c r="S239" s="71"/>
      <c r="T239" s="71"/>
      <c r="U239" s="71"/>
      <c r="V239" s="71"/>
      <c r="W239" s="71"/>
      <c r="X239" s="72"/>
      <c r="Y239" s="34"/>
      <c r="Z239" s="34"/>
      <c r="AA239" s="34"/>
      <c r="AB239" s="34"/>
      <c r="AC239" s="34"/>
      <c r="AD239" s="34"/>
      <c r="AE239" s="34"/>
      <c r="AT239" s="17" t="s">
        <v>142</v>
      </c>
      <c r="AU239" s="17" t="s">
        <v>85</v>
      </c>
    </row>
    <row r="240" spans="1:65" s="2" customFormat="1" ht="37.9" customHeight="1">
      <c r="A240" s="34"/>
      <c r="B240" s="35"/>
      <c r="C240" s="189" t="s">
        <v>233</v>
      </c>
      <c r="D240" s="189" t="s">
        <v>136</v>
      </c>
      <c r="E240" s="190" t="s">
        <v>311</v>
      </c>
      <c r="F240" s="191" t="s">
        <v>312</v>
      </c>
      <c r="G240" s="192" t="s">
        <v>139</v>
      </c>
      <c r="H240" s="193">
        <v>61</v>
      </c>
      <c r="I240" s="194"/>
      <c r="J240" s="194"/>
      <c r="K240" s="195">
        <f>ROUND(P240*H240,2)</f>
        <v>0</v>
      </c>
      <c r="L240" s="191" t="s">
        <v>140</v>
      </c>
      <c r="M240" s="39"/>
      <c r="N240" s="196" t="s">
        <v>1</v>
      </c>
      <c r="O240" s="197" t="s">
        <v>39</v>
      </c>
      <c r="P240" s="198">
        <f>I240+J240</f>
        <v>0</v>
      </c>
      <c r="Q240" s="198">
        <f>ROUND(I240*H240,2)</f>
        <v>0</v>
      </c>
      <c r="R240" s="198">
        <f>ROUND(J240*H240,2)</f>
        <v>0</v>
      </c>
      <c r="S240" s="71"/>
      <c r="T240" s="199">
        <f>S240*H240</f>
        <v>0</v>
      </c>
      <c r="U240" s="199">
        <v>0</v>
      </c>
      <c r="V240" s="199">
        <f>U240*H240</f>
        <v>0</v>
      </c>
      <c r="W240" s="199">
        <v>0</v>
      </c>
      <c r="X240" s="200">
        <f>W240*H240</f>
        <v>0</v>
      </c>
      <c r="Y240" s="34"/>
      <c r="Z240" s="34"/>
      <c r="AA240" s="34"/>
      <c r="AB240" s="34"/>
      <c r="AC240" s="34"/>
      <c r="AD240" s="34"/>
      <c r="AE240" s="34"/>
      <c r="AR240" s="201" t="s">
        <v>172</v>
      </c>
      <c r="AT240" s="201" t="s">
        <v>136</v>
      </c>
      <c r="AU240" s="201" t="s">
        <v>85</v>
      </c>
      <c r="AY240" s="17" t="s">
        <v>133</v>
      </c>
      <c r="BE240" s="202">
        <f>IF(O240="základní",K240,0)</f>
        <v>0</v>
      </c>
      <c r="BF240" s="202">
        <f>IF(O240="snížená",K240,0)</f>
        <v>0</v>
      </c>
      <c r="BG240" s="202">
        <f>IF(O240="zákl. přenesená",K240,0)</f>
        <v>0</v>
      </c>
      <c r="BH240" s="202">
        <f>IF(O240="sníž. přenesená",K240,0)</f>
        <v>0</v>
      </c>
      <c r="BI240" s="202">
        <f>IF(O240="nulová",K240,0)</f>
        <v>0</v>
      </c>
      <c r="BJ240" s="17" t="s">
        <v>83</v>
      </c>
      <c r="BK240" s="202">
        <f>ROUND(P240*H240,2)</f>
        <v>0</v>
      </c>
      <c r="BL240" s="17" t="s">
        <v>172</v>
      </c>
      <c r="BM240" s="201" t="s">
        <v>313</v>
      </c>
    </row>
    <row r="241" spans="1:65" s="2" customFormat="1" ht="19.5">
      <c r="A241" s="34"/>
      <c r="B241" s="35"/>
      <c r="C241" s="36"/>
      <c r="D241" s="203" t="s">
        <v>142</v>
      </c>
      <c r="E241" s="36"/>
      <c r="F241" s="204" t="s">
        <v>312</v>
      </c>
      <c r="G241" s="36"/>
      <c r="H241" s="36"/>
      <c r="I241" s="205"/>
      <c r="J241" s="205"/>
      <c r="K241" s="36"/>
      <c r="L241" s="36"/>
      <c r="M241" s="39"/>
      <c r="N241" s="206"/>
      <c r="O241" s="207"/>
      <c r="P241" s="71"/>
      <c r="Q241" s="71"/>
      <c r="R241" s="71"/>
      <c r="S241" s="71"/>
      <c r="T241" s="71"/>
      <c r="U241" s="71"/>
      <c r="V241" s="71"/>
      <c r="W241" s="71"/>
      <c r="X241" s="72"/>
      <c r="Y241" s="34"/>
      <c r="Z241" s="34"/>
      <c r="AA241" s="34"/>
      <c r="AB241" s="34"/>
      <c r="AC241" s="34"/>
      <c r="AD241" s="34"/>
      <c r="AE241" s="34"/>
      <c r="AT241" s="17" t="s">
        <v>142</v>
      </c>
      <c r="AU241" s="17" t="s">
        <v>85</v>
      </c>
    </row>
    <row r="242" spans="1:65" s="2" customFormat="1" ht="37.9" customHeight="1">
      <c r="A242" s="34"/>
      <c r="B242" s="35"/>
      <c r="C242" s="189" t="s">
        <v>314</v>
      </c>
      <c r="D242" s="189" t="s">
        <v>136</v>
      </c>
      <c r="E242" s="190" t="s">
        <v>315</v>
      </c>
      <c r="F242" s="191" t="s">
        <v>316</v>
      </c>
      <c r="G242" s="192" t="s">
        <v>139</v>
      </c>
      <c r="H242" s="193">
        <v>73</v>
      </c>
      <c r="I242" s="194"/>
      <c r="J242" s="194"/>
      <c r="K242" s="195">
        <f>ROUND(P242*H242,2)</f>
        <v>0</v>
      </c>
      <c r="L242" s="191" t="s">
        <v>140</v>
      </c>
      <c r="M242" s="39"/>
      <c r="N242" s="196" t="s">
        <v>1</v>
      </c>
      <c r="O242" s="197" t="s">
        <v>39</v>
      </c>
      <c r="P242" s="198">
        <f>I242+J242</f>
        <v>0</v>
      </c>
      <c r="Q242" s="198">
        <f>ROUND(I242*H242,2)</f>
        <v>0</v>
      </c>
      <c r="R242" s="198">
        <f>ROUND(J242*H242,2)</f>
        <v>0</v>
      </c>
      <c r="S242" s="71"/>
      <c r="T242" s="199">
        <f>S242*H242</f>
        <v>0</v>
      </c>
      <c r="U242" s="199">
        <v>0</v>
      </c>
      <c r="V242" s="199">
        <f>U242*H242</f>
        <v>0</v>
      </c>
      <c r="W242" s="199">
        <v>0</v>
      </c>
      <c r="X242" s="200">
        <f>W242*H242</f>
        <v>0</v>
      </c>
      <c r="Y242" s="34"/>
      <c r="Z242" s="34"/>
      <c r="AA242" s="34"/>
      <c r="AB242" s="34"/>
      <c r="AC242" s="34"/>
      <c r="AD242" s="34"/>
      <c r="AE242" s="34"/>
      <c r="AR242" s="201" t="s">
        <v>172</v>
      </c>
      <c r="AT242" s="201" t="s">
        <v>136</v>
      </c>
      <c r="AU242" s="201" t="s">
        <v>85</v>
      </c>
      <c r="AY242" s="17" t="s">
        <v>133</v>
      </c>
      <c r="BE242" s="202">
        <f>IF(O242="základní",K242,0)</f>
        <v>0</v>
      </c>
      <c r="BF242" s="202">
        <f>IF(O242="snížená",K242,0)</f>
        <v>0</v>
      </c>
      <c r="BG242" s="202">
        <f>IF(O242="zákl. přenesená",K242,0)</f>
        <v>0</v>
      </c>
      <c r="BH242" s="202">
        <f>IF(O242="sníž. přenesená",K242,0)</f>
        <v>0</v>
      </c>
      <c r="BI242" s="202">
        <f>IF(O242="nulová",K242,0)</f>
        <v>0</v>
      </c>
      <c r="BJ242" s="17" t="s">
        <v>83</v>
      </c>
      <c r="BK242" s="202">
        <f>ROUND(P242*H242,2)</f>
        <v>0</v>
      </c>
      <c r="BL242" s="17" t="s">
        <v>172</v>
      </c>
      <c r="BM242" s="201" t="s">
        <v>317</v>
      </c>
    </row>
    <row r="243" spans="1:65" s="2" customFormat="1" ht="19.5">
      <c r="A243" s="34"/>
      <c r="B243" s="35"/>
      <c r="C243" s="36"/>
      <c r="D243" s="203" t="s">
        <v>142</v>
      </c>
      <c r="E243" s="36"/>
      <c r="F243" s="204" t="s">
        <v>316</v>
      </c>
      <c r="G243" s="36"/>
      <c r="H243" s="36"/>
      <c r="I243" s="205"/>
      <c r="J243" s="205"/>
      <c r="K243" s="36"/>
      <c r="L243" s="36"/>
      <c r="M243" s="39"/>
      <c r="N243" s="206"/>
      <c r="O243" s="207"/>
      <c r="P243" s="71"/>
      <c r="Q243" s="71"/>
      <c r="R243" s="71"/>
      <c r="S243" s="71"/>
      <c r="T243" s="71"/>
      <c r="U243" s="71"/>
      <c r="V243" s="71"/>
      <c r="W243" s="71"/>
      <c r="X243" s="72"/>
      <c r="Y243" s="34"/>
      <c r="Z243" s="34"/>
      <c r="AA243" s="34"/>
      <c r="AB243" s="34"/>
      <c r="AC243" s="34"/>
      <c r="AD243" s="34"/>
      <c r="AE243" s="34"/>
      <c r="AT243" s="17" t="s">
        <v>142</v>
      </c>
      <c r="AU243" s="17" t="s">
        <v>85</v>
      </c>
    </row>
    <row r="244" spans="1:65" s="2" customFormat="1" ht="33" customHeight="1">
      <c r="A244" s="34"/>
      <c r="B244" s="35"/>
      <c r="C244" s="189" t="s">
        <v>236</v>
      </c>
      <c r="D244" s="189" t="s">
        <v>136</v>
      </c>
      <c r="E244" s="190" t="s">
        <v>318</v>
      </c>
      <c r="F244" s="191" t="s">
        <v>319</v>
      </c>
      <c r="G244" s="192" t="s">
        <v>139</v>
      </c>
      <c r="H244" s="193">
        <v>28</v>
      </c>
      <c r="I244" s="194"/>
      <c r="J244" s="194"/>
      <c r="K244" s="195">
        <f>ROUND(P244*H244,2)</f>
        <v>0</v>
      </c>
      <c r="L244" s="191" t="s">
        <v>1</v>
      </c>
      <c r="M244" s="39"/>
      <c r="N244" s="196" t="s">
        <v>1</v>
      </c>
      <c r="O244" s="197" t="s">
        <v>39</v>
      </c>
      <c r="P244" s="198">
        <f>I244+J244</f>
        <v>0</v>
      </c>
      <c r="Q244" s="198">
        <f>ROUND(I244*H244,2)</f>
        <v>0</v>
      </c>
      <c r="R244" s="198">
        <f>ROUND(J244*H244,2)</f>
        <v>0</v>
      </c>
      <c r="S244" s="71"/>
      <c r="T244" s="199">
        <f>S244*H244</f>
        <v>0</v>
      </c>
      <c r="U244" s="199">
        <v>0</v>
      </c>
      <c r="V244" s="199">
        <f>U244*H244</f>
        <v>0</v>
      </c>
      <c r="W244" s="199">
        <v>0</v>
      </c>
      <c r="X244" s="200">
        <f>W244*H244</f>
        <v>0</v>
      </c>
      <c r="Y244" s="34"/>
      <c r="Z244" s="34"/>
      <c r="AA244" s="34"/>
      <c r="AB244" s="34"/>
      <c r="AC244" s="34"/>
      <c r="AD244" s="34"/>
      <c r="AE244" s="34"/>
      <c r="AR244" s="201" t="s">
        <v>172</v>
      </c>
      <c r="AT244" s="201" t="s">
        <v>136</v>
      </c>
      <c r="AU244" s="201" t="s">
        <v>85</v>
      </c>
      <c r="AY244" s="17" t="s">
        <v>133</v>
      </c>
      <c r="BE244" s="202">
        <f>IF(O244="základní",K244,0)</f>
        <v>0</v>
      </c>
      <c r="BF244" s="202">
        <f>IF(O244="snížená",K244,0)</f>
        <v>0</v>
      </c>
      <c r="BG244" s="202">
        <f>IF(O244="zákl. přenesená",K244,0)</f>
        <v>0</v>
      </c>
      <c r="BH244" s="202">
        <f>IF(O244="sníž. přenesená",K244,0)</f>
        <v>0</v>
      </c>
      <c r="BI244" s="202">
        <f>IF(O244="nulová",K244,0)</f>
        <v>0</v>
      </c>
      <c r="BJ244" s="17" t="s">
        <v>83</v>
      </c>
      <c r="BK244" s="202">
        <f>ROUND(P244*H244,2)</f>
        <v>0</v>
      </c>
      <c r="BL244" s="17" t="s">
        <v>172</v>
      </c>
      <c r="BM244" s="201" t="s">
        <v>320</v>
      </c>
    </row>
    <row r="245" spans="1:65" s="2" customFormat="1" ht="19.5">
      <c r="A245" s="34"/>
      <c r="B245" s="35"/>
      <c r="C245" s="36"/>
      <c r="D245" s="203" t="s">
        <v>142</v>
      </c>
      <c r="E245" s="36"/>
      <c r="F245" s="204" t="s">
        <v>319</v>
      </c>
      <c r="G245" s="36"/>
      <c r="H245" s="36"/>
      <c r="I245" s="205"/>
      <c r="J245" s="205"/>
      <c r="K245" s="36"/>
      <c r="L245" s="36"/>
      <c r="M245" s="39"/>
      <c r="N245" s="206"/>
      <c r="O245" s="207"/>
      <c r="P245" s="71"/>
      <c r="Q245" s="71"/>
      <c r="R245" s="71"/>
      <c r="S245" s="71"/>
      <c r="T245" s="71"/>
      <c r="U245" s="71"/>
      <c r="V245" s="71"/>
      <c r="W245" s="71"/>
      <c r="X245" s="72"/>
      <c r="Y245" s="34"/>
      <c r="Z245" s="34"/>
      <c r="AA245" s="34"/>
      <c r="AB245" s="34"/>
      <c r="AC245" s="34"/>
      <c r="AD245" s="34"/>
      <c r="AE245" s="34"/>
      <c r="AT245" s="17" t="s">
        <v>142</v>
      </c>
      <c r="AU245" s="17" t="s">
        <v>85</v>
      </c>
    </row>
    <row r="246" spans="1:65" s="2" customFormat="1" ht="24.2" customHeight="1">
      <c r="A246" s="34"/>
      <c r="B246" s="35"/>
      <c r="C246" s="189" t="s">
        <v>321</v>
      </c>
      <c r="D246" s="189" t="s">
        <v>136</v>
      </c>
      <c r="E246" s="190" t="s">
        <v>322</v>
      </c>
      <c r="F246" s="191" t="s">
        <v>323</v>
      </c>
      <c r="G246" s="192" t="s">
        <v>139</v>
      </c>
      <c r="H246" s="193">
        <v>61</v>
      </c>
      <c r="I246" s="194"/>
      <c r="J246" s="194"/>
      <c r="K246" s="195">
        <f>ROUND(P246*H246,2)</f>
        <v>0</v>
      </c>
      <c r="L246" s="191" t="s">
        <v>140</v>
      </c>
      <c r="M246" s="39"/>
      <c r="N246" s="196" t="s">
        <v>1</v>
      </c>
      <c r="O246" s="197" t="s">
        <v>39</v>
      </c>
      <c r="P246" s="198">
        <f>I246+J246</f>
        <v>0</v>
      </c>
      <c r="Q246" s="198">
        <f>ROUND(I246*H246,2)</f>
        <v>0</v>
      </c>
      <c r="R246" s="198">
        <f>ROUND(J246*H246,2)</f>
        <v>0</v>
      </c>
      <c r="S246" s="71"/>
      <c r="T246" s="199">
        <f>S246*H246</f>
        <v>0</v>
      </c>
      <c r="U246" s="199">
        <v>0</v>
      </c>
      <c r="V246" s="199">
        <f>U246*H246</f>
        <v>0</v>
      </c>
      <c r="W246" s="199">
        <v>0</v>
      </c>
      <c r="X246" s="200">
        <f>W246*H246</f>
        <v>0</v>
      </c>
      <c r="Y246" s="34"/>
      <c r="Z246" s="34"/>
      <c r="AA246" s="34"/>
      <c r="AB246" s="34"/>
      <c r="AC246" s="34"/>
      <c r="AD246" s="34"/>
      <c r="AE246" s="34"/>
      <c r="AR246" s="201" t="s">
        <v>172</v>
      </c>
      <c r="AT246" s="201" t="s">
        <v>136</v>
      </c>
      <c r="AU246" s="201" t="s">
        <v>85</v>
      </c>
      <c r="AY246" s="17" t="s">
        <v>133</v>
      </c>
      <c r="BE246" s="202">
        <f>IF(O246="základní",K246,0)</f>
        <v>0</v>
      </c>
      <c r="BF246" s="202">
        <f>IF(O246="snížená",K246,0)</f>
        <v>0</v>
      </c>
      <c r="BG246" s="202">
        <f>IF(O246="zákl. přenesená",K246,0)</f>
        <v>0</v>
      </c>
      <c r="BH246" s="202">
        <f>IF(O246="sníž. přenesená",K246,0)</f>
        <v>0</v>
      </c>
      <c r="BI246" s="202">
        <f>IF(O246="nulová",K246,0)</f>
        <v>0</v>
      </c>
      <c r="BJ246" s="17" t="s">
        <v>83</v>
      </c>
      <c r="BK246" s="202">
        <f>ROUND(P246*H246,2)</f>
        <v>0</v>
      </c>
      <c r="BL246" s="17" t="s">
        <v>172</v>
      </c>
      <c r="BM246" s="201" t="s">
        <v>324</v>
      </c>
    </row>
    <row r="247" spans="1:65" s="2" customFormat="1" ht="19.5">
      <c r="A247" s="34"/>
      <c r="B247" s="35"/>
      <c r="C247" s="36"/>
      <c r="D247" s="203" t="s">
        <v>142</v>
      </c>
      <c r="E247" s="36"/>
      <c r="F247" s="204" t="s">
        <v>323</v>
      </c>
      <c r="G247" s="36"/>
      <c r="H247" s="36"/>
      <c r="I247" s="205"/>
      <c r="J247" s="205"/>
      <c r="K247" s="36"/>
      <c r="L247" s="36"/>
      <c r="M247" s="39"/>
      <c r="N247" s="206"/>
      <c r="O247" s="207"/>
      <c r="P247" s="71"/>
      <c r="Q247" s="71"/>
      <c r="R247" s="71"/>
      <c r="S247" s="71"/>
      <c r="T247" s="71"/>
      <c r="U247" s="71"/>
      <c r="V247" s="71"/>
      <c r="W247" s="71"/>
      <c r="X247" s="72"/>
      <c r="Y247" s="34"/>
      <c r="Z247" s="34"/>
      <c r="AA247" s="34"/>
      <c r="AB247" s="34"/>
      <c r="AC247" s="34"/>
      <c r="AD247" s="34"/>
      <c r="AE247" s="34"/>
      <c r="AT247" s="17" t="s">
        <v>142</v>
      </c>
      <c r="AU247" s="17" t="s">
        <v>85</v>
      </c>
    </row>
    <row r="248" spans="1:65" s="2" customFormat="1" ht="24.2" customHeight="1">
      <c r="A248" s="34"/>
      <c r="B248" s="35"/>
      <c r="C248" s="189" t="s">
        <v>240</v>
      </c>
      <c r="D248" s="189" t="s">
        <v>136</v>
      </c>
      <c r="E248" s="190" t="s">
        <v>325</v>
      </c>
      <c r="F248" s="191" t="s">
        <v>326</v>
      </c>
      <c r="G248" s="192" t="s">
        <v>139</v>
      </c>
      <c r="H248" s="193">
        <v>61</v>
      </c>
      <c r="I248" s="194"/>
      <c r="J248" s="194"/>
      <c r="K248" s="195">
        <f>ROUND(P248*H248,2)</f>
        <v>0</v>
      </c>
      <c r="L248" s="191" t="s">
        <v>140</v>
      </c>
      <c r="M248" s="39"/>
      <c r="N248" s="196" t="s">
        <v>1</v>
      </c>
      <c r="O248" s="197" t="s">
        <v>39</v>
      </c>
      <c r="P248" s="198">
        <f>I248+J248</f>
        <v>0</v>
      </c>
      <c r="Q248" s="198">
        <f>ROUND(I248*H248,2)</f>
        <v>0</v>
      </c>
      <c r="R248" s="198">
        <f>ROUND(J248*H248,2)</f>
        <v>0</v>
      </c>
      <c r="S248" s="71"/>
      <c r="T248" s="199">
        <f>S248*H248</f>
        <v>0</v>
      </c>
      <c r="U248" s="199">
        <v>0</v>
      </c>
      <c r="V248" s="199">
        <f>U248*H248</f>
        <v>0</v>
      </c>
      <c r="W248" s="199">
        <v>0</v>
      </c>
      <c r="X248" s="200">
        <f>W248*H248</f>
        <v>0</v>
      </c>
      <c r="Y248" s="34"/>
      <c r="Z248" s="34"/>
      <c r="AA248" s="34"/>
      <c r="AB248" s="34"/>
      <c r="AC248" s="34"/>
      <c r="AD248" s="34"/>
      <c r="AE248" s="34"/>
      <c r="AR248" s="201" t="s">
        <v>172</v>
      </c>
      <c r="AT248" s="201" t="s">
        <v>136</v>
      </c>
      <c r="AU248" s="201" t="s">
        <v>85</v>
      </c>
      <c r="AY248" s="17" t="s">
        <v>133</v>
      </c>
      <c r="BE248" s="202">
        <f>IF(O248="základní",K248,0)</f>
        <v>0</v>
      </c>
      <c r="BF248" s="202">
        <f>IF(O248="snížená",K248,0)</f>
        <v>0</v>
      </c>
      <c r="BG248" s="202">
        <f>IF(O248="zákl. přenesená",K248,0)</f>
        <v>0</v>
      </c>
      <c r="BH248" s="202">
        <f>IF(O248="sníž. přenesená",K248,0)</f>
        <v>0</v>
      </c>
      <c r="BI248" s="202">
        <f>IF(O248="nulová",K248,0)</f>
        <v>0</v>
      </c>
      <c r="BJ248" s="17" t="s">
        <v>83</v>
      </c>
      <c r="BK248" s="202">
        <f>ROUND(P248*H248,2)</f>
        <v>0</v>
      </c>
      <c r="BL248" s="17" t="s">
        <v>172</v>
      </c>
      <c r="BM248" s="201" t="s">
        <v>327</v>
      </c>
    </row>
    <row r="249" spans="1:65" s="2" customFormat="1" ht="19.5">
      <c r="A249" s="34"/>
      <c r="B249" s="35"/>
      <c r="C249" s="36"/>
      <c r="D249" s="203" t="s">
        <v>142</v>
      </c>
      <c r="E249" s="36"/>
      <c r="F249" s="204" t="s">
        <v>326</v>
      </c>
      <c r="G249" s="36"/>
      <c r="H249" s="36"/>
      <c r="I249" s="205"/>
      <c r="J249" s="205"/>
      <c r="K249" s="36"/>
      <c r="L249" s="36"/>
      <c r="M249" s="39"/>
      <c r="N249" s="206"/>
      <c r="O249" s="207"/>
      <c r="P249" s="71"/>
      <c r="Q249" s="71"/>
      <c r="R249" s="71"/>
      <c r="S249" s="71"/>
      <c r="T249" s="71"/>
      <c r="U249" s="71"/>
      <c r="V249" s="71"/>
      <c r="W249" s="71"/>
      <c r="X249" s="72"/>
      <c r="Y249" s="34"/>
      <c r="Z249" s="34"/>
      <c r="AA249" s="34"/>
      <c r="AB249" s="34"/>
      <c r="AC249" s="34"/>
      <c r="AD249" s="34"/>
      <c r="AE249" s="34"/>
      <c r="AT249" s="17" t="s">
        <v>142</v>
      </c>
      <c r="AU249" s="17" t="s">
        <v>85</v>
      </c>
    </row>
    <row r="250" spans="1:65" s="2" customFormat="1" ht="24.2" customHeight="1">
      <c r="A250" s="34"/>
      <c r="B250" s="35"/>
      <c r="C250" s="189" t="s">
        <v>328</v>
      </c>
      <c r="D250" s="189" t="s">
        <v>136</v>
      </c>
      <c r="E250" s="190" t="s">
        <v>329</v>
      </c>
      <c r="F250" s="191" t="s">
        <v>330</v>
      </c>
      <c r="G250" s="192" t="s">
        <v>139</v>
      </c>
      <c r="H250" s="193">
        <v>76</v>
      </c>
      <c r="I250" s="194"/>
      <c r="J250" s="194"/>
      <c r="K250" s="195">
        <f>ROUND(P250*H250,2)</f>
        <v>0</v>
      </c>
      <c r="L250" s="191" t="s">
        <v>140</v>
      </c>
      <c r="M250" s="39"/>
      <c r="N250" s="196" t="s">
        <v>1</v>
      </c>
      <c r="O250" s="197" t="s">
        <v>39</v>
      </c>
      <c r="P250" s="198">
        <f>I250+J250</f>
        <v>0</v>
      </c>
      <c r="Q250" s="198">
        <f>ROUND(I250*H250,2)</f>
        <v>0</v>
      </c>
      <c r="R250" s="198">
        <f>ROUND(J250*H250,2)</f>
        <v>0</v>
      </c>
      <c r="S250" s="71"/>
      <c r="T250" s="199">
        <f>S250*H250</f>
        <v>0</v>
      </c>
      <c r="U250" s="199">
        <v>0</v>
      </c>
      <c r="V250" s="199">
        <f>U250*H250</f>
        <v>0</v>
      </c>
      <c r="W250" s="199">
        <v>0</v>
      </c>
      <c r="X250" s="200">
        <f>W250*H250</f>
        <v>0</v>
      </c>
      <c r="Y250" s="34"/>
      <c r="Z250" s="34"/>
      <c r="AA250" s="34"/>
      <c r="AB250" s="34"/>
      <c r="AC250" s="34"/>
      <c r="AD250" s="34"/>
      <c r="AE250" s="34"/>
      <c r="AR250" s="201" t="s">
        <v>172</v>
      </c>
      <c r="AT250" s="201" t="s">
        <v>136</v>
      </c>
      <c r="AU250" s="201" t="s">
        <v>85</v>
      </c>
      <c r="AY250" s="17" t="s">
        <v>133</v>
      </c>
      <c r="BE250" s="202">
        <f>IF(O250="základní",K250,0)</f>
        <v>0</v>
      </c>
      <c r="BF250" s="202">
        <f>IF(O250="snížená",K250,0)</f>
        <v>0</v>
      </c>
      <c r="BG250" s="202">
        <f>IF(O250="zákl. přenesená",K250,0)</f>
        <v>0</v>
      </c>
      <c r="BH250" s="202">
        <f>IF(O250="sníž. přenesená",K250,0)</f>
        <v>0</v>
      </c>
      <c r="BI250" s="202">
        <f>IF(O250="nulová",K250,0)</f>
        <v>0</v>
      </c>
      <c r="BJ250" s="17" t="s">
        <v>83</v>
      </c>
      <c r="BK250" s="202">
        <f>ROUND(P250*H250,2)</f>
        <v>0</v>
      </c>
      <c r="BL250" s="17" t="s">
        <v>172</v>
      </c>
      <c r="BM250" s="201" t="s">
        <v>331</v>
      </c>
    </row>
    <row r="251" spans="1:65" s="2" customFormat="1" ht="19.5">
      <c r="A251" s="34"/>
      <c r="B251" s="35"/>
      <c r="C251" s="36"/>
      <c r="D251" s="203" t="s">
        <v>142</v>
      </c>
      <c r="E251" s="36"/>
      <c r="F251" s="204" t="s">
        <v>330</v>
      </c>
      <c r="G251" s="36"/>
      <c r="H251" s="36"/>
      <c r="I251" s="205"/>
      <c r="J251" s="205"/>
      <c r="K251" s="36"/>
      <c r="L251" s="36"/>
      <c r="M251" s="39"/>
      <c r="N251" s="206"/>
      <c r="O251" s="207"/>
      <c r="P251" s="71"/>
      <c r="Q251" s="71"/>
      <c r="R251" s="71"/>
      <c r="S251" s="71"/>
      <c r="T251" s="71"/>
      <c r="U251" s="71"/>
      <c r="V251" s="71"/>
      <c r="W251" s="71"/>
      <c r="X251" s="72"/>
      <c r="Y251" s="34"/>
      <c r="Z251" s="34"/>
      <c r="AA251" s="34"/>
      <c r="AB251" s="34"/>
      <c r="AC251" s="34"/>
      <c r="AD251" s="34"/>
      <c r="AE251" s="34"/>
      <c r="AT251" s="17" t="s">
        <v>142</v>
      </c>
      <c r="AU251" s="17" t="s">
        <v>85</v>
      </c>
    </row>
    <row r="252" spans="1:65" s="2" customFormat="1" ht="24.2" customHeight="1">
      <c r="A252" s="34"/>
      <c r="B252" s="35"/>
      <c r="C252" s="189" t="s">
        <v>245</v>
      </c>
      <c r="D252" s="189" t="s">
        <v>136</v>
      </c>
      <c r="E252" s="190" t="s">
        <v>332</v>
      </c>
      <c r="F252" s="191" t="s">
        <v>333</v>
      </c>
      <c r="G252" s="192" t="s">
        <v>139</v>
      </c>
      <c r="H252" s="193">
        <v>2</v>
      </c>
      <c r="I252" s="194"/>
      <c r="J252" s="194"/>
      <c r="K252" s="195">
        <f>ROUND(P252*H252,2)</f>
        <v>0</v>
      </c>
      <c r="L252" s="191" t="s">
        <v>140</v>
      </c>
      <c r="M252" s="39"/>
      <c r="N252" s="196" t="s">
        <v>1</v>
      </c>
      <c r="O252" s="197" t="s">
        <v>39</v>
      </c>
      <c r="P252" s="198">
        <f>I252+J252</f>
        <v>0</v>
      </c>
      <c r="Q252" s="198">
        <f>ROUND(I252*H252,2)</f>
        <v>0</v>
      </c>
      <c r="R252" s="198">
        <f>ROUND(J252*H252,2)</f>
        <v>0</v>
      </c>
      <c r="S252" s="71"/>
      <c r="T252" s="199">
        <f>S252*H252</f>
        <v>0</v>
      </c>
      <c r="U252" s="199">
        <v>0</v>
      </c>
      <c r="V252" s="199">
        <f>U252*H252</f>
        <v>0</v>
      </c>
      <c r="W252" s="199">
        <v>0</v>
      </c>
      <c r="X252" s="200">
        <f>W252*H252</f>
        <v>0</v>
      </c>
      <c r="Y252" s="34"/>
      <c r="Z252" s="34"/>
      <c r="AA252" s="34"/>
      <c r="AB252" s="34"/>
      <c r="AC252" s="34"/>
      <c r="AD252" s="34"/>
      <c r="AE252" s="34"/>
      <c r="AR252" s="201" t="s">
        <v>172</v>
      </c>
      <c r="AT252" s="201" t="s">
        <v>136</v>
      </c>
      <c r="AU252" s="201" t="s">
        <v>85</v>
      </c>
      <c r="AY252" s="17" t="s">
        <v>133</v>
      </c>
      <c r="BE252" s="202">
        <f>IF(O252="základní",K252,0)</f>
        <v>0</v>
      </c>
      <c r="BF252" s="202">
        <f>IF(O252="snížená",K252,0)</f>
        <v>0</v>
      </c>
      <c r="BG252" s="202">
        <f>IF(O252="zákl. přenesená",K252,0)</f>
        <v>0</v>
      </c>
      <c r="BH252" s="202">
        <f>IF(O252="sníž. přenesená",K252,0)</f>
        <v>0</v>
      </c>
      <c r="BI252" s="202">
        <f>IF(O252="nulová",K252,0)</f>
        <v>0</v>
      </c>
      <c r="BJ252" s="17" t="s">
        <v>83</v>
      </c>
      <c r="BK252" s="202">
        <f>ROUND(P252*H252,2)</f>
        <v>0</v>
      </c>
      <c r="BL252" s="17" t="s">
        <v>172</v>
      </c>
      <c r="BM252" s="201" t="s">
        <v>334</v>
      </c>
    </row>
    <row r="253" spans="1:65" s="2" customFormat="1" ht="19.5">
      <c r="A253" s="34"/>
      <c r="B253" s="35"/>
      <c r="C253" s="36"/>
      <c r="D253" s="203" t="s">
        <v>142</v>
      </c>
      <c r="E253" s="36"/>
      <c r="F253" s="204" t="s">
        <v>333</v>
      </c>
      <c r="G253" s="36"/>
      <c r="H253" s="36"/>
      <c r="I253" s="205"/>
      <c r="J253" s="205"/>
      <c r="K253" s="36"/>
      <c r="L253" s="36"/>
      <c r="M253" s="39"/>
      <c r="N253" s="206"/>
      <c r="O253" s="207"/>
      <c r="P253" s="71"/>
      <c r="Q253" s="71"/>
      <c r="R253" s="71"/>
      <c r="S253" s="71"/>
      <c r="T253" s="71"/>
      <c r="U253" s="71"/>
      <c r="V253" s="71"/>
      <c r="W253" s="71"/>
      <c r="X253" s="72"/>
      <c r="Y253" s="34"/>
      <c r="Z253" s="34"/>
      <c r="AA253" s="34"/>
      <c r="AB253" s="34"/>
      <c r="AC253" s="34"/>
      <c r="AD253" s="34"/>
      <c r="AE253" s="34"/>
      <c r="AT253" s="17" t="s">
        <v>142</v>
      </c>
      <c r="AU253" s="17" t="s">
        <v>85</v>
      </c>
    </row>
    <row r="254" spans="1:65" s="2" customFormat="1" ht="24.2" customHeight="1">
      <c r="A254" s="34"/>
      <c r="B254" s="35"/>
      <c r="C254" s="189" t="s">
        <v>335</v>
      </c>
      <c r="D254" s="189" t="s">
        <v>136</v>
      </c>
      <c r="E254" s="190" t="s">
        <v>336</v>
      </c>
      <c r="F254" s="191" t="s">
        <v>337</v>
      </c>
      <c r="G254" s="192" t="s">
        <v>139</v>
      </c>
      <c r="H254" s="193">
        <v>83</v>
      </c>
      <c r="I254" s="194"/>
      <c r="J254" s="194"/>
      <c r="K254" s="195">
        <f>ROUND(P254*H254,2)</f>
        <v>0</v>
      </c>
      <c r="L254" s="191" t="s">
        <v>140</v>
      </c>
      <c r="M254" s="39"/>
      <c r="N254" s="196" t="s">
        <v>1</v>
      </c>
      <c r="O254" s="197" t="s">
        <v>39</v>
      </c>
      <c r="P254" s="198">
        <f>I254+J254</f>
        <v>0</v>
      </c>
      <c r="Q254" s="198">
        <f>ROUND(I254*H254,2)</f>
        <v>0</v>
      </c>
      <c r="R254" s="198">
        <f>ROUND(J254*H254,2)</f>
        <v>0</v>
      </c>
      <c r="S254" s="71"/>
      <c r="T254" s="199">
        <f>S254*H254</f>
        <v>0</v>
      </c>
      <c r="U254" s="199">
        <v>0</v>
      </c>
      <c r="V254" s="199">
        <f>U254*H254</f>
        <v>0</v>
      </c>
      <c r="W254" s="199">
        <v>0</v>
      </c>
      <c r="X254" s="200">
        <f>W254*H254</f>
        <v>0</v>
      </c>
      <c r="Y254" s="34"/>
      <c r="Z254" s="34"/>
      <c r="AA254" s="34"/>
      <c r="AB254" s="34"/>
      <c r="AC254" s="34"/>
      <c r="AD254" s="34"/>
      <c r="AE254" s="34"/>
      <c r="AR254" s="201" t="s">
        <v>172</v>
      </c>
      <c r="AT254" s="201" t="s">
        <v>136</v>
      </c>
      <c r="AU254" s="201" t="s">
        <v>85</v>
      </c>
      <c r="AY254" s="17" t="s">
        <v>133</v>
      </c>
      <c r="BE254" s="202">
        <f>IF(O254="základní",K254,0)</f>
        <v>0</v>
      </c>
      <c r="BF254" s="202">
        <f>IF(O254="snížená",K254,0)</f>
        <v>0</v>
      </c>
      <c r="BG254" s="202">
        <f>IF(O254="zákl. přenesená",K254,0)</f>
        <v>0</v>
      </c>
      <c r="BH254" s="202">
        <f>IF(O254="sníž. přenesená",K254,0)</f>
        <v>0</v>
      </c>
      <c r="BI254" s="202">
        <f>IF(O254="nulová",K254,0)</f>
        <v>0</v>
      </c>
      <c r="BJ254" s="17" t="s">
        <v>83</v>
      </c>
      <c r="BK254" s="202">
        <f>ROUND(P254*H254,2)</f>
        <v>0</v>
      </c>
      <c r="BL254" s="17" t="s">
        <v>172</v>
      </c>
      <c r="BM254" s="201" t="s">
        <v>338</v>
      </c>
    </row>
    <row r="255" spans="1:65" s="2" customFormat="1" ht="19.5">
      <c r="A255" s="34"/>
      <c r="B255" s="35"/>
      <c r="C255" s="36"/>
      <c r="D255" s="203" t="s">
        <v>142</v>
      </c>
      <c r="E255" s="36"/>
      <c r="F255" s="204" t="s">
        <v>337</v>
      </c>
      <c r="G255" s="36"/>
      <c r="H255" s="36"/>
      <c r="I255" s="205"/>
      <c r="J255" s="205"/>
      <c r="K255" s="36"/>
      <c r="L255" s="36"/>
      <c r="M255" s="39"/>
      <c r="N255" s="206"/>
      <c r="O255" s="207"/>
      <c r="P255" s="71"/>
      <c r="Q255" s="71"/>
      <c r="R255" s="71"/>
      <c r="S255" s="71"/>
      <c r="T255" s="71"/>
      <c r="U255" s="71"/>
      <c r="V255" s="71"/>
      <c r="W255" s="71"/>
      <c r="X255" s="72"/>
      <c r="Y255" s="34"/>
      <c r="Z255" s="34"/>
      <c r="AA255" s="34"/>
      <c r="AB255" s="34"/>
      <c r="AC255" s="34"/>
      <c r="AD255" s="34"/>
      <c r="AE255" s="34"/>
      <c r="AT255" s="17" t="s">
        <v>142</v>
      </c>
      <c r="AU255" s="17" t="s">
        <v>85</v>
      </c>
    </row>
    <row r="256" spans="1:65" s="2" customFormat="1" ht="24.2" customHeight="1">
      <c r="A256" s="34"/>
      <c r="B256" s="35"/>
      <c r="C256" s="189" t="s">
        <v>249</v>
      </c>
      <c r="D256" s="189" t="s">
        <v>136</v>
      </c>
      <c r="E256" s="190" t="s">
        <v>339</v>
      </c>
      <c r="F256" s="191" t="s">
        <v>340</v>
      </c>
      <c r="G256" s="192" t="s">
        <v>139</v>
      </c>
      <c r="H256" s="193">
        <v>48</v>
      </c>
      <c r="I256" s="194"/>
      <c r="J256" s="194"/>
      <c r="K256" s="195">
        <f>ROUND(P256*H256,2)</f>
        <v>0</v>
      </c>
      <c r="L256" s="191" t="s">
        <v>140</v>
      </c>
      <c r="M256" s="39"/>
      <c r="N256" s="196" t="s">
        <v>1</v>
      </c>
      <c r="O256" s="197" t="s">
        <v>39</v>
      </c>
      <c r="P256" s="198">
        <f>I256+J256</f>
        <v>0</v>
      </c>
      <c r="Q256" s="198">
        <f>ROUND(I256*H256,2)</f>
        <v>0</v>
      </c>
      <c r="R256" s="198">
        <f>ROUND(J256*H256,2)</f>
        <v>0</v>
      </c>
      <c r="S256" s="71"/>
      <c r="T256" s="199">
        <f>S256*H256</f>
        <v>0</v>
      </c>
      <c r="U256" s="199">
        <v>0</v>
      </c>
      <c r="V256" s="199">
        <f>U256*H256</f>
        <v>0</v>
      </c>
      <c r="W256" s="199">
        <v>0</v>
      </c>
      <c r="X256" s="200">
        <f>W256*H256</f>
        <v>0</v>
      </c>
      <c r="Y256" s="34"/>
      <c r="Z256" s="34"/>
      <c r="AA256" s="34"/>
      <c r="AB256" s="34"/>
      <c r="AC256" s="34"/>
      <c r="AD256" s="34"/>
      <c r="AE256" s="34"/>
      <c r="AR256" s="201" t="s">
        <v>172</v>
      </c>
      <c r="AT256" s="201" t="s">
        <v>136</v>
      </c>
      <c r="AU256" s="201" t="s">
        <v>85</v>
      </c>
      <c r="AY256" s="17" t="s">
        <v>133</v>
      </c>
      <c r="BE256" s="202">
        <f>IF(O256="základní",K256,0)</f>
        <v>0</v>
      </c>
      <c r="BF256" s="202">
        <f>IF(O256="snížená",K256,0)</f>
        <v>0</v>
      </c>
      <c r="BG256" s="202">
        <f>IF(O256="zákl. přenesená",K256,0)</f>
        <v>0</v>
      </c>
      <c r="BH256" s="202">
        <f>IF(O256="sníž. přenesená",K256,0)</f>
        <v>0</v>
      </c>
      <c r="BI256" s="202">
        <f>IF(O256="nulová",K256,0)</f>
        <v>0</v>
      </c>
      <c r="BJ256" s="17" t="s">
        <v>83</v>
      </c>
      <c r="BK256" s="202">
        <f>ROUND(P256*H256,2)</f>
        <v>0</v>
      </c>
      <c r="BL256" s="17" t="s">
        <v>172</v>
      </c>
      <c r="BM256" s="201" t="s">
        <v>341</v>
      </c>
    </row>
    <row r="257" spans="1:65" s="2" customFormat="1" ht="19.5">
      <c r="A257" s="34"/>
      <c r="B257" s="35"/>
      <c r="C257" s="36"/>
      <c r="D257" s="203" t="s">
        <v>142</v>
      </c>
      <c r="E257" s="36"/>
      <c r="F257" s="204" t="s">
        <v>340</v>
      </c>
      <c r="G257" s="36"/>
      <c r="H257" s="36"/>
      <c r="I257" s="205"/>
      <c r="J257" s="205"/>
      <c r="K257" s="36"/>
      <c r="L257" s="36"/>
      <c r="M257" s="39"/>
      <c r="N257" s="206"/>
      <c r="O257" s="207"/>
      <c r="P257" s="71"/>
      <c r="Q257" s="71"/>
      <c r="R257" s="71"/>
      <c r="S257" s="71"/>
      <c r="T257" s="71"/>
      <c r="U257" s="71"/>
      <c r="V257" s="71"/>
      <c r="W257" s="71"/>
      <c r="X257" s="72"/>
      <c r="Y257" s="34"/>
      <c r="Z257" s="34"/>
      <c r="AA257" s="34"/>
      <c r="AB257" s="34"/>
      <c r="AC257" s="34"/>
      <c r="AD257" s="34"/>
      <c r="AE257" s="34"/>
      <c r="AT257" s="17" t="s">
        <v>142</v>
      </c>
      <c r="AU257" s="17" t="s">
        <v>85</v>
      </c>
    </row>
    <row r="258" spans="1:65" s="2" customFormat="1" ht="24.2" customHeight="1">
      <c r="A258" s="34"/>
      <c r="B258" s="35"/>
      <c r="C258" s="189" t="s">
        <v>342</v>
      </c>
      <c r="D258" s="189" t="s">
        <v>136</v>
      </c>
      <c r="E258" s="190" t="s">
        <v>343</v>
      </c>
      <c r="F258" s="191" t="s">
        <v>344</v>
      </c>
      <c r="G258" s="192" t="s">
        <v>139</v>
      </c>
      <c r="H258" s="193">
        <v>143</v>
      </c>
      <c r="I258" s="194"/>
      <c r="J258" s="194"/>
      <c r="K258" s="195">
        <f>ROUND(P258*H258,2)</f>
        <v>0</v>
      </c>
      <c r="L258" s="191" t="s">
        <v>140</v>
      </c>
      <c r="M258" s="39"/>
      <c r="N258" s="196" t="s">
        <v>1</v>
      </c>
      <c r="O258" s="197" t="s">
        <v>39</v>
      </c>
      <c r="P258" s="198">
        <f>I258+J258</f>
        <v>0</v>
      </c>
      <c r="Q258" s="198">
        <f>ROUND(I258*H258,2)</f>
        <v>0</v>
      </c>
      <c r="R258" s="198">
        <f>ROUND(J258*H258,2)</f>
        <v>0</v>
      </c>
      <c r="S258" s="71"/>
      <c r="T258" s="199">
        <f>S258*H258</f>
        <v>0</v>
      </c>
      <c r="U258" s="199">
        <v>0</v>
      </c>
      <c r="V258" s="199">
        <f>U258*H258</f>
        <v>0</v>
      </c>
      <c r="W258" s="199">
        <v>0</v>
      </c>
      <c r="X258" s="200">
        <f>W258*H258</f>
        <v>0</v>
      </c>
      <c r="Y258" s="34"/>
      <c r="Z258" s="34"/>
      <c r="AA258" s="34"/>
      <c r="AB258" s="34"/>
      <c r="AC258" s="34"/>
      <c r="AD258" s="34"/>
      <c r="AE258" s="34"/>
      <c r="AR258" s="201" t="s">
        <v>172</v>
      </c>
      <c r="AT258" s="201" t="s">
        <v>136</v>
      </c>
      <c r="AU258" s="201" t="s">
        <v>85</v>
      </c>
      <c r="AY258" s="17" t="s">
        <v>133</v>
      </c>
      <c r="BE258" s="202">
        <f>IF(O258="základní",K258,0)</f>
        <v>0</v>
      </c>
      <c r="BF258" s="202">
        <f>IF(O258="snížená",K258,0)</f>
        <v>0</v>
      </c>
      <c r="BG258" s="202">
        <f>IF(O258="zákl. přenesená",K258,0)</f>
        <v>0</v>
      </c>
      <c r="BH258" s="202">
        <f>IF(O258="sníž. přenesená",K258,0)</f>
        <v>0</v>
      </c>
      <c r="BI258" s="202">
        <f>IF(O258="nulová",K258,0)</f>
        <v>0</v>
      </c>
      <c r="BJ258" s="17" t="s">
        <v>83</v>
      </c>
      <c r="BK258" s="202">
        <f>ROUND(P258*H258,2)</f>
        <v>0</v>
      </c>
      <c r="BL258" s="17" t="s">
        <v>172</v>
      </c>
      <c r="BM258" s="201" t="s">
        <v>345</v>
      </c>
    </row>
    <row r="259" spans="1:65" s="2" customFormat="1" ht="19.5">
      <c r="A259" s="34"/>
      <c r="B259" s="35"/>
      <c r="C259" s="36"/>
      <c r="D259" s="203" t="s">
        <v>142</v>
      </c>
      <c r="E259" s="36"/>
      <c r="F259" s="204" t="s">
        <v>344</v>
      </c>
      <c r="G259" s="36"/>
      <c r="H259" s="36"/>
      <c r="I259" s="205"/>
      <c r="J259" s="205"/>
      <c r="K259" s="36"/>
      <c r="L259" s="36"/>
      <c r="M259" s="39"/>
      <c r="N259" s="206"/>
      <c r="O259" s="207"/>
      <c r="P259" s="71"/>
      <c r="Q259" s="71"/>
      <c r="R259" s="71"/>
      <c r="S259" s="71"/>
      <c r="T259" s="71"/>
      <c r="U259" s="71"/>
      <c r="V259" s="71"/>
      <c r="W259" s="71"/>
      <c r="X259" s="72"/>
      <c r="Y259" s="34"/>
      <c r="Z259" s="34"/>
      <c r="AA259" s="34"/>
      <c r="AB259" s="34"/>
      <c r="AC259" s="34"/>
      <c r="AD259" s="34"/>
      <c r="AE259" s="34"/>
      <c r="AT259" s="17" t="s">
        <v>142</v>
      </c>
      <c r="AU259" s="17" t="s">
        <v>85</v>
      </c>
    </row>
    <row r="260" spans="1:65" s="2" customFormat="1" ht="55.5" customHeight="1">
      <c r="A260" s="34"/>
      <c r="B260" s="35"/>
      <c r="C260" s="189" t="s">
        <v>252</v>
      </c>
      <c r="D260" s="189" t="s">
        <v>136</v>
      </c>
      <c r="E260" s="190" t="s">
        <v>346</v>
      </c>
      <c r="F260" s="191" t="s">
        <v>347</v>
      </c>
      <c r="G260" s="192" t="s">
        <v>139</v>
      </c>
      <c r="H260" s="193">
        <v>122</v>
      </c>
      <c r="I260" s="194"/>
      <c r="J260" s="194"/>
      <c r="K260" s="195">
        <f>ROUND(P260*H260,2)</f>
        <v>0</v>
      </c>
      <c r="L260" s="191" t="s">
        <v>140</v>
      </c>
      <c r="M260" s="39"/>
      <c r="N260" s="196" t="s">
        <v>1</v>
      </c>
      <c r="O260" s="197" t="s">
        <v>39</v>
      </c>
      <c r="P260" s="198">
        <f>I260+J260</f>
        <v>0</v>
      </c>
      <c r="Q260" s="198">
        <f>ROUND(I260*H260,2)</f>
        <v>0</v>
      </c>
      <c r="R260" s="198">
        <f>ROUND(J260*H260,2)</f>
        <v>0</v>
      </c>
      <c r="S260" s="71"/>
      <c r="T260" s="199">
        <f>S260*H260</f>
        <v>0</v>
      </c>
      <c r="U260" s="199">
        <v>0</v>
      </c>
      <c r="V260" s="199">
        <f>U260*H260</f>
        <v>0</v>
      </c>
      <c r="W260" s="199">
        <v>0</v>
      </c>
      <c r="X260" s="200">
        <f>W260*H260</f>
        <v>0</v>
      </c>
      <c r="Y260" s="34"/>
      <c r="Z260" s="34"/>
      <c r="AA260" s="34"/>
      <c r="AB260" s="34"/>
      <c r="AC260" s="34"/>
      <c r="AD260" s="34"/>
      <c r="AE260" s="34"/>
      <c r="AR260" s="201" t="s">
        <v>172</v>
      </c>
      <c r="AT260" s="201" t="s">
        <v>136</v>
      </c>
      <c r="AU260" s="201" t="s">
        <v>85</v>
      </c>
      <c r="AY260" s="17" t="s">
        <v>133</v>
      </c>
      <c r="BE260" s="202">
        <f>IF(O260="základní",K260,0)</f>
        <v>0</v>
      </c>
      <c r="BF260" s="202">
        <f>IF(O260="snížená",K260,0)</f>
        <v>0</v>
      </c>
      <c r="BG260" s="202">
        <f>IF(O260="zákl. přenesená",K260,0)</f>
        <v>0</v>
      </c>
      <c r="BH260" s="202">
        <f>IF(O260="sníž. přenesená",K260,0)</f>
        <v>0</v>
      </c>
      <c r="BI260" s="202">
        <f>IF(O260="nulová",K260,0)</f>
        <v>0</v>
      </c>
      <c r="BJ260" s="17" t="s">
        <v>83</v>
      </c>
      <c r="BK260" s="202">
        <f>ROUND(P260*H260,2)</f>
        <v>0</v>
      </c>
      <c r="BL260" s="17" t="s">
        <v>172</v>
      </c>
      <c r="BM260" s="201" t="s">
        <v>348</v>
      </c>
    </row>
    <row r="261" spans="1:65" s="2" customFormat="1" ht="29.25">
      <c r="A261" s="34"/>
      <c r="B261" s="35"/>
      <c r="C261" s="36"/>
      <c r="D261" s="203" t="s">
        <v>142</v>
      </c>
      <c r="E261" s="36"/>
      <c r="F261" s="204" t="s">
        <v>347</v>
      </c>
      <c r="G261" s="36"/>
      <c r="H261" s="36"/>
      <c r="I261" s="205"/>
      <c r="J261" s="205"/>
      <c r="K261" s="36"/>
      <c r="L261" s="36"/>
      <c r="M261" s="39"/>
      <c r="N261" s="206"/>
      <c r="O261" s="207"/>
      <c r="P261" s="71"/>
      <c r="Q261" s="71"/>
      <c r="R261" s="71"/>
      <c r="S261" s="71"/>
      <c r="T261" s="71"/>
      <c r="U261" s="71"/>
      <c r="V261" s="71"/>
      <c r="W261" s="71"/>
      <c r="X261" s="72"/>
      <c r="Y261" s="34"/>
      <c r="Z261" s="34"/>
      <c r="AA261" s="34"/>
      <c r="AB261" s="34"/>
      <c r="AC261" s="34"/>
      <c r="AD261" s="34"/>
      <c r="AE261" s="34"/>
      <c r="AT261" s="17" t="s">
        <v>142</v>
      </c>
      <c r="AU261" s="17" t="s">
        <v>85</v>
      </c>
    </row>
    <row r="262" spans="1:65" s="2" customFormat="1" ht="55.5" customHeight="1">
      <c r="A262" s="34"/>
      <c r="B262" s="35"/>
      <c r="C262" s="189" t="s">
        <v>349</v>
      </c>
      <c r="D262" s="189" t="s">
        <v>136</v>
      </c>
      <c r="E262" s="190" t="s">
        <v>350</v>
      </c>
      <c r="F262" s="191" t="s">
        <v>351</v>
      </c>
      <c r="G262" s="192" t="s">
        <v>139</v>
      </c>
      <c r="H262" s="193">
        <v>78</v>
      </c>
      <c r="I262" s="194"/>
      <c r="J262" s="194"/>
      <c r="K262" s="195">
        <f>ROUND(P262*H262,2)</f>
        <v>0</v>
      </c>
      <c r="L262" s="191" t="s">
        <v>140</v>
      </c>
      <c r="M262" s="39"/>
      <c r="N262" s="196" t="s">
        <v>1</v>
      </c>
      <c r="O262" s="197" t="s">
        <v>39</v>
      </c>
      <c r="P262" s="198">
        <f>I262+J262</f>
        <v>0</v>
      </c>
      <c r="Q262" s="198">
        <f>ROUND(I262*H262,2)</f>
        <v>0</v>
      </c>
      <c r="R262" s="198">
        <f>ROUND(J262*H262,2)</f>
        <v>0</v>
      </c>
      <c r="S262" s="71"/>
      <c r="T262" s="199">
        <f>S262*H262</f>
        <v>0</v>
      </c>
      <c r="U262" s="199">
        <v>0</v>
      </c>
      <c r="V262" s="199">
        <f>U262*H262</f>
        <v>0</v>
      </c>
      <c r="W262" s="199">
        <v>0</v>
      </c>
      <c r="X262" s="200">
        <f>W262*H262</f>
        <v>0</v>
      </c>
      <c r="Y262" s="34"/>
      <c r="Z262" s="34"/>
      <c r="AA262" s="34"/>
      <c r="AB262" s="34"/>
      <c r="AC262" s="34"/>
      <c r="AD262" s="34"/>
      <c r="AE262" s="34"/>
      <c r="AR262" s="201" t="s">
        <v>172</v>
      </c>
      <c r="AT262" s="201" t="s">
        <v>136</v>
      </c>
      <c r="AU262" s="201" t="s">
        <v>85</v>
      </c>
      <c r="AY262" s="17" t="s">
        <v>133</v>
      </c>
      <c r="BE262" s="202">
        <f>IF(O262="základní",K262,0)</f>
        <v>0</v>
      </c>
      <c r="BF262" s="202">
        <f>IF(O262="snížená",K262,0)</f>
        <v>0</v>
      </c>
      <c r="BG262" s="202">
        <f>IF(O262="zákl. přenesená",K262,0)</f>
        <v>0</v>
      </c>
      <c r="BH262" s="202">
        <f>IF(O262="sníž. přenesená",K262,0)</f>
        <v>0</v>
      </c>
      <c r="BI262" s="202">
        <f>IF(O262="nulová",K262,0)</f>
        <v>0</v>
      </c>
      <c r="BJ262" s="17" t="s">
        <v>83</v>
      </c>
      <c r="BK262" s="202">
        <f>ROUND(P262*H262,2)</f>
        <v>0</v>
      </c>
      <c r="BL262" s="17" t="s">
        <v>172</v>
      </c>
      <c r="BM262" s="201" t="s">
        <v>352</v>
      </c>
    </row>
    <row r="263" spans="1:65" s="2" customFormat="1" ht="29.25">
      <c r="A263" s="34"/>
      <c r="B263" s="35"/>
      <c r="C263" s="36"/>
      <c r="D263" s="203" t="s">
        <v>142</v>
      </c>
      <c r="E263" s="36"/>
      <c r="F263" s="204" t="s">
        <v>351</v>
      </c>
      <c r="G263" s="36"/>
      <c r="H263" s="36"/>
      <c r="I263" s="205"/>
      <c r="J263" s="205"/>
      <c r="K263" s="36"/>
      <c r="L263" s="36"/>
      <c r="M263" s="39"/>
      <c r="N263" s="206"/>
      <c r="O263" s="207"/>
      <c r="P263" s="71"/>
      <c r="Q263" s="71"/>
      <c r="R263" s="71"/>
      <c r="S263" s="71"/>
      <c r="T263" s="71"/>
      <c r="U263" s="71"/>
      <c r="V263" s="71"/>
      <c r="W263" s="71"/>
      <c r="X263" s="72"/>
      <c r="Y263" s="34"/>
      <c r="Z263" s="34"/>
      <c r="AA263" s="34"/>
      <c r="AB263" s="34"/>
      <c r="AC263" s="34"/>
      <c r="AD263" s="34"/>
      <c r="AE263" s="34"/>
      <c r="AT263" s="17" t="s">
        <v>142</v>
      </c>
      <c r="AU263" s="17" t="s">
        <v>85</v>
      </c>
    </row>
    <row r="264" spans="1:65" s="2" customFormat="1" ht="55.5" customHeight="1">
      <c r="A264" s="34"/>
      <c r="B264" s="35"/>
      <c r="C264" s="189" t="s">
        <v>256</v>
      </c>
      <c r="D264" s="189" t="s">
        <v>136</v>
      </c>
      <c r="E264" s="190" t="s">
        <v>353</v>
      </c>
      <c r="F264" s="191" t="s">
        <v>354</v>
      </c>
      <c r="G264" s="192" t="s">
        <v>139</v>
      </c>
      <c r="H264" s="193">
        <v>35</v>
      </c>
      <c r="I264" s="194"/>
      <c r="J264" s="194"/>
      <c r="K264" s="195">
        <f>ROUND(P264*H264,2)</f>
        <v>0</v>
      </c>
      <c r="L264" s="191" t="s">
        <v>140</v>
      </c>
      <c r="M264" s="39"/>
      <c r="N264" s="196" t="s">
        <v>1</v>
      </c>
      <c r="O264" s="197" t="s">
        <v>39</v>
      </c>
      <c r="P264" s="198">
        <f>I264+J264</f>
        <v>0</v>
      </c>
      <c r="Q264" s="198">
        <f>ROUND(I264*H264,2)</f>
        <v>0</v>
      </c>
      <c r="R264" s="198">
        <f>ROUND(J264*H264,2)</f>
        <v>0</v>
      </c>
      <c r="S264" s="71"/>
      <c r="T264" s="199">
        <f>S264*H264</f>
        <v>0</v>
      </c>
      <c r="U264" s="199">
        <v>0</v>
      </c>
      <c r="V264" s="199">
        <f>U264*H264</f>
        <v>0</v>
      </c>
      <c r="W264" s="199">
        <v>0</v>
      </c>
      <c r="X264" s="200">
        <f>W264*H264</f>
        <v>0</v>
      </c>
      <c r="Y264" s="34"/>
      <c r="Z264" s="34"/>
      <c r="AA264" s="34"/>
      <c r="AB264" s="34"/>
      <c r="AC264" s="34"/>
      <c r="AD264" s="34"/>
      <c r="AE264" s="34"/>
      <c r="AR264" s="201" t="s">
        <v>172</v>
      </c>
      <c r="AT264" s="201" t="s">
        <v>136</v>
      </c>
      <c r="AU264" s="201" t="s">
        <v>85</v>
      </c>
      <c r="AY264" s="17" t="s">
        <v>133</v>
      </c>
      <c r="BE264" s="202">
        <f>IF(O264="základní",K264,0)</f>
        <v>0</v>
      </c>
      <c r="BF264" s="202">
        <f>IF(O264="snížená",K264,0)</f>
        <v>0</v>
      </c>
      <c r="BG264" s="202">
        <f>IF(O264="zákl. přenesená",K264,0)</f>
        <v>0</v>
      </c>
      <c r="BH264" s="202">
        <f>IF(O264="sníž. přenesená",K264,0)</f>
        <v>0</v>
      </c>
      <c r="BI264" s="202">
        <f>IF(O264="nulová",K264,0)</f>
        <v>0</v>
      </c>
      <c r="BJ264" s="17" t="s">
        <v>83</v>
      </c>
      <c r="BK264" s="202">
        <f>ROUND(P264*H264,2)</f>
        <v>0</v>
      </c>
      <c r="BL264" s="17" t="s">
        <v>172</v>
      </c>
      <c r="BM264" s="201" t="s">
        <v>355</v>
      </c>
    </row>
    <row r="265" spans="1:65" s="2" customFormat="1" ht="29.25">
      <c r="A265" s="34"/>
      <c r="B265" s="35"/>
      <c r="C265" s="36"/>
      <c r="D265" s="203" t="s">
        <v>142</v>
      </c>
      <c r="E265" s="36"/>
      <c r="F265" s="204" t="s">
        <v>354</v>
      </c>
      <c r="G265" s="36"/>
      <c r="H265" s="36"/>
      <c r="I265" s="205"/>
      <c r="J265" s="205"/>
      <c r="K265" s="36"/>
      <c r="L265" s="36"/>
      <c r="M265" s="39"/>
      <c r="N265" s="206"/>
      <c r="O265" s="207"/>
      <c r="P265" s="71"/>
      <c r="Q265" s="71"/>
      <c r="R265" s="71"/>
      <c r="S265" s="71"/>
      <c r="T265" s="71"/>
      <c r="U265" s="71"/>
      <c r="V265" s="71"/>
      <c r="W265" s="71"/>
      <c r="X265" s="72"/>
      <c r="Y265" s="34"/>
      <c r="Z265" s="34"/>
      <c r="AA265" s="34"/>
      <c r="AB265" s="34"/>
      <c r="AC265" s="34"/>
      <c r="AD265" s="34"/>
      <c r="AE265" s="34"/>
      <c r="AT265" s="17" t="s">
        <v>142</v>
      </c>
      <c r="AU265" s="17" t="s">
        <v>85</v>
      </c>
    </row>
    <row r="266" spans="1:65" s="2" customFormat="1" ht="55.5" customHeight="1">
      <c r="A266" s="34"/>
      <c r="B266" s="35"/>
      <c r="C266" s="189" t="s">
        <v>356</v>
      </c>
      <c r="D266" s="189" t="s">
        <v>136</v>
      </c>
      <c r="E266" s="190" t="s">
        <v>357</v>
      </c>
      <c r="F266" s="191" t="s">
        <v>358</v>
      </c>
      <c r="G266" s="192" t="s">
        <v>139</v>
      </c>
      <c r="H266" s="193">
        <v>110</v>
      </c>
      <c r="I266" s="194"/>
      <c r="J266" s="194"/>
      <c r="K266" s="195">
        <f>ROUND(P266*H266,2)</f>
        <v>0</v>
      </c>
      <c r="L266" s="191" t="s">
        <v>140</v>
      </c>
      <c r="M266" s="39"/>
      <c r="N266" s="196" t="s">
        <v>1</v>
      </c>
      <c r="O266" s="197" t="s">
        <v>39</v>
      </c>
      <c r="P266" s="198">
        <f>I266+J266</f>
        <v>0</v>
      </c>
      <c r="Q266" s="198">
        <f>ROUND(I266*H266,2)</f>
        <v>0</v>
      </c>
      <c r="R266" s="198">
        <f>ROUND(J266*H266,2)</f>
        <v>0</v>
      </c>
      <c r="S266" s="71"/>
      <c r="T266" s="199">
        <f>S266*H266</f>
        <v>0</v>
      </c>
      <c r="U266" s="199">
        <v>0</v>
      </c>
      <c r="V266" s="199">
        <f>U266*H266</f>
        <v>0</v>
      </c>
      <c r="W266" s="199">
        <v>0</v>
      </c>
      <c r="X266" s="200">
        <f>W266*H266</f>
        <v>0</v>
      </c>
      <c r="Y266" s="34"/>
      <c r="Z266" s="34"/>
      <c r="AA266" s="34"/>
      <c r="AB266" s="34"/>
      <c r="AC266" s="34"/>
      <c r="AD266" s="34"/>
      <c r="AE266" s="34"/>
      <c r="AR266" s="201" t="s">
        <v>172</v>
      </c>
      <c r="AT266" s="201" t="s">
        <v>136</v>
      </c>
      <c r="AU266" s="201" t="s">
        <v>85</v>
      </c>
      <c r="AY266" s="17" t="s">
        <v>133</v>
      </c>
      <c r="BE266" s="202">
        <f>IF(O266="základní",K266,0)</f>
        <v>0</v>
      </c>
      <c r="BF266" s="202">
        <f>IF(O266="snížená",K266,0)</f>
        <v>0</v>
      </c>
      <c r="BG266" s="202">
        <f>IF(O266="zákl. přenesená",K266,0)</f>
        <v>0</v>
      </c>
      <c r="BH266" s="202">
        <f>IF(O266="sníž. přenesená",K266,0)</f>
        <v>0</v>
      </c>
      <c r="BI266" s="202">
        <f>IF(O266="nulová",K266,0)</f>
        <v>0</v>
      </c>
      <c r="BJ266" s="17" t="s">
        <v>83</v>
      </c>
      <c r="BK266" s="202">
        <f>ROUND(P266*H266,2)</f>
        <v>0</v>
      </c>
      <c r="BL266" s="17" t="s">
        <v>172</v>
      </c>
      <c r="BM266" s="201" t="s">
        <v>359</v>
      </c>
    </row>
    <row r="267" spans="1:65" s="2" customFormat="1" ht="29.25">
      <c r="A267" s="34"/>
      <c r="B267" s="35"/>
      <c r="C267" s="36"/>
      <c r="D267" s="203" t="s">
        <v>142</v>
      </c>
      <c r="E267" s="36"/>
      <c r="F267" s="204" t="s">
        <v>358</v>
      </c>
      <c r="G267" s="36"/>
      <c r="H267" s="36"/>
      <c r="I267" s="205"/>
      <c r="J267" s="205"/>
      <c r="K267" s="36"/>
      <c r="L267" s="36"/>
      <c r="M267" s="39"/>
      <c r="N267" s="206"/>
      <c r="O267" s="207"/>
      <c r="P267" s="71"/>
      <c r="Q267" s="71"/>
      <c r="R267" s="71"/>
      <c r="S267" s="71"/>
      <c r="T267" s="71"/>
      <c r="U267" s="71"/>
      <c r="V267" s="71"/>
      <c r="W267" s="71"/>
      <c r="X267" s="72"/>
      <c r="Y267" s="34"/>
      <c r="Z267" s="34"/>
      <c r="AA267" s="34"/>
      <c r="AB267" s="34"/>
      <c r="AC267" s="34"/>
      <c r="AD267" s="34"/>
      <c r="AE267" s="34"/>
      <c r="AT267" s="17" t="s">
        <v>142</v>
      </c>
      <c r="AU267" s="17" t="s">
        <v>85</v>
      </c>
    </row>
    <row r="268" spans="1:65" s="2" customFormat="1" ht="24.2" customHeight="1">
      <c r="A268" s="34"/>
      <c r="B268" s="35"/>
      <c r="C268" s="189" t="s">
        <v>259</v>
      </c>
      <c r="D268" s="189" t="s">
        <v>136</v>
      </c>
      <c r="E268" s="190" t="s">
        <v>360</v>
      </c>
      <c r="F268" s="191" t="s">
        <v>361</v>
      </c>
      <c r="G268" s="192" t="s">
        <v>139</v>
      </c>
      <c r="H268" s="193">
        <v>61</v>
      </c>
      <c r="I268" s="194"/>
      <c r="J268" s="194"/>
      <c r="K268" s="195">
        <f>ROUND(P268*H268,2)</f>
        <v>0</v>
      </c>
      <c r="L268" s="191" t="s">
        <v>140</v>
      </c>
      <c r="M268" s="39"/>
      <c r="N268" s="196" t="s">
        <v>1</v>
      </c>
      <c r="O268" s="197" t="s">
        <v>39</v>
      </c>
      <c r="P268" s="198">
        <f>I268+J268</f>
        <v>0</v>
      </c>
      <c r="Q268" s="198">
        <f>ROUND(I268*H268,2)</f>
        <v>0</v>
      </c>
      <c r="R268" s="198">
        <f>ROUND(J268*H268,2)</f>
        <v>0</v>
      </c>
      <c r="S268" s="71"/>
      <c r="T268" s="199">
        <f>S268*H268</f>
        <v>0</v>
      </c>
      <c r="U268" s="199">
        <v>0</v>
      </c>
      <c r="V268" s="199">
        <f>U268*H268</f>
        <v>0</v>
      </c>
      <c r="W268" s="199">
        <v>0</v>
      </c>
      <c r="X268" s="200">
        <f>W268*H268</f>
        <v>0</v>
      </c>
      <c r="Y268" s="34"/>
      <c r="Z268" s="34"/>
      <c r="AA268" s="34"/>
      <c r="AB268" s="34"/>
      <c r="AC268" s="34"/>
      <c r="AD268" s="34"/>
      <c r="AE268" s="34"/>
      <c r="AR268" s="201" t="s">
        <v>172</v>
      </c>
      <c r="AT268" s="201" t="s">
        <v>136</v>
      </c>
      <c r="AU268" s="201" t="s">
        <v>85</v>
      </c>
      <c r="AY268" s="17" t="s">
        <v>133</v>
      </c>
      <c r="BE268" s="202">
        <f>IF(O268="základní",K268,0)</f>
        <v>0</v>
      </c>
      <c r="BF268" s="202">
        <f>IF(O268="snížená",K268,0)</f>
        <v>0</v>
      </c>
      <c r="BG268" s="202">
        <f>IF(O268="zákl. přenesená",K268,0)</f>
        <v>0</v>
      </c>
      <c r="BH268" s="202">
        <f>IF(O268="sníž. přenesená",K268,0)</f>
        <v>0</v>
      </c>
      <c r="BI268" s="202">
        <f>IF(O268="nulová",K268,0)</f>
        <v>0</v>
      </c>
      <c r="BJ268" s="17" t="s">
        <v>83</v>
      </c>
      <c r="BK268" s="202">
        <f>ROUND(P268*H268,2)</f>
        <v>0</v>
      </c>
      <c r="BL268" s="17" t="s">
        <v>172</v>
      </c>
      <c r="BM268" s="201" t="s">
        <v>362</v>
      </c>
    </row>
    <row r="269" spans="1:65" s="2" customFormat="1" ht="11.25">
      <c r="A269" s="34"/>
      <c r="B269" s="35"/>
      <c r="C269" s="36"/>
      <c r="D269" s="203" t="s">
        <v>142</v>
      </c>
      <c r="E269" s="36"/>
      <c r="F269" s="204" t="s">
        <v>361</v>
      </c>
      <c r="G269" s="36"/>
      <c r="H269" s="36"/>
      <c r="I269" s="205"/>
      <c r="J269" s="205"/>
      <c r="K269" s="36"/>
      <c r="L269" s="36"/>
      <c r="M269" s="39"/>
      <c r="N269" s="206"/>
      <c r="O269" s="207"/>
      <c r="P269" s="71"/>
      <c r="Q269" s="71"/>
      <c r="R269" s="71"/>
      <c r="S269" s="71"/>
      <c r="T269" s="71"/>
      <c r="U269" s="71"/>
      <c r="V269" s="71"/>
      <c r="W269" s="71"/>
      <c r="X269" s="72"/>
      <c r="Y269" s="34"/>
      <c r="Z269" s="34"/>
      <c r="AA269" s="34"/>
      <c r="AB269" s="34"/>
      <c r="AC269" s="34"/>
      <c r="AD269" s="34"/>
      <c r="AE269" s="34"/>
      <c r="AT269" s="17" t="s">
        <v>142</v>
      </c>
      <c r="AU269" s="17" t="s">
        <v>85</v>
      </c>
    </row>
    <row r="270" spans="1:65" s="2" customFormat="1" ht="24.2" customHeight="1">
      <c r="A270" s="34"/>
      <c r="B270" s="35"/>
      <c r="C270" s="189" t="s">
        <v>363</v>
      </c>
      <c r="D270" s="189" t="s">
        <v>136</v>
      </c>
      <c r="E270" s="190" t="s">
        <v>364</v>
      </c>
      <c r="F270" s="191" t="s">
        <v>365</v>
      </c>
      <c r="G270" s="192" t="s">
        <v>139</v>
      </c>
      <c r="H270" s="193">
        <v>61</v>
      </c>
      <c r="I270" s="194"/>
      <c r="J270" s="194"/>
      <c r="K270" s="195">
        <f>ROUND(P270*H270,2)</f>
        <v>0</v>
      </c>
      <c r="L270" s="191" t="s">
        <v>140</v>
      </c>
      <c r="M270" s="39"/>
      <c r="N270" s="196" t="s">
        <v>1</v>
      </c>
      <c r="O270" s="197" t="s">
        <v>39</v>
      </c>
      <c r="P270" s="198">
        <f>I270+J270</f>
        <v>0</v>
      </c>
      <c r="Q270" s="198">
        <f>ROUND(I270*H270,2)</f>
        <v>0</v>
      </c>
      <c r="R270" s="198">
        <f>ROUND(J270*H270,2)</f>
        <v>0</v>
      </c>
      <c r="S270" s="71"/>
      <c r="T270" s="199">
        <f>S270*H270</f>
        <v>0</v>
      </c>
      <c r="U270" s="199">
        <v>0</v>
      </c>
      <c r="V270" s="199">
        <f>U270*H270</f>
        <v>0</v>
      </c>
      <c r="W270" s="199">
        <v>0</v>
      </c>
      <c r="X270" s="200">
        <f>W270*H270</f>
        <v>0</v>
      </c>
      <c r="Y270" s="34"/>
      <c r="Z270" s="34"/>
      <c r="AA270" s="34"/>
      <c r="AB270" s="34"/>
      <c r="AC270" s="34"/>
      <c r="AD270" s="34"/>
      <c r="AE270" s="34"/>
      <c r="AR270" s="201" t="s">
        <v>172</v>
      </c>
      <c r="AT270" s="201" t="s">
        <v>136</v>
      </c>
      <c r="AU270" s="201" t="s">
        <v>85</v>
      </c>
      <c r="AY270" s="17" t="s">
        <v>133</v>
      </c>
      <c r="BE270" s="202">
        <f>IF(O270="základní",K270,0)</f>
        <v>0</v>
      </c>
      <c r="BF270" s="202">
        <f>IF(O270="snížená",K270,0)</f>
        <v>0</v>
      </c>
      <c r="BG270" s="202">
        <f>IF(O270="zákl. přenesená",K270,0)</f>
        <v>0</v>
      </c>
      <c r="BH270" s="202">
        <f>IF(O270="sníž. přenesená",K270,0)</f>
        <v>0</v>
      </c>
      <c r="BI270" s="202">
        <f>IF(O270="nulová",K270,0)</f>
        <v>0</v>
      </c>
      <c r="BJ270" s="17" t="s">
        <v>83</v>
      </c>
      <c r="BK270" s="202">
        <f>ROUND(P270*H270,2)</f>
        <v>0</v>
      </c>
      <c r="BL270" s="17" t="s">
        <v>172</v>
      </c>
      <c r="BM270" s="201" t="s">
        <v>366</v>
      </c>
    </row>
    <row r="271" spans="1:65" s="2" customFormat="1" ht="11.25">
      <c r="A271" s="34"/>
      <c r="B271" s="35"/>
      <c r="C271" s="36"/>
      <c r="D271" s="203" t="s">
        <v>142</v>
      </c>
      <c r="E271" s="36"/>
      <c r="F271" s="204" t="s">
        <v>365</v>
      </c>
      <c r="G271" s="36"/>
      <c r="H271" s="36"/>
      <c r="I271" s="205"/>
      <c r="J271" s="205"/>
      <c r="K271" s="36"/>
      <c r="L271" s="36"/>
      <c r="M271" s="39"/>
      <c r="N271" s="206"/>
      <c r="O271" s="207"/>
      <c r="P271" s="71"/>
      <c r="Q271" s="71"/>
      <c r="R271" s="71"/>
      <c r="S271" s="71"/>
      <c r="T271" s="71"/>
      <c r="U271" s="71"/>
      <c r="V271" s="71"/>
      <c r="W271" s="71"/>
      <c r="X271" s="72"/>
      <c r="Y271" s="34"/>
      <c r="Z271" s="34"/>
      <c r="AA271" s="34"/>
      <c r="AB271" s="34"/>
      <c r="AC271" s="34"/>
      <c r="AD271" s="34"/>
      <c r="AE271" s="34"/>
      <c r="AT271" s="17" t="s">
        <v>142</v>
      </c>
      <c r="AU271" s="17" t="s">
        <v>85</v>
      </c>
    </row>
    <row r="272" spans="1:65" s="2" customFormat="1" ht="24.2" customHeight="1">
      <c r="A272" s="34"/>
      <c r="B272" s="35"/>
      <c r="C272" s="189" t="s">
        <v>263</v>
      </c>
      <c r="D272" s="189" t="s">
        <v>136</v>
      </c>
      <c r="E272" s="190" t="s">
        <v>367</v>
      </c>
      <c r="F272" s="191" t="s">
        <v>368</v>
      </c>
      <c r="G272" s="192" t="s">
        <v>139</v>
      </c>
      <c r="H272" s="193">
        <v>76</v>
      </c>
      <c r="I272" s="194"/>
      <c r="J272" s="194"/>
      <c r="K272" s="195">
        <f>ROUND(P272*H272,2)</f>
        <v>0</v>
      </c>
      <c r="L272" s="191" t="s">
        <v>140</v>
      </c>
      <c r="M272" s="39"/>
      <c r="N272" s="196" t="s">
        <v>1</v>
      </c>
      <c r="O272" s="197" t="s">
        <v>39</v>
      </c>
      <c r="P272" s="198">
        <f>I272+J272</f>
        <v>0</v>
      </c>
      <c r="Q272" s="198">
        <f>ROUND(I272*H272,2)</f>
        <v>0</v>
      </c>
      <c r="R272" s="198">
        <f>ROUND(J272*H272,2)</f>
        <v>0</v>
      </c>
      <c r="S272" s="71"/>
      <c r="T272" s="199">
        <f>S272*H272</f>
        <v>0</v>
      </c>
      <c r="U272" s="199">
        <v>0</v>
      </c>
      <c r="V272" s="199">
        <f>U272*H272</f>
        <v>0</v>
      </c>
      <c r="W272" s="199">
        <v>0</v>
      </c>
      <c r="X272" s="200">
        <f>W272*H272</f>
        <v>0</v>
      </c>
      <c r="Y272" s="34"/>
      <c r="Z272" s="34"/>
      <c r="AA272" s="34"/>
      <c r="AB272" s="34"/>
      <c r="AC272" s="34"/>
      <c r="AD272" s="34"/>
      <c r="AE272" s="34"/>
      <c r="AR272" s="201" t="s">
        <v>172</v>
      </c>
      <c r="AT272" s="201" t="s">
        <v>136</v>
      </c>
      <c r="AU272" s="201" t="s">
        <v>85</v>
      </c>
      <c r="AY272" s="17" t="s">
        <v>133</v>
      </c>
      <c r="BE272" s="202">
        <f>IF(O272="základní",K272,0)</f>
        <v>0</v>
      </c>
      <c r="BF272" s="202">
        <f>IF(O272="snížená",K272,0)</f>
        <v>0</v>
      </c>
      <c r="BG272" s="202">
        <f>IF(O272="zákl. přenesená",K272,0)</f>
        <v>0</v>
      </c>
      <c r="BH272" s="202">
        <f>IF(O272="sníž. přenesená",K272,0)</f>
        <v>0</v>
      </c>
      <c r="BI272" s="202">
        <f>IF(O272="nulová",K272,0)</f>
        <v>0</v>
      </c>
      <c r="BJ272" s="17" t="s">
        <v>83</v>
      </c>
      <c r="BK272" s="202">
        <f>ROUND(P272*H272,2)</f>
        <v>0</v>
      </c>
      <c r="BL272" s="17" t="s">
        <v>172</v>
      </c>
      <c r="BM272" s="201" t="s">
        <v>369</v>
      </c>
    </row>
    <row r="273" spans="1:65" s="2" customFormat="1" ht="11.25">
      <c r="A273" s="34"/>
      <c r="B273" s="35"/>
      <c r="C273" s="36"/>
      <c r="D273" s="203" t="s">
        <v>142</v>
      </c>
      <c r="E273" s="36"/>
      <c r="F273" s="204" t="s">
        <v>368</v>
      </c>
      <c r="G273" s="36"/>
      <c r="H273" s="36"/>
      <c r="I273" s="205"/>
      <c r="J273" s="205"/>
      <c r="K273" s="36"/>
      <c r="L273" s="36"/>
      <c r="M273" s="39"/>
      <c r="N273" s="206"/>
      <c r="O273" s="207"/>
      <c r="P273" s="71"/>
      <c r="Q273" s="71"/>
      <c r="R273" s="71"/>
      <c r="S273" s="71"/>
      <c r="T273" s="71"/>
      <c r="U273" s="71"/>
      <c r="V273" s="71"/>
      <c r="W273" s="71"/>
      <c r="X273" s="72"/>
      <c r="Y273" s="34"/>
      <c r="Z273" s="34"/>
      <c r="AA273" s="34"/>
      <c r="AB273" s="34"/>
      <c r="AC273" s="34"/>
      <c r="AD273" s="34"/>
      <c r="AE273" s="34"/>
      <c r="AT273" s="17" t="s">
        <v>142</v>
      </c>
      <c r="AU273" s="17" t="s">
        <v>85</v>
      </c>
    </row>
    <row r="274" spans="1:65" s="2" customFormat="1" ht="24.2" customHeight="1">
      <c r="A274" s="34"/>
      <c r="B274" s="35"/>
      <c r="C274" s="189" t="s">
        <v>370</v>
      </c>
      <c r="D274" s="189" t="s">
        <v>136</v>
      </c>
      <c r="E274" s="190" t="s">
        <v>371</v>
      </c>
      <c r="F274" s="191" t="s">
        <v>372</v>
      </c>
      <c r="G274" s="192" t="s">
        <v>139</v>
      </c>
      <c r="H274" s="193">
        <v>2</v>
      </c>
      <c r="I274" s="194"/>
      <c r="J274" s="194"/>
      <c r="K274" s="195">
        <f>ROUND(P274*H274,2)</f>
        <v>0</v>
      </c>
      <c r="L274" s="191" t="s">
        <v>140</v>
      </c>
      <c r="M274" s="39"/>
      <c r="N274" s="196" t="s">
        <v>1</v>
      </c>
      <c r="O274" s="197" t="s">
        <v>39</v>
      </c>
      <c r="P274" s="198">
        <f>I274+J274</f>
        <v>0</v>
      </c>
      <c r="Q274" s="198">
        <f>ROUND(I274*H274,2)</f>
        <v>0</v>
      </c>
      <c r="R274" s="198">
        <f>ROUND(J274*H274,2)</f>
        <v>0</v>
      </c>
      <c r="S274" s="71"/>
      <c r="T274" s="199">
        <f>S274*H274</f>
        <v>0</v>
      </c>
      <c r="U274" s="199">
        <v>0</v>
      </c>
      <c r="V274" s="199">
        <f>U274*H274</f>
        <v>0</v>
      </c>
      <c r="W274" s="199">
        <v>0</v>
      </c>
      <c r="X274" s="200">
        <f>W274*H274</f>
        <v>0</v>
      </c>
      <c r="Y274" s="34"/>
      <c r="Z274" s="34"/>
      <c r="AA274" s="34"/>
      <c r="AB274" s="34"/>
      <c r="AC274" s="34"/>
      <c r="AD274" s="34"/>
      <c r="AE274" s="34"/>
      <c r="AR274" s="201" t="s">
        <v>172</v>
      </c>
      <c r="AT274" s="201" t="s">
        <v>136</v>
      </c>
      <c r="AU274" s="201" t="s">
        <v>85</v>
      </c>
      <c r="AY274" s="17" t="s">
        <v>133</v>
      </c>
      <c r="BE274" s="202">
        <f>IF(O274="základní",K274,0)</f>
        <v>0</v>
      </c>
      <c r="BF274" s="202">
        <f>IF(O274="snížená",K274,0)</f>
        <v>0</v>
      </c>
      <c r="BG274" s="202">
        <f>IF(O274="zákl. přenesená",K274,0)</f>
        <v>0</v>
      </c>
      <c r="BH274" s="202">
        <f>IF(O274="sníž. přenesená",K274,0)</f>
        <v>0</v>
      </c>
      <c r="BI274" s="202">
        <f>IF(O274="nulová",K274,0)</f>
        <v>0</v>
      </c>
      <c r="BJ274" s="17" t="s">
        <v>83</v>
      </c>
      <c r="BK274" s="202">
        <f>ROUND(P274*H274,2)</f>
        <v>0</v>
      </c>
      <c r="BL274" s="17" t="s">
        <v>172</v>
      </c>
      <c r="BM274" s="201" t="s">
        <v>373</v>
      </c>
    </row>
    <row r="275" spans="1:65" s="2" customFormat="1" ht="11.25">
      <c r="A275" s="34"/>
      <c r="B275" s="35"/>
      <c r="C275" s="36"/>
      <c r="D275" s="203" t="s">
        <v>142</v>
      </c>
      <c r="E275" s="36"/>
      <c r="F275" s="204" t="s">
        <v>372</v>
      </c>
      <c r="G275" s="36"/>
      <c r="H275" s="36"/>
      <c r="I275" s="205"/>
      <c r="J275" s="205"/>
      <c r="K275" s="36"/>
      <c r="L275" s="36"/>
      <c r="M275" s="39"/>
      <c r="N275" s="206"/>
      <c r="O275" s="207"/>
      <c r="P275" s="71"/>
      <c r="Q275" s="71"/>
      <c r="R275" s="71"/>
      <c r="S275" s="71"/>
      <c r="T275" s="71"/>
      <c r="U275" s="71"/>
      <c r="V275" s="71"/>
      <c r="W275" s="71"/>
      <c r="X275" s="72"/>
      <c r="Y275" s="34"/>
      <c r="Z275" s="34"/>
      <c r="AA275" s="34"/>
      <c r="AB275" s="34"/>
      <c r="AC275" s="34"/>
      <c r="AD275" s="34"/>
      <c r="AE275" s="34"/>
      <c r="AT275" s="17" t="s">
        <v>142</v>
      </c>
      <c r="AU275" s="17" t="s">
        <v>85</v>
      </c>
    </row>
    <row r="276" spans="1:65" s="2" customFormat="1" ht="24.2" customHeight="1">
      <c r="A276" s="34"/>
      <c r="B276" s="35"/>
      <c r="C276" s="189" t="s">
        <v>266</v>
      </c>
      <c r="D276" s="189" t="s">
        <v>136</v>
      </c>
      <c r="E276" s="190" t="s">
        <v>374</v>
      </c>
      <c r="F276" s="191" t="s">
        <v>375</v>
      </c>
      <c r="G276" s="192" t="s">
        <v>176</v>
      </c>
      <c r="H276" s="193">
        <v>2</v>
      </c>
      <c r="I276" s="194"/>
      <c r="J276" s="194"/>
      <c r="K276" s="195">
        <f>ROUND(P276*H276,2)</f>
        <v>0</v>
      </c>
      <c r="L276" s="191" t="s">
        <v>140</v>
      </c>
      <c r="M276" s="39"/>
      <c r="N276" s="196" t="s">
        <v>1</v>
      </c>
      <c r="O276" s="197" t="s">
        <v>39</v>
      </c>
      <c r="P276" s="198">
        <f>I276+J276</f>
        <v>0</v>
      </c>
      <c r="Q276" s="198">
        <f>ROUND(I276*H276,2)</f>
        <v>0</v>
      </c>
      <c r="R276" s="198">
        <f>ROUND(J276*H276,2)</f>
        <v>0</v>
      </c>
      <c r="S276" s="71"/>
      <c r="T276" s="199">
        <f>S276*H276</f>
        <v>0</v>
      </c>
      <c r="U276" s="199">
        <v>0</v>
      </c>
      <c r="V276" s="199">
        <f>U276*H276</f>
        <v>0</v>
      </c>
      <c r="W276" s="199">
        <v>0</v>
      </c>
      <c r="X276" s="200">
        <f>W276*H276</f>
        <v>0</v>
      </c>
      <c r="Y276" s="34"/>
      <c r="Z276" s="34"/>
      <c r="AA276" s="34"/>
      <c r="AB276" s="34"/>
      <c r="AC276" s="34"/>
      <c r="AD276" s="34"/>
      <c r="AE276" s="34"/>
      <c r="AR276" s="201" t="s">
        <v>172</v>
      </c>
      <c r="AT276" s="201" t="s">
        <v>136</v>
      </c>
      <c r="AU276" s="201" t="s">
        <v>85</v>
      </c>
      <c r="AY276" s="17" t="s">
        <v>133</v>
      </c>
      <c r="BE276" s="202">
        <f>IF(O276="základní",K276,0)</f>
        <v>0</v>
      </c>
      <c r="BF276" s="202">
        <f>IF(O276="snížená",K276,0)</f>
        <v>0</v>
      </c>
      <c r="BG276" s="202">
        <f>IF(O276="zákl. přenesená",K276,0)</f>
        <v>0</v>
      </c>
      <c r="BH276" s="202">
        <f>IF(O276="sníž. přenesená",K276,0)</f>
        <v>0</v>
      </c>
      <c r="BI276" s="202">
        <f>IF(O276="nulová",K276,0)</f>
        <v>0</v>
      </c>
      <c r="BJ276" s="17" t="s">
        <v>83</v>
      </c>
      <c r="BK276" s="202">
        <f>ROUND(P276*H276,2)</f>
        <v>0</v>
      </c>
      <c r="BL276" s="17" t="s">
        <v>172</v>
      </c>
      <c r="BM276" s="201" t="s">
        <v>376</v>
      </c>
    </row>
    <row r="277" spans="1:65" s="2" customFormat="1" ht="19.5">
      <c r="A277" s="34"/>
      <c r="B277" s="35"/>
      <c r="C277" s="36"/>
      <c r="D277" s="203" t="s">
        <v>142</v>
      </c>
      <c r="E277" s="36"/>
      <c r="F277" s="204" t="s">
        <v>375</v>
      </c>
      <c r="G277" s="36"/>
      <c r="H277" s="36"/>
      <c r="I277" s="205"/>
      <c r="J277" s="205"/>
      <c r="K277" s="36"/>
      <c r="L277" s="36"/>
      <c r="M277" s="39"/>
      <c r="N277" s="206"/>
      <c r="O277" s="207"/>
      <c r="P277" s="71"/>
      <c r="Q277" s="71"/>
      <c r="R277" s="71"/>
      <c r="S277" s="71"/>
      <c r="T277" s="71"/>
      <c r="U277" s="71"/>
      <c r="V277" s="71"/>
      <c r="W277" s="71"/>
      <c r="X277" s="72"/>
      <c r="Y277" s="34"/>
      <c r="Z277" s="34"/>
      <c r="AA277" s="34"/>
      <c r="AB277" s="34"/>
      <c r="AC277" s="34"/>
      <c r="AD277" s="34"/>
      <c r="AE277" s="34"/>
      <c r="AT277" s="17" t="s">
        <v>142</v>
      </c>
      <c r="AU277" s="17" t="s">
        <v>85</v>
      </c>
    </row>
    <row r="278" spans="1:65" s="2" customFormat="1" ht="24.2" customHeight="1">
      <c r="A278" s="34"/>
      <c r="B278" s="35"/>
      <c r="C278" s="189" t="s">
        <v>377</v>
      </c>
      <c r="D278" s="189" t="s">
        <v>136</v>
      </c>
      <c r="E278" s="190" t="s">
        <v>378</v>
      </c>
      <c r="F278" s="191" t="s">
        <v>379</v>
      </c>
      <c r="G278" s="192" t="s">
        <v>176</v>
      </c>
      <c r="H278" s="193">
        <v>1</v>
      </c>
      <c r="I278" s="194"/>
      <c r="J278" s="194"/>
      <c r="K278" s="195">
        <f>ROUND(P278*H278,2)</f>
        <v>0</v>
      </c>
      <c r="L278" s="191" t="s">
        <v>140</v>
      </c>
      <c r="M278" s="39"/>
      <c r="N278" s="196" t="s">
        <v>1</v>
      </c>
      <c r="O278" s="197" t="s">
        <v>39</v>
      </c>
      <c r="P278" s="198">
        <f>I278+J278</f>
        <v>0</v>
      </c>
      <c r="Q278" s="198">
        <f>ROUND(I278*H278,2)</f>
        <v>0</v>
      </c>
      <c r="R278" s="198">
        <f>ROUND(J278*H278,2)</f>
        <v>0</v>
      </c>
      <c r="S278" s="71"/>
      <c r="T278" s="199">
        <f>S278*H278</f>
        <v>0</v>
      </c>
      <c r="U278" s="199">
        <v>0</v>
      </c>
      <c r="V278" s="199">
        <f>U278*H278</f>
        <v>0</v>
      </c>
      <c r="W278" s="199">
        <v>0</v>
      </c>
      <c r="X278" s="200">
        <f>W278*H278</f>
        <v>0</v>
      </c>
      <c r="Y278" s="34"/>
      <c r="Z278" s="34"/>
      <c r="AA278" s="34"/>
      <c r="AB278" s="34"/>
      <c r="AC278" s="34"/>
      <c r="AD278" s="34"/>
      <c r="AE278" s="34"/>
      <c r="AR278" s="201" t="s">
        <v>172</v>
      </c>
      <c r="AT278" s="201" t="s">
        <v>136</v>
      </c>
      <c r="AU278" s="201" t="s">
        <v>85</v>
      </c>
      <c r="AY278" s="17" t="s">
        <v>133</v>
      </c>
      <c r="BE278" s="202">
        <f>IF(O278="základní",K278,0)</f>
        <v>0</v>
      </c>
      <c r="BF278" s="202">
        <f>IF(O278="snížená",K278,0)</f>
        <v>0</v>
      </c>
      <c r="BG278" s="202">
        <f>IF(O278="zákl. přenesená",K278,0)</f>
        <v>0</v>
      </c>
      <c r="BH278" s="202">
        <f>IF(O278="sníž. přenesená",K278,0)</f>
        <v>0</v>
      </c>
      <c r="BI278" s="202">
        <f>IF(O278="nulová",K278,0)</f>
        <v>0</v>
      </c>
      <c r="BJ278" s="17" t="s">
        <v>83</v>
      </c>
      <c r="BK278" s="202">
        <f>ROUND(P278*H278,2)</f>
        <v>0</v>
      </c>
      <c r="BL278" s="17" t="s">
        <v>172</v>
      </c>
      <c r="BM278" s="201" t="s">
        <v>380</v>
      </c>
    </row>
    <row r="279" spans="1:65" s="2" customFormat="1" ht="19.5">
      <c r="A279" s="34"/>
      <c r="B279" s="35"/>
      <c r="C279" s="36"/>
      <c r="D279" s="203" t="s">
        <v>142</v>
      </c>
      <c r="E279" s="36"/>
      <c r="F279" s="204" t="s">
        <v>379</v>
      </c>
      <c r="G279" s="36"/>
      <c r="H279" s="36"/>
      <c r="I279" s="205"/>
      <c r="J279" s="205"/>
      <c r="K279" s="36"/>
      <c r="L279" s="36"/>
      <c r="M279" s="39"/>
      <c r="N279" s="206"/>
      <c r="O279" s="207"/>
      <c r="P279" s="71"/>
      <c r="Q279" s="71"/>
      <c r="R279" s="71"/>
      <c r="S279" s="71"/>
      <c r="T279" s="71"/>
      <c r="U279" s="71"/>
      <c r="V279" s="71"/>
      <c r="W279" s="71"/>
      <c r="X279" s="72"/>
      <c r="Y279" s="34"/>
      <c r="Z279" s="34"/>
      <c r="AA279" s="34"/>
      <c r="AB279" s="34"/>
      <c r="AC279" s="34"/>
      <c r="AD279" s="34"/>
      <c r="AE279" s="34"/>
      <c r="AT279" s="17" t="s">
        <v>142</v>
      </c>
      <c r="AU279" s="17" t="s">
        <v>85</v>
      </c>
    </row>
    <row r="280" spans="1:65" s="2" customFormat="1" ht="24.2" customHeight="1">
      <c r="A280" s="34"/>
      <c r="B280" s="35"/>
      <c r="C280" s="189" t="s">
        <v>270</v>
      </c>
      <c r="D280" s="189" t="s">
        <v>136</v>
      </c>
      <c r="E280" s="190" t="s">
        <v>381</v>
      </c>
      <c r="F280" s="191" t="s">
        <v>382</v>
      </c>
      <c r="G280" s="192" t="s">
        <v>176</v>
      </c>
      <c r="H280" s="193">
        <v>3</v>
      </c>
      <c r="I280" s="194"/>
      <c r="J280" s="194"/>
      <c r="K280" s="195">
        <f>ROUND(P280*H280,2)</f>
        <v>0</v>
      </c>
      <c r="L280" s="191" t="s">
        <v>140</v>
      </c>
      <c r="M280" s="39"/>
      <c r="N280" s="196" t="s">
        <v>1</v>
      </c>
      <c r="O280" s="197" t="s">
        <v>39</v>
      </c>
      <c r="P280" s="198">
        <f>I280+J280</f>
        <v>0</v>
      </c>
      <c r="Q280" s="198">
        <f>ROUND(I280*H280,2)</f>
        <v>0</v>
      </c>
      <c r="R280" s="198">
        <f>ROUND(J280*H280,2)</f>
        <v>0</v>
      </c>
      <c r="S280" s="71"/>
      <c r="T280" s="199">
        <f>S280*H280</f>
        <v>0</v>
      </c>
      <c r="U280" s="199">
        <v>0</v>
      </c>
      <c r="V280" s="199">
        <f>U280*H280</f>
        <v>0</v>
      </c>
      <c r="W280" s="199">
        <v>0</v>
      </c>
      <c r="X280" s="200">
        <f>W280*H280</f>
        <v>0</v>
      </c>
      <c r="Y280" s="34"/>
      <c r="Z280" s="34"/>
      <c r="AA280" s="34"/>
      <c r="AB280" s="34"/>
      <c r="AC280" s="34"/>
      <c r="AD280" s="34"/>
      <c r="AE280" s="34"/>
      <c r="AR280" s="201" t="s">
        <v>172</v>
      </c>
      <c r="AT280" s="201" t="s">
        <v>136</v>
      </c>
      <c r="AU280" s="201" t="s">
        <v>85</v>
      </c>
      <c r="AY280" s="17" t="s">
        <v>133</v>
      </c>
      <c r="BE280" s="202">
        <f>IF(O280="základní",K280,0)</f>
        <v>0</v>
      </c>
      <c r="BF280" s="202">
        <f>IF(O280="snížená",K280,0)</f>
        <v>0</v>
      </c>
      <c r="BG280" s="202">
        <f>IF(O280="zákl. přenesená",K280,0)</f>
        <v>0</v>
      </c>
      <c r="BH280" s="202">
        <f>IF(O280="sníž. přenesená",K280,0)</f>
        <v>0</v>
      </c>
      <c r="BI280" s="202">
        <f>IF(O280="nulová",K280,0)</f>
        <v>0</v>
      </c>
      <c r="BJ280" s="17" t="s">
        <v>83</v>
      </c>
      <c r="BK280" s="202">
        <f>ROUND(P280*H280,2)</f>
        <v>0</v>
      </c>
      <c r="BL280" s="17" t="s">
        <v>172</v>
      </c>
      <c r="BM280" s="201" t="s">
        <v>383</v>
      </c>
    </row>
    <row r="281" spans="1:65" s="2" customFormat="1" ht="19.5">
      <c r="A281" s="34"/>
      <c r="B281" s="35"/>
      <c r="C281" s="36"/>
      <c r="D281" s="203" t="s">
        <v>142</v>
      </c>
      <c r="E281" s="36"/>
      <c r="F281" s="204" t="s">
        <v>382</v>
      </c>
      <c r="G281" s="36"/>
      <c r="H281" s="36"/>
      <c r="I281" s="205"/>
      <c r="J281" s="205"/>
      <c r="K281" s="36"/>
      <c r="L281" s="36"/>
      <c r="M281" s="39"/>
      <c r="N281" s="206"/>
      <c r="O281" s="207"/>
      <c r="P281" s="71"/>
      <c r="Q281" s="71"/>
      <c r="R281" s="71"/>
      <c r="S281" s="71"/>
      <c r="T281" s="71"/>
      <c r="U281" s="71"/>
      <c r="V281" s="71"/>
      <c r="W281" s="71"/>
      <c r="X281" s="72"/>
      <c r="Y281" s="34"/>
      <c r="Z281" s="34"/>
      <c r="AA281" s="34"/>
      <c r="AB281" s="34"/>
      <c r="AC281" s="34"/>
      <c r="AD281" s="34"/>
      <c r="AE281" s="34"/>
      <c r="AT281" s="17" t="s">
        <v>142</v>
      </c>
      <c r="AU281" s="17" t="s">
        <v>85</v>
      </c>
    </row>
    <row r="282" spans="1:65" s="2" customFormat="1" ht="33" customHeight="1">
      <c r="A282" s="34"/>
      <c r="B282" s="35"/>
      <c r="C282" s="189" t="s">
        <v>384</v>
      </c>
      <c r="D282" s="189" t="s">
        <v>136</v>
      </c>
      <c r="E282" s="190" t="s">
        <v>385</v>
      </c>
      <c r="F282" s="191" t="s">
        <v>386</v>
      </c>
      <c r="G282" s="192" t="s">
        <v>176</v>
      </c>
      <c r="H282" s="193">
        <v>17</v>
      </c>
      <c r="I282" s="194"/>
      <c r="J282" s="194"/>
      <c r="K282" s="195">
        <f>ROUND(P282*H282,2)</f>
        <v>0</v>
      </c>
      <c r="L282" s="191" t="s">
        <v>140</v>
      </c>
      <c r="M282" s="39"/>
      <c r="N282" s="196" t="s">
        <v>1</v>
      </c>
      <c r="O282" s="197" t="s">
        <v>39</v>
      </c>
      <c r="P282" s="198">
        <f>I282+J282</f>
        <v>0</v>
      </c>
      <c r="Q282" s="198">
        <f>ROUND(I282*H282,2)</f>
        <v>0</v>
      </c>
      <c r="R282" s="198">
        <f>ROUND(J282*H282,2)</f>
        <v>0</v>
      </c>
      <c r="S282" s="71"/>
      <c r="T282" s="199">
        <f>S282*H282</f>
        <v>0</v>
      </c>
      <c r="U282" s="199">
        <v>0</v>
      </c>
      <c r="V282" s="199">
        <f>U282*H282</f>
        <v>0</v>
      </c>
      <c r="W282" s="199">
        <v>0</v>
      </c>
      <c r="X282" s="200">
        <f>W282*H282</f>
        <v>0</v>
      </c>
      <c r="Y282" s="34"/>
      <c r="Z282" s="34"/>
      <c r="AA282" s="34"/>
      <c r="AB282" s="34"/>
      <c r="AC282" s="34"/>
      <c r="AD282" s="34"/>
      <c r="AE282" s="34"/>
      <c r="AR282" s="201" t="s">
        <v>172</v>
      </c>
      <c r="AT282" s="201" t="s">
        <v>136</v>
      </c>
      <c r="AU282" s="201" t="s">
        <v>85</v>
      </c>
      <c r="AY282" s="17" t="s">
        <v>133</v>
      </c>
      <c r="BE282" s="202">
        <f>IF(O282="základní",K282,0)</f>
        <v>0</v>
      </c>
      <c r="BF282" s="202">
        <f>IF(O282="snížená",K282,0)</f>
        <v>0</v>
      </c>
      <c r="BG282" s="202">
        <f>IF(O282="zákl. přenesená",K282,0)</f>
        <v>0</v>
      </c>
      <c r="BH282" s="202">
        <f>IF(O282="sníž. přenesená",K282,0)</f>
        <v>0</v>
      </c>
      <c r="BI282" s="202">
        <f>IF(O282="nulová",K282,0)</f>
        <v>0</v>
      </c>
      <c r="BJ282" s="17" t="s">
        <v>83</v>
      </c>
      <c r="BK282" s="202">
        <f>ROUND(P282*H282,2)</f>
        <v>0</v>
      </c>
      <c r="BL282" s="17" t="s">
        <v>172</v>
      </c>
      <c r="BM282" s="201" t="s">
        <v>387</v>
      </c>
    </row>
    <row r="283" spans="1:65" s="2" customFormat="1" ht="19.5">
      <c r="A283" s="34"/>
      <c r="B283" s="35"/>
      <c r="C283" s="36"/>
      <c r="D283" s="203" t="s">
        <v>142</v>
      </c>
      <c r="E283" s="36"/>
      <c r="F283" s="204" t="s">
        <v>386</v>
      </c>
      <c r="G283" s="36"/>
      <c r="H283" s="36"/>
      <c r="I283" s="205"/>
      <c r="J283" s="205"/>
      <c r="K283" s="36"/>
      <c r="L283" s="36"/>
      <c r="M283" s="39"/>
      <c r="N283" s="206"/>
      <c r="O283" s="207"/>
      <c r="P283" s="71"/>
      <c r="Q283" s="71"/>
      <c r="R283" s="71"/>
      <c r="S283" s="71"/>
      <c r="T283" s="71"/>
      <c r="U283" s="71"/>
      <c r="V283" s="71"/>
      <c r="W283" s="71"/>
      <c r="X283" s="72"/>
      <c r="Y283" s="34"/>
      <c r="Z283" s="34"/>
      <c r="AA283" s="34"/>
      <c r="AB283" s="34"/>
      <c r="AC283" s="34"/>
      <c r="AD283" s="34"/>
      <c r="AE283" s="34"/>
      <c r="AT283" s="17" t="s">
        <v>142</v>
      </c>
      <c r="AU283" s="17" t="s">
        <v>85</v>
      </c>
    </row>
    <row r="284" spans="1:65" s="2" customFormat="1" ht="33" customHeight="1">
      <c r="A284" s="34"/>
      <c r="B284" s="35"/>
      <c r="C284" s="189" t="s">
        <v>273</v>
      </c>
      <c r="D284" s="189" t="s">
        <v>136</v>
      </c>
      <c r="E284" s="190" t="s">
        <v>388</v>
      </c>
      <c r="F284" s="191" t="s">
        <v>389</v>
      </c>
      <c r="G284" s="192" t="s">
        <v>176</v>
      </c>
      <c r="H284" s="193">
        <v>17</v>
      </c>
      <c r="I284" s="194"/>
      <c r="J284" s="194"/>
      <c r="K284" s="195">
        <f>ROUND(P284*H284,2)</f>
        <v>0</v>
      </c>
      <c r="L284" s="191" t="s">
        <v>140</v>
      </c>
      <c r="M284" s="39"/>
      <c r="N284" s="196" t="s">
        <v>1</v>
      </c>
      <c r="O284" s="197" t="s">
        <v>39</v>
      </c>
      <c r="P284" s="198">
        <f>I284+J284</f>
        <v>0</v>
      </c>
      <c r="Q284" s="198">
        <f>ROUND(I284*H284,2)</f>
        <v>0</v>
      </c>
      <c r="R284" s="198">
        <f>ROUND(J284*H284,2)</f>
        <v>0</v>
      </c>
      <c r="S284" s="71"/>
      <c r="T284" s="199">
        <f>S284*H284</f>
        <v>0</v>
      </c>
      <c r="U284" s="199">
        <v>0</v>
      </c>
      <c r="V284" s="199">
        <f>U284*H284</f>
        <v>0</v>
      </c>
      <c r="W284" s="199">
        <v>0</v>
      </c>
      <c r="X284" s="200">
        <f>W284*H284</f>
        <v>0</v>
      </c>
      <c r="Y284" s="34"/>
      <c r="Z284" s="34"/>
      <c r="AA284" s="34"/>
      <c r="AB284" s="34"/>
      <c r="AC284" s="34"/>
      <c r="AD284" s="34"/>
      <c r="AE284" s="34"/>
      <c r="AR284" s="201" t="s">
        <v>172</v>
      </c>
      <c r="AT284" s="201" t="s">
        <v>136</v>
      </c>
      <c r="AU284" s="201" t="s">
        <v>85</v>
      </c>
      <c r="AY284" s="17" t="s">
        <v>133</v>
      </c>
      <c r="BE284" s="202">
        <f>IF(O284="základní",K284,0)</f>
        <v>0</v>
      </c>
      <c r="BF284" s="202">
        <f>IF(O284="snížená",K284,0)</f>
        <v>0</v>
      </c>
      <c r="BG284" s="202">
        <f>IF(O284="zákl. přenesená",K284,0)</f>
        <v>0</v>
      </c>
      <c r="BH284" s="202">
        <f>IF(O284="sníž. přenesená",K284,0)</f>
        <v>0</v>
      </c>
      <c r="BI284" s="202">
        <f>IF(O284="nulová",K284,0)</f>
        <v>0</v>
      </c>
      <c r="BJ284" s="17" t="s">
        <v>83</v>
      </c>
      <c r="BK284" s="202">
        <f>ROUND(P284*H284,2)</f>
        <v>0</v>
      </c>
      <c r="BL284" s="17" t="s">
        <v>172</v>
      </c>
      <c r="BM284" s="201" t="s">
        <v>390</v>
      </c>
    </row>
    <row r="285" spans="1:65" s="2" customFormat="1" ht="19.5">
      <c r="A285" s="34"/>
      <c r="B285" s="35"/>
      <c r="C285" s="36"/>
      <c r="D285" s="203" t="s">
        <v>142</v>
      </c>
      <c r="E285" s="36"/>
      <c r="F285" s="204" t="s">
        <v>389</v>
      </c>
      <c r="G285" s="36"/>
      <c r="H285" s="36"/>
      <c r="I285" s="205"/>
      <c r="J285" s="205"/>
      <c r="K285" s="36"/>
      <c r="L285" s="36"/>
      <c r="M285" s="39"/>
      <c r="N285" s="206"/>
      <c r="O285" s="207"/>
      <c r="P285" s="71"/>
      <c r="Q285" s="71"/>
      <c r="R285" s="71"/>
      <c r="S285" s="71"/>
      <c r="T285" s="71"/>
      <c r="U285" s="71"/>
      <c r="V285" s="71"/>
      <c r="W285" s="71"/>
      <c r="X285" s="72"/>
      <c r="Y285" s="34"/>
      <c r="Z285" s="34"/>
      <c r="AA285" s="34"/>
      <c r="AB285" s="34"/>
      <c r="AC285" s="34"/>
      <c r="AD285" s="34"/>
      <c r="AE285" s="34"/>
      <c r="AT285" s="17" t="s">
        <v>142</v>
      </c>
      <c r="AU285" s="17" t="s">
        <v>85</v>
      </c>
    </row>
    <row r="286" spans="1:65" s="2" customFormat="1" ht="24.2" customHeight="1">
      <c r="A286" s="34"/>
      <c r="B286" s="35"/>
      <c r="C286" s="189" t="s">
        <v>391</v>
      </c>
      <c r="D286" s="189" t="s">
        <v>136</v>
      </c>
      <c r="E286" s="190" t="s">
        <v>392</v>
      </c>
      <c r="F286" s="191" t="s">
        <v>393</v>
      </c>
      <c r="G286" s="192" t="s">
        <v>176</v>
      </c>
      <c r="H286" s="193">
        <v>27</v>
      </c>
      <c r="I286" s="194"/>
      <c r="J286" s="194"/>
      <c r="K286" s="195">
        <f>ROUND(P286*H286,2)</f>
        <v>0</v>
      </c>
      <c r="L286" s="191" t="s">
        <v>140</v>
      </c>
      <c r="M286" s="39"/>
      <c r="N286" s="196" t="s">
        <v>1</v>
      </c>
      <c r="O286" s="197" t="s">
        <v>39</v>
      </c>
      <c r="P286" s="198">
        <f>I286+J286</f>
        <v>0</v>
      </c>
      <c r="Q286" s="198">
        <f>ROUND(I286*H286,2)</f>
        <v>0</v>
      </c>
      <c r="R286" s="198">
        <f>ROUND(J286*H286,2)</f>
        <v>0</v>
      </c>
      <c r="S286" s="71"/>
      <c r="T286" s="199">
        <f>S286*H286</f>
        <v>0</v>
      </c>
      <c r="U286" s="199">
        <v>0</v>
      </c>
      <c r="V286" s="199">
        <f>U286*H286</f>
        <v>0</v>
      </c>
      <c r="W286" s="199">
        <v>0</v>
      </c>
      <c r="X286" s="200">
        <f>W286*H286</f>
        <v>0</v>
      </c>
      <c r="Y286" s="34"/>
      <c r="Z286" s="34"/>
      <c r="AA286" s="34"/>
      <c r="AB286" s="34"/>
      <c r="AC286" s="34"/>
      <c r="AD286" s="34"/>
      <c r="AE286" s="34"/>
      <c r="AR286" s="201" t="s">
        <v>172</v>
      </c>
      <c r="AT286" s="201" t="s">
        <v>136</v>
      </c>
      <c r="AU286" s="201" t="s">
        <v>85</v>
      </c>
      <c r="AY286" s="17" t="s">
        <v>133</v>
      </c>
      <c r="BE286" s="202">
        <f>IF(O286="základní",K286,0)</f>
        <v>0</v>
      </c>
      <c r="BF286" s="202">
        <f>IF(O286="snížená",K286,0)</f>
        <v>0</v>
      </c>
      <c r="BG286" s="202">
        <f>IF(O286="zákl. přenesená",K286,0)</f>
        <v>0</v>
      </c>
      <c r="BH286" s="202">
        <f>IF(O286="sníž. přenesená",K286,0)</f>
        <v>0</v>
      </c>
      <c r="BI286" s="202">
        <f>IF(O286="nulová",K286,0)</f>
        <v>0</v>
      </c>
      <c r="BJ286" s="17" t="s">
        <v>83</v>
      </c>
      <c r="BK286" s="202">
        <f>ROUND(P286*H286,2)</f>
        <v>0</v>
      </c>
      <c r="BL286" s="17" t="s">
        <v>172</v>
      </c>
      <c r="BM286" s="201" t="s">
        <v>394</v>
      </c>
    </row>
    <row r="287" spans="1:65" s="2" customFormat="1" ht="19.5">
      <c r="A287" s="34"/>
      <c r="B287" s="35"/>
      <c r="C287" s="36"/>
      <c r="D287" s="203" t="s">
        <v>142</v>
      </c>
      <c r="E287" s="36"/>
      <c r="F287" s="204" t="s">
        <v>393</v>
      </c>
      <c r="G287" s="36"/>
      <c r="H287" s="36"/>
      <c r="I287" s="205"/>
      <c r="J287" s="205"/>
      <c r="K287" s="36"/>
      <c r="L287" s="36"/>
      <c r="M287" s="39"/>
      <c r="N287" s="206"/>
      <c r="O287" s="207"/>
      <c r="P287" s="71"/>
      <c r="Q287" s="71"/>
      <c r="R287" s="71"/>
      <c r="S287" s="71"/>
      <c r="T287" s="71"/>
      <c r="U287" s="71"/>
      <c r="V287" s="71"/>
      <c r="W287" s="71"/>
      <c r="X287" s="72"/>
      <c r="Y287" s="34"/>
      <c r="Z287" s="34"/>
      <c r="AA287" s="34"/>
      <c r="AB287" s="34"/>
      <c r="AC287" s="34"/>
      <c r="AD287" s="34"/>
      <c r="AE287" s="34"/>
      <c r="AT287" s="17" t="s">
        <v>142</v>
      </c>
      <c r="AU287" s="17" t="s">
        <v>85</v>
      </c>
    </row>
    <row r="288" spans="1:65" s="2" customFormat="1" ht="24.2" customHeight="1">
      <c r="A288" s="34"/>
      <c r="B288" s="35"/>
      <c r="C288" s="189" t="s">
        <v>277</v>
      </c>
      <c r="D288" s="189" t="s">
        <v>136</v>
      </c>
      <c r="E288" s="190" t="s">
        <v>395</v>
      </c>
      <c r="F288" s="191" t="s">
        <v>396</v>
      </c>
      <c r="G288" s="192" t="s">
        <v>176</v>
      </c>
      <c r="H288" s="193">
        <v>1</v>
      </c>
      <c r="I288" s="194"/>
      <c r="J288" s="194"/>
      <c r="K288" s="195">
        <f>ROUND(P288*H288,2)</f>
        <v>0</v>
      </c>
      <c r="L288" s="191" t="s">
        <v>140</v>
      </c>
      <c r="M288" s="39"/>
      <c r="N288" s="196" t="s">
        <v>1</v>
      </c>
      <c r="O288" s="197" t="s">
        <v>39</v>
      </c>
      <c r="P288" s="198">
        <f>I288+J288</f>
        <v>0</v>
      </c>
      <c r="Q288" s="198">
        <f>ROUND(I288*H288,2)</f>
        <v>0</v>
      </c>
      <c r="R288" s="198">
        <f>ROUND(J288*H288,2)</f>
        <v>0</v>
      </c>
      <c r="S288" s="71"/>
      <c r="T288" s="199">
        <f>S288*H288</f>
        <v>0</v>
      </c>
      <c r="U288" s="199">
        <v>0</v>
      </c>
      <c r="V288" s="199">
        <f>U288*H288</f>
        <v>0</v>
      </c>
      <c r="W288" s="199">
        <v>0</v>
      </c>
      <c r="X288" s="200">
        <f>W288*H288</f>
        <v>0</v>
      </c>
      <c r="Y288" s="34"/>
      <c r="Z288" s="34"/>
      <c r="AA288" s="34"/>
      <c r="AB288" s="34"/>
      <c r="AC288" s="34"/>
      <c r="AD288" s="34"/>
      <c r="AE288" s="34"/>
      <c r="AR288" s="201" t="s">
        <v>172</v>
      </c>
      <c r="AT288" s="201" t="s">
        <v>136</v>
      </c>
      <c r="AU288" s="201" t="s">
        <v>85</v>
      </c>
      <c r="AY288" s="17" t="s">
        <v>133</v>
      </c>
      <c r="BE288" s="202">
        <f>IF(O288="základní",K288,0)</f>
        <v>0</v>
      </c>
      <c r="BF288" s="202">
        <f>IF(O288="snížená",K288,0)</f>
        <v>0</v>
      </c>
      <c r="BG288" s="202">
        <f>IF(O288="zákl. přenesená",K288,0)</f>
        <v>0</v>
      </c>
      <c r="BH288" s="202">
        <f>IF(O288="sníž. přenesená",K288,0)</f>
        <v>0</v>
      </c>
      <c r="BI288" s="202">
        <f>IF(O288="nulová",K288,0)</f>
        <v>0</v>
      </c>
      <c r="BJ288" s="17" t="s">
        <v>83</v>
      </c>
      <c r="BK288" s="202">
        <f>ROUND(P288*H288,2)</f>
        <v>0</v>
      </c>
      <c r="BL288" s="17" t="s">
        <v>172</v>
      </c>
      <c r="BM288" s="201" t="s">
        <v>397</v>
      </c>
    </row>
    <row r="289" spans="1:65" s="2" customFormat="1" ht="11.25">
      <c r="A289" s="34"/>
      <c r="B289" s="35"/>
      <c r="C289" s="36"/>
      <c r="D289" s="203" t="s">
        <v>142</v>
      </c>
      <c r="E289" s="36"/>
      <c r="F289" s="204" t="s">
        <v>396</v>
      </c>
      <c r="G289" s="36"/>
      <c r="H289" s="36"/>
      <c r="I289" s="205"/>
      <c r="J289" s="205"/>
      <c r="K289" s="36"/>
      <c r="L289" s="36"/>
      <c r="M289" s="39"/>
      <c r="N289" s="206"/>
      <c r="O289" s="207"/>
      <c r="P289" s="71"/>
      <c r="Q289" s="71"/>
      <c r="R289" s="71"/>
      <c r="S289" s="71"/>
      <c r="T289" s="71"/>
      <c r="U289" s="71"/>
      <c r="V289" s="71"/>
      <c r="W289" s="71"/>
      <c r="X289" s="72"/>
      <c r="Y289" s="34"/>
      <c r="Z289" s="34"/>
      <c r="AA289" s="34"/>
      <c r="AB289" s="34"/>
      <c r="AC289" s="34"/>
      <c r="AD289" s="34"/>
      <c r="AE289" s="34"/>
      <c r="AT289" s="17" t="s">
        <v>142</v>
      </c>
      <c r="AU289" s="17" t="s">
        <v>85</v>
      </c>
    </row>
    <row r="290" spans="1:65" s="2" customFormat="1" ht="24.2" customHeight="1">
      <c r="A290" s="34"/>
      <c r="B290" s="35"/>
      <c r="C290" s="189" t="s">
        <v>398</v>
      </c>
      <c r="D290" s="189" t="s">
        <v>136</v>
      </c>
      <c r="E290" s="190" t="s">
        <v>399</v>
      </c>
      <c r="F290" s="191" t="s">
        <v>400</v>
      </c>
      <c r="G290" s="192" t="s">
        <v>176</v>
      </c>
      <c r="H290" s="193">
        <v>17</v>
      </c>
      <c r="I290" s="194"/>
      <c r="J290" s="194"/>
      <c r="K290" s="195">
        <f>ROUND(P290*H290,2)</f>
        <v>0</v>
      </c>
      <c r="L290" s="191" t="s">
        <v>140</v>
      </c>
      <c r="M290" s="39"/>
      <c r="N290" s="196" t="s">
        <v>1</v>
      </c>
      <c r="O290" s="197" t="s">
        <v>39</v>
      </c>
      <c r="P290" s="198">
        <f>I290+J290</f>
        <v>0</v>
      </c>
      <c r="Q290" s="198">
        <f>ROUND(I290*H290,2)</f>
        <v>0</v>
      </c>
      <c r="R290" s="198">
        <f>ROUND(J290*H290,2)</f>
        <v>0</v>
      </c>
      <c r="S290" s="71"/>
      <c r="T290" s="199">
        <f>S290*H290</f>
        <v>0</v>
      </c>
      <c r="U290" s="199">
        <v>0</v>
      </c>
      <c r="V290" s="199">
        <f>U290*H290</f>
        <v>0</v>
      </c>
      <c r="W290" s="199">
        <v>0</v>
      </c>
      <c r="X290" s="200">
        <f>W290*H290</f>
        <v>0</v>
      </c>
      <c r="Y290" s="34"/>
      <c r="Z290" s="34"/>
      <c r="AA290" s="34"/>
      <c r="AB290" s="34"/>
      <c r="AC290" s="34"/>
      <c r="AD290" s="34"/>
      <c r="AE290" s="34"/>
      <c r="AR290" s="201" t="s">
        <v>172</v>
      </c>
      <c r="AT290" s="201" t="s">
        <v>136</v>
      </c>
      <c r="AU290" s="201" t="s">
        <v>85</v>
      </c>
      <c r="AY290" s="17" t="s">
        <v>133</v>
      </c>
      <c r="BE290" s="202">
        <f>IF(O290="základní",K290,0)</f>
        <v>0</v>
      </c>
      <c r="BF290" s="202">
        <f>IF(O290="snížená",K290,0)</f>
        <v>0</v>
      </c>
      <c r="BG290" s="202">
        <f>IF(O290="zákl. přenesená",K290,0)</f>
        <v>0</v>
      </c>
      <c r="BH290" s="202">
        <f>IF(O290="sníž. přenesená",K290,0)</f>
        <v>0</v>
      </c>
      <c r="BI290" s="202">
        <f>IF(O290="nulová",K290,0)</f>
        <v>0</v>
      </c>
      <c r="BJ290" s="17" t="s">
        <v>83</v>
      </c>
      <c r="BK290" s="202">
        <f>ROUND(P290*H290,2)</f>
        <v>0</v>
      </c>
      <c r="BL290" s="17" t="s">
        <v>172</v>
      </c>
      <c r="BM290" s="201" t="s">
        <v>401</v>
      </c>
    </row>
    <row r="291" spans="1:65" s="2" customFormat="1" ht="19.5">
      <c r="A291" s="34"/>
      <c r="B291" s="35"/>
      <c r="C291" s="36"/>
      <c r="D291" s="203" t="s">
        <v>142</v>
      </c>
      <c r="E291" s="36"/>
      <c r="F291" s="204" t="s">
        <v>400</v>
      </c>
      <c r="G291" s="36"/>
      <c r="H291" s="36"/>
      <c r="I291" s="205"/>
      <c r="J291" s="205"/>
      <c r="K291" s="36"/>
      <c r="L291" s="36"/>
      <c r="M291" s="39"/>
      <c r="N291" s="206"/>
      <c r="O291" s="207"/>
      <c r="P291" s="71"/>
      <c r="Q291" s="71"/>
      <c r="R291" s="71"/>
      <c r="S291" s="71"/>
      <c r="T291" s="71"/>
      <c r="U291" s="71"/>
      <c r="V291" s="71"/>
      <c r="W291" s="71"/>
      <c r="X291" s="72"/>
      <c r="Y291" s="34"/>
      <c r="Z291" s="34"/>
      <c r="AA291" s="34"/>
      <c r="AB291" s="34"/>
      <c r="AC291" s="34"/>
      <c r="AD291" s="34"/>
      <c r="AE291" s="34"/>
      <c r="AT291" s="17" t="s">
        <v>142</v>
      </c>
      <c r="AU291" s="17" t="s">
        <v>85</v>
      </c>
    </row>
    <row r="292" spans="1:65" s="2" customFormat="1" ht="37.9" customHeight="1">
      <c r="A292" s="34"/>
      <c r="B292" s="35"/>
      <c r="C292" s="230" t="s">
        <v>280</v>
      </c>
      <c r="D292" s="230" t="s">
        <v>402</v>
      </c>
      <c r="E292" s="231" t="s">
        <v>403</v>
      </c>
      <c r="F292" s="232" t="s">
        <v>404</v>
      </c>
      <c r="G292" s="233" t="s">
        <v>176</v>
      </c>
      <c r="H292" s="234">
        <v>17</v>
      </c>
      <c r="I292" s="235"/>
      <c r="J292" s="236"/>
      <c r="K292" s="237">
        <f>ROUND(P292*H292,2)</f>
        <v>0</v>
      </c>
      <c r="L292" s="232" t="s">
        <v>1</v>
      </c>
      <c r="M292" s="238"/>
      <c r="N292" s="239" t="s">
        <v>1</v>
      </c>
      <c r="O292" s="197" t="s">
        <v>39</v>
      </c>
      <c r="P292" s="198">
        <f>I292+J292</f>
        <v>0</v>
      </c>
      <c r="Q292" s="198">
        <f>ROUND(I292*H292,2)</f>
        <v>0</v>
      </c>
      <c r="R292" s="198">
        <f>ROUND(J292*H292,2)</f>
        <v>0</v>
      </c>
      <c r="S292" s="71"/>
      <c r="T292" s="199">
        <f>S292*H292</f>
        <v>0</v>
      </c>
      <c r="U292" s="199">
        <v>0</v>
      </c>
      <c r="V292" s="199">
        <f>U292*H292</f>
        <v>0</v>
      </c>
      <c r="W292" s="199">
        <v>0</v>
      </c>
      <c r="X292" s="200">
        <f>W292*H292</f>
        <v>0</v>
      </c>
      <c r="Y292" s="34"/>
      <c r="Z292" s="34"/>
      <c r="AA292" s="34"/>
      <c r="AB292" s="34"/>
      <c r="AC292" s="34"/>
      <c r="AD292" s="34"/>
      <c r="AE292" s="34"/>
      <c r="AR292" s="201" t="s">
        <v>198</v>
      </c>
      <c r="AT292" s="201" t="s">
        <v>402</v>
      </c>
      <c r="AU292" s="201" t="s">
        <v>85</v>
      </c>
      <c r="AY292" s="17" t="s">
        <v>133</v>
      </c>
      <c r="BE292" s="202">
        <f>IF(O292="základní",K292,0)</f>
        <v>0</v>
      </c>
      <c r="BF292" s="202">
        <f>IF(O292="snížená",K292,0)</f>
        <v>0</v>
      </c>
      <c r="BG292" s="202">
        <f>IF(O292="zákl. přenesená",K292,0)</f>
        <v>0</v>
      </c>
      <c r="BH292" s="202">
        <f>IF(O292="sníž. přenesená",K292,0)</f>
        <v>0</v>
      </c>
      <c r="BI292" s="202">
        <f>IF(O292="nulová",K292,0)</f>
        <v>0</v>
      </c>
      <c r="BJ292" s="17" t="s">
        <v>83</v>
      </c>
      <c r="BK292" s="202">
        <f>ROUND(P292*H292,2)</f>
        <v>0</v>
      </c>
      <c r="BL292" s="17" t="s">
        <v>172</v>
      </c>
      <c r="BM292" s="201" t="s">
        <v>405</v>
      </c>
    </row>
    <row r="293" spans="1:65" s="2" customFormat="1" ht="19.5">
      <c r="A293" s="34"/>
      <c r="B293" s="35"/>
      <c r="C293" s="36"/>
      <c r="D293" s="203" t="s">
        <v>142</v>
      </c>
      <c r="E293" s="36"/>
      <c r="F293" s="204" t="s">
        <v>404</v>
      </c>
      <c r="G293" s="36"/>
      <c r="H293" s="36"/>
      <c r="I293" s="205"/>
      <c r="J293" s="205"/>
      <c r="K293" s="36"/>
      <c r="L293" s="36"/>
      <c r="M293" s="39"/>
      <c r="N293" s="206"/>
      <c r="O293" s="207"/>
      <c r="P293" s="71"/>
      <c r="Q293" s="71"/>
      <c r="R293" s="71"/>
      <c r="S293" s="71"/>
      <c r="T293" s="71"/>
      <c r="U293" s="71"/>
      <c r="V293" s="71"/>
      <c r="W293" s="71"/>
      <c r="X293" s="72"/>
      <c r="Y293" s="34"/>
      <c r="Z293" s="34"/>
      <c r="AA293" s="34"/>
      <c r="AB293" s="34"/>
      <c r="AC293" s="34"/>
      <c r="AD293" s="34"/>
      <c r="AE293" s="34"/>
      <c r="AT293" s="17" t="s">
        <v>142</v>
      </c>
      <c r="AU293" s="17" t="s">
        <v>85</v>
      </c>
    </row>
    <row r="294" spans="1:65" s="2" customFormat="1" ht="24.2" customHeight="1">
      <c r="A294" s="34"/>
      <c r="B294" s="35"/>
      <c r="C294" s="189" t="s">
        <v>406</v>
      </c>
      <c r="D294" s="189" t="s">
        <v>136</v>
      </c>
      <c r="E294" s="190" t="s">
        <v>407</v>
      </c>
      <c r="F294" s="191" t="s">
        <v>408</v>
      </c>
      <c r="G294" s="192" t="s">
        <v>176</v>
      </c>
      <c r="H294" s="193">
        <v>13</v>
      </c>
      <c r="I294" s="194"/>
      <c r="J294" s="194"/>
      <c r="K294" s="195">
        <f>ROUND(P294*H294,2)</f>
        <v>0</v>
      </c>
      <c r="L294" s="191" t="s">
        <v>140</v>
      </c>
      <c r="M294" s="39"/>
      <c r="N294" s="196" t="s">
        <v>1</v>
      </c>
      <c r="O294" s="197" t="s">
        <v>39</v>
      </c>
      <c r="P294" s="198">
        <f>I294+J294</f>
        <v>0</v>
      </c>
      <c r="Q294" s="198">
        <f>ROUND(I294*H294,2)</f>
        <v>0</v>
      </c>
      <c r="R294" s="198">
        <f>ROUND(J294*H294,2)</f>
        <v>0</v>
      </c>
      <c r="S294" s="71"/>
      <c r="T294" s="199">
        <f>S294*H294</f>
        <v>0</v>
      </c>
      <c r="U294" s="199">
        <v>0</v>
      </c>
      <c r="V294" s="199">
        <f>U294*H294</f>
        <v>0</v>
      </c>
      <c r="W294" s="199">
        <v>0</v>
      </c>
      <c r="X294" s="200">
        <f>W294*H294</f>
        <v>0</v>
      </c>
      <c r="Y294" s="34"/>
      <c r="Z294" s="34"/>
      <c r="AA294" s="34"/>
      <c r="AB294" s="34"/>
      <c r="AC294" s="34"/>
      <c r="AD294" s="34"/>
      <c r="AE294" s="34"/>
      <c r="AR294" s="201" t="s">
        <v>172</v>
      </c>
      <c r="AT294" s="201" t="s">
        <v>136</v>
      </c>
      <c r="AU294" s="201" t="s">
        <v>85</v>
      </c>
      <c r="AY294" s="17" t="s">
        <v>133</v>
      </c>
      <c r="BE294" s="202">
        <f>IF(O294="základní",K294,0)</f>
        <v>0</v>
      </c>
      <c r="BF294" s="202">
        <f>IF(O294="snížená",K294,0)</f>
        <v>0</v>
      </c>
      <c r="BG294" s="202">
        <f>IF(O294="zákl. přenesená",K294,0)</f>
        <v>0</v>
      </c>
      <c r="BH294" s="202">
        <f>IF(O294="sníž. přenesená",K294,0)</f>
        <v>0</v>
      </c>
      <c r="BI294" s="202">
        <f>IF(O294="nulová",K294,0)</f>
        <v>0</v>
      </c>
      <c r="BJ294" s="17" t="s">
        <v>83</v>
      </c>
      <c r="BK294" s="202">
        <f>ROUND(P294*H294,2)</f>
        <v>0</v>
      </c>
      <c r="BL294" s="17" t="s">
        <v>172</v>
      </c>
      <c r="BM294" s="201" t="s">
        <v>409</v>
      </c>
    </row>
    <row r="295" spans="1:65" s="2" customFormat="1" ht="19.5">
      <c r="A295" s="34"/>
      <c r="B295" s="35"/>
      <c r="C295" s="36"/>
      <c r="D295" s="203" t="s">
        <v>142</v>
      </c>
      <c r="E295" s="36"/>
      <c r="F295" s="204" t="s">
        <v>408</v>
      </c>
      <c r="G295" s="36"/>
      <c r="H295" s="36"/>
      <c r="I295" s="205"/>
      <c r="J295" s="205"/>
      <c r="K295" s="36"/>
      <c r="L295" s="36"/>
      <c r="M295" s="39"/>
      <c r="N295" s="206"/>
      <c r="O295" s="207"/>
      <c r="P295" s="71"/>
      <c r="Q295" s="71"/>
      <c r="R295" s="71"/>
      <c r="S295" s="71"/>
      <c r="T295" s="71"/>
      <c r="U295" s="71"/>
      <c r="V295" s="71"/>
      <c r="W295" s="71"/>
      <c r="X295" s="72"/>
      <c r="Y295" s="34"/>
      <c r="Z295" s="34"/>
      <c r="AA295" s="34"/>
      <c r="AB295" s="34"/>
      <c r="AC295" s="34"/>
      <c r="AD295" s="34"/>
      <c r="AE295" s="34"/>
      <c r="AT295" s="17" t="s">
        <v>142</v>
      </c>
      <c r="AU295" s="17" t="s">
        <v>85</v>
      </c>
    </row>
    <row r="296" spans="1:65" s="2" customFormat="1" ht="37.9" customHeight="1">
      <c r="A296" s="34"/>
      <c r="B296" s="35"/>
      <c r="C296" s="230" t="s">
        <v>284</v>
      </c>
      <c r="D296" s="230" t="s">
        <v>402</v>
      </c>
      <c r="E296" s="231" t="s">
        <v>410</v>
      </c>
      <c r="F296" s="232" t="s">
        <v>411</v>
      </c>
      <c r="G296" s="233" t="s">
        <v>176</v>
      </c>
      <c r="H296" s="234">
        <v>13</v>
      </c>
      <c r="I296" s="235"/>
      <c r="J296" s="236"/>
      <c r="K296" s="237">
        <f>ROUND(P296*H296,2)</f>
        <v>0</v>
      </c>
      <c r="L296" s="232" t="s">
        <v>1</v>
      </c>
      <c r="M296" s="238"/>
      <c r="N296" s="239" t="s">
        <v>1</v>
      </c>
      <c r="O296" s="197" t="s">
        <v>39</v>
      </c>
      <c r="P296" s="198">
        <f>I296+J296</f>
        <v>0</v>
      </c>
      <c r="Q296" s="198">
        <f>ROUND(I296*H296,2)</f>
        <v>0</v>
      </c>
      <c r="R296" s="198">
        <f>ROUND(J296*H296,2)</f>
        <v>0</v>
      </c>
      <c r="S296" s="71"/>
      <c r="T296" s="199">
        <f>S296*H296</f>
        <v>0</v>
      </c>
      <c r="U296" s="199">
        <v>0</v>
      </c>
      <c r="V296" s="199">
        <f>U296*H296</f>
        <v>0</v>
      </c>
      <c r="W296" s="199">
        <v>0</v>
      </c>
      <c r="X296" s="200">
        <f>W296*H296</f>
        <v>0</v>
      </c>
      <c r="Y296" s="34"/>
      <c r="Z296" s="34"/>
      <c r="AA296" s="34"/>
      <c r="AB296" s="34"/>
      <c r="AC296" s="34"/>
      <c r="AD296" s="34"/>
      <c r="AE296" s="34"/>
      <c r="AR296" s="201" t="s">
        <v>198</v>
      </c>
      <c r="AT296" s="201" t="s">
        <v>402</v>
      </c>
      <c r="AU296" s="201" t="s">
        <v>85</v>
      </c>
      <c r="AY296" s="17" t="s">
        <v>133</v>
      </c>
      <c r="BE296" s="202">
        <f>IF(O296="základní",K296,0)</f>
        <v>0</v>
      </c>
      <c r="BF296" s="202">
        <f>IF(O296="snížená",K296,0)</f>
        <v>0</v>
      </c>
      <c r="BG296" s="202">
        <f>IF(O296="zákl. přenesená",K296,0)</f>
        <v>0</v>
      </c>
      <c r="BH296" s="202">
        <f>IF(O296="sníž. přenesená",K296,0)</f>
        <v>0</v>
      </c>
      <c r="BI296" s="202">
        <f>IF(O296="nulová",K296,0)</f>
        <v>0</v>
      </c>
      <c r="BJ296" s="17" t="s">
        <v>83</v>
      </c>
      <c r="BK296" s="202">
        <f>ROUND(P296*H296,2)</f>
        <v>0</v>
      </c>
      <c r="BL296" s="17" t="s">
        <v>172</v>
      </c>
      <c r="BM296" s="201" t="s">
        <v>412</v>
      </c>
    </row>
    <row r="297" spans="1:65" s="2" customFormat="1" ht="19.5">
      <c r="A297" s="34"/>
      <c r="B297" s="35"/>
      <c r="C297" s="36"/>
      <c r="D297" s="203" t="s">
        <v>142</v>
      </c>
      <c r="E297" s="36"/>
      <c r="F297" s="204" t="s">
        <v>411</v>
      </c>
      <c r="G297" s="36"/>
      <c r="H297" s="36"/>
      <c r="I297" s="205"/>
      <c r="J297" s="205"/>
      <c r="K297" s="36"/>
      <c r="L297" s="36"/>
      <c r="M297" s="39"/>
      <c r="N297" s="206"/>
      <c r="O297" s="207"/>
      <c r="P297" s="71"/>
      <c r="Q297" s="71"/>
      <c r="R297" s="71"/>
      <c r="S297" s="71"/>
      <c r="T297" s="71"/>
      <c r="U297" s="71"/>
      <c r="V297" s="71"/>
      <c r="W297" s="71"/>
      <c r="X297" s="72"/>
      <c r="Y297" s="34"/>
      <c r="Z297" s="34"/>
      <c r="AA297" s="34"/>
      <c r="AB297" s="34"/>
      <c r="AC297" s="34"/>
      <c r="AD297" s="34"/>
      <c r="AE297" s="34"/>
      <c r="AT297" s="17" t="s">
        <v>142</v>
      </c>
      <c r="AU297" s="17" t="s">
        <v>85</v>
      </c>
    </row>
    <row r="298" spans="1:65" s="2" customFormat="1" ht="24">
      <c r="A298" s="34"/>
      <c r="B298" s="35"/>
      <c r="C298" s="189" t="s">
        <v>413</v>
      </c>
      <c r="D298" s="189" t="s">
        <v>136</v>
      </c>
      <c r="E298" s="190" t="s">
        <v>414</v>
      </c>
      <c r="F298" s="191" t="s">
        <v>415</v>
      </c>
      <c r="G298" s="192" t="s">
        <v>416</v>
      </c>
      <c r="H298" s="193">
        <v>44</v>
      </c>
      <c r="I298" s="194"/>
      <c r="J298" s="194"/>
      <c r="K298" s="195">
        <f>ROUND(P298*H298,2)</f>
        <v>0</v>
      </c>
      <c r="L298" s="191" t="s">
        <v>140</v>
      </c>
      <c r="M298" s="39"/>
      <c r="N298" s="196" t="s">
        <v>1</v>
      </c>
      <c r="O298" s="197" t="s">
        <v>39</v>
      </c>
      <c r="P298" s="198">
        <f>I298+J298</f>
        <v>0</v>
      </c>
      <c r="Q298" s="198">
        <f>ROUND(I298*H298,2)</f>
        <v>0</v>
      </c>
      <c r="R298" s="198">
        <f>ROUND(J298*H298,2)</f>
        <v>0</v>
      </c>
      <c r="S298" s="71"/>
      <c r="T298" s="199">
        <f>S298*H298</f>
        <v>0</v>
      </c>
      <c r="U298" s="199">
        <v>0</v>
      </c>
      <c r="V298" s="199">
        <f>U298*H298</f>
        <v>0</v>
      </c>
      <c r="W298" s="199">
        <v>0</v>
      </c>
      <c r="X298" s="200">
        <f>W298*H298</f>
        <v>0</v>
      </c>
      <c r="Y298" s="34"/>
      <c r="Z298" s="34"/>
      <c r="AA298" s="34"/>
      <c r="AB298" s="34"/>
      <c r="AC298" s="34"/>
      <c r="AD298" s="34"/>
      <c r="AE298" s="34"/>
      <c r="AR298" s="201" t="s">
        <v>172</v>
      </c>
      <c r="AT298" s="201" t="s">
        <v>136</v>
      </c>
      <c r="AU298" s="201" t="s">
        <v>85</v>
      </c>
      <c r="AY298" s="17" t="s">
        <v>133</v>
      </c>
      <c r="BE298" s="202">
        <f>IF(O298="základní",K298,0)</f>
        <v>0</v>
      </c>
      <c r="BF298" s="202">
        <f>IF(O298="snížená",K298,0)</f>
        <v>0</v>
      </c>
      <c r="BG298" s="202">
        <f>IF(O298="zákl. přenesená",K298,0)</f>
        <v>0</v>
      </c>
      <c r="BH298" s="202">
        <f>IF(O298="sníž. přenesená",K298,0)</f>
        <v>0</v>
      </c>
      <c r="BI298" s="202">
        <f>IF(O298="nulová",K298,0)</f>
        <v>0</v>
      </c>
      <c r="BJ298" s="17" t="s">
        <v>83</v>
      </c>
      <c r="BK298" s="202">
        <f>ROUND(P298*H298,2)</f>
        <v>0</v>
      </c>
      <c r="BL298" s="17" t="s">
        <v>172</v>
      </c>
      <c r="BM298" s="201" t="s">
        <v>417</v>
      </c>
    </row>
    <row r="299" spans="1:65" s="2" customFormat="1" ht="11.25">
      <c r="A299" s="34"/>
      <c r="B299" s="35"/>
      <c r="C299" s="36"/>
      <c r="D299" s="203" t="s">
        <v>142</v>
      </c>
      <c r="E299" s="36"/>
      <c r="F299" s="204" t="s">
        <v>415</v>
      </c>
      <c r="G299" s="36"/>
      <c r="H299" s="36"/>
      <c r="I299" s="205"/>
      <c r="J299" s="205"/>
      <c r="K299" s="36"/>
      <c r="L299" s="36"/>
      <c r="M299" s="39"/>
      <c r="N299" s="206"/>
      <c r="O299" s="207"/>
      <c r="P299" s="71"/>
      <c r="Q299" s="71"/>
      <c r="R299" s="71"/>
      <c r="S299" s="71"/>
      <c r="T299" s="71"/>
      <c r="U299" s="71"/>
      <c r="V299" s="71"/>
      <c r="W299" s="71"/>
      <c r="X299" s="72"/>
      <c r="Y299" s="34"/>
      <c r="Z299" s="34"/>
      <c r="AA299" s="34"/>
      <c r="AB299" s="34"/>
      <c r="AC299" s="34"/>
      <c r="AD299" s="34"/>
      <c r="AE299" s="34"/>
      <c r="AT299" s="17" t="s">
        <v>142</v>
      </c>
      <c r="AU299" s="17" t="s">
        <v>85</v>
      </c>
    </row>
    <row r="300" spans="1:65" s="2" customFormat="1" ht="24.2" customHeight="1">
      <c r="A300" s="34"/>
      <c r="B300" s="35"/>
      <c r="C300" s="189" t="s">
        <v>287</v>
      </c>
      <c r="D300" s="189" t="s">
        <v>136</v>
      </c>
      <c r="E300" s="190" t="s">
        <v>418</v>
      </c>
      <c r="F300" s="191" t="s">
        <v>419</v>
      </c>
      <c r="G300" s="192" t="s">
        <v>416</v>
      </c>
      <c r="H300" s="193">
        <v>4</v>
      </c>
      <c r="I300" s="194"/>
      <c r="J300" s="194"/>
      <c r="K300" s="195">
        <f>ROUND(P300*H300,2)</f>
        <v>0</v>
      </c>
      <c r="L300" s="191" t="s">
        <v>140</v>
      </c>
      <c r="M300" s="39"/>
      <c r="N300" s="196" t="s">
        <v>1</v>
      </c>
      <c r="O300" s="197" t="s">
        <v>39</v>
      </c>
      <c r="P300" s="198">
        <f>I300+J300</f>
        <v>0</v>
      </c>
      <c r="Q300" s="198">
        <f>ROUND(I300*H300,2)</f>
        <v>0</v>
      </c>
      <c r="R300" s="198">
        <f>ROUND(J300*H300,2)</f>
        <v>0</v>
      </c>
      <c r="S300" s="71"/>
      <c r="T300" s="199">
        <f>S300*H300</f>
        <v>0</v>
      </c>
      <c r="U300" s="199">
        <v>0</v>
      </c>
      <c r="V300" s="199">
        <f>U300*H300</f>
        <v>0</v>
      </c>
      <c r="W300" s="199">
        <v>0</v>
      </c>
      <c r="X300" s="200">
        <f>W300*H300</f>
        <v>0</v>
      </c>
      <c r="Y300" s="34"/>
      <c r="Z300" s="34"/>
      <c r="AA300" s="34"/>
      <c r="AB300" s="34"/>
      <c r="AC300" s="34"/>
      <c r="AD300" s="34"/>
      <c r="AE300" s="34"/>
      <c r="AR300" s="201" t="s">
        <v>172</v>
      </c>
      <c r="AT300" s="201" t="s">
        <v>136</v>
      </c>
      <c r="AU300" s="201" t="s">
        <v>85</v>
      </c>
      <c r="AY300" s="17" t="s">
        <v>133</v>
      </c>
      <c r="BE300" s="202">
        <f>IF(O300="základní",K300,0)</f>
        <v>0</v>
      </c>
      <c r="BF300" s="202">
        <f>IF(O300="snížená",K300,0)</f>
        <v>0</v>
      </c>
      <c r="BG300" s="202">
        <f>IF(O300="zákl. přenesená",K300,0)</f>
        <v>0</v>
      </c>
      <c r="BH300" s="202">
        <f>IF(O300="sníž. přenesená",K300,0)</f>
        <v>0</v>
      </c>
      <c r="BI300" s="202">
        <f>IF(O300="nulová",K300,0)</f>
        <v>0</v>
      </c>
      <c r="BJ300" s="17" t="s">
        <v>83</v>
      </c>
      <c r="BK300" s="202">
        <f>ROUND(P300*H300,2)</f>
        <v>0</v>
      </c>
      <c r="BL300" s="17" t="s">
        <v>172</v>
      </c>
      <c r="BM300" s="201" t="s">
        <v>420</v>
      </c>
    </row>
    <row r="301" spans="1:65" s="2" customFormat="1" ht="19.5">
      <c r="A301" s="34"/>
      <c r="B301" s="35"/>
      <c r="C301" s="36"/>
      <c r="D301" s="203" t="s">
        <v>142</v>
      </c>
      <c r="E301" s="36"/>
      <c r="F301" s="204" t="s">
        <v>419</v>
      </c>
      <c r="G301" s="36"/>
      <c r="H301" s="36"/>
      <c r="I301" s="205"/>
      <c r="J301" s="205"/>
      <c r="K301" s="36"/>
      <c r="L301" s="36"/>
      <c r="M301" s="39"/>
      <c r="N301" s="206"/>
      <c r="O301" s="207"/>
      <c r="P301" s="71"/>
      <c r="Q301" s="71"/>
      <c r="R301" s="71"/>
      <c r="S301" s="71"/>
      <c r="T301" s="71"/>
      <c r="U301" s="71"/>
      <c r="V301" s="71"/>
      <c r="W301" s="71"/>
      <c r="X301" s="72"/>
      <c r="Y301" s="34"/>
      <c r="Z301" s="34"/>
      <c r="AA301" s="34"/>
      <c r="AB301" s="34"/>
      <c r="AC301" s="34"/>
      <c r="AD301" s="34"/>
      <c r="AE301" s="34"/>
      <c r="AT301" s="17" t="s">
        <v>142</v>
      </c>
      <c r="AU301" s="17" t="s">
        <v>85</v>
      </c>
    </row>
    <row r="302" spans="1:65" s="2" customFormat="1" ht="24.2" customHeight="1">
      <c r="A302" s="34"/>
      <c r="B302" s="35"/>
      <c r="C302" s="189" t="s">
        <v>421</v>
      </c>
      <c r="D302" s="189" t="s">
        <v>136</v>
      </c>
      <c r="E302" s="190" t="s">
        <v>422</v>
      </c>
      <c r="F302" s="191" t="s">
        <v>423</v>
      </c>
      <c r="G302" s="192" t="s">
        <v>416</v>
      </c>
      <c r="H302" s="193">
        <v>5</v>
      </c>
      <c r="I302" s="194"/>
      <c r="J302" s="194"/>
      <c r="K302" s="195">
        <f>ROUND(P302*H302,2)</f>
        <v>0</v>
      </c>
      <c r="L302" s="191" t="s">
        <v>140</v>
      </c>
      <c r="M302" s="39"/>
      <c r="N302" s="196" t="s">
        <v>1</v>
      </c>
      <c r="O302" s="197" t="s">
        <v>39</v>
      </c>
      <c r="P302" s="198">
        <f>I302+J302</f>
        <v>0</v>
      </c>
      <c r="Q302" s="198">
        <f>ROUND(I302*H302,2)</f>
        <v>0</v>
      </c>
      <c r="R302" s="198">
        <f>ROUND(J302*H302,2)</f>
        <v>0</v>
      </c>
      <c r="S302" s="71"/>
      <c r="T302" s="199">
        <f>S302*H302</f>
        <v>0</v>
      </c>
      <c r="U302" s="199">
        <v>0</v>
      </c>
      <c r="V302" s="199">
        <f>U302*H302</f>
        <v>0</v>
      </c>
      <c r="W302" s="199">
        <v>0</v>
      </c>
      <c r="X302" s="200">
        <f>W302*H302</f>
        <v>0</v>
      </c>
      <c r="Y302" s="34"/>
      <c r="Z302" s="34"/>
      <c r="AA302" s="34"/>
      <c r="AB302" s="34"/>
      <c r="AC302" s="34"/>
      <c r="AD302" s="34"/>
      <c r="AE302" s="34"/>
      <c r="AR302" s="201" t="s">
        <v>172</v>
      </c>
      <c r="AT302" s="201" t="s">
        <v>136</v>
      </c>
      <c r="AU302" s="201" t="s">
        <v>85</v>
      </c>
      <c r="AY302" s="17" t="s">
        <v>133</v>
      </c>
      <c r="BE302" s="202">
        <f>IF(O302="základní",K302,0)</f>
        <v>0</v>
      </c>
      <c r="BF302" s="202">
        <f>IF(O302="snížená",K302,0)</f>
        <v>0</v>
      </c>
      <c r="BG302" s="202">
        <f>IF(O302="zákl. přenesená",K302,0)</f>
        <v>0</v>
      </c>
      <c r="BH302" s="202">
        <f>IF(O302="sníž. přenesená",K302,0)</f>
        <v>0</v>
      </c>
      <c r="BI302" s="202">
        <f>IF(O302="nulová",K302,0)</f>
        <v>0</v>
      </c>
      <c r="BJ302" s="17" t="s">
        <v>83</v>
      </c>
      <c r="BK302" s="202">
        <f>ROUND(P302*H302,2)</f>
        <v>0</v>
      </c>
      <c r="BL302" s="17" t="s">
        <v>172</v>
      </c>
      <c r="BM302" s="201" t="s">
        <v>424</v>
      </c>
    </row>
    <row r="303" spans="1:65" s="2" customFormat="1" ht="19.5">
      <c r="A303" s="34"/>
      <c r="B303" s="35"/>
      <c r="C303" s="36"/>
      <c r="D303" s="203" t="s">
        <v>142</v>
      </c>
      <c r="E303" s="36"/>
      <c r="F303" s="204" t="s">
        <v>423</v>
      </c>
      <c r="G303" s="36"/>
      <c r="H303" s="36"/>
      <c r="I303" s="205"/>
      <c r="J303" s="205"/>
      <c r="K303" s="36"/>
      <c r="L303" s="36"/>
      <c r="M303" s="39"/>
      <c r="N303" s="206"/>
      <c r="O303" s="207"/>
      <c r="P303" s="71"/>
      <c r="Q303" s="71"/>
      <c r="R303" s="71"/>
      <c r="S303" s="71"/>
      <c r="T303" s="71"/>
      <c r="U303" s="71"/>
      <c r="V303" s="71"/>
      <c r="W303" s="71"/>
      <c r="X303" s="72"/>
      <c r="Y303" s="34"/>
      <c r="Z303" s="34"/>
      <c r="AA303" s="34"/>
      <c r="AB303" s="34"/>
      <c r="AC303" s="34"/>
      <c r="AD303" s="34"/>
      <c r="AE303" s="34"/>
      <c r="AT303" s="17" t="s">
        <v>142</v>
      </c>
      <c r="AU303" s="17" t="s">
        <v>85</v>
      </c>
    </row>
    <row r="304" spans="1:65" s="2" customFormat="1" ht="24.2" customHeight="1">
      <c r="A304" s="34"/>
      <c r="B304" s="35"/>
      <c r="C304" s="189" t="s">
        <v>291</v>
      </c>
      <c r="D304" s="189" t="s">
        <v>136</v>
      </c>
      <c r="E304" s="190" t="s">
        <v>425</v>
      </c>
      <c r="F304" s="191" t="s">
        <v>426</v>
      </c>
      <c r="G304" s="192" t="s">
        <v>416</v>
      </c>
      <c r="H304" s="193">
        <v>6</v>
      </c>
      <c r="I304" s="194"/>
      <c r="J304" s="194"/>
      <c r="K304" s="195">
        <f>ROUND(P304*H304,2)</f>
        <v>0</v>
      </c>
      <c r="L304" s="191" t="s">
        <v>140</v>
      </c>
      <c r="M304" s="39"/>
      <c r="N304" s="196" t="s">
        <v>1</v>
      </c>
      <c r="O304" s="197" t="s">
        <v>39</v>
      </c>
      <c r="P304" s="198">
        <f>I304+J304</f>
        <v>0</v>
      </c>
      <c r="Q304" s="198">
        <f>ROUND(I304*H304,2)</f>
        <v>0</v>
      </c>
      <c r="R304" s="198">
        <f>ROUND(J304*H304,2)</f>
        <v>0</v>
      </c>
      <c r="S304" s="71"/>
      <c r="T304" s="199">
        <f>S304*H304</f>
        <v>0</v>
      </c>
      <c r="U304" s="199">
        <v>0</v>
      </c>
      <c r="V304" s="199">
        <f>U304*H304</f>
        <v>0</v>
      </c>
      <c r="W304" s="199">
        <v>0</v>
      </c>
      <c r="X304" s="200">
        <f>W304*H304</f>
        <v>0</v>
      </c>
      <c r="Y304" s="34"/>
      <c r="Z304" s="34"/>
      <c r="AA304" s="34"/>
      <c r="AB304" s="34"/>
      <c r="AC304" s="34"/>
      <c r="AD304" s="34"/>
      <c r="AE304" s="34"/>
      <c r="AR304" s="201" t="s">
        <v>172</v>
      </c>
      <c r="AT304" s="201" t="s">
        <v>136</v>
      </c>
      <c r="AU304" s="201" t="s">
        <v>85</v>
      </c>
      <c r="AY304" s="17" t="s">
        <v>133</v>
      </c>
      <c r="BE304" s="202">
        <f>IF(O304="základní",K304,0)</f>
        <v>0</v>
      </c>
      <c r="BF304" s="202">
        <f>IF(O304="snížená",K304,0)</f>
        <v>0</v>
      </c>
      <c r="BG304" s="202">
        <f>IF(O304="zákl. přenesená",K304,0)</f>
        <v>0</v>
      </c>
      <c r="BH304" s="202">
        <f>IF(O304="sníž. přenesená",K304,0)</f>
        <v>0</v>
      </c>
      <c r="BI304" s="202">
        <f>IF(O304="nulová",K304,0)</f>
        <v>0</v>
      </c>
      <c r="BJ304" s="17" t="s">
        <v>83</v>
      </c>
      <c r="BK304" s="202">
        <f>ROUND(P304*H304,2)</f>
        <v>0</v>
      </c>
      <c r="BL304" s="17" t="s">
        <v>172</v>
      </c>
      <c r="BM304" s="201" t="s">
        <v>427</v>
      </c>
    </row>
    <row r="305" spans="1:65" s="2" customFormat="1" ht="19.5">
      <c r="A305" s="34"/>
      <c r="B305" s="35"/>
      <c r="C305" s="36"/>
      <c r="D305" s="203" t="s">
        <v>142</v>
      </c>
      <c r="E305" s="36"/>
      <c r="F305" s="204" t="s">
        <v>426</v>
      </c>
      <c r="G305" s="36"/>
      <c r="H305" s="36"/>
      <c r="I305" s="205"/>
      <c r="J305" s="205"/>
      <c r="K305" s="36"/>
      <c r="L305" s="36"/>
      <c r="M305" s="39"/>
      <c r="N305" s="206"/>
      <c r="O305" s="207"/>
      <c r="P305" s="71"/>
      <c r="Q305" s="71"/>
      <c r="R305" s="71"/>
      <c r="S305" s="71"/>
      <c r="T305" s="71"/>
      <c r="U305" s="71"/>
      <c r="V305" s="71"/>
      <c r="W305" s="71"/>
      <c r="X305" s="72"/>
      <c r="Y305" s="34"/>
      <c r="Z305" s="34"/>
      <c r="AA305" s="34"/>
      <c r="AB305" s="34"/>
      <c r="AC305" s="34"/>
      <c r="AD305" s="34"/>
      <c r="AE305" s="34"/>
      <c r="AT305" s="17" t="s">
        <v>142</v>
      </c>
      <c r="AU305" s="17" t="s">
        <v>85</v>
      </c>
    </row>
    <row r="306" spans="1:65" s="2" customFormat="1" ht="24.2" customHeight="1">
      <c r="A306" s="34"/>
      <c r="B306" s="35"/>
      <c r="C306" s="189" t="s">
        <v>428</v>
      </c>
      <c r="D306" s="189" t="s">
        <v>136</v>
      </c>
      <c r="E306" s="190" t="s">
        <v>429</v>
      </c>
      <c r="F306" s="191" t="s">
        <v>430</v>
      </c>
      <c r="G306" s="192" t="s">
        <v>416</v>
      </c>
      <c r="H306" s="193">
        <v>9</v>
      </c>
      <c r="I306" s="194"/>
      <c r="J306" s="194"/>
      <c r="K306" s="195">
        <f>ROUND(P306*H306,2)</f>
        <v>0</v>
      </c>
      <c r="L306" s="191" t="s">
        <v>140</v>
      </c>
      <c r="M306" s="39"/>
      <c r="N306" s="196" t="s">
        <v>1</v>
      </c>
      <c r="O306" s="197" t="s">
        <v>39</v>
      </c>
      <c r="P306" s="198">
        <f>I306+J306</f>
        <v>0</v>
      </c>
      <c r="Q306" s="198">
        <f>ROUND(I306*H306,2)</f>
        <v>0</v>
      </c>
      <c r="R306" s="198">
        <f>ROUND(J306*H306,2)</f>
        <v>0</v>
      </c>
      <c r="S306" s="71"/>
      <c r="T306" s="199">
        <f>S306*H306</f>
        <v>0</v>
      </c>
      <c r="U306" s="199">
        <v>0</v>
      </c>
      <c r="V306" s="199">
        <f>U306*H306</f>
        <v>0</v>
      </c>
      <c r="W306" s="199">
        <v>0</v>
      </c>
      <c r="X306" s="200">
        <f>W306*H306</f>
        <v>0</v>
      </c>
      <c r="Y306" s="34"/>
      <c r="Z306" s="34"/>
      <c r="AA306" s="34"/>
      <c r="AB306" s="34"/>
      <c r="AC306" s="34"/>
      <c r="AD306" s="34"/>
      <c r="AE306" s="34"/>
      <c r="AR306" s="201" t="s">
        <v>172</v>
      </c>
      <c r="AT306" s="201" t="s">
        <v>136</v>
      </c>
      <c r="AU306" s="201" t="s">
        <v>85</v>
      </c>
      <c r="AY306" s="17" t="s">
        <v>133</v>
      </c>
      <c r="BE306" s="202">
        <f>IF(O306="základní",K306,0)</f>
        <v>0</v>
      </c>
      <c r="BF306" s="202">
        <f>IF(O306="snížená",K306,0)</f>
        <v>0</v>
      </c>
      <c r="BG306" s="202">
        <f>IF(O306="zákl. přenesená",K306,0)</f>
        <v>0</v>
      </c>
      <c r="BH306" s="202">
        <f>IF(O306="sníž. přenesená",K306,0)</f>
        <v>0</v>
      </c>
      <c r="BI306" s="202">
        <f>IF(O306="nulová",K306,0)</f>
        <v>0</v>
      </c>
      <c r="BJ306" s="17" t="s">
        <v>83</v>
      </c>
      <c r="BK306" s="202">
        <f>ROUND(P306*H306,2)</f>
        <v>0</v>
      </c>
      <c r="BL306" s="17" t="s">
        <v>172</v>
      </c>
      <c r="BM306" s="201" t="s">
        <v>431</v>
      </c>
    </row>
    <row r="307" spans="1:65" s="2" customFormat="1" ht="19.5">
      <c r="A307" s="34"/>
      <c r="B307" s="35"/>
      <c r="C307" s="36"/>
      <c r="D307" s="203" t="s">
        <v>142</v>
      </c>
      <c r="E307" s="36"/>
      <c r="F307" s="204" t="s">
        <v>430</v>
      </c>
      <c r="G307" s="36"/>
      <c r="H307" s="36"/>
      <c r="I307" s="205"/>
      <c r="J307" s="205"/>
      <c r="K307" s="36"/>
      <c r="L307" s="36"/>
      <c r="M307" s="39"/>
      <c r="N307" s="206"/>
      <c r="O307" s="207"/>
      <c r="P307" s="71"/>
      <c r="Q307" s="71"/>
      <c r="R307" s="71"/>
      <c r="S307" s="71"/>
      <c r="T307" s="71"/>
      <c r="U307" s="71"/>
      <c r="V307" s="71"/>
      <c r="W307" s="71"/>
      <c r="X307" s="72"/>
      <c r="Y307" s="34"/>
      <c r="Z307" s="34"/>
      <c r="AA307" s="34"/>
      <c r="AB307" s="34"/>
      <c r="AC307" s="34"/>
      <c r="AD307" s="34"/>
      <c r="AE307" s="34"/>
      <c r="AT307" s="17" t="s">
        <v>142</v>
      </c>
      <c r="AU307" s="17" t="s">
        <v>85</v>
      </c>
    </row>
    <row r="308" spans="1:65" s="2" customFormat="1" ht="24.2" customHeight="1">
      <c r="A308" s="34"/>
      <c r="B308" s="35"/>
      <c r="C308" s="189" t="s">
        <v>294</v>
      </c>
      <c r="D308" s="189" t="s">
        <v>136</v>
      </c>
      <c r="E308" s="190" t="s">
        <v>432</v>
      </c>
      <c r="F308" s="191" t="s">
        <v>433</v>
      </c>
      <c r="G308" s="192" t="s">
        <v>416</v>
      </c>
      <c r="H308" s="193">
        <v>1</v>
      </c>
      <c r="I308" s="194"/>
      <c r="J308" s="194"/>
      <c r="K308" s="195">
        <f>ROUND(P308*H308,2)</f>
        <v>0</v>
      </c>
      <c r="L308" s="191" t="s">
        <v>140</v>
      </c>
      <c r="M308" s="39"/>
      <c r="N308" s="196" t="s">
        <v>1</v>
      </c>
      <c r="O308" s="197" t="s">
        <v>39</v>
      </c>
      <c r="P308" s="198">
        <f>I308+J308</f>
        <v>0</v>
      </c>
      <c r="Q308" s="198">
        <f>ROUND(I308*H308,2)</f>
        <v>0</v>
      </c>
      <c r="R308" s="198">
        <f>ROUND(J308*H308,2)</f>
        <v>0</v>
      </c>
      <c r="S308" s="71"/>
      <c r="T308" s="199">
        <f>S308*H308</f>
        <v>0</v>
      </c>
      <c r="U308" s="199">
        <v>0</v>
      </c>
      <c r="V308" s="199">
        <f>U308*H308</f>
        <v>0</v>
      </c>
      <c r="W308" s="199">
        <v>0</v>
      </c>
      <c r="X308" s="200">
        <f>W308*H308</f>
        <v>0</v>
      </c>
      <c r="Y308" s="34"/>
      <c r="Z308" s="34"/>
      <c r="AA308" s="34"/>
      <c r="AB308" s="34"/>
      <c r="AC308" s="34"/>
      <c r="AD308" s="34"/>
      <c r="AE308" s="34"/>
      <c r="AR308" s="201" t="s">
        <v>172</v>
      </c>
      <c r="AT308" s="201" t="s">
        <v>136</v>
      </c>
      <c r="AU308" s="201" t="s">
        <v>85</v>
      </c>
      <c r="AY308" s="17" t="s">
        <v>133</v>
      </c>
      <c r="BE308" s="202">
        <f>IF(O308="základní",K308,0)</f>
        <v>0</v>
      </c>
      <c r="BF308" s="202">
        <f>IF(O308="snížená",K308,0)</f>
        <v>0</v>
      </c>
      <c r="BG308" s="202">
        <f>IF(O308="zákl. přenesená",K308,0)</f>
        <v>0</v>
      </c>
      <c r="BH308" s="202">
        <f>IF(O308="sníž. přenesená",K308,0)</f>
        <v>0</v>
      </c>
      <c r="BI308" s="202">
        <f>IF(O308="nulová",K308,0)</f>
        <v>0</v>
      </c>
      <c r="BJ308" s="17" t="s">
        <v>83</v>
      </c>
      <c r="BK308" s="202">
        <f>ROUND(P308*H308,2)</f>
        <v>0</v>
      </c>
      <c r="BL308" s="17" t="s">
        <v>172</v>
      </c>
      <c r="BM308" s="201" t="s">
        <v>434</v>
      </c>
    </row>
    <row r="309" spans="1:65" s="2" customFormat="1" ht="11.25">
      <c r="A309" s="34"/>
      <c r="B309" s="35"/>
      <c r="C309" s="36"/>
      <c r="D309" s="203" t="s">
        <v>142</v>
      </c>
      <c r="E309" s="36"/>
      <c r="F309" s="204" t="s">
        <v>433</v>
      </c>
      <c r="G309" s="36"/>
      <c r="H309" s="36"/>
      <c r="I309" s="205"/>
      <c r="J309" s="205"/>
      <c r="K309" s="36"/>
      <c r="L309" s="36"/>
      <c r="M309" s="39"/>
      <c r="N309" s="206"/>
      <c r="O309" s="207"/>
      <c r="P309" s="71"/>
      <c r="Q309" s="71"/>
      <c r="R309" s="71"/>
      <c r="S309" s="71"/>
      <c r="T309" s="71"/>
      <c r="U309" s="71"/>
      <c r="V309" s="71"/>
      <c r="W309" s="71"/>
      <c r="X309" s="72"/>
      <c r="Y309" s="34"/>
      <c r="Z309" s="34"/>
      <c r="AA309" s="34"/>
      <c r="AB309" s="34"/>
      <c r="AC309" s="34"/>
      <c r="AD309" s="34"/>
      <c r="AE309" s="34"/>
      <c r="AT309" s="17" t="s">
        <v>142</v>
      </c>
      <c r="AU309" s="17" t="s">
        <v>85</v>
      </c>
    </row>
    <row r="310" spans="1:65" s="2" customFormat="1" ht="24.2" customHeight="1">
      <c r="A310" s="34"/>
      <c r="B310" s="35"/>
      <c r="C310" s="189" t="s">
        <v>435</v>
      </c>
      <c r="D310" s="189" t="s">
        <v>136</v>
      </c>
      <c r="E310" s="190" t="s">
        <v>436</v>
      </c>
      <c r="F310" s="191" t="s">
        <v>437</v>
      </c>
      <c r="G310" s="192" t="s">
        <v>176</v>
      </c>
      <c r="H310" s="193">
        <v>2</v>
      </c>
      <c r="I310" s="194"/>
      <c r="J310" s="194"/>
      <c r="K310" s="195">
        <f>ROUND(P310*H310,2)</f>
        <v>0</v>
      </c>
      <c r="L310" s="191" t="s">
        <v>140</v>
      </c>
      <c r="M310" s="39"/>
      <c r="N310" s="196" t="s">
        <v>1</v>
      </c>
      <c r="O310" s="197" t="s">
        <v>39</v>
      </c>
      <c r="P310" s="198">
        <f>I310+J310</f>
        <v>0</v>
      </c>
      <c r="Q310" s="198">
        <f>ROUND(I310*H310,2)</f>
        <v>0</v>
      </c>
      <c r="R310" s="198">
        <f>ROUND(J310*H310,2)</f>
        <v>0</v>
      </c>
      <c r="S310" s="71"/>
      <c r="T310" s="199">
        <f>S310*H310</f>
        <v>0</v>
      </c>
      <c r="U310" s="199">
        <v>0</v>
      </c>
      <c r="V310" s="199">
        <f>U310*H310</f>
        <v>0</v>
      </c>
      <c r="W310" s="199">
        <v>0</v>
      </c>
      <c r="X310" s="200">
        <f>W310*H310</f>
        <v>0</v>
      </c>
      <c r="Y310" s="34"/>
      <c r="Z310" s="34"/>
      <c r="AA310" s="34"/>
      <c r="AB310" s="34"/>
      <c r="AC310" s="34"/>
      <c r="AD310" s="34"/>
      <c r="AE310" s="34"/>
      <c r="AR310" s="201" t="s">
        <v>172</v>
      </c>
      <c r="AT310" s="201" t="s">
        <v>136</v>
      </c>
      <c r="AU310" s="201" t="s">
        <v>85</v>
      </c>
      <c r="AY310" s="17" t="s">
        <v>133</v>
      </c>
      <c r="BE310" s="202">
        <f>IF(O310="základní",K310,0)</f>
        <v>0</v>
      </c>
      <c r="BF310" s="202">
        <f>IF(O310="snížená",K310,0)</f>
        <v>0</v>
      </c>
      <c r="BG310" s="202">
        <f>IF(O310="zákl. přenesená",K310,0)</f>
        <v>0</v>
      </c>
      <c r="BH310" s="202">
        <f>IF(O310="sníž. přenesená",K310,0)</f>
        <v>0</v>
      </c>
      <c r="BI310" s="202">
        <f>IF(O310="nulová",K310,0)</f>
        <v>0</v>
      </c>
      <c r="BJ310" s="17" t="s">
        <v>83</v>
      </c>
      <c r="BK310" s="202">
        <f>ROUND(P310*H310,2)</f>
        <v>0</v>
      </c>
      <c r="BL310" s="17" t="s">
        <v>172</v>
      </c>
      <c r="BM310" s="201" t="s">
        <v>438</v>
      </c>
    </row>
    <row r="311" spans="1:65" s="2" customFormat="1" ht="19.5">
      <c r="A311" s="34"/>
      <c r="B311" s="35"/>
      <c r="C311" s="36"/>
      <c r="D311" s="203" t="s">
        <v>142</v>
      </c>
      <c r="E311" s="36"/>
      <c r="F311" s="204" t="s">
        <v>437</v>
      </c>
      <c r="G311" s="36"/>
      <c r="H311" s="36"/>
      <c r="I311" s="205"/>
      <c r="J311" s="205"/>
      <c r="K311" s="36"/>
      <c r="L311" s="36"/>
      <c r="M311" s="39"/>
      <c r="N311" s="206"/>
      <c r="O311" s="207"/>
      <c r="P311" s="71"/>
      <c r="Q311" s="71"/>
      <c r="R311" s="71"/>
      <c r="S311" s="71"/>
      <c r="T311" s="71"/>
      <c r="U311" s="71"/>
      <c r="V311" s="71"/>
      <c r="W311" s="71"/>
      <c r="X311" s="72"/>
      <c r="Y311" s="34"/>
      <c r="Z311" s="34"/>
      <c r="AA311" s="34"/>
      <c r="AB311" s="34"/>
      <c r="AC311" s="34"/>
      <c r="AD311" s="34"/>
      <c r="AE311" s="34"/>
      <c r="AT311" s="17" t="s">
        <v>142</v>
      </c>
      <c r="AU311" s="17" t="s">
        <v>85</v>
      </c>
    </row>
    <row r="312" spans="1:65" s="2" customFormat="1" ht="37.9" customHeight="1">
      <c r="A312" s="34"/>
      <c r="B312" s="35"/>
      <c r="C312" s="189" t="s">
        <v>296</v>
      </c>
      <c r="D312" s="189" t="s">
        <v>136</v>
      </c>
      <c r="E312" s="190" t="s">
        <v>439</v>
      </c>
      <c r="F312" s="191" t="s">
        <v>440</v>
      </c>
      <c r="G312" s="192" t="s">
        <v>139</v>
      </c>
      <c r="H312" s="193">
        <v>9</v>
      </c>
      <c r="I312" s="194"/>
      <c r="J312" s="194"/>
      <c r="K312" s="195">
        <f>ROUND(P312*H312,2)</f>
        <v>0</v>
      </c>
      <c r="L312" s="191" t="s">
        <v>140</v>
      </c>
      <c r="M312" s="39"/>
      <c r="N312" s="196" t="s">
        <v>1</v>
      </c>
      <c r="O312" s="197" t="s">
        <v>39</v>
      </c>
      <c r="P312" s="198">
        <f>I312+J312</f>
        <v>0</v>
      </c>
      <c r="Q312" s="198">
        <f>ROUND(I312*H312,2)</f>
        <v>0</v>
      </c>
      <c r="R312" s="198">
        <f>ROUND(J312*H312,2)</f>
        <v>0</v>
      </c>
      <c r="S312" s="71"/>
      <c r="T312" s="199">
        <f>S312*H312</f>
        <v>0</v>
      </c>
      <c r="U312" s="199">
        <v>0</v>
      </c>
      <c r="V312" s="199">
        <f>U312*H312</f>
        <v>0</v>
      </c>
      <c r="W312" s="199">
        <v>0</v>
      </c>
      <c r="X312" s="200">
        <f>W312*H312</f>
        <v>0</v>
      </c>
      <c r="Y312" s="34"/>
      <c r="Z312" s="34"/>
      <c r="AA312" s="34"/>
      <c r="AB312" s="34"/>
      <c r="AC312" s="34"/>
      <c r="AD312" s="34"/>
      <c r="AE312" s="34"/>
      <c r="AR312" s="201" t="s">
        <v>172</v>
      </c>
      <c r="AT312" s="201" t="s">
        <v>136</v>
      </c>
      <c r="AU312" s="201" t="s">
        <v>85</v>
      </c>
      <c r="AY312" s="17" t="s">
        <v>133</v>
      </c>
      <c r="BE312" s="202">
        <f>IF(O312="základní",K312,0)</f>
        <v>0</v>
      </c>
      <c r="BF312" s="202">
        <f>IF(O312="snížená",K312,0)</f>
        <v>0</v>
      </c>
      <c r="BG312" s="202">
        <f>IF(O312="zákl. přenesená",K312,0)</f>
        <v>0</v>
      </c>
      <c r="BH312" s="202">
        <f>IF(O312="sníž. přenesená",K312,0)</f>
        <v>0</v>
      </c>
      <c r="BI312" s="202">
        <f>IF(O312="nulová",K312,0)</f>
        <v>0</v>
      </c>
      <c r="BJ312" s="17" t="s">
        <v>83</v>
      </c>
      <c r="BK312" s="202">
        <f>ROUND(P312*H312,2)</f>
        <v>0</v>
      </c>
      <c r="BL312" s="17" t="s">
        <v>172</v>
      </c>
      <c r="BM312" s="201" t="s">
        <v>441</v>
      </c>
    </row>
    <row r="313" spans="1:65" s="2" customFormat="1" ht="29.25">
      <c r="A313" s="34"/>
      <c r="B313" s="35"/>
      <c r="C313" s="36"/>
      <c r="D313" s="203" t="s">
        <v>142</v>
      </c>
      <c r="E313" s="36"/>
      <c r="F313" s="204" t="s">
        <v>440</v>
      </c>
      <c r="G313" s="36"/>
      <c r="H313" s="36"/>
      <c r="I313" s="205"/>
      <c r="J313" s="205"/>
      <c r="K313" s="36"/>
      <c r="L313" s="36"/>
      <c r="M313" s="39"/>
      <c r="N313" s="206"/>
      <c r="O313" s="207"/>
      <c r="P313" s="71"/>
      <c r="Q313" s="71"/>
      <c r="R313" s="71"/>
      <c r="S313" s="71"/>
      <c r="T313" s="71"/>
      <c r="U313" s="71"/>
      <c r="V313" s="71"/>
      <c r="W313" s="71"/>
      <c r="X313" s="72"/>
      <c r="Y313" s="34"/>
      <c r="Z313" s="34"/>
      <c r="AA313" s="34"/>
      <c r="AB313" s="34"/>
      <c r="AC313" s="34"/>
      <c r="AD313" s="34"/>
      <c r="AE313" s="34"/>
      <c r="AT313" s="17" t="s">
        <v>142</v>
      </c>
      <c r="AU313" s="17" t="s">
        <v>85</v>
      </c>
    </row>
    <row r="314" spans="1:65" s="2" customFormat="1" ht="37.9" customHeight="1">
      <c r="A314" s="34"/>
      <c r="B314" s="35"/>
      <c r="C314" s="189" t="s">
        <v>442</v>
      </c>
      <c r="D314" s="189" t="s">
        <v>136</v>
      </c>
      <c r="E314" s="190" t="s">
        <v>443</v>
      </c>
      <c r="F314" s="191" t="s">
        <v>444</v>
      </c>
      <c r="G314" s="192" t="s">
        <v>139</v>
      </c>
      <c r="H314" s="193">
        <v>9</v>
      </c>
      <c r="I314" s="194"/>
      <c r="J314" s="194"/>
      <c r="K314" s="195">
        <f>ROUND(P314*H314,2)</f>
        <v>0</v>
      </c>
      <c r="L314" s="191" t="s">
        <v>140</v>
      </c>
      <c r="M314" s="39"/>
      <c r="N314" s="196" t="s">
        <v>1</v>
      </c>
      <c r="O314" s="197" t="s">
        <v>39</v>
      </c>
      <c r="P314" s="198">
        <f>I314+J314</f>
        <v>0</v>
      </c>
      <c r="Q314" s="198">
        <f>ROUND(I314*H314,2)</f>
        <v>0</v>
      </c>
      <c r="R314" s="198">
        <f>ROUND(J314*H314,2)</f>
        <v>0</v>
      </c>
      <c r="S314" s="71"/>
      <c r="T314" s="199">
        <f>S314*H314</f>
        <v>0</v>
      </c>
      <c r="U314" s="199">
        <v>0</v>
      </c>
      <c r="V314" s="199">
        <f>U314*H314</f>
        <v>0</v>
      </c>
      <c r="W314" s="199">
        <v>0</v>
      </c>
      <c r="X314" s="200">
        <f>W314*H314</f>
        <v>0</v>
      </c>
      <c r="Y314" s="34"/>
      <c r="Z314" s="34"/>
      <c r="AA314" s="34"/>
      <c r="AB314" s="34"/>
      <c r="AC314" s="34"/>
      <c r="AD314" s="34"/>
      <c r="AE314" s="34"/>
      <c r="AR314" s="201" t="s">
        <v>172</v>
      </c>
      <c r="AT314" s="201" t="s">
        <v>136</v>
      </c>
      <c r="AU314" s="201" t="s">
        <v>85</v>
      </c>
      <c r="AY314" s="17" t="s">
        <v>133</v>
      </c>
      <c r="BE314" s="202">
        <f>IF(O314="základní",K314,0)</f>
        <v>0</v>
      </c>
      <c r="BF314" s="202">
        <f>IF(O314="snížená",K314,0)</f>
        <v>0</v>
      </c>
      <c r="BG314" s="202">
        <f>IF(O314="zákl. přenesená",K314,0)</f>
        <v>0</v>
      </c>
      <c r="BH314" s="202">
        <f>IF(O314="sníž. přenesená",K314,0)</f>
        <v>0</v>
      </c>
      <c r="BI314" s="202">
        <f>IF(O314="nulová",K314,0)</f>
        <v>0</v>
      </c>
      <c r="BJ314" s="17" t="s">
        <v>83</v>
      </c>
      <c r="BK314" s="202">
        <f>ROUND(P314*H314,2)</f>
        <v>0</v>
      </c>
      <c r="BL314" s="17" t="s">
        <v>172</v>
      </c>
      <c r="BM314" s="201" t="s">
        <v>445</v>
      </c>
    </row>
    <row r="315" spans="1:65" s="2" customFormat="1" ht="19.5">
      <c r="A315" s="34"/>
      <c r="B315" s="35"/>
      <c r="C315" s="36"/>
      <c r="D315" s="203" t="s">
        <v>142</v>
      </c>
      <c r="E315" s="36"/>
      <c r="F315" s="204" t="s">
        <v>444</v>
      </c>
      <c r="G315" s="36"/>
      <c r="H315" s="36"/>
      <c r="I315" s="205"/>
      <c r="J315" s="205"/>
      <c r="K315" s="36"/>
      <c r="L315" s="36"/>
      <c r="M315" s="39"/>
      <c r="N315" s="206"/>
      <c r="O315" s="207"/>
      <c r="P315" s="71"/>
      <c r="Q315" s="71"/>
      <c r="R315" s="71"/>
      <c r="S315" s="71"/>
      <c r="T315" s="71"/>
      <c r="U315" s="71"/>
      <c r="V315" s="71"/>
      <c r="W315" s="71"/>
      <c r="X315" s="72"/>
      <c r="Y315" s="34"/>
      <c r="Z315" s="34"/>
      <c r="AA315" s="34"/>
      <c r="AB315" s="34"/>
      <c r="AC315" s="34"/>
      <c r="AD315" s="34"/>
      <c r="AE315" s="34"/>
      <c r="AT315" s="17" t="s">
        <v>142</v>
      </c>
      <c r="AU315" s="17" t="s">
        <v>85</v>
      </c>
    </row>
    <row r="316" spans="1:65" s="2" customFormat="1" ht="37.9" customHeight="1">
      <c r="A316" s="34"/>
      <c r="B316" s="35"/>
      <c r="C316" s="189" t="s">
        <v>297</v>
      </c>
      <c r="D316" s="189" t="s">
        <v>136</v>
      </c>
      <c r="E316" s="190" t="s">
        <v>446</v>
      </c>
      <c r="F316" s="191" t="s">
        <v>447</v>
      </c>
      <c r="G316" s="192" t="s">
        <v>139</v>
      </c>
      <c r="H316" s="193">
        <v>311</v>
      </c>
      <c r="I316" s="194"/>
      <c r="J316" s="194"/>
      <c r="K316" s="195">
        <f>ROUND(P316*H316,2)</f>
        <v>0</v>
      </c>
      <c r="L316" s="191" t="s">
        <v>140</v>
      </c>
      <c r="M316" s="39"/>
      <c r="N316" s="196" t="s">
        <v>1</v>
      </c>
      <c r="O316" s="197" t="s">
        <v>39</v>
      </c>
      <c r="P316" s="198">
        <f>I316+J316</f>
        <v>0</v>
      </c>
      <c r="Q316" s="198">
        <f>ROUND(I316*H316,2)</f>
        <v>0</v>
      </c>
      <c r="R316" s="198">
        <f>ROUND(J316*H316,2)</f>
        <v>0</v>
      </c>
      <c r="S316" s="71"/>
      <c r="T316" s="199">
        <f>S316*H316</f>
        <v>0</v>
      </c>
      <c r="U316" s="199">
        <v>0</v>
      </c>
      <c r="V316" s="199">
        <f>U316*H316</f>
        <v>0</v>
      </c>
      <c r="W316" s="199">
        <v>0</v>
      </c>
      <c r="X316" s="200">
        <f>W316*H316</f>
        <v>0</v>
      </c>
      <c r="Y316" s="34"/>
      <c r="Z316" s="34"/>
      <c r="AA316" s="34"/>
      <c r="AB316" s="34"/>
      <c r="AC316" s="34"/>
      <c r="AD316" s="34"/>
      <c r="AE316" s="34"/>
      <c r="AR316" s="201" t="s">
        <v>172</v>
      </c>
      <c r="AT316" s="201" t="s">
        <v>136</v>
      </c>
      <c r="AU316" s="201" t="s">
        <v>85</v>
      </c>
      <c r="AY316" s="17" t="s">
        <v>133</v>
      </c>
      <c r="BE316" s="202">
        <f>IF(O316="základní",K316,0)</f>
        <v>0</v>
      </c>
      <c r="BF316" s="202">
        <f>IF(O316="snížená",K316,0)</f>
        <v>0</v>
      </c>
      <c r="BG316" s="202">
        <f>IF(O316="zákl. přenesená",K316,0)</f>
        <v>0</v>
      </c>
      <c r="BH316" s="202">
        <f>IF(O316="sníž. přenesená",K316,0)</f>
        <v>0</v>
      </c>
      <c r="BI316" s="202">
        <f>IF(O316="nulová",K316,0)</f>
        <v>0</v>
      </c>
      <c r="BJ316" s="17" t="s">
        <v>83</v>
      </c>
      <c r="BK316" s="202">
        <f>ROUND(P316*H316,2)</f>
        <v>0</v>
      </c>
      <c r="BL316" s="17" t="s">
        <v>172</v>
      </c>
      <c r="BM316" s="201" t="s">
        <v>448</v>
      </c>
    </row>
    <row r="317" spans="1:65" s="2" customFormat="1" ht="19.5">
      <c r="A317" s="34"/>
      <c r="B317" s="35"/>
      <c r="C317" s="36"/>
      <c r="D317" s="203" t="s">
        <v>142</v>
      </c>
      <c r="E317" s="36"/>
      <c r="F317" s="204" t="s">
        <v>447</v>
      </c>
      <c r="G317" s="36"/>
      <c r="H317" s="36"/>
      <c r="I317" s="205"/>
      <c r="J317" s="205"/>
      <c r="K317" s="36"/>
      <c r="L317" s="36"/>
      <c r="M317" s="39"/>
      <c r="N317" s="206"/>
      <c r="O317" s="207"/>
      <c r="P317" s="71"/>
      <c r="Q317" s="71"/>
      <c r="R317" s="71"/>
      <c r="S317" s="71"/>
      <c r="T317" s="71"/>
      <c r="U317" s="71"/>
      <c r="V317" s="71"/>
      <c r="W317" s="71"/>
      <c r="X317" s="72"/>
      <c r="Y317" s="34"/>
      <c r="Z317" s="34"/>
      <c r="AA317" s="34"/>
      <c r="AB317" s="34"/>
      <c r="AC317" s="34"/>
      <c r="AD317" s="34"/>
      <c r="AE317" s="34"/>
      <c r="AT317" s="17" t="s">
        <v>142</v>
      </c>
      <c r="AU317" s="17" t="s">
        <v>85</v>
      </c>
    </row>
    <row r="318" spans="1:65" s="2" customFormat="1" ht="37.9" customHeight="1">
      <c r="A318" s="34"/>
      <c r="B318" s="35"/>
      <c r="C318" s="189" t="s">
        <v>449</v>
      </c>
      <c r="D318" s="189" t="s">
        <v>136</v>
      </c>
      <c r="E318" s="190" t="s">
        <v>450</v>
      </c>
      <c r="F318" s="191" t="s">
        <v>451</v>
      </c>
      <c r="G318" s="192" t="s">
        <v>139</v>
      </c>
      <c r="H318" s="193">
        <v>122</v>
      </c>
      <c r="I318" s="194"/>
      <c r="J318" s="194"/>
      <c r="K318" s="195">
        <f>ROUND(P318*H318,2)</f>
        <v>0</v>
      </c>
      <c r="L318" s="191" t="s">
        <v>140</v>
      </c>
      <c r="M318" s="39"/>
      <c r="N318" s="196" t="s">
        <v>1</v>
      </c>
      <c r="O318" s="197" t="s">
        <v>39</v>
      </c>
      <c r="P318" s="198">
        <f>I318+J318</f>
        <v>0</v>
      </c>
      <c r="Q318" s="198">
        <f>ROUND(I318*H318,2)</f>
        <v>0</v>
      </c>
      <c r="R318" s="198">
        <f>ROUND(J318*H318,2)</f>
        <v>0</v>
      </c>
      <c r="S318" s="71"/>
      <c r="T318" s="199">
        <f>S318*H318</f>
        <v>0</v>
      </c>
      <c r="U318" s="199">
        <v>0</v>
      </c>
      <c r="V318" s="199">
        <f>U318*H318</f>
        <v>0</v>
      </c>
      <c r="W318" s="199">
        <v>0</v>
      </c>
      <c r="X318" s="200">
        <f>W318*H318</f>
        <v>0</v>
      </c>
      <c r="Y318" s="34"/>
      <c r="Z318" s="34"/>
      <c r="AA318" s="34"/>
      <c r="AB318" s="34"/>
      <c r="AC318" s="34"/>
      <c r="AD318" s="34"/>
      <c r="AE318" s="34"/>
      <c r="AR318" s="201" t="s">
        <v>172</v>
      </c>
      <c r="AT318" s="201" t="s">
        <v>136</v>
      </c>
      <c r="AU318" s="201" t="s">
        <v>85</v>
      </c>
      <c r="AY318" s="17" t="s">
        <v>133</v>
      </c>
      <c r="BE318" s="202">
        <f>IF(O318="základní",K318,0)</f>
        <v>0</v>
      </c>
      <c r="BF318" s="202">
        <f>IF(O318="snížená",K318,0)</f>
        <v>0</v>
      </c>
      <c r="BG318" s="202">
        <f>IF(O318="zákl. přenesená",K318,0)</f>
        <v>0</v>
      </c>
      <c r="BH318" s="202">
        <f>IF(O318="sníž. přenesená",K318,0)</f>
        <v>0</v>
      </c>
      <c r="BI318" s="202">
        <f>IF(O318="nulová",K318,0)</f>
        <v>0</v>
      </c>
      <c r="BJ318" s="17" t="s">
        <v>83</v>
      </c>
      <c r="BK318" s="202">
        <f>ROUND(P318*H318,2)</f>
        <v>0</v>
      </c>
      <c r="BL318" s="17" t="s">
        <v>172</v>
      </c>
      <c r="BM318" s="201" t="s">
        <v>452</v>
      </c>
    </row>
    <row r="319" spans="1:65" s="2" customFormat="1" ht="19.5">
      <c r="A319" s="34"/>
      <c r="B319" s="35"/>
      <c r="C319" s="36"/>
      <c r="D319" s="203" t="s">
        <v>142</v>
      </c>
      <c r="E319" s="36"/>
      <c r="F319" s="204" t="s">
        <v>451</v>
      </c>
      <c r="G319" s="36"/>
      <c r="H319" s="36"/>
      <c r="I319" s="205"/>
      <c r="J319" s="205"/>
      <c r="K319" s="36"/>
      <c r="L319" s="36"/>
      <c r="M319" s="39"/>
      <c r="N319" s="206"/>
      <c r="O319" s="207"/>
      <c r="P319" s="71"/>
      <c r="Q319" s="71"/>
      <c r="R319" s="71"/>
      <c r="S319" s="71"/>
      <c r="T319" s="71"/>
      <c r="U319" s="71"/>
      <c r="V319" s="71"/>
      <c r="W319" s="71"/>
      <c r="X319" s="72"/>
      <c r="Y319" s="34"/>
      <c r="Z319" s="34"/>
      <c r="AA319" s="34"/>
      <c r="AB319" s="34"/>
      <c r="AC319" s="34"/>
      <c r="AD319" s="34"/>
      <c r="AE319" s="34"/>
      <c r="AT319" s="17" t="s">
        <v>142</v>
      </c>
      <c r="AU319" s="17" t="s">
        <v>85</v>
      </c>
    </row>
    <row r="320" spans="1:65" s="2" customFormat="1" ht="37.9" customHeight="1">
      <c r="A320" s="34"/>
      <c r="B320" s="35"/>
      <c r="C320" s="189" t="s">
        <v>299</v>
      </c>
      <c r="D320" s="189" t="s">
        <v>136</v>
      </c>
      <c r="E320" s="190" t="s">
        <v>453</v>
      </c>
      <c r="F320" s="191" t="s">
        <v>454</v>
      </c>
      <c r="G320" s="192" t="s">
        <v>139</v>
      </c>
      <c r="H320" s="193">
        <v>78</v>
      </c>
      <c r="I320" s="194"/>
      <c r="J320" s="194"/>
      <c r="K320" s="195">
        <f>ROUND(P320*H320,2)</f>
        <v>0</v>
      </c>
      <c r="L320" s="191" t="s">
        <v>140</v>
      </c>
      <c r="M320" s="39"/>
      <c r="N320" s="196" t="s">
        <v>1</v>
      </c>
      <c r="O320" s="197" t="s">
        <v>39</v>
      </c>
      <c r="P320" s="198">
        <f>I320+J320</f>
        <v>0</v>
      </c>
      <c r="Q320" s="198">
        <f>ROUND(I320*H320,2)</f>
        <v>0</v>
      </c>
      <c r="R320" s="198">
        <f>ROUND(J320*H320,2)</f>
        <v>0</v>
      </c>
      <c r="S320" s="71"/>
      <c r="T320" s="199">
        <f>S320*H320</f>
        <v>0</v>
      </c>
      <c r="U320" s="199">
        <v>0</v>
      </c>
      <c r="V320" s="199">
        <f>U320*H320</f>
        <v>0</v>
      </c>
      <c r="W320" s="199">
        <v>0</v>
      </c>
      <c r="X320" s="200">
        <f>W320*H320</f>
        <v>0</v>
      </c>
      <c r="Y320" s="34"/>
      <c r="Z320" s="34"/>
      <c r="AA320" s="34"/>
      <c r="AB320" s="34"/>
      <c r="AC320" s="34"/>
      <c r="AD320" s="34"/>
      <c r="AE320" s="34"/>
      <c r="AR320" s="201" t="s">
        <v>172</v>
      </c>
      <c r="AT320" s="201" t="s">
        <v>136</v>
      </c>
      <c r="AU320" s="201" t="s">
        <v>85</v>
      </c>
      <c r="AY320" s="17" t="s">
        <v>133</v>
      </c>
      <c r="BE320" s="202">
        <f>IF(O320="základní",K320,0)</f>
        <v>0</v>
      </c>
      <c r="BF320" s="202">
        <f>IF(O320="snížená",K320,0)</f>
        <v>0</v>
      </c>
      <c r="BG320" s="202">
        <f>IF(O320="zákl. přenesená",K320,0)</f>
        <v>0</v>
      </c>
      <c r="BH320" s="202">
        <f>IF(O320="sníž. přenesená",K320,0)</f>
        <v>0</v>
      </c>
      <c r="BI320" s="202">
        <f>IF(O320="nulová",K320,0)</f>
        <v>0</v>
      </c>
      <c r="BJ320" s="17" t="s">
        <v>83</v>
      </c>
      <c r="BK320" s="202">
        <f>ROUND(P320*H320,2)</f>
        <v>0</v>
      </c>
      <c r="BL320" s="17" t="s">
        <v>172</v>
      </c>
      <c r="BM320" s="201" t="s">
        <v>455</v>
      </c>
    </row>
    <row r="321" spans="1:65" s="2" customFormat="1" ht="19.5">
      <c r="A321" s="34"/>
      <c r="B321" s="35"/>
      <c r="C321" s="36"/>
      <c r="D321" s="203" t="s">
        <v>142</v>
      </c>
      <c r="E321" s="36"/>
      <c r="F321" s="204" t="s">
        <v>454</v>
      </c>
      <c r="G321" s="36"/>
      <c r="H321" s="36"/>
      <c r="I321" s="205"/>
      <c r="J321" s="205"/>
      <c r="K321" s="36"/>
      <c r="L321" s="36"/>
      <c r="M321" s="39"/>
      <c r="N321" s="206"/>
      <c r="O321" s="207"/>
      <c r="P321" s="71"/>
      <c r="Q321" s="71"/>
      <c r="R321" s="71"/>
      <c r="S321" s="71"/>
      <c r="T321" s="71"/>
      <c r="U321" s="71"/>
      <c r="V321" s="71"/>
      <c r="W321" s="71"/>
      <c r="X321" s="72"/>
      <c r="Y321" s="34"/>
      <c r="Z321" s="34"/>
      <c r="AA321" s="34"/>
      <c r="AB321" s="34"/>
      <c r="AC321" s="34"/>
      <c r="AD321" s="34"/>
      <c r="AE321" s="34"/>
      <c r="AT321" s="17" t="s">
        <v>142</v>
      </c>
      <c r="AU321" s="17" t="s">
        <v>85</v>
      </c>
    </row>
    <row r="322" spans="1:65" s="2" customFormat="1" ht="33" customHeight="1">
      <c r="A322" s="34"/>
      <c r="B322" s="35"/>
      <c r="C322" s="189" t="s">
        <v>456</v>
      </c>
      <c r="D322" s="189" t="s">
        <v>136</v>
      </c>
      <c r="E322" s="190" t="s">
        <v>457</v>
      </c>
      <c r="F322" s="191" t="s">
        <v>458</v>
      </c>
      <c r="G322" s="192" t="s">
        <v>139</v>
      </c>
      <c r="H322" s="193">
        <v>467</v>
      </c>
      <c r="I322" s="194"/>
      <c r="J322" s="194"/>
      <c r="K322" s="195">
        <f>ROUND(P322*H322,2)</f>
        <v>0</v>
      </c>
      <c r="L322" s="191" t="s">
        <v>140</v>
      </c>
      <c r="M322" s="39"/>
      <c r="N322" s="196" t="s">
        <v>1</v>
      </c>
      <c r="O322" s="197" t="s">
        <v>39</v>
      </c>
      <c r="P322" s="198">
        <f>I322+J322</f>
        <v>0</v>
      </c>
      <c r="Q322" s="198">
        <f>ROUND(I322*H322,2)</f>
        <v>0</v>
      </c>
      <c r="R322" s="198">
        <f>ROUND(J322*H322,2)</f>
        <v>0</v>
      </c>
      <c r="S322" s="71"/>
      <c r="T322" s="199">
        <f>S322*H322</f>
        <v>0</v>
      </c>
      <c r="U322" s="199">
        <v>0</v>
      </c>
      <c r="V322" s="199">
        <f>U322*H322</f>
        <v>0</v>
      </c>
      <c r="W322" s="199">
        <v>0</v>
      </c>
      <c r="X322" s="200">
        <f>W322*H322</f>
        <v>0</v>
      </c>
      <c r="Y322" s="34"/>
      <c r="Z322" s="34"/>
      <c r="AA322" s="34"/>
      <c r="AB322" s="34"/>
      <c r="AC322" s="34"/>
      <c r="AD322" s="34"/>
      <c r="AE322" s="34"/>
      <c r="AR322" s="201" t="s">
        <v>172</v>
      </c>
      <c r="AT322" s="201" t="s">
        <v>136</v>
      </c>
      <c r="AU322" s="201" t="s">
        <v>85</v>
      </c>
      <c r="AY322" s="17" t="s">
        <v>133</v>
      </c>
      <c r="BE322" s="202">
        <f>IF(O322="základní",K322,0)</f>
        <v>0</v>
      </c>
      <c r="BF322" s="202">
        <f>IF(O322="snížená",K322,0)</f>
        <v>0</v>
      </c>
      <c r="BG322" s="202">
        <f>IF(O322="zákl. přenesená",K322,0)</f>
        <v>0</v>
      </c>
      <c r="BH322" s="202">
        <f>IF(O322="sníž. přenesená",K322,0)</f>
        <v>0</v>
      </c>
      <c r="BI322" s="202">
        <f>IF(O322="nulová",K322,0)</f>
        <v>0</v>
      </c>
      <c r="BJ322" s="17" t="s">
        <v>83</v>
      </c>
      <c r="BK322" s="202">
        <f>ROUND(P322*H322,2)</f>
        <v>0</v>
      </c>
      <c r="BL322" s="17" t="s">
        <v>172</v>
      </c>
      <c r="BM322" s="201" t="s">
        <v>459</v>
      </c>
    </row>
    <row r="323" spans="1:65" s="2" customFormat="1" ht="19.5">
      <c r="A323" s="34"/>
      <c r="B323" s="35"/>
      <c r="C323" s="36"/>
      <c r="D323" s="203" t="s">
        <v>142</v>
      </c>
      <c r="E323" s="36"/>
      <c r="F323" s="204" t="s">
        <v>458</v>
      </c>
      <c r="G323" s="36"/>
      <c r="H323" s="36"/>
      <c r="I323" s="205"/>
      <c r="J323" s="205"/>
      <c r="K323" s="36"/>
      <c r="L323" s="36"/>
      <c r="M323" s="39"/>
      <c r="N323" s="206"/>
      <c r="O323" s="207"/>
      <c r="P323" s="71"/>
      <c r="Q323" s="71"/>
      <c r="R323" s="71"/>
      <c r="S323" s="71"/>
      <c r="T323" s="71"/>
      <c r="U323" s="71"/>
      <c r="V323" s="71"/>
      <c r="W323" s="71"/>
      <c r="X323" s="72"/>
      <c r="Y323" s="34"/>
      <c r="Z323" s="34"/>
      <c r="AA323" s="34"/>
      <c r="AB323" s="34"/>
      <c r="AC323" s="34"/>
      <c r="AD323" s="34"/>
      <c r="AE323" s="34"/>
      <c r="AT323" s="17" t="s">
        <v>142</v>
      </c>
      <c r="AU323" s="17" t="s">
        <v>85</v>
      </c>
    </row>
    <row r="324" spans="1:65" s="2" customFormat="1" ht="37.9" customHeight="1">
      <c r="A324" s="34"/>
      <c r="B324" s="35"/>
      <c r="C324" s="189" t="s">
        <v>300</v>
      </c>
      <c r="D324" s="189" t="s">
        <v>136</v>
      </c>
      <c r="E324" s="190" t="s">
        <v>460</v>
      </c>
      <c r="F324" s="191" t="s">
        <v>461</v>
      </c>
      <c r="G324" s="192" t="s">
        <v>139</v>
      </c>
      <c r="H324" s="193">
        <v>180</v>
      </c>
      <c r="I324" s="194"/>
      <c r="J324" s="194"/>
      <c r="K324" s="195">
        <f>ROUND(P324*H324,2)</f>
        <v>0</v>
      </c>
      <c r="L324" s="191" t="s">
        <v>140</v>
      </c>
      <c r="M324" s="39"/>
      <c r="N324" s="196" t="s">
        <v>1</v>
      </c>
      <c r="O324" s="197" t="s">
        <v>39</v>
      </c>
      <c r="P324" s="198">
        <f>I324+J324</f>
        <v>0</v>
      </c>
      <c r="Q324" s="198">
        <f>ROUND(I324*H324,2)</f>
        <v>0</v>
      </c>
      <c r="R324" s="198">
        <f>ROUND(J324*H324,2)</f>
        <v>0</v>
      </c>
      <c r="S324" s="71"/>
      <c r="T324" s="199">
        <f>S324*H324</f>
        <v>0</v>
      </c>
      <c r="U324" s="199">
        <v>0</v>
      </c>
      <c r="V324" s="199">
        <f>U324*H324</f>
        <v>0</v>
      </c>
      <c r="W324" s="199">
        <v>0</v>
      </c>
      <c r="X324" s="200">
        <f>W324*H324</f>
        <v>0</v>
      </c>
      <c r="Y324" s="34"/>
      <c r="Z324" s="34"/>
      <c r="AA324" s="34"/>
      <c r="AB324" s="34"/>
      <c r="AC324" s="34"/>
      <c r="AD324" s="34"/>
      <c r="AE324" s="34"/>
      <c r="AR324" s="201" t="s">
        <v>172</v>
      </c>
      <c r="AT324" s="201" t="s">
        <v>136</v>
      </c>
      <c r="AU324" s="201" t="s">
        <v>85</v>
      </c>
      <c r="AY324" s="17" t="s">
        <v>133</v>
      </c>
      <c r="BE324" s="202">
        <f>IF(O324="základní",K324,0)</f>
        <v>0</v>
      </c>
      <c r="BF324" s="202">
        <f>IF(O324="snížená",K324,0)</f>
        <v>0</v>
      </c>
      <c r="BG324" s="202">
        <f>IF(O324="zákl. přenesená",K324,0)</f>
        <v>0</v>
      </c>
      <c r="BH324" s="202">
        <f>IF(O324="sníž. přenesená",K324,0)</f>
        <v>0</v>
      </c>
      <c r="BI324" s="202">
        <f>IF(O324="nulová",K324,0)</f>
        <v>0</v>
      </c>
      <c r="BJ324" s="17" t="s">
        <v>83</v>
      </c>
      <c r="BK324" s="202">
        <f>ROUND(P324*H324,2)</f>
        <v>0</v>
      </c>
      <c r="BL324" s="17" t="s">
        <v>172</v>
      </c>
      <c r="BM324" s="201" t="s">
        <v>462</v>
      </c>
    </row>
    <row r="325" spans="1:65" s="2" customFormat="1" ht="19.5">
      <c r="A325" s="34"/>
      <c r="B325" s="35"/>
      <c r="C325" s="36"/>
      <c r="D325" s="203" t="s">
        <v>142</v>
      </c>
      <c r="E325" s="36"/>
      <c r="F325" s="204" t="s">
        <v>461</v>
      </c>
      <c r="G325" s="36"/>
      <c r="H325" s="36"/>
      <c r="I325" s="205"/>
      <c r="J325" s="205"/>
      <c r="K325" s="36"/>
      <c r="L325" s="36"/>
      <c r="M325" s="39"/>
      <c r="N325" s="206"/>
      <c r="O325" s="207"/>
      <c r="P325" s="71"/>
      <c r="Q325" s="71"/>
      <c r="R325" s="71"/>
      <c r="S325" s="71"/>
      <c r="T325" s="71"/>
      <c r="U325" s="71"/>
      <c r="V325" s="71"/>
      <c r="W325" s="71"/>
      <c r="X325" s="72"/>
      <c r="Y325" s="34"/>
      <c r="Z325" s="34"/>
      <c r="AA325" s="34"/>
      <c r="AB325" s="34"/>
      <c r="AC325" s="34"/>
      <c r="AD325" s="34"/>
      <c r="AE325" s="34"/>
      <c r="AT325" s="17" t="s">
        <v>142</v>
      </c>
      <c r="AU325" s="17" t="s">
        <v>85</v>
      </c>
    </row>
    <row r="326" spans="1:65" s="2" customFormat="1" ht="37.9" customHeight="1">
      <c r="A326" s="34"/>
      <c r="B326" s="35"/>
      <c r="C326" s="189" t="s">
        <v>463</v>
      </c>
      <c r="D326" s="189" t="s">
        <v>136</v>
      </c>
      <c r="E326" s="190" t="s">
        <v>464</v>
      </c>
      <c r="F326" s="191" t="s">
        <v>465</v>
      </c>
      <c r="G326" s="192" t="s">
        <v>176</v>
      </c>
      <c r="H326" s="193">
        <v>1</v>
      </c>
      <c r="I326" s="194"/>
      <c r="J326" s="194"/>
      <c r="K326" s="195">
        <f>ROUND(P326*H326,2)</f>
        <v>0</v>
      </c>
      <c r="L326" s="191" t="s">
        <v>140</v>
      </c>
      <c r="M326" s="39"/>
      <c r="N326" s="196" t="s">
        <v>1</v>
      </c>
      <c r="O326" s="197" t="s">
        <v>39</v>
      </c>
      <c r="P326" s="198">
        <f>I326+J326</f>
        <v>0</v>
      </c>
      <c r="Q326" s="198">
        <f>ROUND(I326*H326,2)</f>
        <v>0</v>
      </c>
      <c r="R326" s="198">
        <f>ROUND(J326*H326,2)</f>
        <v>0</v>
      </c>
      <c r="S326" s="71"/>
      <c r="T326" s="199">
        <f>S326*H326</f>
        <v>0</v>
      </c>
      <c r="U326" s="199">
        <v>0</v>
      </c>
      <c r="V326" s="199">
        <f>U326*H326</f>
        <v>0</v>
      </c>
      <c r="W326" s="199">
        <v>0</v>
      </c>
      <c r="X326" s="200">
        <f>W326*H326</f>
        <v>0</v>
      </c>
      <c r="Y326" s="34"/>
      <c r="Z326" s="34"/>
      <c r="AA326" s="34"/>
      <c r="AB326" s="34"/>
      <c r="AC326" s="34"/>
      <c r="AD326" s="34"/>
      <c r="AE326" s="34"/>
      <c r="AR326" s="201" t="s">
        <v>172</v>
      </c>
      <c r="AT326" s="201" t="s">
        <v>136</v>
      </c>
      <c r="AU326" s="201" t="s">
        <v>85</v>
      </c>
      <c r="AY326" s="17" t="s">
        <v>133</v>
      </c>
      <c r="BE326" s="202">
        <f>IF(O326="základní",K326,0)</f>
        <v>0</v>
      </c>
      <c r="BF326" s="202">
        <f>IF(O326="snížená",K326,0)</f>
        <v>0</v>
      </c>
      <c r="BG326" s="202">
        <f>IF(O326="zákl. přenesená",K326,0)</f>
        <v>0</v>
      </c>
      <c r="BH326" s="202">
        <f>IF(O326="sníž. přenesená",K326,0)</f>
        <v>0</v>
      </c>
      <c r="BI326" s="202">
        <f>IF(O326="nulová",K326,0)</f>
        <v>0</v>
      </c>
      <c r="BJ326" s="17" t="s">
        <v>83</v>
      </c>
      <c r="BK326" s="202">
        <f>ROUND(P326*H326,2)</f>
        <v>0</v>
      </c>
      <c r="BL326" s="17" t="s">
        <v>172</v>
      </c>
      <c r="BM326" s="201" t="s">
        <v>466</v>
      </c>
    </row>
    <row r="327" spans="1:65" s="2" customFormat="1" ht="19.5">
      <c r="A327" s="34"/>
      <c r="B327" s="35"/>
      <c r="C327" s="36"/>
      <c r="D327" s="203" t="s">
        <v>142</v>
      </c>
      <c r="E327" s="36"/>
      <c r="F327" s="204" t="s">
        <v>465</v>
      </c>
      <c r="G327" s="36"/>
      <c r="H327" s="36"/>
      <c r="I327" s="205"/>
      <c r="J327" s="205"/>
      <c r="K327" s="36"/>
      <c r="L327" s="36"/>
      <c r="M327" s="39"/>
      <c r="N327" s="206"/>
      <c r="O327" s="207"/>
      <c r="P327" s="71"/>
      <c r="Q327" s="71"/>
      <c r="R327" s="71"/>
      <c r="S327" s="71"/>
      <c r="T327" s="71"/>
      <c r="U327" s="71"/>
      <c r="V327" s="71"/>
      <c r="W327" s="71"/>
      <c r="X327" s="72"/>
      <c r="Y327" s="34"/>
      <c r="Z327" s="34"/>
      <c r="AA327" s="34"/>
      <c r="AB327" s="34"/>
      <c r="AC327" s="34"/>
      <c r="AD327" s="34"/>
      <c r="AE327" s="34"/>
      <c r="AT327" s="17" t="s">
        <v>142</v>
      </c>
      <c r="AU327" s="17" t="s">
        <v>85</v>
      </c>
    </row>
    <row r="328" spans="1:65" s="2" customFormat="1" ht="37.9" customHeight="1">
      <c r="A328" s="34"/>
      <c r="B328" s="35"/>
      <c r="C328" s="189" t="s">
        <v>304</v>
      </c>
      <c r="D328" s="189" t="s">
        <v>136</v>
      </c>
      <c r="E328" s="190" t="s">
        <v>467</v>
      </c>
      <c r="F328" s="191" t="s">
        <v>468</v>
      </c>
      <c r="G328" s="192" t="s">
        <v>176</v>
      </c>
      <c r="H328" s="193">
        <v>2</v>
      </c>
      <c r="I328" s="194"/>
      <c r="J328" s="194"/>
      <c r="K328" s="195">
        <f>ROUND(P328*H328,2)</f>
        <v>0</v>
      </c>
      <c r="L328" s="191" t="s">
        <v>140</v>
      </c>
      <c r="M328" s="39"/>
      <c r="N328" s="196" t="s">
        <v>1</v>
      </c>
      <c r="O328" s="197" t="s">
        <v>39</v>
      </c>
      <c r="P328" s="198">
        <f>I328+J328</f>
        <v>0</v>
      </c>
      <c r="Q328" s="198">
        <f>ROUND(I328*H328,2)</f>
        <v>0</v>
      </c>
      <c r="R328" s="198">
        <f>ROUND(J328*H328,2)</f>
        <v>0</v>
      </c>
      <c r="S328" s="71"/>
      <c r="T328" s="199">
        <f>S328*H328</f>
        <v>0</v>
      </c>
      <c r="U328" s="199">
        <v>0</v>
      </c>
      <c r="V328" s="199">
        <f>U328*H328</f>
        <v>0</v>
      </c>
      <c r="W328" s="199">
        <v>0</v>
      </c>
      <c r="X328" s="200">
        <f>W328*H328</f>
        <v>0</v>
      </c>
      <c r="Y328" s="34"/>
      <c r="Z328" s="34"/>
      <c r="AA328" s="34"/>
      <c r="AB328" s="34"/>
      <c r="AC328" s="34"/>
      <c r="AD328" s="34"/>
      <c r="AE328" s="34"/>
      <c r="AR328" s="201" t="s">
        <v>172</v>
      </c>
      <c r="AT328" s="201" t="s">
        <v>136</v>
      </c>
      <c r="AU328" s="201" t="s">
        <v>85</v>
      </c>
      <c r="AY328" s="17" t="s">
        <v>133</v>
      </c>
      <c r="BE328" s="202">
        <f>IF(O328="základní",K328,0)</f>
        <v>0</v>
      </c>
      <c r="BF328" s="202">
        <f>IF(O328="snížená",K328,0)</f>
        <v>0</v>
      </c>
      <c r="BG328" s="202">
        <f>IF(O328="zákl. přenesená",K328,0)</f>
        <v>0</v>
      </c>
      <c r="BH328" s="202">
        <f>IF(O328="sníž. přenesená",K328,0)</f>
        <v>0</v>
      </c>
      <c r="BI328" s="202">
        <f>IF(O328="nulová",K328,0)</f>
        <v>0</v>
      </c>
      <c r="BJ328" s="17" t="s">
        <v>83</v>
      </c>
      <c r="BK328" s="202">
        <f>ROUND(P328*H328,2)</f>
        <v>0</v>
      </c>
      <c r="BL328" s="17" t="s">
        <v>172</v>
      </c>
      <c r="BM328" s="201" t="s">
        <v>469</v>
      </c>
    </row>
    <row r="329" spans="1:65" s="2" customFormat="1" ht="19.5">
      <c r="A329" s="34"/>
      <c r="B329" s="35"/>
      <c r="C329" s="36"/>
      <c r="D329" s="203" t="s">
        <v>142</v>
      </c>
      <c r="E329" s="36"/>
      <c r="F329" s="204" t="s">
        <v>468</v>
      </c>
      <c r="G329" s="36"/>
      <c r="H329" s="36"/>
      <c r="I329" s="205"/>
      <c r="J329" s="205"/>
      <c r="K329" s="36"/>
      <c r="L329" s="36"/>
      <c r="M329" s="39"/>
      <c r="N329" s="206"/>
      <c r="O329" s="207"/>
      <c r="P329" s="71"/>
      <c r="Q329" s="71"/>
      <c r="R329" s="71"/>
      <c r="S329" s="71"/>
      <c r="T329" s="71"/>
      <c r="U329" s="71"/>
      <c r="V329" s="71"/>
      <c r="W329" s="71"/>
      <c r="X329" s="72"/>
      <c r="Y329" s="34"/>
      <c r="Z329" s="34"/>
      <c r="AA329" s="34"/>
      <c r="AB329" s="34"/>
      <c r="AC329" s="34"/>
      <c r="AD329" s="34"/>
      <c r="AE329" s="34"/>
      <c r="AT329" s="17" t="s">
        <v>142</v>
      </c>
      <c r="AU329" s="17" t="s">
        <v>85</v>
      </c>
    </row>
    <row r="330" spans="1:65" s="2" customFormat="1" ht="37.9" customHeight="1">
      <c r="A330" s="34"/>
      <c r="B330" s="35"/>
      <c r="C330" s="189" t="s">
        <v>470</v>
      </c>
      <c r="D330" s="189" t="s">
        <v>136</v>
      </c>
      <c r="E330" s="190" t="s">
        <v>471</v>
      </c>
      <c r="F330" s="191" t="s">
        <v>472</v>
      </c>
      <c r="G330" s="192" t="s">
        <v>176</v>
      </c>
      <c r="H330" s="193">
        <v>1</v>
      </c>
      <c r="I330" s="194"/>
      <c r="J330" s="194"/>
      <c r="K330" s="195">
        <f>ROUND(P330*H330,2)</f>
        <v>0</v>
      </c>
      <c r="L330" s="191" t="s">
        <v>140</v>
      </c>
      <c r="M330" s="39"/>
      <c r="N330" s="196" t="s">
        <v>1</v>
      </c>
      <c r="O330" s="197" t="s">
        <v>39</v>
      </c>
      <c r="P330" s="198">
        <f>I330+J330</f>
        <v>0</v>
      </c>
      <c r="Q330" s="198">
        <f>ROUND(I330*H330,2)</f>
        <v>0</v>
      </c>
      <c r="R330" s="198">
        <f>ROUND(J330*H330,2)</f>
        <v>0</v>
      </c>
      <c r="S330" s="71"/>
      <c r="T330" s="199">
        <f>S330*H330</f>
        <v>0</v>
      </c>
      <c r="U330" s="199">
        <v>0</v>
      </c>
      <c r="V330" s="199">
        <f>U330*H330</f>
        <v>0</v>
      </c>
      <c r="W330" s="199">
        <v>0</v>
      </c>
      <c r="X330" s="200">
        <f>W330*H330</f>
        <v>0</v>
      </c>
      <c r="Y330" s="34"/>
      <c r="Z330" s="34"/>
      <c r="AA330" s="34"/>
      <c r="AB330" s="34"/>
      <c r="AC330" s="34"/>
      <c r="AD330" s="34"/>
      <c r="AE330" s="34"/>
      <c r="AR330" s="201" t="s">
        <v>172</v>
      </c>
      <c r="AT330" s="201" t="s">
        <v>136</v>
      </c>
      <c r="AU330" s="201" t="s">
        <v>85</v>
      </c>
      <c r="AY330" s="17" t="s">
        <v>133</v>
      </c>
      <c r="BE330" s="202">
        <f>IF(O330="základní",K330,0)</f>
        <v>0</v>
      </c>
      <c r="BF330" s="202">
        <f>IF(O330="snížená",K330,0)</f>
        <v>0</v>
      </c>
      <c r="BG330" s="202">
        <f>IF(O330="zákl. přenesená",K330,0)</f>
        <v>0</v>
      </c>
      <c r="BH330" s="202">
        <f>IF(O330="sníž. přenesená",K330,0)</f>
        <v>0</v>
      </c>
      <c r="BI330" s="202">
        <f>IF(O330="nulová",K330,0)</f>
        <v>0</v>
      </c>
      <c r="BJ330" s="17" t="s">
        <v>83</v>
      </c>
      <c r="BK330" s="202">
        <f>ROUND(P330*H330,2)</f>
        <v>0</v>
      </c>
      <c r="BL330" s="17" t="s">
        <v>172</v>
      </c>
      <c r="BM330" s="201" t="s">
        <v>473</v>
      </c>
    </row>
    <row r="331" spans="1:65" s="2" customFormat="1" ht="19.5">
      <c r="A331" s="34"/>
      <c r="B331" s="35"/>
      <c r="C331" s="36"/>
      <c r="D331" s="203" t="s">
        <v>142</v>
      </c>
      <c r="E331" s="36"/>
      <c r="F331" s="204" t="s">
        <v>472</v>
      </c>
      <c r="G331" s="36"/>
      <c r="H331" s="36"/>
      <c r="I331" s="205"/>
      <c r="J331" s="205"/>
      <c r="K331" s="36"/>
      <c r="L331" s="36"/>
      <c r="M331" s="39"/>
      <c r="N331" s="206"/>
      <c r="O331" s="207"/>
      <c r="P331" s="71"/>
      <c r="Q331" s="71"/>
      <c r="R331" s="71"/>
      <c r="S331" s="71"/>
      <c r="T331" s="71"/>
      <c r="U331" s="71"/>
      <c r="V331" s="71"/>
      <c r="W331" s="71"/>
      <c r="X331" s="72"/>
      <c r="Y331" s="34"/>
      <c r="Z331" s="34"/>
      <c r="AA331" s="34"/>
      <c r="AB331" s="34"/>
      <c r="AC331" s="34"/>
      <c r="AD331" s="34"/>
      <c r="AE331" s="34"/>
      <c r="AT331" s="17" t="s">
        <v>142</v>
      </c>
      <c r="AU331" s="17" t="s">
        <v>85</v>
      </c>
    </row>
    <row r="332" spans="1:65" s="2" customFormat="1" ht="37.9" customHeight="1">
      <c r="A332" s="34"/>
      <c r="B332" s="35"/>
      <c r="C332" s="189" t="s">
        <v>134</v>
      </c>
      <c r="D332" s="189" t="s">
        <v>136</v>
      </c>
      <c r="E332" s="190" t="s">
        <v>474</v>
      </c>
      <c r="F332" s="191" t="s">
        <v>475</v>
      </c>
      <c r="G332" s="192" t="s">
        <v>176</v>
      </c>
      <c r="H332" s="193">
        <v>1</v>
      </c>
      <c r="I332" s="194"/>
      <c r="J332" s="194"/>
      <c r="K332" s="195">
        <f>ROUND(P332*H332,2)</f>
        <v>0</v>
      </c>
      <c r="L332" s="191" t="s">
        <v>140</v>
      </c>
      <c r="M332" s="39"/>
      <c r="N332" s="196" t="s">
        <v>1</v>
      </c>
      <c r="O332" s="197" t="s">
        <v>39</v>
      </c>
      <c r="P332" s="198">
        <f>I332+J332</f>
        <v>0</v>
      </c>
      <c r="Q332" s="198">
        <f>ROUND(I332*H332,2)</f>
        <v>0</v>
      </c>
      <c r="R332" s="198">
        <f>ROUND(J332*H332,2)</f>
        <v>0</v>
      </c>
      <c r="S332" s="71"/>
      <c r="T332" s="199">
        <f>S332*H332</f>
        <v>0</v>
      </c>
      <c r="U332" s="199">
        <v>0</v>
      </c>
      <c r="V332" s="199">
        <f>U332*H332</f>
        <v>0</v>
      </c>
      <c r="W332" s="199">
        <v>0</v>
      </c>
      <c r="X332" s="200">
        <f>W332*H332</f>
        <v>0</v>
      </c>
      <c r="Y332" s="34"/>
      <c r="Z332" s="34"/>
      <c r="AA332" s="34"/>
      <c r="AB332" s="34"/>
      <c r="AC332" s="34"/>
      <c r="AD332" s="34"/>
      <c r="AE332" s="34"/>
      <c r="AR332" s="201" t="s">
        <v>172</v>
      </c>
      <c r="AT332" s="201" t="s">
        <v>136</v>
      </c>
      <c r="AU332" s="201" t="s">
        <v>85</v>
      </c>
      <c r="AY332" s="17" t="s">
        <v>133</v>
      </c>
      <c r="BE332" s="202">
        <f>IF(O332="základní",K332,0)</f>
        <v>0</v>
      </c>
      <c r="BF332" s="202">
        <f>IF(O332="snížená",K332,0)</f>
        <v>0</v>
      </c>
      <c r="BG332" s="202">
        <f>IF(O332="zákl. přenesená",K332,0)</f>
        <v>0</v>
      </c>
      <c r="BH332" s="202">
        <f>IF(O332="sníž. přenesená",K332,0)</f>
        <v>0</v>
      </c>
      <c r="BI332" s="202">
        <f>IF(O332="nulová",K332,0)</f>
        <v>0</v>
      </c>
      <c r="BJ332" s="17" t="s">
        <v>83</v>
      </c>
      <c r="BK332" s="202">
        <f>ROUND(P332*H332,2)</f>
        <v>0</v>
      </c>
      <c r="BL332" s="17" t="s">
        <v>172</v>
      </c>
      <c r="BM332" s="201" t="s">
        <v>476</v>
      </c>
    </row>
    <row r="333" spans="1:65" s="2" customFormat="1" ht="19.5">
      <c r="A333" s="34"/>
      <c r="B333" s="35"/>
      <c r="C333" s="36"/>
      <c r="D333" s="203" t="s">
        <v>142</v>
      </c>
      <c r="E333" s="36"/>
      <c r="F333" s="204" t="s">
        <v>475</v>
      </c>
      <c r="G333" s="36"/>
      <c r="H333" s="36"/>
      <c r="I333" s="205"/>
      <c r="J333" s="205"/>
      <c r="K333" s="36"/>
      <c r="L333" s="36"/>
      <c r="M333" s="39"/>
      <c r="N333" s="206"/>
      <c r="O333" s="207"/>
      <c r="P333" s="71"/>
      <c r="Q333" s="71"/>
      <c r="R333" s="71"/>
      <c r="S333" s="71"/>
      <c r="T333" s="71"/>
      <c r="U333" s="71"/>
      <c r="V333" s="71"/>
      <c r="W333" s="71"/>
      <c r="X333" s="72"/>
      <c r="Y333" s="34"/>
      <c r="Z333" s="34"/>
      <c r="AA333" s="34"/>
      <c r="AB333" s="34"/>
      <c r="AC333" s="34"/>
      <c r="AD333" s="34"/>
      <c r="AE333" s="34"/>
      <c r="AT333" s="17" t="s">
        <v>142</v>
      </c>
      <c r="AU333" s="17" t="s">
        <v>85</v>
      </c>
    </row>
    <row r="334" spans="1:65" s="2" customFormat="1" ht="37.9" customHeight="1">
      <c r="A334" s="34"/>
      <c r="B334" s="35"/>
      <c r="C334" s="189" t="s">
        <v>477</v>
      </c>
      <c r="D334" s="189" t="s">
        <v>136</v>
      </c>
      <c r="E334" s="190" t="s">
        <v>478</v>
      </c>
      <c r="F334" s="191" t="s">
        <v>479</v>
      </c>
      <c r="G334" s="192" t="s">
        <v>176</v>
      </c>
      <c r="H334" s="193">
        <v>2</v>
      </c>
      <c r="I334" s="194"/>
      <c r="J334" s="194"/>
      <c r="K334" s="195">
        <f>ROUND(P334*H334,2)</f>
        <v>0</v>
      </c>
      <c r="L334" s="191" t="s">
        <v>140</v>
      </c>
      <c r="M334" s="39"/>
      <c r="N334" s="196" t="s">
        <v>1</v>
      </c>
      <c r="O334" s="197" t="s">
        <v>39</v>
      </c>
      <c r="P334" s="198">
        <f>I334+J334</f>
        <v>0</v>
      </c>
      <c r="Q334" s="198">
        <f>ROUND(I334*H334,2)</f>
        <v>0</v>
      </c>
      <c r="R334" s="198">
        <f>ROUND(J334*H334,2)</f>
        <v>0</v>
      </c>
      <c r="S334" s="71"/>
      <c r="T334" s="199">
        <f>S334*H334</f>
        <v>0</v>
      </c>
      <c r="U334" s="199">
        <v>0</v>
      </c>
      <c r="V334" s="199">
        <f>U334*H334</f>
        <v>0</v>
      </c>
      <c r="W334" s="199">
        <v>0</v>
      </c>
      <c r="X334" s="200">
        <f>W334*H334</f>
        <v>0</v>
      </c>
      <c r="Y334" s="34"/>
      <c r="Z334" s="34"/>
      <c r="AA334" s="34"/>
      <c r="AB334" s="34"/>
      <c r="AC334" s="34"/>
      <c r="AD334" s="34"/>
      <c r="AE334" s="34"/>
      <c r="AR334" s="201" t="s">
        <v>172</v>
      </c>
      <c r="AT334" s="201" t="s">
        <v>136</v>
      </c>
      <c r="AU334" s="201" t="s">
        <v>85</v>
      </c>
      <c r="AY334" s="17" t="s">
        <v>133</v>
      </c>
      <c r="BE334" s="202">
        <f>IF(O334="základní",K334,0)</f>
        <v>0</v>
      </c>
      <c r="BF334" s="202">
        <f>IF(O334="snížená",K334,0)</f>
        <v>0</v>
      </c>
      <c r="BG334" s="202">
        <f>IF(O334="zákl. přenesená",K334,0)</f>
        <v>0</v>
      </c>
      <c r="BH334" s="202">
        <f>IF(O334="sníž. přenesená",K334,0)</f>
        <v>0</v>
      </c>
      <c r="BI334" s="202">
        <f>IF(O334="nulová",K334,0)</f>
        <v>0</v>
      </c>
      <c r="BJ334" s="17" t="s">
        <v>83</v>
      </c>
      <c r="BK334" s="202">
        <f>ROUND(P334*H334,2)</f>
        <v>0</v>
      </c>
      <c r="BL334" s="17" t="s">
        <v>172</v>
      </c>
      <c r="BM334" s="201" t="s">
        <v>480</v>
      </c>
    </row>
    <row r="335" spans="1:65" s="2" customFormat="1" ht="19.5">
      <c r="A335" s="34"/>
      <c r="B335" s="35"/>
      <c r="C335" s="36"/>
      <c r="D335" s="203" t="s">
        <v>142</v>
      </c>
      <c r="E335" s="36"/>
      <c r="F335" s="204" t="s">
        <v>479</v>
      </c>
      <c r="G335" s="36"/>
      <c r="H335" s="36"/>
      <c r="I335" s="205"/>
      <c r="J335" s="205"/>
      <c r="K335" s="36"/>
      <c r="L335" s="36"/>
      <c r="M335" s="39"/>
      <c r="N335" s="206"/>
      <c r="O335" s="207"/>
      <c r="P335" s="71"/>
      <c r="Q335" s="71"/>
      <c r="R335" s="71"/>
      <c r="S335" s="71"/>
      <c r="T335" s="71"/>
      <c r="U335" s="71"/>
      <c r="V335" s="71"/>
      <c r="W335" s="71"/>
      <c r="X335" s="72"/>
      <c r="Y335" s="34"/>
      <c r="Z335" s="34"/>
      <c r="AA335" s="34"/>
      <c r="AB335" s="34"/>
      <c r="AC335" s="34"/>
      <c r="AD335" s="34"/>
      <c r="AE335" s="34"/>
      <c r="AT335" s="17" t="s">
        <v>142</v>
      </c>
      <c r="AU335" s="17" t="s">
        <v>85</v>
      </c>
    </row>
    <row r="336" spans="1:65" s="2" customFormat="1" ht="24.2" customHeight="1">
      <c r="A336" s="34"/>
      <c r="B336" s="35"/>
      <c r="C336" s="189" t="s">
        <v>310</v>
      </c>
      <c r="D336" s="189" t="s">
        <v>136</v>
      </c>
      <c r="E336" s="190" t="s">
        <v>481</v>
      </c>
      <c r="F336" s="191" t="s">
        <v>482</v>
      </c>
      <c r="G336" s="192" t="s">
        <v>176</v>
      </c>
      <c r="H336" s="193">
        <v>123</v>
      </c>
      <c r="I336" s="194"/>
      <c r="J336" s="194"/>
      <c r="K336" s="195">
        <f>ROUND(P336*H336,2)</f>
        <v>0</v>
      </c>
      <c r="L336" s="191" t="s">
        <v>140</v>
      </c>
      <c r="M336" s="39"/>
      <c r="N336" s="196" t="s">
        <v>1</v>
      </c>
      <c r="O336" s="197" t="s">
        <v>39</v>
      </c>
      <c r="P336" s="198">
        <f>I336+J336</f>
        <v>0</v>
      </c>
      <c r="Q336" s="198">
        <f>ROUND(I336*H336,2)</f>
        <v>0</v>
      </c>
      <c r="R336" s="198">
        <f>ROUND(J336*H336,2)</f>
        <v>0</v>
      </c>
      <c r="S336" s="71"/>
      <c r="T336" s="199">
        <f>S336*H336</f>
        <v>0</v>
      </c>
      <c r="U336" s="199">
        <v>0</v>
      </c>
      <c r="V336" s="199">
        <f>U336*H336</f>
        <v>0</v>
      </c>
      <c r="W336" s="199">
        <v>0</v>
      </c>
      <c r="X336" s="200">
        <f>W336*H336</f>
        <v>0</v>
      </c>
      <c r="Y336" s="34"/>
      <c r="Z336" s="34"/>
      <c r="AA336" s="34"/>
      <c r="AB336" s="34"/>
      <c r="AC336" s="34"/>
      <c r="AD336" s="34"/>
      <c r="AE336" s="34"/>
      <c r="AR336" s="201" t="s">
        <v>172</v>
      </c>
      <c r="AT336" s="201" t="s">
        <v>136</v>
      </c>
      <c r="AU336" s="201" t="s">
        <v>85</v>
      </c>
      <c r="AY336" s="17" t="s">
        <v>133</v>
      </c>
      <c r="BE336" s="202">
        <f>IF(O336="základní",K336,0)</f>
        <v>0</v>
      </c>
      <c r="BF336" s="202">
        <f>IF(O336="snížená",K336,0)</f>
        <v>0</v>
      </c>
      <c r="BG336" s="202">
        <f>IF(O336="zákl. přenesená",K336,0)</f>
        <v>0</v>
      </c>
      <c r="BH336" s="202">
        <f>IF(O336="sníž. přenesená",K336,0)</f>
        <v>0</v>
      </c>
      <c r="BI336" s="202">
        <f>IF(O336="nulová",K336,0)</f>
        <v>0</v>
      </c>
      <c r="BJ336" s="17" t="s">
        <v>83</v>
      </c>
      <c r="BK336" s="202">
        <f>ROUND(P336*H336,2)</f>
        <v>0</v>
      </c>
      <c r="BL336" s="17" t="s">
        <v>172</v>
      </c>
      <c r="BM336" s="201" t="s">
        <v>483</v>
      </c>
    </row>
    <row r="337" spans="1:65" s="2" customFormat="1" ht="19.5">
      <c r="A337" s="34"/>
      <c r="B337" s="35"/>
      <c r="C337" s="36"/>
      <c r="D337" s="203" t="s">
        <v>142</v>
      </c>
      <c r="E337" s="36"/>
      <c r="F337" s="204" t="s">
        <v>482</v>
      </c>
      <c r="G337" s="36"/>
      <c r="H337" s="36"/>
      <c r="I337" s="205"/>
      <c r="J337" s="205"/>
      <c r="K337" s="36"/>
      <c r="L337" s="36"/>
      <c r="M337" s="39"/>
      <c r="N337" s="206"/>
      <c r="O337" s="207"/>
      <c r="P337" s="71"/>
      <c r="Q337" s="71"/>
      <c r="R337" s="71"/>
      <c r="S337" s="71"/>
      <c r="T337" s="71"/>
      <c r="U337" s="71"/>
      <c r="V337" s="71"/>
      <c r="W337" s="71"/>
      <c r="X337" s="72"/>
      <c r="Y337" s="34"/>
      <c r="Z337" s="34"/>
      <c r="AA337" s="34"/>
      <c r="AB337" s="34"/>
      <c r="AC337" s="34"/>
      <c r="AD337" s="34"/>
      <c r="AE337" s="34"/>
      <c r="AT337" s="17" t="s">
        <v>142</v>
      </c>
      <c r="AU337" s="17" t="s">
        <v>85</v>
      </c>
    </row>
    <row r="338" spans="1:65" s="2" customFormat="1" ht="37.9" customHeight="1">
      <c r="A338" s="34"/>
      <c r="B338" s="35"/>
      <c r="C338" s="189" t="s">
        <v>484</v>
      </c>
      <c r="D338" s="189" t="s">
        <v>136</v>
      </c>
      <c r="E338" s="190" t="s">
        <v>485</v>
      </c>
      <c r="F338" s="191" t="s">
        <v>486</v>
      </c>
      <c r="G338" s="192" t="s">
        <v>176</v>
      </c>
      <c r="H338" s="193">
        <v>1</v>
      </c>
      <c r="I338" s="194"/>
      <c r="J338" s="194"/>
      <c r="K338" s="195">
        <f>ROUND(P338*H338,2)</f>
        <v>0</v>
      </c>
      <c r="L338" s="191" t="s">
        <v>140</v>
      </c>
      <c r="M338" s="39"/>
      <c r="N338" s="196" t="s">
        <v>1</v>
      </c>
      <c r="O338" s="197" t="s">
        <v>39</v>
      </c>
      <c r="P338" s="198">
        <f>I338+J338</f>
        <v>0</v>
      </c>
      <c r="Q338" s="198">
        <f>ROUND(I338*H338,2)</f>
        <v>0</v>
      </c>
      <c r="R338" s="198">
        <f>ROUND(J338*H338,2)</f>
        <v>0</v>
      </c>
      <c r="S338" s="71"/>
      <c r="T338" s="199">
        <f>S338*H338</f>
        <v>0</v>
      </c>
      <c r="U338" s="199">
        <v>0</v>
      </c>
      <c r="V338" s="199">
        <f>U338*H338</f>
        <v>0</v>
      </c>
      <c r="W338" s="199">
        <v>0</v>
      </c>
      <c r="X338" s="200">
        <f>W338*H338</f>
        <v>0</v>
      </c>
      <c r="Y338" s="34"/>
      <c r="Z338" s="34"/>
      <c r="AA338" s="34"/>
      <c r="AB338" s="34"/>
      <c r="AC338" s="34"/>
      <c r="AD338" s="34"/>
      <c r="AE338" s="34"/>
      <c r="AR338" s="201" t="s">
        <v>172</v>
      </c>
      <c r="AT338" s="201" t="s">
        <v>136</v>
      </c>
      <c r="AU338" s="201" t="s">
        <v>85</v>
      </c>
      <c r="AY338" s="17" t="s">
        <v>133</v>
      </c>
      <c r="BE338" s="202">
        <f>IF(O338="základní",K338,0)</f>
        <v>0</v>
      </c>
      <c r="BF338" s="202">
        <f>IF(O338="snížená",K338,0)</f>
        <v>0</v>
      </c>
      <c r="BG338" s="202">
        <f>IF(O338="zákl. přenesená",K338,0)</f>
        <v>0</v>
      </c>
      <c r="BH338" s="202">
        <f>IF(O338="sníž. přenesená",K338,0)</f>
        <v>0</v>
      </c>
      <c r="BI338" s="202">
        <f>IF(O338="nulová",K338,0)</f>
        <v>0</v>
      </c>
      <c r="BJ338" s="17" t="s">
        <v>83</v>
      </c>
      <c r="BK338" s="202">
        <f>ROUND(P338*H338,2)</f>
        <v>0</v>
      </c>
      <c r="BL338" s="17" t="s">
        <v>172</v>
      </c>
      <c r="BM338" s="201" t="s">
        <v>487</v>
      </c>
    </row>
    <row r="339" spans="1:65" s="2" customFormat="1" ht="19.5">
      <c r="A339" s="34"/>
      <c r="B339" s="35"/>
      <c r="C339" s="36"/>
      <c r="D339" s="203" t="s">
        <v>142</v>
      </c>
      <c r="E339" s="36"/>
      <c r="F339" s="204" t="s">
        <v>486</v>
      </c>
      <c r="G339" s="36"/>
      <c r="H339" s="36"/>
      <c r="I339" s="205"/>
      <c r="J339" s="205"/>
      <c r="K339" s="36"/>
      <c r="L339" s="36"/>
      <c r="M339" s="39"/>
      <c r="N339" s="206"/>
      <c r="O339" s="207"/>
      <c r="P339" s="71"/>
      <c r="Q339" s="71"/>
      <c r="R339" s="71"/>
      <c r="S339" s="71"/>
      <c r="T339" s="71"/>
      <c r="U339" s="71"/>
      <c r="V339" s="71"/>
      <c r="W339" s="71"/>
      <c r="X339" s="72"/>
      <c r="Y339" s="34"/>
      <c r="Z339" s="34"/>
      <c r="AA339" s="34"/>
      <c r="AB339" s="34"/>
      <c r="AC339" s="34"/>
      <c r="AD339" s="34"/>
      <c r="AE339" s="34"/>
      <c r="AT339" s="17" t="s">
        <v>142</v>
      </c>
      <c r="AU339" s="17" t="s">
        <v>85</v>
      </c>
    </row>
    <row r="340" spans="1:65" s="2" customFormat="1" ht="37.9" customHeight="1">
      <c r="A340" s="34"/>
      <c r="B340" s="35"/>
      <c r="C340" s="189" t="s">
        <v>313</v>
      </c>
      <c r="D340" s="189" t="s">
        <v>136</v>
      </c>
      <c r="E340" s="190" t="s">
        <v>488</v>
      </c>
      <c r="F340" s="191" t="s">
        <v>489</v>
      </c>
      <c r="G340" s="192" t="s">
        <v>176</v>
      </c>
      <c r="H340" s="193">
        <v>10</v>
      </c>
      <c r="I340" s="194"/>
      <c r="J340" s="194"/>
      <c r="K340" s="195">
        <f>ROUND(P340*H340,2)</f>
        <v>0</v>
      </c>
      <c r="L340" s="191" t="s">
        <v>140</v>
      </c>
      <c r="M340" s="39"/>
      <c r="N340" s="196" t="s">
        <v>1</v>
      </c>
      <c r="O340" s="197" t="s">
        <v>39</v>
      </c>
      <c r="P340" s="198">
        <f>I340+J340</f>
        <v>0</v>
      </c>
      <c r="Q340" s="198">
        <f>ROUND(I340*H340,2)</f>
        <v>0</v>
      </c>
      <c r="R340" s="198">
        <f>ROUND(J340*H340,2)</f>
        <v>0</v>
      </c>
      <c r="S340" s="71"/>
      <c r="T340" s="199">
        <f>S340*H340</f>
        <v>0</v>
      </c>
      <c r="U340" s="199">
        <v>0</v>
      </c>
      <c r="V340" s="199">
        <f>U340*H340</f>
        <v>0</v>
      </c>
      <c r="W340" s="199">
        <v>0</v>
      </c>
      <c r="X340" s="200">
        <f>W340*H340</f>
        <v>0</v>
      </c>
      <c r="Y340" s="34"/>
      <c r="Z340" s="34"/>
      <c r="AA340" s="34"/>
      <c r="AB340" s="34"/>
      <c r="AC340" s="34"/>
      <c r="AD340" s="34"/>
      <c r="AE340" s="34"/>
      <c r="AR340" s="201" t="s">
        <v>172</v>
      </c>
      <c r="AT340" s="201" t="s">
        <v>136</v>
      </c>
      <c r="AU340" s="201" t="s">
        <v>85</v>
      </c>
      <c r="AY340" s="17" t="s">
        <v>133</v>
      </c>
      <c r="BE340" s="202">
        <f>IF(O340="základní",K340,0)</f>
        <v>0</v>
      </c>
      <c r="BF340" s="202">
        <f>IF(O340="snížená",K340,0)</f>
        <v>0</v>
      </c>
      <c r="BG340" s="202">
        <f>IF(O340="zákl. přenesená",K340,0)</f>
        <v>0</v>
      </c>
      <c r="BH340" s="202">
        <f>IF(O340="sníž. přenesená",K340,0)</f>
        <v>0</v>
      </c>
      <c r="BI340" s="202">
        <f>IF(O340="nulová",K340,0)</f>
        <v>0</v>
      </c>
      <c r="BJ340" s="17" t="s">
        <v>83</v>
      </c>
      <c r="BK340" s="202">
        <f>ROUND(P340*H340,2)</f>
        <v>0</v>
      </c>
      <c r="BL340" s="17" t="s">
        <v>172</v>
      </c>
      <c r="BM340" s="201" t="s">
        <v>490</v>
      </c>
    </row>
    <row r="341" spans="1:65" s="2" customFormat="1" ht="19.5">
      <c r="A341" s="34"/>
      <c r="B341" s="35"/>
      <c r="C341" s="36"/>
      <c r="D341" s="203" t="s">
        <v>142</v>
      </c>
      <c r="E341" s="36"/>
      <c r="F341" s="204" t="s">
        <v>489</v>
      </c>
      <c r="G341" s="36"/>
      <c r="H341" s="36"/>
      <c r="I341" s="205"/>
      <c r="J341" s="205"/>
      <c r="K341" s="36"/>
      <c r="L341" s="36"/>
      <c r="M341" s="39"/>
      <c r="N341" s="206"/>
      <c r="O341" s="207"/>
      <c r="P341" s="71"/>
      <c r="Q341" s="71"/>
      <c r="R341" s="71"/>
      <c r="S341" s="71"/>
      <c r="T341" s="71"/>
      <c r="U341" s="71"/>
      <c r="V341" s="71"/>
      <c r="W341" s="71"/>
      <c r="X341" s="72"/>
      <c r="Y341" s="34"/>
      <c r="Z341" s="34"/>
      <c r="AA341" s="34"/>
      <c r="AB341" s="34"/>
      <c r="AC341" s="34"/>
      <c r="AD341" s="34"/>
      <c r="AE341" s="34"/>
      <c r="AT341" s="17" t="s">
        <v>142</v>
      </c>
      <c r="AU341" s="17" t="s">
        <v>85</v>
      </c>
    </row>
    <row r="342" spans="1:65" s="2" customFormat="1" ht="37.9" customHeight="1">
      <c r="A342" s="34"/>
      <c r="B342" s="35"/>
      <c r="C342" s="189" t="s">
        <v>491</v>
      </c>
      <c r="D342" s="189" t="s">
        <v>136</v>
      </c>
      <c r="E342" s="190" t="s">
        <v>492</v>
      </c>
      <c r="F342" s="191" t="s">
        <v>493</v>
      </c>
      <c r="G342" s="192" t="s">
        <v>176</v>
      </c>
      <c r="H342" s="193">
        <v>1</v>
      </c>
      <c r="I342" s="194"/>
      <c r="J342" s="194"/>
      <c r="K342" s="195">
        <f>ROUND(P342*H342,2)</f>
        <v>0</v>
      </c>
      <c r="L342" s="191" t="s">
        <v>140</v>
      </c>
      <c r="M342" s="39"/>
      <c r="N342" s="196" t="s">
        <v>1</v>
      </c>
      <c r="O342" s="197" t="s">
        <v>39</v>
      </c>
      <c r="P342" s="198">
        <f>I342+J342</f>
        <v>0</v>
      </c>
      <c r="Q342" s="198">
        <f>ROUND(I342*H342,2)</f>
        <v>0</v>
      </c>
      <c r="R342" s="198">
        <f>ROUND(J342*H342,2)</f>
        <v>0</v>
      </c>
      <c r="S342" s="71"/>
      <c r="T342" s="199">
        <f>S342*H342</f>
        <v>0</v>
      </c>
      <c r="U342" s="199">
        <v>0</v>
      </c>
      <c r="V342" s="199">
        <f>U342*H342</f>
        <v>0</v>
      </c>
      <c r="W342" s="199">
        <v>0</v>
      </c>
      <c r="X342" s="200">
        <f>W342*H342</f>
        <v>0</v>
      </c>
      <c r="Y342" s="34"/>
      <c r="Z342" s="34"/>
      <c r="AA342" s="34"/>
      <c r="AB342" s="34"/>
      <c r="AC342" s="34"/>
      <c r="AD342" s="34"/>
      <c r="AE342" s="34"/>
      <c r="AR342" s="201" t="s">
        <v>172</v>
      </c>
      <c r="AT342" s="201" t="s">
        <v>136</v>
      </c>
      <c r="AU342" s="201" t="s">
        <v>85</v>
      </c>
      <c r="AY342" s="17" t="s">
        <v>133</v>
      </c>
      <c r="BE342" s="202">
        <f>IF(O342="základní",K342,0)</f>
        <v>0</v>
      </c>
      <c r="BF342" s="202">
        <f>IF(O342="snížená",K342,0)</f>
        <v>0</v>
      </c>
      <c r="BG342" s="202">
        <f>IF(O342="zákl. přenesená",K342,0)</f>
        <v>0</v>
      </c>
      <c r="BH342" s="202">
        <f>IF(O342="sníž. přenesená",K342,0)</f>
        <v>0</v>
      </c>
      <c r="BI342" s="202">
        <f>IF(O342="nulová",K342,0)</f>
        <v>0</v>
      </c>
      <c r="BJ342" s="17" t="s">
        <v>83</v>
      </c>
      <c r="BK342" s="202">
        <f>ROUND(P342*H342,2)</f>
        <v>0</v>
      </c>
      <c r="BL342" s="17" t="s">
        <v>172</v>
      </c>
      <c r="BM342" s="201" t="s">
        <v>494</v>
      </c>
    </row>
    <row r="343" spans="1:65" s="2" customFormat="1" ht="19.5">
      <c r="A343" s="34"/>
      <c r="B343" s="35"/>
      <c r="C343" s="36"/>
      <c r="D343" s="203" t="s">
        <v>142</v>
      </c>
      <c r="E343" s="36"/>
      <c r="F343" s="204" t="s">
        <v>493</v>
      </c>
      <c r="G343" s="36"/>
      <c r="H343" s="36"/>
      <c r="I343" s="205"/>
      <c r="J343" s="205"/>
      <c r="K343" s="36"/>
      <c r="L343" s="36"/>
      <c r="M343" s="39"/>
      <c r="N343" s="206"/>
      <c r="O343" s="207"/>
      <c r="P343" s="71"/>
      <c r="Q343" s="71"/>
      <c r="R343" s="71"/>
      <c r="S343" s="71"/>
      <c r="T343" s="71"/>
      <c r="U343" s="71"/>
      <c r="V343" s="71"/>
      <c r="W343" s="71"/>
      <c r="X343" s="72"/>
      <c r="Y343" s="34"/>
      <c r="Z343" s="34"/>
      <c r="AA343" s="34"/>
      <c r="AB343" s="34"/>
      <c r="AC343" s="34"/>
      <c r="AD343" s="34"/>
      <c r="AE343" s="34"/>
      <c r="AT343" s="17" t="s">
        <v>142</v>
      </c>
      <c r="AU343" s="17" t="s">
        <v>85</v>
      </c>
    </row>
    <row r="344" spans="1:65" s="2" customFormat="1" ht="37.9" customHeight="1">
      <c r="A344" s="34"/>
      <c r="B344" s="35"/>
      <c r="C344" s="189" t="s">
        <v>317</v>
      </c>
      <c r="D344" s="189" t="s">
        <v>136</v>
      </c>
      <c r="E344" s="190" t="s">
        <v>495</v>
      </c>
      <c r="F344" s="191" t="s">
        <v>496</v>
      </c>
      <c r="G344" s="192" t="s">
        <v>176</v>
      </c>
      <c r="H344" s="193">
        <v>11</v>
      </c>
      <c r="I344" s="194"/>
      <c r="J344" s="194"/>
      <c r="K344" s="195">
        <f>ROUND(P344*H344,2)</f>
        <v>0</v>
      </c>
      <c r="L344" s="191" t="s">
        <v>140</v>
      </c>
      <c r="M344" s="39"/>
      <c r="N344" s="196" t="s">
        <v>1</v>
      </c>
      <c r="O344" s="197" t="s">
        <v>39</v>
      </c>
      <c r="P344" s="198">
        <f>I344+J344</f>
        <v>0</v>
      </c>
      <c r="Q344" s="198">
        <f>ROUND(I344*H344,2)</f>
        <v>0</v>
      </c>
      <c r="R344" s="198">
        <f>ROUND(J344*H344,2)</f>
        <v>0</v>
      </c>
      <c r="S344" s="71"/>
      <c r="T344" s="199">
        <f>S344*H344</f>
        <v>0</v>
      </c>
      <c r="U344" s="199">
        <v>0</v>
      </c>
      <c r="V344" s="199">
        <f>U344*H344</f>
        <v>0</v>
      </c>
      <c r="W344" s="199">
        <v>0</v>
      </c>
      <c r="X344" s="200">
        <f>W344*H344</f>
        <v>0</v>
      </c>
      <c r="Y344" s="34"/>
      <c r="Z344" s="34"/>
      <c r="AA344" s="34"/>
      <c r="AB344" s="34"/>
      <c r="AC344" s="34"/>
      <c r="AD344" s="34"/>
      <c r="AE344" s="34"/>
      <c r="AR344" s="201" t="s">
        <v>172</v>
      </c>
      <c r="AT344" s="201" t="s">
        <v>136</v>
      </c>
      <c r="AU344" s="201" t="s">
        <v>85</v>
      </c>
      <c r="AY344" s="17" t="s">
        <v>133</v>
      </c>
      <c r="BE344" s="202">
        <f>IF(O344="základní",K344,0)</f>
        <v>0</v>
      </c>
      <c r="BF344" s="202">
        <f>IF(O344="snížená",K344,0)</f>
        <v>0</v>
      </c>
      <c r="BG344" s="202">
        <f>IF(O344="zákl. přenesená",K344,0)</f>
        <v>0</v>
      </c>
      <c r="BH344" s="202">
        <f>IF(O344="sníž. přenesená",K344,0)</f>
        <v>0</v>
      </c>
      <c r="BI344" s="202">
        <f>IF(O344="nulová",K344,0)</f>
        <v>0</v>
      </c>
      <c r="BJ344" s="17" t="s">
        <v>83</v>
      </c>
      <c r="BK344" s="202">
        <f>ROUND(P344*H344,2)</f>
        <v>0</v>
      </c>
      <c r="BL344" s="17" t="s">
        <v>172</v>
      </c>
      <c r="BM344" s="201" t="s">
        <v>497</v>
      </c>
    </row>
    <row r="345" spans="1:65" s="2" customFormat="1" ht="19.5">
      <c r="A345" s="34"/>
      <c r="B345" s="35"/>
      <c r="C345" s="36"/>
      <c r="D345" s="203" t="s">
        <v>142</v>
      </c>
      <c r="E345" s="36"/>
      <c r="F345" s="204" t="s">
        <v>496</v>
      </c>
      <c r="G345" s="36"/>
      <c r="H345" s="36"/>
      <c r="I345" s="205"/>
      <c r="J345" s="205"/>
      <c r="K345" s="36"/>
      <c r="L345" s="36"/>
      <c r="M345" s="39"/>
      <c r="N345" s="206"/>
      <c r="O345" s="207"/>
      <c r="P345" s="71"/>
      <c r="Q345" s="71"/>
      <c r="R345" s="71"/>
      <c r="S345" s="71"/>
      <c r="T345" s="71"/>
      <c r="U345" s="71"/>
      <c r="V345" s="71"/>
      <c r="W345" s="71"/>
      <c r="X345" s="72"/>
      <c r="Y345" s="34"/>
      <c r="Z345" s="34"/>
      <c r="AA345" s="34"/>
      <c r="AB345" s="34"/>
      <c r="AC345" s="34"/>
      <c r="AD345" s="34"/>
      <c r="AE345" s="34"/>
      <c r="AT345" s="17" t="s">
        <v>142</v>
      </c>
      <c r="AU345" s="17" t="s">
        <v>85</v>
      </c>
    </row>
    <row r="346" spans="1:65" s="2" customFormat="1" ht="37.9" customHeight="1">
      <c r="A346" s="34"/>
      <c r="B346" s="35"/>
      <c r="C346" s="189" t="s">
        <v>498</v>
      </c>
      <c r="D346" s="189" t="s">
        <v>136</v>
      </c>
      <c r="E346" s="190" t="s">
        <v>499</v>
      </c>
      <c r="F346" s="191" t="s">
        <v>500</v>
      </c>
      <c r="G346" s="192" t="s">
        <v>176</v>
      </c>
      <c r="H346" s="193">
        <v>3</v>
      </c>
      <c r="I346" s="194"/>
      <c r="J346" s="194"/>
      <c r="K346" s="195">
        <f>ROUND(P346*H346,2)</f>
        <v>0</v>
      </c>
      <c r="L346" s="191" t="s">
        <v>140</v>
      </c>
      <c r="M346" s="39"/>
      <c r="N346" s="196" t="s">
        <v>1</v>
      </c>
      <c r="O346" s="197" t="s">
        <v>39</v>
      </c>
      <c r="P346" s="198">
        <f>I346+J346</f>
        <v>0</v>
      </c>
      <c r="Q346" s="198">
        <f>ROUND(I346*H346,2)</f>
        <v>0</v>
      </c>
      <c r="R346" s="198">
        <f>ROUND(J346*H346,2)</f>
        <v>0</v>
      </c>
      <c r="S346" s="71"/>
      <c r="T346" s="199">
        <f>S346*H346</f>
        <v>0</v>
      </c>
      <c r="U346" s="199">
        <v>0</v>
      </c>
      <c r="V346" s="199">
        <f>U346*H346</f>
        <v>0</v>
      </c>
      <c r="W346" s="199">
        <v>0</v>
      </c>
      <c r="X346" s="200">
        <f>W346*H346</f>
        <v>0</v>
      </c>
      <c r="Y346" s="34"/>
      <c r="Z346" s="34"/>
      <c r="AA346" s="34"/>
      <c r="AB346" s="34"/>
      <c r="AC346" s="34"/>
      <c r="AD346" s="34"/>
      <c r="AE346" s="34"/>
      <c r="AR346" s="201" t="s">
        <v>172</v>
      </c>
      <c r="AT346" s="201" t="s">
        <v>136</v>
      </c>
      <c r="AU346" s="201" t="s">
        <v>85</v>
      </c>
      <c r="AY346" s="17" t="s">
        <v>133</v>
      </c>
      <c r="BE346" s="202">
        <f>IF(O346="základní",K346,0)</f>
        <v>0</v>
      </c>
      <c r="BF346" s="202">
        <f>IF(O346="snížená",K346,0)</f>
        <v>0</v>
      </c>
      <c r="BG346" s="202">
        <f>IF(O346="zákl. přenesená",K346,0)</f>
        <v>0</v>
      </c>
      <c r="BH346" s="202">
        <f>IF(O346="sníž. přenesená",K346,0)</f>
        <v>0</v>
      </c>
      <c r="BI346" s="202">
        <f>IF(O346="nulová",K346,0)</f>
        <v>0</v>
      </c>
      <c r="BJ346" s="17" t="s">
        <v>83</v>
      </c>
      <c r="BK346" s="202">
        <f>ROUND(P346*H346,2)</f>
        <v>0</v>
      </c>
      <c r="BL346" s="17" t="s">
        <v>172</v>
      </c>
      <c r="BM346" s="201" t="s">
        <v>501</v>
      </c>
    </row>
    <row r="347" spans="1:65" s="2" customFormat="1" ht="19.5">
      <c r="A347" s="34"/>
      <c r="B347" s="35"/>
      <c r="C347" s="36"/>
      <c r="D347" s="203" t="s">
        <v>142</v>
      </c>
      <c r="E347" s="36"/>
      <c r="F347" s="204" t="s">
        <v>500</v>
      </c>
      <c r="G347" s="36"/>
      <c r="H347" s="36"/>
      <c r="I347" s="205"/>
      <c r="J347" s="205"/>
      <c r="K347" s="36"/>
      <c r="L347" s="36"/>
      <c r="M347" s="39"/>
      <c r="N347" s="206"/>
      <c r="O347" s="207"/>
      <c r="P347" s="71"/>
      <c r="Q347" s="71"/>
      <c r="R347" s="71"/>
      <c r="S347" s="71"/>
      <c r="T347" s="71"/>
      <c r="U347" s="71"/>
      <c r="V347" s="71"/>
      <c r="W347" s="71"/>
      <c r="X347" s="72"/>
      <c r="Y347" s="34"/>
      <c r="Z347" s="34"/>
      <c r="AA347" s="34"/>
      <c r="AB347" s="34"/>
      <c r="AC347" s="34"/>
      <c r="AD347" s="34"/>
      <c r="AE347" s="34"/>
      <c r="AT347" s="17" t="s">
        <v>142</v>
      </c>
      <c r="AU347" s="17" t="s">
        <v>85</v>
      </c>
    </row>
    <row r="348" spans="1:65" s="2" customFormat="1" ht="49.15" customHeight="1">
      <c r="A348" s="34"/>
      <c r="B348" s="35"/>
      <c r="C348" s="189" t="s">
        <v>320</v>
      </c>
      <c r="D348" s="189" t="s">
        <v>136</v>
      </c>
      <c r="E348" s="190" t="s">
        <v>502</v>
      </c>
      <c r="F348" s="191" t="s">
        <v>503</v>
      </c>
      <c r="G348" s="192" t="s">
        <v>176</v>
      </c>
      <c r="H348" s="193">
        <v>3</v>
      </c>
      <c r="I348" s="194"/>
      <c r="J348" s="194"/>
      <c r="K348" s="195">
        <f>ROUND(P348*H348,2)</f>
        <v>0</v>
      </c>
      <c r="L348" s="191" t="s">
        <v>140</v>
      </c>
      <c r="M348" s="39"/>
      <c r="N348" s="196" t="s">
        <v>1</v>
      </c>
      <c r="O348" s="197" t="s">
        <v>39</v>
      </c>
      <c r="P348" s="198">
        <f>I348+J348</f>
        <v>0</v>
      </c>
      <c r="Q348" s="198">
        <f>ROUND(I348*H348,2)</f>
        <v>0</v>
      </c>
      <c r="R348" s="198">
        <f>ROUND(J348*H348,2)</f>
        <v>0</v>
      </c>
      <c r="S348" s="71"/>
      <c r="T348" s="199">
        <f>S348*H348</f>
        <v>0</v>
      </c>
      <c r="U348" s="199">
        <v>0</v>
      </c>
      <c r="V348" s="199">
        <f>U348*H348</f>
        <v>0</v>
      </c>
      <c r="W348" s="199">
        <v>0</v>
      </c>
      <c r="X348" s="200">
        <f>W348*H348</f>
        <v>0</v>
      </c>
      <c r="Y348" s="34"/>
      <c r="Z348" s="34"/>
      <c r="AA348" s="34"/>
      <c r="AB348" s="34"/>
      <c r="AC348" s="34"/>
      <c r="AD348" s="34"/>
      <c r="AE348" s="34"/>
      <c r="AR348" s="201" t="s">
        <v>172</v>
      </c>
      <c r="AT348" s="201" t="s">
        <v>136</v>
      </c>
      <c r="AU348" s="201" t="s">
        <v>85</v>
      </c>
      <c r="AY348" s="17" t="s">
        <v>133</v>
      </c>
      <c r="BE348" s="202">
        <f>IF(O348="základní",K348,0)</f>
        <v>0</v>
      </c>
      <c r="BF348" s="202">
        <f>IF(O348="snížená",K348,0)</f>
        <v>0</v>
      </c>
      <c r="BG348" s="202">
        <f>IF(O348="zákl. přenesená",K348,0)</f>
        <v>0</v>
      </c>
      <c r="BH348" s="202">
        <f>IF(O348="sníž. přenesená",K348,0)</f>
        <v>0</v>
      </c>
      <c r="BI348" s="202">
        <f>IF(O348="nulová",K348,0)</f>
        <v>0</v>
      </c>
      <c r="BJ348" s="17" t="s">
        <v>83</v>
      </c>
      <c r="BK348" s="202">
        <f>ROUND(P348*H348,2)</f>
        <v>0</v>
      </c>
      <c r="BL348" s="17" t="s">
        <v>172</v>
      </c>
      <c r="BM348" s="201" t="s">
        <v>504</v>
      </c>
    </row>
    <row r="349" spans="1:65" s="2" customFormat="1" ht="29.25">
      <c r="A349" s="34"/>
      <c r="B349" s="35"/>
      <c r="C349" s="36"/>
      <c r="D349" s="203" t="s">
        <v>142</v>
      </c>
      <c r="E349" s="36"/>
      <c r="F349" s="204" t="s">
        <v>503</v>
      </c>
      <c r="G349" s="36"/>
      <c r="H349" s="36"/>
      <c r="I349" s="205"/>
      <c r="J349" s="205"/>
      <c r="K349" s="36"/>
      <c r="L349" s="36"/>
      <c r="M349" s="39"/>
      <c r="N349" s="206"/>
      <c r="O349" s="207"/>
      <c r="P349" s="71"/>
      <c r="Q349" s="71"/>
      <c r="R349" s="71"/>
      <c r="S349" s="71"/>
      <c r="T349" s="71"/>
      <c r="U349" s="71"/>
      <c r="V349" s="71"/>
      <c r="W349" s="71"/>
      <c r="X349" s="72"/>
      <c r="Y349" s="34"/>
      <c r="Z349" s="34"/>
      <c r="AA349" s="34"/>
      <c r="AB349" s="34"/>
      <c r="AC349" s="34"/>
      <c r="AD349" s="34"/>
      <c r="AE349" s="34"/>
      <c r="AT349" s="17" t="s">
        <v>142</v>
      </c>
      <c r="AU349" s="17" t="s">
        <v>85</v>
      </c>
    </row>
    <row r="350" spans="1:65" s="2" customFormat="1" ht="49.15" customHeight="1">
      <c r="A350" s="34"/>
      <c r="B350" s="35"/>
      <c r="C350" s="189" t="s">
        <v>505</v>
      </c>
      <c r="D350" s="189" t="s">
        <v>136</v>
      </c>
      <c r="E350" s="190" t="s">
        <v>506</v>
      </c>
      <c r="F350" s="191" t="s">
        <v>507</v>
      </c>
      <c r="G350" s="192" t="s">
        <v>176</v>
      </c>
      <c r="H350" s="193">
        <v>11</v>
      </c>
      <c r="I350" s="194"/>
      <c r="J350" s="194"/>
      <c r="K350" s="195">
        <f>ROUND(P350*H350,2)</f>
        <v>0</v>
      </c>
      <c r="L350" s="191" t="s">
        <v>140</v>
      </c>
      <c r="M350" s="39"/>
      <c r="N350" s="196" t="s">
        <v>1</v>
      </c>
      <c r="O350" s="197" t="s">
        <v>39</v>
      </c>
      <c r="P350" s="198">
        <f>I350+J350</f>
        <v>0</v>
      </c>
      <c r="Q350" s="198">
        <f>ROUND(I350*H350,2)</f>
        <v>0</v>
      </c>
      <c r="R350" s="198">
        <f>ROUND(J350*H350,2)</f>
        <v>0</v>
      </c>
      <c r="S350" s="71"/>
      <c r="T350" s="199">
        <f>S350*H350</f>
        <v>0</v>
      </c>
      <c r="U350" s="199">
        <v>0</v>
      </c>
      <c r="V350" s="199">
        <f>U350*H350</f>
        <v>0</v>
      </c>
      <c r="W350" s="199">
        <v>0</v>
      </c>
      <c r="X350" s="200">
        <f>W350*H350</f>
        <v>0</v>
      </c>
      <c r="Y350" s="34"/>
      <c r="Z350" s="34"/>
      <c r="AA350" s="34"/>
      <c r="AB350" s="34"/>
      <c r="AC350" s="34"/>
      <c r="AD350" s="34"/>
      <c r="AE350" s="34"/>
      <c r="AR350" s="201" t="s">
        <v>172</v>
      </c>
      <c r="AT350" s="201" t="s">
        <v>136</v>
      </c>
      <c r="AU350" s="201" t="s">
        <v>85</v>
      </c>
      <c r="AY350" s="17" t="s">
        <v>133</v>
      </c>
      <c r="BE350" s="202">
        <f>IF(O350="základní",K350,0)</f>
        <v>0</v>
      </c>
      <c r="BF350" s="202">
        <f>IF(O350="snížená",K350,0)</f>
        <v>0</v>
      </c>
      <c r="BG350" s="202">
        <f>IF(O350="zákl. přenesená",K350,0)</f>
        <v>0</v>
      </c>
      <c r="BH350" s="202">
        <f>IF(O350="sníž. přenesená",K350,0)</f>
        <v>0</v>
      </c>
      <c r="BI350" s="202">
        <f>IF(O350="nulová",K350,0)</f>
        <v>0</v>
      </c>
      <c r="BJ350" s="17" t="s">
        <v>83</v>
      </c>
      <c r="BK350" s="202">
        <f>ROUND(P350*H350,2)</f>
        <v>0</v>
      </c>
      <c r="BL350" s="17" t="s">
        <v>172</v>
      </c>
      <c r="BM350" s="201" t="s">
        <v>508</v>
      </c>
    </row>
    <row r="351" spans="1:65" s="2" customFormat="1" ht="29.25">
      <c r="A351" s="34"/>
      <c r="B351" s="35"/>
      <c r="C351" s="36"/>
      <c r="D351" s="203" t="s">
        <v>142</v>
      </c>
      <c r="E351" s="36"/>
      <c r="F351" s="204" t="s">
        <v>507</v>
      </c>
      <c r="G351" s="36"/>
      <c r="H351" s="36"/>
      <c r="I351" s="205"/>
      <c r="J351" s="205"/>
      <c r="K351" s="36"/>
      <c r="L351" s="36"/>
      <c r="M351" s="39"/>
      <c r="N351" s="206"/>
      <c r="O351" s="207"/>
      <c r="P351" s="71"/>
      <c r="Q351" s="71"/>
      <c r="R351" s="71"/>
      <c r="S351" s="71"/>
      <c r="T351" s="71"/>
      <c r="U351" s="71"/>
      <c r="V351" s="71"/>
      <c r="W351" s="71"/>
      <c r="X351" s="72"/>
      <c r="Y351" s="34"/>
      <c r="Z351" s="34"/>
      <c r="AA351" s="34"/>
      <c r="AB351" s="34"/>
      <c r="AC351" s="34"/>
      <c r="AD351" s="34"/>
      <c r="AE351" s="34"/>
      <c r="AT351" s="17" t="s">
        <v>142</v>
      </c>
      <c r="AU351" s="17" t="s">
        <v>85</v>
      </c>
    </row>
    <row r="352" spans="1:65" s="2" customFormat="1" ht="66.75" customHeight="1">
      <c r="A352" s="34"/>
      <c r="B352" s="35"/>
      <c r="C352" s="189" t="s">
        <v>324</v>
      </c>
      <c r="D352" s="189" t="s">
        <v>136</v>
      </c>
      <c r="E352" s="190" t="s">
        <v>509</v>
      </c>
      <c r="F352" s="191" t="s">
        <v>510</v>
      </c>
      <c r="G352" s="192" t="s">
        <v>176</v>
      </c>
      <c r="H352" s="193">
        <v>2</v>
      </c>
      <c r="I352" s="194"/>
      <c r="J352" s="194"/>
      <c r="K352" s="195">
        <f>ROUND(P352*H352,2)</f>
        <v>0</v>
      </c>
      <c r="L352" s="191" t="s">
        <v>140</v>
      </c>
      <c r="M352" s="39"/>
      <c r="N352" s="196" t="s">
        <v>1</v>
      </c>
      <c r="O352" s="197" t="s">
        <v>39</v>
      </c>
      <c r="P352" s="198">
        <f>I352+J352</f>
        <v>0</v>
      </c>
      <c r="Q352" s="198">
        <f>ROUND(I352*H352,2)</f>
        <v>0</v>
      </c>
      <c r="R352" s="198">
        <f>ROUND(J352*H352,2)</f>
        <v>0</v>
      </c>
      <c r="S352" s="71"/>
      <c r="T352" s="199">
        <f>S352*H352</f>
        <v>0</v>
      </c>
      <c r="U352" s="199">
        <v>0</v>
      </c>
      <c r="V352" s="199">
        <f>U352*H352</f>
        <v>0</v>
      </c>
      <c r="W352" s="199">
        <v>0</v>
      </c>
      <c r="X352" s="200">
        <f>W352*H352</f>
        <v>0</v>
      </c>
      <c r="Y352" s="34"/>
      <c r="Z352" s="34"/>
      <c r="AA352" s="34"/>
      <c r="AB352" s="34"/>
      <c r="AC352" s="34"/>
      <c r="AD352" s="34"/>
      <c r="AE352" s="34"/>
      <c r="AR352" s="201" t="s">
        <v>172</v>
      </c>
      <c r="AT352" s="201" t="s">
        <v>136</v>
      </c>
      <c r="AU352" s="201" t="s">
        <v>85</v>
      </c>
      <c r="AY352" s="17" t="s">
        <v>133</v>
      </c>
      <c r="BE352" s="202">
        <f>IF(O352="základní",K352,0)</f>
        <v>0</v>
      </c>
      <c r="BF352" s="202">
        <f>IF(O352="snížená",K352,0)</f>
        <v>0</v>
      </c>
      <c r="BG352" s="202">
        <f>IF(O352="zákl. přenesená",K352,0)</f>
        <v>0</v>
      </c>
      <c r="BH352" s="202">
        <f>IF(O352="sníž. přenesená",K352,0)</f>
        <v>0</v>
      </c>
      <c r="BI352" s="202">
        <f>IF(O352="nulová",K352,0)</f>
        <v>0</v>
      </c>
      <c r="BJ352" s="17" t="s">
        <v>83</v>
      </c>
      <c r="BK352" s="202">
        <f>ROUND(P352*H352,2)</f>
        <v>0</v>
      </c>
      <c r="BL352" s="17" t="s">
        <v>172</v>
      </c>
      <c r="BM352" s="201" t="s">
        <v>511</v>
      </c>
    </row>
    <row r="353" spans="1:65" s="2" customFormat="1" ht="39">
      <c r="A353" s="34"/>
      <c r="B353" s="35"/>
      <c r="C353" s="36"/>
      <c r="D353" s="203" t="s">
        <v>142</v>
      </c>
      <c r="E353" s="36"/>
      <c r="F353" s="204" t="s">
        <v>510</v>
      </c>
      <c r="G353" s="36"/>
      <c r="H353" s="36"/>
      <c r="I353" s="205"/>
      <c r="J353" s="205"/>
      <c r="K353" s="36"/>
      <c r="L353" s="36"/>
      <c r="M353" s="39"/>
      <c r="N353" s="206"/>
      <c r="O353" s="207"/>
      <c r="P353" s="71"/>
      <c r="Q353" s="71"/>
      <c r="R353" s="71"/>
      <c r="S353" s="71"/>
      <c r="T353" s="71"/>
      <c r="U353" s="71"/>
      <c r="V353" s="71"/>
      <c r="W353" s="71"/>
      <c r="X353" s="72"/>
      <c r="Y353" s="34"/>
      <c r="Z353" s="34"/>
      <c r="AA353" s="34"/>
      <c r="AB353" s="34"/>
      <c r="AC353" s="34"/>
      <c r="AD353" s="34"/>
      <c r="AE353" s="34"/>
      <c r="AT353" s="17" t="s">
        <v>142</v>
      </c>
      <c r="AU353" s="17" t="s">
        <v>85</v>
      </c>
    </row>
    <row r="354" spans="1:65" s="2" customFormat="1" ht="24.2" customHeight="1">
      <c r="A354" s="34"/>
      <c r="B354" s="35"/>
      <c r="C354" s="189" t="s">
        <v>512</v>
      </c>
      <c r="D354" s="189" t="s">
        <v>136</v>
      </c>
      <c r="E354" s="190" t="s">
        <v>513</v>
      </c>
      <c r="F354" s="191" t="s">
        <v>514</v>
      </c>
      <c r="G354" s="192" t="s">
        <v>176</v>
      </c>
      <c r="H354" s="193">
        <v>16</v>
      </c>
      <c r="I354" s="194"/>
      <c r="J354" s="194"/>
      <c r="K354" s="195">
        <f>ROUND(P354*H354,2)</f>
        <v>0</v>
      </c>
      <c r="L354" s="191" t="s">
        <v>140</v>
      </c>
      <c r="M354" s="39"/>
      <c r="N354" s="196" t="s">
        <v>1</v>
      </c>
      <c r="O354" s="197" t="s">
        <v>39</v>
      </c>
      <c r="P354" s="198">
        <f>I354+J354</f>
        <v>0</v>
      </c>
      <c r="Q354" s="198">
        <f>ROUND(I354*H354,2)</f>
        <v>0</v>
      </c>
      <c r="R354" s="198">
        <f>ROUND(J354*H354,2)</f>
        <v>0</v>
      </c>
      <c r="S354" s="71"/>
      <c r="T354" s="199">
        <f>S354*H354</f>
        <v>0</v>
      </c>
      <c r="U354" s="199">
        <v>0</v>
      </c>
      <c r="V354" s="199">
        <f>U354*H354</f>
        <v>0</v>
      </c>
      <c r="W354" s="199">
        <v>0</v>
      </c>
      <c r="X354" s="200">
        <f>W354*H354</f>
        <v>0</v>
      </c>
      <c r="Y354" s="34"/>
      <c r="Z354" s="34"/>
      <c r="AA354" s="34"/>
      <c r="AB354" s="34"/>
      <c r="AC354" s="34"/>
      <c r="AD354" s="34"/>
      <c r="AE354" s="34"/>
      <c r="AR354" s="201" t="s">
        <v>172</v>
      </c>
      <c r="AT354" s="201" t="s">
        <v>136</v>
      </c>
      <c r="AU354" s="201" t="s">
        <v>85</v>
      </c>
      <c r="AY354" s="17" t="s">
        <v>133</v>
      </c>
      <c r="BE354" s="202">
        <f>IF(O354="základní",K354,0)</f>
        <v>0</v>
      </c>
      <c r="BF354" s="202">
        <f>IF(O354="snížená",K354,0)</f>
        <v>0</v>
      </c>
      <c r="BG354" s="202">
        <f>IF(O354="zákl. přenesená",K354,0)</f>
        <v>0</v>
      </c>
      <c r="BH354" s="202">
        <f>IF(O354="sníž. přenesená",K354,0)</f>
        <v>0</v>
      </c>
      <c r="BI354" s="202">
        <f>IF(O354="nulová",K354,0)</f>
        <v>0</v>
      </c>
      <c r="BJ354" s="17" t="s">
        <v>83</v>
      </c>
      <c r="BK354" s="202">
        <f>ROUND(P354*H354,2)</f>
        <v>0</v>
      </c>
      <c r="BL354" s="17" t="s">
        <v>172</v>
      </c>
      <c r="BM354" s="201" t="s">
        <v>515</v>
      </c>
    </row>
    <row r="355" spans="1:65" s="2" customFormat="1" ht="19.5">
      <c r="A355" s="34"/>
      <c r="B355" s="35"/>
      <c r="C355" s="36"/>
      <c r="D355" s="203" t="s">
        <v>142</v>
      </c>
      <c r="E355" s="36"/>
      <c r="F355" s="204" t="s">
        <v>514</v>
      </c>
      <c r="G355" s="36"/>
      <c r="H355" s="36"/>
      <c r="I355" s="205"/>
      <c r="J355" s="205"/>
      <c r="K355" s="36"/>
      <c r="L355" s="36"/>
      <c r="M355" s="39"/>
      <c r="N355" s="206"/>
      <c r="O355" s="207"/>
      <c r="P355" s="71"/>
      <c r="Q355" s="71"/>
      <c r="R355" s="71"/>
      <c r="S355" s="71"/>
      <c r="T355" s="71"/>
      <c r="U355" s="71"/>
      <c r="V355" s="71"/>
      <c r="W355" s="71"/>
      <c r="X355" s="72"/>
      <c r="Y355" s="34"/>
      <c r="Z355" s="34"/>
      <c r="AA355" s="34"/>
      <c r="AB355" s="34"/>
      <c r="AC355" s="34"/>
      <c r="AD355" s="34"/>
      <c r="AE355" s="34"/>
      <c r="AT355" s="17" t="s">
        <v>142</v>
      </c>
      <c r="AU355" s="17" t="s">
        <v>85</v>
      </c>
    </row>
    <row r="356" spans="1:65" s="2" customFormat="1" ht="24.2" customHeight="1">
      <c r="A356" s="34"/>
      <c r="B356" s="35"/>
      <c r="C356" s="189" t="s">
        <v>327</v>
      </c>
      <c r="D356" s="189" t="s">
        <v>136</v>
      </c>
      <c r="E356" s="190" t="s">
        <v>516</v>
      </c>
      <c r="F356" s="191" t="s">
        <v>517</v>
      </c>
      <c r="G356" s="192" t="s">
        <v>176</v>
      </c>
      <c r="H356" s="193">
        <v>1</v>
      </c>
      <c r="I356" s="194"/>
      <c r="J356" s="194"/>
      <c r="K356" s="195">
        <f>ROUND(P356*H356,2)</f>
        <v>0</v>
      </c>
      <c r="L356" s="191" t="s">
        <v>140</v>
      </c>
      <c r="M356" s="39"/>
      <c r="N356" s="196" t="s">
        <v>1</v>
      </c>
      <c r="O356" s="197" t="s">
        <v>39</v>
      </c>
      <c r="P356" s="198">
        <f>I356+J356</f>
        <v>0</v>
      </c>
      <c r="Q356" s="198">
        <f>ROUND(I356*H356,2)</f>
        <v>0</v>
      </c>
      <c r="R356" s="198">
        <f>ROUND(J356*H356,2)</f>
        <v>0</v>
      </c>
      <c r="S356" s="71"/>
      <c r="T356" s="199">
        <f>S356*H356</f>
        <v>0</v>
      </c>
      <c r="U356" s="199">
        <v>0</v>
      </c>
      <c r="V356" s="199">
        <f>U356*H356</f>
        <v>0</v>
      </c>
      <c r="W356" s="199">
        <v>0</v>
      </c>
      <c r="X356" s="200">
        <f>W356*H356</f>
        <v>0</v>
      </c>
      <c r="Y356" s="34"/>
      <c r="Z356" s="34"/>
      <c r="AA356" s="34"/>
      <c r="AB356" s="34"/>
      <c r="AC356" s="34"/>
      <c r="AD356" s="34"/>
      <c r="AE356" s="34"/>
      <c r="AR356" s="201" t="s">
        <v>172</v>
      </c>
      <c r="AT356" s="201" t="s">
        <v>136</v>
      </c>
      <c r="AU356" s="201" t="s">
        <v>85</v>
      </c>
      <c r="AY356" s="17" t="s">
        <v>133</v>
      </c>
      <c r="BE356" s="202">
        <f>IF(O356="základní",K356,0)</f>
        <v>0</v>
      </c>
      <c r="BF356" s="202">
        <f>IF(O356="snížená",K356,0)</f>
        <v>0</v>
      </c>
      <c r="BG356" s="202">
        <f>IF(O356="zákl. přenesená",K356,0)</f>
        <v>0</v>
      </c>
      <c r="BH356" s="202">
        <f>IF(O356="sníž. přenesená",K356,0)</f>
        <v>0</v>
      </c>
      <c r="BI356" s="202">
        <f>IF(O356="nulová",K356,0)</f>
        <v>0</v>
      </c>
      <c r="BJ356" s="17" t="s">
        <v>83</v>
      </c>
      <c r="BK356" s="202">
        <f>ROUND(P356*H356,2)</f>
        <v>0</v>
      </c>
      <c r="BL356" s="17" t="s">
        <v>172</v>
      </c>
      <c r="BM356" s="201" t="s">
        <v>518</v>
      </c>
    </row>
    <row r="357" spans="1:65" s="2" customFormat="1" ht="19.5">
      <c r="A357" s="34"/>
      <c r="B357" s="35"/>
      <c r="C357" s="36"/>
      <c r="D357" s="203" t="s">
        <v>142</v>
      </c>
      <c r="E357" s="36"/>
      <c r="F357" s="204" t="s">
        <v>517</v>
      </c>
      <c r="G357" s="36"/>
      <c r="H357" s="36"/>
      <c r="I357" s="205"/>
      <c r="J357" s="205"/>
      <c r="K357" s="36"/>
      <c r="L357" s="36"/>
      <c r="M357" s="39"/>
      <c r="N357" s="206"/>
      <c r="O357" s="207"/>
      <c r="P357" s="71"/>
      <c r="Q357" s="71"/>
      <c r="R357" s="71"/>
      <c r="S357" s="71"/>
      <c r="T357" s="71"/>
      <c r="U357" s="71"/>
      <c r="V357" s="71"/>
      <c r="W357" s="71"/>
      <c r="X357" s="72"/>
      <c r="Y357" s="34"/>
      <c r="Z357" s="34"/>
      <c r="AA357" s="34"/>
      <c r="AB357" s="34"/>
      <c r="AC357" s="34"/>
      <c r="AD357" s="34"/>
      <c r="AE357" s="34"/>
      <c r="AT357" s="17" t="s">
        <v>142</v>
      </c>
      <c r="AU357" s="17" t="s">
        <v>85</v>
      </c>
    </row>
    <row r="358" spans="1:65" s="2" customFormat="1" ht="24.2" customHeight="1">
      <c r="A358" s="34"/>
      <c r="B358" s="35"/>
      <c r="C358" s="189" t="s">
        <v>519</v>
      </c>
      <c r="D358" s="189" t="s">
        <v>136</v>
      </c>
      <c r="E358" s="190" t="s">
        <v>520</v>
      </c>
      <c r="F358" s="191" t="s">
        <v>521</v>
      </c>
      <c r="G358" s="192" t="s">
        <v>176</v>
      </c>
      <c r="H358" s="193">
        <v>18</v>
      </c>
      <c r="I358" s="194"/>
      <c r="J358" s="194"/>
      <c r="K358" s="195">
        <f>ROUND(P358*H358,2)</f>
        <v>0</v>
      </c>
      <c r="L358" s="191" t="s">
        <v>140</v>
      </c>
      <c r="M358" s="39"/>
      <c r="N358" s="196" t="s">
        <v>1</v>
      </c>
      <c r="O358" s="197" t="s">
        <v>39</v>
      </c>
      <c r="P358" s="198">
        <f>I358+J358</f>
        <v>0</v>
      </c>
      <c r="Q358" s="198">
        <f>ROUND(I358*H358,2)</f>
        <v>0</v>
      </c>
      <c r="R358" s="198">
        <f>ROUND(J358*H358,2)</f>
        <v>0</v>
      </c>
      <c r="S358" s="71"/>
      <c r="T358" s="199">
        <f>S358*H358</f>
        <v>0</v>
      </c>
      <c r="U358" s="199">
        <v>0</v>
      </c>
      <c r="V358" s="199">
        <f>U358*H358</f>
        <v>0</v>
      </c>
      <c r="W358" s="199">
        <v>0</v>
      </c>
      <c r="X358" s="200">
        <f>W358*H358</f>
        <v>0</v>
      </c>
      <c r="Y358" s="34"/>
      <c r="Z358" s="34"/>
      <c r="AA358" s="34"/>
      <c r="AB358" s="34"/>
      <c r="AC358" s="34"/>
      <c r="AD358" s="34"/>
      <c r="AE358" s="34"/>
      <c r="AR358" s="201" t="s">
        <v>172</v>
      </c>
      <c r="AT358" s="201" t="s">
        <v>136</v>
      </c>
      <c r="AU358" s="201" t="s">
        <v>85</v>
      </c>
      <c r="AY358" s="17" t="s">
        <v>133</v>
      </c>
      <c r="BE358" s="202">
        <f>IF(O358="základní",K358,0)</f>
        <v>0</v>
      </c>
      <c r="BF358" s="202">
        <f>IF(O358="snížená",K358,0)</f>
        <v>0</v>
      </c>
      <c r="BG358" s="202">
        <f>IF(O358="zákl. přenesená",K358,0)</f>
        <v>0</v>
      </c>
      <c r="BH358" s="202">
        <f>IF(O358="sníž. přenesená",K358,0)</f>
        <v>0</v>
      </c>
      <c r="BI358" s="202">
        <f>IF(O358="nulová",K358,0)</f>
        <v>0</v>
      </c>
      <c r="BJ358" s="17" t="s">
        <v>83</v>
      </c>
      <c r="BK358" s="202">
        <f>ROUND(P358*H358,2)</f>
        <v>0</v>
      </c>
      <c r="BL358" s="17" t="s">
        <v>172</v>
      </c>
      <c r="BM358" s="201" t="s">
        <v>522</v>
      </c>
    </row>
    <row r="359" spans="1:65" s="2" customFormat="1" ht="19.5">
      <c r="A359" s="34"/>
      <c r="B359" s="35"/>
      <c r="C359" s="36"/>
      <c r="D359" s="203" t="s">
        <v>142</v>
      </c>
      <c r="E359" s="36"/>
      <c r="F359" s="204" t="s">
        <v>521</v>
      </c>
      <c r="G359" s="36"/>
      <c r="H359" s="36"/>
      <c r="I359" s="205"/>
      <c r="J359" s="205"/>
      <c r="K359" s="36"/>
      <c r="L359" s="36"/>
      <c r="M359" s="39"/>
      <c r="N359" s="206"/>
      <c r="O359" s="207"/>
      <c r="P359" s="71"/>
      <c r="Q359" s="71"/>
      <c r="R359" s="71"/>
      <c r="S359" s="71"/>
      <c r="T359" s="71"/>
      <c r="U359" s="71"/>
      <c r="V359" s="71"/>
      <c r="W359" s="71"/>
      <c r="X359" s="72"/>
      <c r="Y359" s="34"/>
      <c r="Z359" s="34"/>
      <c r="AA359" s="34"/>
      <c r="AB359" s="34"/>
      <c r="AC359" s="34"/>
      <c r="AD359" s="34"/>
      <c r="AE359" s="34"/>
      <c r="AT359" s="17" t="s">
        <v>142</v>
      </c>
      <c r="AU359" s="17" t="s">
        <v>85</v>
      </c>
    </row>
    <row r="360" spans="1:65" s="2" customFormat="1" ht="24.2" customHeight="1">
      <c r="A360" s="34"/>
      <c r="B360" s="35"/>
      <c r="C360" s="189" t="s">
        <v>331</v>
      </c>
      <c r="D360" s="189" t="s">
        <v>136</v>
      </c>
      <c r="E360" s="190" t="s">
        <v>523</v>
      </c>
      <c r="F360" s="191" t="s">
        <v>524</v>
      </c>
      <c r="G360" s="192" t="s">
        <v>176</v>
      </c>
      <c r="H360" s="193">
        <v>24</v>
      </c>
      <c r="I360" s="194"/>
      <c r="J360" s="194"/>
      <c r="K360" s="195">
        <f>ROUND(P360*H360,2)</f>
        <v>0</v>
      </c>
      <c r="L360" s="191" t="s">
        <v>140</v>
      </c>
      <c r="M360" s="39"/>
      <c r="N360" s="196" t="s">
        <v>1</v>
      </c>
      <c r="O360" s="197" t="s">
        <v>39</v>
      </c>
      <c r="P360" s="198">
        <f>I360+J360</f>
        <v>0</v>
      </c>
      <c r="Q360" s="198">
        <f>ROUND(I360*H360,2)</f>
        <v>0</v>
      </c>
      <c r="R360" s="198">
        <f>ROUND(J360*H360,2)</f>
        <v>0</v>
      </c>
      <c r="S360" s="71"/>
      <c r="T360" s="199">
        <f>S360*H360</f>
        <v>0</v>
      </c>
      <c r="U360" s="199">
        <v>0</v>
      </c>
      <c r="V360" s="199">
        <f>U360*H360</f>
        <v>0</v>
      </c>
      <c r="W360" s="199">
        <v>0</v>
      </c>
      <c r="X360" s="200">
        <f>W360*H360</f>
        <v>0</v>
      </c>
      <c r="Y360" s="34"/>
      <c r="Z360" s="34"/>
      <c r="AA360" s="34"/>
      <c r="AB360" s="34"/>
      <c r="AC360" s="34"/>
      <c r="AD360" s="34"/>
      <c r="AE360" s="34"/>
      <c r="AR360" s="201" t="s">
        <v>172</v>
      </c>
      <c r="AT360" s="201" t="s">
        <v>136</v>
      </c>
      <c r="AU360" s="201" t="s">
        <v>85</v>
      </c>
      <c r="AY360" s="17" t="s">
        <v>133</v>
      </c>
      <c r="BE360" s="202">
        <f>IF(O360="základní",K360,0)</f>
        <v>0</v>
      </c>
      <c r="BF360" s="202">
        <f>IF(O360="snížená",K360,0)</f>
        <v>0</v>
      </c>
      <c r="BG360" s="202">
        <f>IF(O360="zákl. přenesená",K360,0)</f>
        <v>0</v>
      </c>
      <c r="BH360" s="202">
        <f>IF(O360="sníž. přenesená",K360,0)</f>
        <v>0</v>
      </c>
      <c r="BI360" s="202">
        <f>IF(O360="nulová",K360,0)</f>
        <v>0</v>
      </c>
      <c r="BJ360" s="17" t="s">
        <v>83</v>
      </c>
      <c r="BK360" s="202">
        <f>ROUND(P360*H360,2)</f>
        <v>0</v>
      </c>
      <c r="BL360" s="17" t="s">
        <v>172</v>
      </c>
      <c r="BM360" s="201" t="s">
        <v>525</v>
      </c>
    </row>
    <row r="361" spans="1:65" s="2" customFormat="1" ht="19.5">
      <c r="A361" s="34"/>
      <c r="B361" s="35"/>
      <c r="C361" s="36"/>
      <c r="D361" s="203" t="s">
        <v>142</v>
      </c>
      <c r="E361" s="36"/>
      <c r="F361" s="204" t="s">
        <v>524</v>
      </c>
      <c r="G361" s="36"/>
      <c r="H361" s="36"/>
      <c r="I361" s="205"/>
      <c r="J361" s="205"/>
      <c r="K361" s="36"/>
      <c r="L361" s="36"/>
      <c r="M361" s="39"/>
      <c r="N361" s="206"/>
      <c r="O361" s="207"/>
      <c r="P361" s="71"/>
      <c r="Q361" s="71"/>
      <c r="R361" s="71"/>
      <c r="S361" s="71"/>
      <c r="T361" s="71"/>
      <c r="U361" s="71"/>
      <c r="V361" s="71"/>
      <c r="W361" s="71"/>
      <c r="X361" s="72"/>
      <c r="Y361" s="34"/>
      <c r="Z361" s="34"/>
      <c r="AA361" s="34"/>
      <c r="AB361" s="34"/>
      <c r="AC361" s="34"/>
      <c r="AD361" s="34"/>
      <c r="AE361" s="34"/>
      <c r="AT361" s="17" t="s">
        <v>142</v>
      </c>
      <c r="AU361" s="17" t="s">
        <v>85</v>
      </c>
    </row>
    <row r="362" spans="1:65" s="2" customFormat="1" ht="24.2" customHeight="1">
      <c r="A362" s="34"/>
      <c r="B362" s="35"/>
      <c r="C362" s="189" t="s">
        <v>526</v>
      </c>
      <c r="D362" s="189" t="s">
        <v>136</v>
      </c>
      <c r="E362" s="190" t="s">
        <v>527</v>
      </c>
      <c r="F362" s="191" t="s">
        <v>528</v>
      </c>
      <c r="G362" s="192" t="s">
        <v>176</v>
      </c>
      <c r="H362" s="193">
        <v>1</v>
      </c>
      <c r="I362" s="194"/>
      <c r="J362" s="194"/>
      <c r="K362" s="195">
        <f>ROUND(P362*H362,2)</f>
        <v>0</v>
      </c>
      <c r="L362" s="191" t="s">
        <v>140</v>
      </c>
      <c r="M362" s="39"/>
      <c r="N362" s="196" t="s">
        <v>1</v>
      </c>
      <c r="O362" s="197" t="s">
        <v>39</v>
      </c>
      <c r="P362" s="198">
        <f>I362+J362</f>
        <v>0</v>
      </c>
      <c r="Q362" s="198">
        <f>ROUND(I362*H362,2)</f>
        <v>0</v>
      </c>
      <c r="R362" s="198">
        <f>ROUND(J362*H362,2)</f>
        <v>0</v>
      </c>
      <c r="S362" s="71"/>
      <c r="T362" s="199">
        <f>S362*H362</f>
        <v>0</v>
      </c>
      <c r="U362" s="199">
        <v>0</v>
      </c>
      <c r="V362" s="199">
        <f>U362*H362</f>
        <v>0</v>
      </c>
      <c r="W362" s="199">
        <v>0</v>
      </c>
      <c r="X362" s="200">
        <f>W362*H362</f>
        <v>0</v>
      </c>
      <c r="Y362" s="34"/>
      <c r="Z362" s="34"/>
      <c r="AA362" s="34"/>
      <c r="AB362" s="34"/>
      <c r="AC362" s="34"/>
      <c r="AD362" s="34"/>
      <c r="AE362" s="34"/>
      <c r="AR362" s="201" t="s">
        <v>172</v>
      </c>
      <c r="AT362" s="201" t="s">
        <v>136</v>
      </c>
      <c r="AU362" s="201" t="s">
        <v>85</v>
      </c>
      <c r="AY362" s="17" t="s">
        <v>133</v>
      </c>
      <c r="BE362" s="202">
        <f>IF(O362="základní",K362,0)</f>
        <v>0</v>
      </c>
      <c r="BF362" s="202">
        <f>IF(O362="snížená",K362,0)</f>
        <v>0</v>
      </c>
      <c r="BG362" s="202">
        <f>IF(O362="zákl. přenesená",K362,0)</f>
        <v>0</v>
      </c>
      <c r="BH362" s="202">
        <f>IF(O362="sníž. přenesená",K362,0)</f>
        <v>0</v>
      </c>
      <c r="BI362" s="202">
        <f>IF(O362="nulová",K362,0)</f>
        <v>0</v>
      </c>
      <c r="BJ362" s="17" t="s">
        <v>83</v>
      </c>
      <c r="BK362" s="202">
        <f>ROUND(P362*H362,2)</f>
        <v>0</v>
      </c>
      <c r="BL362" s="17" t="s">
        <v>172</v>
      </c>
      <c r="BM362" s="201" t="s">
        <v>529</v>
      </c>
    </row>
    <row r="363" spans="1:65" s="2" customFormat="1" ht="19.5">
      <c r="A363" s="34"/>
      <c r="B363" s="35"/>
      <c r="C363" s="36"/>
      <c r="D363" s="203" t="s">
        <v>142</v>
      </c>
      <c r="E363" s="36"/>
      <c r="F363" s="204" t="s">
        <v>528</v>
      </c>
      <c r="G363" s="36"/>
      <c r="H363" s="36"/>
      <c r="I363" s="205"/>
      <c r="J363" s="205"/>
      <c r="K363" s="36"/>
      <c r="L363" s="36"/>
      <c r="M363" s="39"/>
      <c r="N363" s="206"/>
      <c r="O363" s="207"/>
      <c r="P363" s="71"/>
      <c r="Q363" s="71"/>
      <c r="R363" s="71"/>
      <c r="S363" s="71"/>
      <c r="T363" s="71"/>
      <c r="U363" s="71"/>
      <c r="V363" s="71"/>
      <c r="W363" s="71"/>
      <c r="X363" s="72"/>
      <c r="Y363" s="34"/>
      <c r="Z363" s="34"/>
      <c r="AA363" s="34"/>
      <c r="AB363" s="34"/>
      <c r="AC363" s="34"/>
      <c r="AD363" s="34"/>
      <c r="AE363" s="34"/>
      <c r="AT363" s="17" t="s">
        <v>142</v>
      </c>
      <c r="AU363" s="17" t="s">
        <v>85</v>
      </c>
    </row>
    <row r="364" spans="1:65" s="2" customFormat="1" ht="24.2" customHeight="1">
      <c r="A364" s="34"/>
      <c r="B364" s="35"/>
      <c r="C364" s="189" t="s">
        <v>334</v>
      </c>
      <c r="D364" s="189" t="s">
        <v>136</v>
      </c>
      <c r="E364" s="190" t="s">
        <v>530</v>
      </c>
      <c r="F364" s="191" t="s">
        <v>531</v>
      </c>
      <c r="G364" s="192" t="s">
        <v>176</v>
      </c>
      <c r="H364" s="193">
        <v>16</v>
      </c>
      <c r="I364" s="194"/>
      <c r="J364" s="194"/>
      <c r="K364" s="195">
        <f>ROUND(P364*H364,2)</f>
        <v>0</v>
      </c>
      <c r="L364" s="191" t="s">
        <v>140</v>
      </c>
      <c r="M364" s="39"/>
      <c r="N364" s="196" t="s">
        <v>1</v>
      </c>
      <c r="O364" s="197" t="s">
        <v>39</v>
      </c>
      <c r="P364" s="198">
        <f>I364+J364</f>
        <v>0</v>
      </c>
      <c r="Q364" s="198">
        <f>ROUND(I364*H364,2)</f>
        <v>0</v>
      </c>
      <c r="R364" s="198">
        <f>ROUND(J364*H364,2)</f>
        <v>0</v>
      </c>
      <c r="S364" s="71"/>
      <c r="T364" s="199">
        <f>S364*H364</f>
        <v>0</v>
      </c>
      <c r="U364" s="199">
        <v>0</v>
      </c>
      <c r="V364" s="199">
        <f>U364*H364</f>
        <v>0</v>
      </c>
      <c r="W364" s="199">
        <v>0</v>
      </c>
      <c r="X364" s="200">
        <f>W364*H364</f>
        <v>0</v>
      </c>
      <c r="Y364" s="34"/>
      <c r="Z364" s="34"/>
      <c r="AA364" s="34"/>
      <c r="AB364" s="34"/>
      <c r="AC364" s="34"/>
      <c r="AD364" s="34"/>
      <c r="AE364" s="34"/>
      <c r="AR364" s="201" t="s">
        <v>172</v>
      </c>
      <c r="AT364" s="201" t="s">
        <v>136</v>
      </c>
      <c r="AU364" s="201" t="s">
        <v>85</v>
      </c>
      <c r="AY364" s="17" t="s">
        <v>133</v>
      </c>
      <c r="BE364" s="202">
        <f>IF(O364="základní",K364,0)</f>
        <v>0</v>
      </c>
      <c r="BF364" s="202">
        <f>IF(O364="snížená",K364,0)</f>
        <v>0</v>
      </c>
      <c r="BG364" s="202">
        <f>IF(O364="zákl. přenesená",K364,0)</f>
        <v>0</v>
      </c>
      <c r="BH364" s="202">
        <f>IF(O364="sníž. přenesená",K364,0)</f>
        <v>0</v>
      </c>
      <c r="BI364" s="202">
        <f>IF(O364="nulová",K364,0)</f>
        <v>0</v>
      </c>
      <c r="BJ364" s="17" t="s">
        <v>83</v>
      </c>
      <c r="BK364" s="202">
        <f>ROUND(P364*H364,2)</f>
        <v>0</v>
      </c>
      <c r="BL364" s="17" t="s">
        <v>172</v>
      </c>
      <c r="BM364" s="201" t="s">
        <v>532</v>
      </c>
    </row>
    <row r="365" spans="1:65" s="2" customFormat="1" ht="19.5">
      <c r="A365" s="34"/>
      <c r="B365" s="35"/>
      <c r="C365" s="36"/>
      <c r="D365" s="203" t="s">
        <v>142</v>
      </c>
      <c r="E365" s="36"/>
      <c r="F365" s="204" t="s">
        <v>531</v>
      </c>
      <c r="G365" s="36"/>
      <c r="H365" s="36"/>
      <c r="I365" s="205"/>
      <c r="J365" s="205"/>
      <c r="K365" s="36"/>
      <c r="L365" s="36"/>
      <c r="M365" s="39"/>
      <c r="N365" s="206"/>
      <c r="O365" s="207"/>
      <c r="P365" s="71"/>
      <c r="Q365" s="71"/>
      <c r="R365" s="71"/>
      <c r="S365" s="71"/>
      <c r="T365" s="71"/>
      <c r="U365" s="71"/>
      <c r="V365" s="71"/>
      <c r="W365" s="71"/>
      <c r="X365" s="72"/>
      <c r="Y365" s="34"/>
      <c r="Z365" s="34"/>
      <c r="AA365" s="34"/>
      <c r="AB365" s="34"/>
      <c r="AC365" s="34"/>
      <c r="AD365" s="34"/>
      <c r="AE365" s="34"/>
      <c r="AT365" s="17" t="s">
        <v>142</v>
      </c>
      <c r="AU365" s="17" t="s">
        <v>85</v>
      </c>
    </row>
    <row r="366" spans="1:65" s="2" customFormat="1" ht="24.2" customHeight="1">
      <c r="A366" s="34"/>
      <c r="B366" s="35"/>
      <c r="C366" s="189" t="s">
        <v>533</v>
      </c>
      <c r="D366" s="189" t="s">
        <v>136</v>
      </c>
      <c r="E366" s="190" t="s">
        <v>534</v>
      </c>
      <c r="F366" s="191" t="s">
        <v>535</v>
      </c>
      <c r="G366" s="192" t="s">
        <v>176</v>
      </c>
      <c r="H366" s="193">
        <v>1</v>
      </c>
      <c r="I366" s="194"/>
      <c r="J366" s="194"/>
      <c r="K366" s="195">
        <f>ROUND(P366*H366,2)</f>
        <v>0</v>
      </c>
      <c r="L366" s="191" t="s">
        <v>140</v>
      </c>
      <c r="M366" s="39"/>
      <c r="N366" s="196" t="s">
        <v>1</v>
      </c>
      <c r="O366" s="197" t="s">
        <v>39</v>
      </c>
      <c r="P366" s="198">
        <f>I366+J366</f>
        <v>0</v>
      </c>
      <c r="Q366" s="198">
        <f>ROUND(I366*H366,2)</f>
        <v>0</v>
      </c>
      <c r="R366" s="198">
        <f>ROUND(J366*H366,2)</f>
        <v>0</v>
      </c>
      <c r="S366" s="71"/>
      <c r="T366" s="199">
        <f>S366*H366</f>
        <v>0</v>
      </c>
      <c r="U366" s="199">
        <v>0</v>
      </c>
      <c r="V366" s="199">
        <f>U366*H366</f>
        <v>0</v>
      </c>
      <c r="W366" s="199">
        <v>0</v>
      </c>
      <c r="X366" s="200">
        <f>W366*H366</f>
        <v>0</v>
      </c>
      <c r="Y366" s="34"/>
      <c r="Z366" s="34"/>
      <c r="AA366" s="34"/>
      <c r="AB366" s="34"/>
      <c r="AC366" s="34"/>
      <c r="AD366" s="34"/>
      <c r="AE366" s="34"/>
      <c r="AR366" s="201" t="s">
        <v>172</v>
      </c>
      <c r="AT366" s="201" t="s">
        <v>136</v>
      </c>
      <c r="AU366" s="201" t="s">
        <v>85</v>
      </c>
      <c r="AY366" s="17" t="s">
        <v>133</v>
      </c>
      <c r="BE366" s="202">
        <f>IF(O366="základní",K366,0)</f>
        <v>0</v>
      </c>
      <c r="BF366" s="202">
        <f>IF(O366="snížená",K366,0)</f>
        <v>0</v>
      </c>
      <c r="BG366" s="202">
        <f>IF(O366="zákl. přenesená",K366,0)</f>
        <v>0</v>
      </c>
      <c r="BH366" s="202">
        <f>IF(O366="sníž. přenesená",K366,0)</f>
        <v>0</v>
      </c>
      <c r="BI366" s="202">
        <f>IF(O366="nulová",K366,0)</f>
        <v>0</v>
      </c>
      <c r="BJ366" s="17" t="s">
        <v>83</v>
      </c>
      <c r="BK366" s="202">
        <f>ROUND(P366*H366,2)</f>
        <v>0</v>
      </c>
      <c r="BL366" s="17" t="s">
        <v>172</v>
      </c>
      <c r="BM366" s="201" t="s">
        <v>536</v>
      </c>
    </row>
    <row r="367" spans="1:65" s="2" customFormat="1" ht="19.5">
      <c r="A367" s="34"/>
      <c r="B367" s="35"/>
      <c r="C367" s="36"/>
      <c r="D367" s="203" t="s">
        <v>142</v>
      </c>
      <c r="E367" s="36"/>
      <c r="F367" s="204" t="s">
        <v>535</v>
      </c>
      <c r="G367" s="36"/>
      <c r="H367" s="36"/>
      <c r="I367" s="205"/>
      <c r="J367" s="205"/>
      <c r="K367" s="36"/>
      <c r="L367" s="36"/>
      <c r="M367" s="39"/>
      <c r="N367" s="206"/>
      <c r="O367" s="207"/>
      <c r="P367" s="71"/>
      <c r="Q367" s="71"/>
      <c r="R367" s="71"/>
      <c r="S367" s="71"/>
      <c r="T367" s="71"/>
      <c r="U367" s="71"/>
      <c r="V367" s="71"/>
      <c r="W367" s="71"/>
      <c r="X367" s="72"/>
      <c r="Y367" s="34"/>
      <c r="Z367" s="34"/>
      <c r="AA367" s="34"/>
      <c r="AB367" s="34"/>
      <c r="AC367" s="34"/>
      <c r="AD367" s="34"/>
      <c r="AE367" s="34"/>
      <c r="AT367" s="17" t="s">
        <v>142</v>
      </c>
      <c r="AU367" s="17" t="s">
        <v>85</v>
      </c>
    </row>
    <row r="368" spans="1:65" s="2" customFormat="1" ht="24.2" customHeight="1">
      <c r="A368" s="34"/>
      <c r="B368" s="35"/>
      <c r="C368" s="189" t="s">
        <v>338</v>
      </c>
      <c r="D368" s="189" t="s">
        <v>136</v>
      </c>
      <c r="E368" s="190" t="s">
        <v>537</v>
      </c>
      <c r="F368" s="191" t="s">
        <v>538</v>
      </c>
      <c r="G368" s="192" t="s">
        <v>176</v>
      </c>
      <c r="H368" s="193">
        <v>18</v>
      </c>
      <c r="I368" s="194"/>
      <c r="J368" s="194"/>
      <c r="K368" s="195">
        <f>ROUND(P368*H368,2)</f>
        <v>0</v>
      </c>
      <c r="L368" s="191" t="s">
        <v>140</v>
      </c>
      <c r="M368" s="39"/>
      <c r="N368" s="196" t="s">
        <v>1</v>
      </c>
      <c r="O368" s="197" t="s">
        <v>39</v>
      </c>
      <c r="P368" s="198">
        <f>I368+J368</f>
        <v>0</v>
      </c>
      <c r="Q368" s="198">
        <f>ROUND(I368*H368,2)</f>
        <v>0</v>
      </c>
      <c r="R368" s="198">
        <f>ROUND(J368*H368,2)</f>
        <v>0</v>
      </c>
      <c r="S368" s="71"/>
      <c r="T368" s="199">
        <f>S368*H368</f>
        <v>0</v>
      </c>
      <c r="U368" s="199">
        <v>0</v>
      </c>
      <c r="V368" s="199">
        <f>U368*H368</f>
        <v>0</v>
      </c>
      <c r="W368" s="199">
        <v>0</v>
      </c>
      <c r="X368" s="200">
        <f>W368*H368</f>
        <v>0</v>
      </c>
      <c r="Y368" s="34"/>
      <c r="Z368" s="34"/>
      <c r="AA368" s="34"/>
      <c r="AB368" s="34"/>
      <c r="AC368" s="34"/>
      <c r="AD368" s="34"/>
      <c r="AE368" s="34"/>
      <c r="AR368" s="201" t="s">
        <v>172</v>
      </c>
      <c r="AT368" s="201" t="s">
        <v>136</v>
      </c>
      <c r="AU368" s="201" t="s">
        <v>85</v>
      </c>
      <c r="AY368" s="17" t="s">
        <v>133</v>
      </c>
      <c r="BE368" s="202">
        <f>IF(O368="základní",K368,0)</f>
        <v>0</v>
      </c>
      <c r="BF368" s="202">
        <f>IF(O368="snížená",K368,0)</f>
        <v>0</v>
      </c>
      <c r="BG368" s="202">
        <f>IF(O368="zákl. přenesená",K368,0)</f>
        <v>0</v>
      </c>
      <c r="BH368" s="202">
        <f>IF(O368="sníž. přenesená",K368,0)</f>
        <v>0</v>
      </c>
      <c r="BI368" s="202">
        <f>IF(O368="nulová",K368,0)</f>
        <v>0</v>
      </c>
      <c r="BJ368" s="17" t="s">
        <v>83</v>
      </c>
      <c r="BK368" s="202">
        <f>ROUND(P368*H368,2)</f>
        <v>0</v>
      </c>
      <c r="BL368" s="17" t="s">
        <v>172</v>
      </c>
      <c r="BM368" s="201" t="s">
        <v>539</v>
      </c>
    </row>
    <row r="369" spans="1:65" s="2" customFormat="1" ht="19.5">
      <c r="A369" s="34"/>
      <c r="B369" s="35"/>
      <c r="C369" s="36"/>
      <c r="D369" s="203" t="s">
        <v>142</v>
      </c>
      <c r="E369" s="36"/>
      <c r="F369" s="204" t="s">
        <v>538</v>
      </c>
      <c r="G369" s="36"/>
      <c r="H369" s="36"/>
      <c r="I369" s="205"/>
      <c r="J369" s="205"/>
      <c r="K369" s="36"/>
      <c r="L369" s="36"/>
      <c r="M369" s="39"/>
      <c r="N369" s="206"/>
      <c r="O369" s="207"/>
      <c r="P369" s="71"/>
      <c r="Q369" s="71"/>
      <c r="R369" s="71"/>
      <c r="S369" s="71"/>
      <c r="T369" s="71"/>
      <c r="U369" s="71"/>
      <c r="V369" s="71"/>
      <c r="W369" s="71"/>
      <c r="X369" s="72"/>
      <c r="Y369" s="34"/>
      <c r="Z369" s="34"/>
      <c r="AA369" s="34"/>
      <c r="AB369" s="34"/>
      <c r="AC369" s="34"/>
      <c r="AD369" s="34"/>
      <c r="AE369" s="34"/>
      <c r="AT369" s="17" t="s">
        <v>142</v>
      </c>
      <c r="AU369" s="17" t="s">
        <v>85</v>
      </c>
    </row>
    <row r="370" spans="1:65" s="2" customFormat="1" ht="24.2" customHeight="1">
      <c r="A370" s="34"/>
      <c r="B370" s="35"/>
      <c r="C370" s="189" t="s">
        <v>540</v>
      </c>
      <c r="D370" s="189" t="s">
        <v>136</v>
      </c>
      <c r="E370" s="190" t="s">
        <v>541</v>
      </c>
      <c r="F370" s="191" t="s">
        <v>542</v>
      </c>
      <c r="G370" s="192" t="s">
        <v>176</v>
      </c>
      <c r="H370" s="193">
        <v>24</v>
      </c>
      <c r="I370" s="194"/>
      <c r="J370" s="194"/>
      <c r="K370" s="195">
        <f>ROUND(P370*H370,2)</f>
        <v>0</v>
      </c>
      <c r="L370" s="191" t="s">
        <v>140</v>
      </c>
      <c r="M370" s="39"/>
      <c r="N370" s="196" t="s">
        <v>1</v>
      </c>
      <c r="O370" s="197" t="s">
        <v>39</v>
      </c>
      <c r="P370" s="198">
        <f>I370+J370</f>
        <v>0</v>
      </c>
      <c r="Q370" s="198">
        <f>ROUND(I370*H370,2)</f>
        <v>0</v>
      </c>
      <c r="R370" s="198">
        <f>ROUND(J370*H370,2)</f>
        <v>0</v>
      </c>
      <c r="S370" s="71"/>
      <c r="T370" s="199">
        <f>S370*H370</f>
        <v>0</v>
      </c>
      <c r="U370" s="199">
        <v>0</v>
      </c>
      <c r="V370" s="199">
        <f>U370*H370</f>
        <v>0</v>
      </c>
      <c r="W370" s="199">
        <v>0</v>
      </c>
      <c r="X370" s="200">
        <f>W370*H370</f>
        <v>0</v>
      </c>
      <c r="Y370" s="34"/>
      <c r="Z370" s="34"/>
      <c r="AA370" s="34"/>
      <c r="AB370" s="34"/>
      <c r="AC370" s="34"/>
      <c r="AD370" s="34"/>
      <c r="AE370" s="34"/>
      <c r="AR370" s="201" t="s">
        <v>172</v>
      </c>
      <c r="AT370" s="201" t="s">
        <v>136</v>
      </c>
      <c r="AU370" s="201" t="s">
        <v>85</v>
      </c>
      <c r="AY370" s="17" t="s">
        <v>133</v>
      </c>
      <c r="BE370" s="202">
        <f>IF(O370="základní",K370,0)</f>
        <v>0</v>
      </c>
      <c r="BF370" s="202">
        <f>IF(O370="snížená",K370,0)</f>
        <v>0</v>
      </c>
      <c r="BG370" s="202">
        <f>IF(O370="zákl. přenesená",K370,0)</f>
        <v>0</v>
      </c>
      <c r="BH370" s="202">
        <f>IF(O370="sníž. přenesená",K370,0)</f>
        <v>0</v>
      </c>
      <c r="BI370" s="202">
        <f>IF(O370="nulová",K370,0)</f>
        <v>0</v>
      </c>
      <c r="BJ370" s="17" t="s">
        <v>83</v>
      </c>
      <c r="BK370" s="202">
        <f>ROUND(P370*H370,2)</f>
        <v>0</v>
      </c>
      <c r="BL370" s="17" t="s">
        <v>172</v>
      </c>
      <c r="BM370" s="201" t="s">
        <v>543</v>
      </c>
    </row>
    <row r="371" spans="1:65" s="2" customFormat="1" ht="19.5">
      <c r="A371" s="34"/>
      <c r="B371" s="35"/>
      <c r="C371" s="36"/>
      <c r="D371" s="203" t="s">
        <v>142</v>
      </c>
      <c r="E371" s="36"/>
      <c r="F371" s="204" t="s">
        <v>542</v>
      </c>
      <c r="G371" s="36"/>
      <c r="H371" s="36"/>
      <c r="I371" s="205"/>
      <c r="J371" s="205"/>
      <c r="K371" s="36"/>
      <c r="L371" s="36"/>
      <c r="M371" s="39"/>
      <c r="N371" s="206"/>
      <c r="O371" s="207"/>
      <c r="P371" s="71"/>
      <c r="Q371" s="71"/>
      <c r="R371" s="71"/>
      <c r="S371" s="71"/>
      <c r="T371" s="71"/>
      <c r="U371" s="71"/>
      <c r="V371" s="71"/>
      <c r="W371" s="71"/>
      <c r="X371" s="72"/>
      <c r="Y371" s="34"/>
      <c r="Z371" s="34"/>
      <c r="AA371" s="34"/>
      <c r="AB371" s="34"/>
      <c r="AC371" s="34"/>
      <c r="AD371" s="34"/>
      <c r="AE371" s="34"/>
      <c r="AT371" s="17" t="s">
        <v>142</v>
      </c>
      <c r="AU371" s="17" t="s">
        <v>85</v>
      </c>
    </row>
    <row r="372" spans="1:65" s="2" customFormat="1" ht="24.2" customHeight="1">
      <c r="A372" s="34"/>
      <c r="B372" s="35"/>
      <c r="C372" s="189" t="s">
        <v>341</v>
      </c>
      <c r="D372" s="189" t="s">
        <v>136</v>
      </c>
      <c r="E372" s="190" t="s">
        <v>544</v>
      </c>
      <c r="F372" s="191" t="s">
        <v>545</v>
      </c>
      <c r="G372" s="192" t="s">
        <v>176</v>
      </c>
      <c r="H372" s="193">
        <v>2</v>
      </c>
      <c r="I372" s="194"/>
      <c r="J372" s="194"/>
      <c r="K372" s="195">
        <f>ROUND(P372*H372,2)</f>
        <v>0</v>
      </c>
      <c r="L372" s="191" t="s">
        <v>140</v>
      </c>
      <c r="M372" s="39"/>
      <c r="N372" s="196" t="s">
        <v>1</v>
      </c>
      <c r="O372" s="197" t="s">
        <v>39</v>
      </c>
      <c r="P372" s="198">
        <f>I372+J372</f>
        <v>0</v>
      </c>
      <c r="Q372" s="198">
        <f>ROUND(I372*H372,2)</f>
        <v>0</v>
      </c>
      <c r="R372" s="198">
        <f>ROUND(J372*H372,2)</f>
        <v>0</v>
      </c>
      <c r="S372" s="71"/>
      <c r="T372" s="199">
        <f>S372*H372</f>
        <v>0</v>
      </c>
      <c r="U372" s="199">
        <v>0</v>
      </c>
      <c r="V372" s="199">
        <f>U372*H372</f>
        <v>0</v>
      </c>
      <c r="W372" s="199">
        <v>0</v>
      </c>
      <c r="X372" s="200">
        <f>W372*H372</f>
        <v>0</v>
      </c>
      <c r="Y372" s="34"/>
      <c r="Z372" s="34"/>
      <c r="AA372" s="34"/>
      <c r="AB372" s="34"/>
      <c r="AC372" s="34"/>
      <c r="AD372" s="34"/>
      <c r="AE372" s="34"/>
      <c r="AR372" s="201" t="s">
        <v>172</v>
      </c>
      <c r="AT372" s="201" t="s">
        <v>136</v>
      </c>
      <c r="AU372" s="201" t="s">
        <v>85</v>
      </c>
      <c r="AY372" s="17" t="s">
        <v>133</v>
      </c>
      <c r="BE372" s="202">
        <f>IF(O372="základní",K372,0)</f>
        <v>0</v>
      </c>
      <c r="BF372" s="202">
        <f>IF(O372="snížená",K372,0)</f>
        <v>0</v>
      </c>
      <c r="BG372" s="202">
        <f>IF(O372="zákl. přenesená",K372,0)</f>
        <v>0</v>
      </c>
      <c r="BH372" s="202">
        <f>IF(O372="sníž. přenesená",K372,0)</f>
        <v>0</v>
      </c>
      <c r="BI372" s="202">
        <f>IF(O372="nulová",K372,0)</f>
        <v>0</v>
      </c>
      <c r="BJ372" s="17" t="s">
        <v>83</v>
      </c>
      <c r="BK372" s="202">
        <f>ROUND(P372*H372,2)</f>
        <v>0</v>
      </c>
      <c r="BL372" s="17" t="s">
        <v>172</v>
      </c>
      <c r="BM372" s="201" t="s">
        <v>546</v>
      </c>
    </row>
    <row r="373" spans="1:65" s="2" customFormat="1" ht="19.5">
      <c r="A373" s="34"/>
      <c r="B373" s="35"/>
      <c r="C373" s="36"/>
      <c r="D373" s="203" t="s">
        <v>142</v>
      </c>
      <c r="E373" s="36"/>
      <c r="F373" s="204" t="s">
        <v>545</v>
      </c>
      <c r="G373" s="36"/>
      <c r="H373" s="36"/>
      <c r="I373" s="205"/>
      <c r="J373" s="205"/>
      <c r="K373" s="36"/>
      <c r="L373" s="36"/>
      <c r="M373" s="39"/>
      <c r="N373" s="206"/>
      <c r="O373" s="207"/>
      <c r="P373" s="71"/>
      <c r="Q373" s="71"/>
      <c r="R373" s="71"/>
      <c r="S373" s="71"/>
      <c r="T373" s="71"/>
      <c r="U373" s="71"/>
      <c r="V373" s="71"/>
      <c r="W373" s="71"/>
      <c r="X373" s="72"/>
      <c r="Y373" s="34"/>
      <c r="Z373" s="34"/>
      <c r="AA373" s="34"/>
      <c r="AB373" s="34"/>
      <c r="AC373" s="34"/>
      <c r="AD373" s="34"/>
      <c r="AE373" s="34"/>
      <c r="AT373" s="17" t="s">
        <v>142</v>
      </c>
      <c r="AU373" s="17" t="s">
        <v>85</v>
      </c>
    </row>
    <row r="374" spans="1:65" s="2" customFormat="1" ht="33" customHeight="1">
      <c r="A374" s="34"/>
      <c r="B374" s="35"/>
      <c r="C374" s="189" t="s">
        <v>547</v>
      </c>
      <c r="D374" s="189" t="s">
        <v>136</v>
      </c>
      <c r="E374" s="190" t="s">
        <v>548</v>
      </c>
      <c r="F374" s="191" t="s">
        <v>549</v>
      </c>
      <c r="G374" s="192" t="s">
        <v>176</v>
      </c>
      <c r="H374" s="193">
        <v>24</v>
      </c>
      <c r="I374" s="194"/>
      <c r="J374" s="194"/>
      <c r="K374" s="195">
        <f>ROUND(P374*H374,2)</f>
        <v>0</v>
      </c>
      <c r="L374" s="191" t="s">
        <v>140</v>
      </c>
      <c r="M374" s="39"/>
      <c r="N374" s="196" t="s">
        <v>1</v>
      </c>
      <c r="O374" s="197" t="s">
        <v>39</v>
      </c>
      <c r="P374" s="198">
        <f>I374+J374</f>
        <v>0</v>
      </c>
      <c r="Q374" s="198">
        <f>ROUND(I374*H374,2)</f>
        <v>0</v>
      </c>
      <c r="R374" s="198">
        <f>ROUND(J374*H374,2)</f>
        <v>0</v>
      </c>
      <c r="S374" s="71"/>
      <c r="T374" s="199">
        <f>S374*H374</f>
        <v>0</v>
      </c>
      <c r="U374" s="199">
        <v>0</v>
      </c>
      <c r="V374" s="199">
        <f>U374*H374</f>
        <v>0</v>
      </c>
      <c r="W374" s="199">
        <v>0</v>
      </c>
      <c r="X374" s="200">
        <f>W374*H374</f>
        <v>0</v>
      </c>
      <c r="Y374" s="34"/>
      <c r="Z374" s="34"/>
      <c r="AA374" s="34"/>
      <c r="AB374" s="34"/>
      <c r="AC374" s="34"/>
      <c r="AD374" s="34"/>
      <c r="AE374" s="34"/>
      <c r="AR374" s="201" t="s">
        <v>172</v>
      </c>
      <c r="AT374" s="201" t="s">
        <v>136</v>
      </c>
      <c r="AU374" s="201" t="s">
        <v>85</v>
      </c>
      <c r="AY374" s="17" t="s">
        <v>133</v>
      </c>
      <c r="BE374" s="202">
        <f>IF(O374="základní",K374,0)</f>
        <v>0</v>
      </c>
      <c r="BF374" s="202">
        <f>IF(O374="snížená",K374,0)</f>
        <v>0</v>
      </c>
      <c r="BG374" s="202">
        <f>IF(O374="zákl. přenesená",K374,0)</f>
        <v>0</v>
      </c>
      <c r="BH374" s="202">
        <f>IF(O374="sníž. přenesená",K374,0)</f>
        <v>0</v>
      </c>
      <c r="BI374" s="202">
        <f>IF(O374="nulová",K374,0)</f>
        <v>0</v>
      </c>
      <c r="BJ374" s="17" t="s">
        <v>83</v>
      </c>
      <c r="BK374" s="202">
        <f>ROUND(P374*H374,2)</f>
        <v>0</v>
      </c>
      <c r="BL374" s="17" t="s">
        <v>172</v>
      </c>
      <c r="BM374" s="201" t="s">
        <v>550</v>
      </c>
    </row>
    <row r="375" spans="1:65" s="2" customFormat="1" ht="19.5">
      <c r="A375" s="34"/>
      <c r="B375" s="35"/>
      <c r="C375" s="36"/>
      <c r="D375" s="203" t="s">
        <v>142</v>
      </c>
      <c r="E375" s="36"/>
      <c r="F375" s="204" t="s">
        <v>549</v>
      </c>
      <c r="G375" s="36"/>
      <c r="H375" s="36"/>
      <c r="I375" s="205"/>
      <c r="J375" s="205"/>
      <c r="K375" s="36"/>
      <c r="L375" s="36"/>
      <c r="M375" s="39"/>
      <c r="N375" s="206"/>
      <c r="O375" s="207"/>
      <c r="P375" s="71"/>
      <c r="Q375" s="71"/>
      <c r="R375" s="71"/>
      <c r="S375" s="71"/>
      <c r="T375" s="71"/>
      <c r="U375" s="71"/>
      <c r="V375" s="71"/>
      <c r="W375" s="71"/>
      <c r="X375" s="72"/>
      <c r="Y375" s="34"/>
      <c r="Z375" s="34"/>
      <c r="AA375" s="34"/>
      <c r="AB375" s="34"/>
      <c r="AC375" s="34"/>
      <c r="AD375" s="34"/>
      <c r="AE375" s="34"/>
      <c r="AT375" s="17" t="s">
        <v>142</v>
      </c>
      <c r="AU375" s="17" t="s">
        <v>85</v>
      </c>
    </row>
    <row r="376" spans="1:65" s="2" customFormat="1" ht="24.2" customHeight="1">
      <c r="A376" s="34"/>
      <c r="B376" s="35"/>
      <c r="C376" s="189" t="s">
        <v>345</v>
      </c>
      <c r="D376" s="189" t="s">
        <v>136</v>
      </c>
      <c r="E376" s="190" t="s">
        <v>551</v>
      </c>
      <c r="F376" s="191" t="s">
        <v>552</v>
      </c>
      <c r="G376" s="192" t="s">
        <v>139</v>
      </c>
      <c r="H376" s="193">
        <v>9</v>
      </c>
      <c r="I376" s="194"/>
      <c r="J376" s="194"/>
      <c r="K376" s="195">
        <f>ROUND(P376*H376,2)</f>
        <v>0</v>
      </c>
      <c r="L376" s="191" t="s">
        <v>140</v>
      </c>
      <c r="M376" s="39"/>
      <c r="N376" s="196" t="s">
        <v>1</v>
      </c>
      <c r="O376" s="197" t="s">
        <v>39</v>
      </c>
      <c r="P376" s="198">
        <f>I376+J376</f>
        <v>0</v>
      </c>
      <c r="Q376" s="198">
        <f>ROUND(I376*H376,2)</f>
        <v>0</v>
      </c>
      <c r="R376" s="198">
        <f>ROUND(J376*H376,2)</f>
        <v>0</v>
      </c>
      <c r="S376" s="71"/>
      <c r="T376" s="199">
        <f>S376*H376</f>
        <v>0</v>
      </c>
      <c r="U376" s="199">
        <v>0</v>
      </c>
      <c r="V376" s="199">
        <f>U376*H376</f>
        <v>0</v>
      </c>
      <c r="W376" s="199">
        <v>0</v>
      </c>
      <c r="X376" s="200">
        <f>W376*H376</f>
        <v>0</v>
      </c>
      <c r="Y376" s="34"/>
      <c r="Z376" s="34"/>
      <c r="AA376" s="34"/>
      <c r="AB376" s="34"/>
      <c r="AC376" s="34"/>
      <c r="AD376" s="34"/>
      <c r="AE376" s="34"/>
      <c r="AR376" s="201" t="s">
        <v>172</v>
      </c>
      <c r="AT376" s="201" t="s">
        <v>136</v>
      </c>
      <c r="AU376" s="201" t="s">
        <v>85</v>
      </c>
      <c r="AY376" s="17" t="s">
        <v>133</v>
      </c>
      <c r="BE376" s="202">
        <f>IF(O376="základní",K376,0)</f>
        <v>0</v>
      </c>
      <c r="BF376" s="202">
        <f>IF(O376="snížená",K376,0)</f>
        <v>0</v>
      </c>
      <c r="BG376" s="202">
        <f>IF(O376="zákl. přenesená",K376,0)</f>
        <v>0</v>
      </c>
      <c r="BH376" s="202">
        <f>IF(O376="sníž. přenesená",K376,0)</f>
        <v>0</v>
      </c>
      <c r="BI376" s="202">
        <f>IF(O376="nulová",K376,0)</f>
        <v>0</v>
      </c>
      <c r="BJ376" s="17" t="s">
        <v>83</v>
      </c>
      <c r="BK376" s="202">
        <f>ROUND(P376*H376,2)</f>
        <v>0</v>
      </c>
      <c r="BL376" s="17" t="s">
        <v>172</v>
      </c>
      <c r="BM376" s="201" t="s">
        <v>553</v>
      </c>
    </row>
    <row r="377" spans="1:65" s="2" customFormat="1" ht="19.5">
      <c r="A377" s="34"/>
      <c r="B377" s="35"/>
      <c r="C377" s="36"/>
      <c r="D377" s="203" t="s">
        <v>142</v>
      </c>
      <c r="E377" s="36"/>
      <c r="F377" s="204" t="s">
        <v>552</v>
      </c>
      <c r="G377" s="36"/>
      <c r="H377" s="36"/>
      <c r="I377" s="205"/>
      <c r="J377" s="205"/>
      <c r="K377" s="36"/>
      <c r="L377" s="36"/>
      <c r="M377" s="39"/>
      <c r="N377" s="206"/>
      <c r="O377" s="207"/>
      <c r="P377" s="71"/>
      <c r="Q377" s="71"/>
      <c r="R377" s="71"/>
      <c r="S377" s="71"/>
      <c r="T377" s="71"/>
      <c r="U377" s="71"/>
      <c r="V377" s="71"/>
      <c r="W377" s="71"/>
      <c r="X377" s="72"/>
      <c r="Y377" s="34"/>
      <c r="Z377" s="34"/>
      <c r="AA377" s="34"/>
      <c r="AB377" s="34"/>
      <c r="AC377" s="34"/>
      <c r="AD377" s="34"/>
      <c r="AE377" s="34"/>
      <c r="AT377" s="17" t="s">
        <v>142</v>
      </c>
      <c r="AU377" s="17" t="s">
        <v>85</v>
      </c>
    </row>
    <row r="378" spans="1:65" s="2" customFormat="1" ht="16.5" customHeight="1">
      <c r="A378" s="34"/>
      <c r="B378" s="35"/>
      <c r="C378" s="189" t="s">
        <v>554</v>
      </c>
      <c r="D378" s="189" t="s">
        <v>136</v>
      </c>
      <c r="E378" s="190" t="s">
        <v>555</v>
      </c>
      <c r="F378" s="191" t="s">
        <v>556</v>
      </c>
      <c r="G378" s="192" t="s">
        <v>416</v>
      </c>
      <c r="H378" s="193">
        <v>1</v>
      </c>
      <c r="I378" s="194"/>
      <c r="J378" s="194"/>
      <c r="K378" s="195">
        <f>ROUND(P378*H378,2)</f>
        <v>0</v>
      </c>
      <c r="L378" s="191" t="s">
        <v>1</v>
      </c>
      <c r="M378" s="39"/>
      <c r="N378" s="196" t="s">
        <v>1</v>
      </c>
      <c r="O378" s="197" t="s">
        <v>39</v>
      </c>
      <c r="P378" s="198">
        <f>I378+J378</f>
        <v>0</v>
      </c>
      <c r="Q378" s="198">
        <f>ROUND(I378*H378,2)</f>
        <v>0</v>
      </c>
      <c r="R378" s="198">
        <f>ROUND(J378*H378,2)</f>
        <v>0</v>
      </c>
      <c r="S378" s="71"/>
      <c r="T378" s="199">
        <f>S378*H378</f>
        <v>0</v>
      </c>
      <c r="U378" s="199">
        <v>0</v>
      </c>
      <c r="V378" s="199">
        <f>U378*H378</f>
        <v>0</v>
      </c>
      <c r="W378" s="199">
        <v>0</v>
      </c>
      <c r="X378" s="200">
        <f>W378*H378</f>
        <v>0</v>
      </c>
      <c r="Y378" s="34"/>
      <c r="Z378" s="34"/>
      <c r="AA378" s="34"/>
      <c r="AB378" s="34"/>
      <c r="AC378" s="34"/>
      <c r="AD378" s="34"/>
      <c r="AE378" s="34"/>
      <c r="AR378" s="201" t="s">
        <v>172</v>
      </c>
      <c r="AT378" s="201" t="s">
        <v>136</v>
      </c>
      <c r="AU378" s="201" t="s">
        <v>85</v>
      </c>
      <c r="AY378" s="17" t="s">
        <v>133</v>
      </c>
      <c r="BE378" s="202">
        <f>IF(O378="základní",K378,0)</f>
        <v>0</v>
      </c>
      <c r="BF378" s="202">
        <f>IF(O378="snížená",K378,0)</f>
        <v>0</v>
      </c>
      <c r="BG378" s="202">
        <f>IF(O378="zákl. přenesená",K378,0)</f>
        <v>0</v>
      </c>
      <c r="BH378" s="202">
        <f>IF(O378="sníž. přenesená",K378,0)</f>
        <v>0</v>
      </c>
      <c r="BI378" s="202">
        <f>IF(O378="nulová",K378,0)</f>
        <v>0</v>
      </c>
      <c r="BJ378" s="17" t="s">
        <v>83</v>
      </c>
      <c r="BK378" s="202">
        <f>ROUND(P378*H378,2)</f>
        <v>0</v>
      </c>
      <c r="BL378" s="17" t="s">
        <v>172</v>
      </c>
      <c r="BM378" s="201" t="s">
        <v>557</v>
      </c>
    </row>
    <row r="379" spans="1:65" s="2" customFormat="1" ht="11.25">
      <c r="A379" s="34"/>
      <c r="B379" s="35"/>
      <c r="C379" s="36"/>
      <c r="D379" s="203" t="s">
        <v>142</v>
      </c>
      <c r="E379" s="36"/>
      <c r="F379" s="204" t="s">
        <v>556</v>
      </c>
      <c r="G379" s="36"/>
      <c r="H379" s="36"/>
      <c r="I379" s="205"/>
      <c r="J379" s="205"/>
      <c r="K379" s="36"/>
      <c r="L379" s="36"/>
      <c r="M379" s="39"/>
      <c r="N379" s="206"/>
      <c r="O379" s="207"/>
      <c r="P379" s="71"/>
      <c r="Q379" s="71"/>
      <c r="R379" s="71"/>
      <c r="S379" s="71"/>
      <c r="T379" s="71"/>
      <c r="U379" s="71"/>
      <c r="V379" s="71"/>
      <c r="W379" s="71"/>
      <c r="X379" s="72"/>
      <c r="Y379" s="34"/>
      <c r="Z379" s="34"/>
      <c r="AA379" s="34"/>
      <c r="AB379" s="34"/>
      <c r="AC379" s="34"/>
      <c r="AD379" s="34"/>
      <c r="AE379" s="34"/>
      <c r="AT379" s="17" t="s">
        <v>142</v>
      </c>
      <c r="AU379" s="17" t="s">
        <v>85</v>
      </c>
    </row>
    <row r="380" spans="1:65" s="2" customFormat="1" ht="55.5" customHeight="1">
      <c r="A380" s="34"/>
      <c r="B380" s="35"/>
      <c r="C380" s="189" t="s">
        <v>348</v>
      </c>
      <c r="D380" s="189" t="s">
        <v>136</v>
      </c>
      <c r="E380" s="190" t="s">
        <v>558</v>
      </c>
      <c r="F380" s="191" t="s">
        <v>559</v>
      </c>
      <c r="G380" s="192" t="s">
        <v>148</v>
      </c>
      <c r="H380" s="193">
        <v>8.8079999999999998</v>
      </c>
      <c r="I380" s="194"/>
      <c r="J380" s="194"/>
      <c r="K380" s="195">
        <f>ROUND(P380*H380,2)</f>
        <v>0</v>
      </c>
      <c r="L380" s="191" t="s">
        <v>140</v>
      </c>
      <c r="M380" s="39"/>
      <c r="N380" s="196" t="s">
        <v>1</v>
      </c>
      <c r="O380" s="197" t="s">
        <v>39</v>
      </c>
      <c r="P380" s="198">
        <f>I380+J380</f>
        <v>0</v>
      </c>
      <c r="Q380" s="198">
        <f>ROUND(I380*H380,2)</f>
        <v>0</v>
      </c>
      <c r="R380" s="198">
        <f>ROUND(J380*H380,2)</f>
        <v>0</v>
      </c>
      <c r="S380" s="71"/>
      <c r="T380" s="199">
        <f>S380*H380</f>
        <v>0</v>
      </c>
      <c r="U380" s="199">
        <v>0</v>
      </c>
      <c r="V380" s="199">
        <f>U380*H380</f>
        <v>0</v>
      </c>
      <c r="W380" s="199">
        <v>0</v>
      </c>
      <c r="X380" s="200">
        <f>W380*H380</f>
        <v>0</v>
      </c>
      <c r="Y380" s="34"/>
      <c r="Z380" s="34"/>
      <c r="AA380" s="34"/>
      <c r="AB380" s="34"/>
      <c r="AC380" s="34"/>
      <c r="AD380" s="34"/>
      <c r="AE380" s="34"/>
      <c r="AR380" s="201" t="s">
        <v>172</v>
      </c>
      <c r="AT380" s="201" t="s">
        <v>136</v>
      </c>
      <c r="AU380" s="201" t="s">
        <v>85</v>
      </c>
      <c r="AY380" s="17" t="s">
        <v>133</v>
      </c>
      <c r="BE380" s="202">
        <f>IF(O380="základní",K380,0)</f>
        <v>0</v>
      </c>
      <c r="BF380" s="202">
        <f>IF(O380="snížená",K380,0)</f>
        <v>0</v>
      </c>
      <c r="BG380" s="202">
        <f>IF(O380="zákl. přenesená",K380,0)</f>
        <v>0</v>
      </c>
      <c r="BH380" s="202">
        <f>IF(O380="sníž. přenesená",K380,0)</f>
        <v>0</v>
      </c>
      <c r="BI380" s="202">
        <f>IF(O380="nulová",K380,0)</f>
        <v>0</v>
      </c>
      <c r="BJ380" s="17" t="s">
        <v>83</v>
      </c>
      <c r="BK380" s="202">
        <f>ROUND(P380*H380,2)</f>
        <v>0</v>
      </c>
      <c r="BL380" s="17" t="s">
        <v>172</v>
      </c>
      <c r="BM380" s="201" t="s">
        <v>560</v>
      </c>
    </row>
    <row r="381" spans="1:65" s="2" customFormat="1" ht="29.25">
      <c r="A381" s="34"/>
      <c r="B381" s="35"/>
      <c r="C381" s="36"/>
      <c r="D381" s="203" t="s">
        <v>142</v>
      </c>
      <c r="E381" s="36"/>
      <c r="F381" s="204" t="s">
        <v>559</v>
      </c>
      <c r="G381" s="36"/>
      <c r="H381" s="36"/>
      <c r="I381" s="205"/>
      <c r="J381" s="205"/>
      <c r="K381" s="36"/>
      <c r="L381" s="36"/>
      <c r="M381" s="39"/>
      <c r="N381" s="206"/>
      <c r="O381" s="207"/>
      <c r="P381" s="71"/>
      <c r="Q381" s="71"/>
      <c r="R381" s="71"/>
      <c r="S381" s="71"/>
      <c r="T381" s="71"/>
      <c r="U381" s="71"/>
      <c r="V381" s="71"/>
      <c r="W381" s="71"/>
      <c r="X381" s="72"/>
      <c r="Y381" s="34"/>
      <c r="Z381" s="34"/>
      <c r="AA381" s="34"/>
      <c r="AB381" s="34"/>
      <c r="AC381" s="34"/>
      <c r="AD381" s="34"/>
      <c r="AE381" s="34"/>
      <c r="AT381" s="17" t="s">
        <v>142</v>
      </c>
      <c r="AU381" s="17" t="s">
        <v>85</v>
      </c>
    </row>
    <row r="382" spans="1:65" s="12" customFormat="1" ht="22.9" customHeight="1">
      <c r="B382" s="172"/>
      <c r="C382" s="173"/>
      <c r="D382" s="174" t="s">
        <v>75</v>
      </c>
      <c r="E382" s="187" t="s">
        <v>561</v>
      </c>
      <c r="F382" s="187" t="s">
        <v>562</v>
      </c>
      <c r="G382" s="173"/>
      <c r="H382" s="173"/>
      <c r="I382" s="176"/>
      <c r="J382" s="176"/>
      <c r="K382" s="188">
        <f>BK382</f>
        <v>0</v>
      </c>
      <c r="L382" s="173"/>
      <c r="M382" s="178"/>
      <c r="N382" s="179"/>
      <c r="O382" s="180"/>
      <c r="P382" s="180"/>
      <c r="Q382" s="181">
        <f>SUM(Q383:Q398)</f>
        <v>0</v>
      </c>
      <c r="R382" s="181">
        <f>SUM(R383:R398)</f>
        <v>0</v>
      </c>
      <c r="S382" s="180"/>
      <c r="T382" s="182">
        <f>SUM(T383:T398)</f>
        <v>0</v>
      </c>
      <c r="U382" s="180"/>
      <c r="V382" s="182">
        <f>SUM(V383:V398)</f>
        <v>0</v>
      </c>
      <c r="W382" s="180"/>
      <c r="X382" s="183">
        <f>SUM(X383:X398)</f>
        <v>0</v>
      </c>
      <c r="AR382" s="184" t="s">
        <v>85</v>
      </c>
      <c r="AT382" s="185" t="s">
        <v>75</v>
      </c>
      <c r="AU382" s="185" t="s">
        <v>83</v>
      </c>
      <c r="AY382" s="184" t="s">
        <v>133</v>
      </c>
      <c r="BK382" s="186">
        <f>SUM(BK383:BK398)</f>
        <v>0</v>
      </c>
    </row>
    <row r="383" spans="1:65" s="2" customFormat="1" ht="33" customHeight="1">
      <c r="A383" s="34"/>
      <c r="B383" s="35"/>
      <c r="C383" s="189" t="s">
        <v>563</v>
      </c>
      <c r="D383" s="189" t="s">
        <v>136</v>
      </c>
      <c r="E383" s="190" t="s">
        <v>564</v>
      </c>
      <c r="F383" s="191" t="s">
        <v>565</v>
      </c>
      <c r="G383" s="192" t="s">
        <v>139</v>
      </c>
      <c r="H383" s="193">
        <v>108</v>
      </c>
      <c r="I383" s="194"/>
      <c r="J383" s="194"/>
      <c r="K383" s="195">
        <f>ROUND(P383*H383,2)</f>
        <v>0</v>
      </c>
      <c r="L383" s="191" t="s">
        <v>140</v>
      </c>
      <c r="M383" s="39"/>
      <c r="N383" s="196" t="s">
        <v>1</v>
      </c>
      <c r="O383" s="197" t="s">
        <v>39</v>
      </c>
      <c r="P383" s="198">
        <f>I383+J383</f>
        <v>0</v>
      </c>
      <c r="Q383" s="198">
        <f>ROUND(I383*H383,2)</f>
        <v>0</v>
      </c>
      <c r="R383" s="198">
        <f>ROUND(J383*H383,2)</f>
        <v>0</v>
      </c>
      <c r="S383" s="71"/>
      <c r="T383" s="199">
        <f>S383*H383</f>
        <v>0</v>
      </c>
      <c r="U383" s="199">
        <v>0</v>
      </c>
      <c r="V383" s="199">
        <f>U383*H383</f>
        <v>0</v>
      </c>
      <c r="W383" s="199">
        <v>0</v>
      </c>
      <c r="X383" s="200">
        <f>W383*H383</f>
        <v>0</v>
      </c>
      <c r="Y383" s="34"/>
      <c r="Z383" s="34"/>
      <c r="AA383" s="34"/>
      <c r="AB383" s="34"/>
      <c r="AC383" s="34"/>
      <c r="AD383" s="34"/>
      <c r="AE383" s="34"/>
      <c r="AR383" s="201" t="s">
        <v>172</v>
      </c>
      <c r="AT383" s="201" t="s">
        <v>136</v>
      </c>
      <c r="AU383" s="201" t="s">
        <v>85</v>
      </c>
      <c r="AY383" s="17" t="s">
        <v>133</v>
      </c>
      <c r="BE383" s="202">
        <f>IF(O383="základní",K383,0)</f>
        <v>0</v>
      </c>
      <c r="BF383" s="202">
        <f>IF(O383="snížená",K383,0)</f>
        <v>0</v>
      </c>
      <c r="BG383" s="202">
        <f>IF(O383="zákl. přenesená",K383,0)</f>
        <v>0</v>
      </c>
      <c r="BH383" s="202">
        <f>IF(O383="sníž. přenesená",K383,0)</f>
        <v>0</v>
      </c>
      <c r="BI383" s="202">
        <f>IF(O383="nulová",K383,0)</f>
        <v>0</v>
      </c>
      <c r="BJ383" s="17" t="s">
        <v>83</v>
      </c>
      <c r="BK383" s="202">
        <f>ROUND(P383*H383,2)</f>
        <v>0</v>
      </c>
      <c r="BL383" s="17" t="s">
        <v>172</v>
      </c>
      <c r="BM383" s="201" t="s">
        <v>566</v>
      </c>
    </row>
    <row r="384" spans="1:65" s="2" customFormat="1" ht="19.5">
      <c r="A384" s="34"/>
      <c r="B384" s="35"/>
      <c r="C384" s="36"/>
      <c r="D384" s="203" t="s">
        <v>142</v>
      </c>
      <c r="E384" s="36"/>
      <c r="F384" s="204" t="s">
        <v>565</v>
      </c>
      <c r="G384" s="36"/>
      <c r="H384" s="36"/>
      <c r="I384" s="205"/>
      <c r="J384" s="205"/>
      <c r="K384" s="36"/>
      <c r="L384" s="36"/>
      <c r="M384" s="39"/>
      <c r="N384" s="206"/>
      <c r="O384" s="207"/>
      <c r="P384" s="71"/>
      <c r="Q384" s="71"/>
      <c r="R384" s="71"/>
      <c r="S384" s="71"/>
      <c r="T384" s="71"/>
      <c r="U384" s="71"/>
      <c r="V384" s="71"/>
      <c r="W384" s="71"/>
      <c r="X384" s="72"/>
      <c r="Y384" s="34"/>
      <c r="Z384" s="34"/>
      <c r="AA384" s="34"/>
      <c r="AB384" s="34"/>
      <c r="AC384" s="34"/>
      <c r="AD384" s="34"/>
      <c r="AE384" s="34"/>
      <c r="AT384" s="17" t="s">
        <v>142</v>
      </c>
      <c r="AU384" s="17" t="s">
        <v>85</v>
      </c>
    </row>
    <row r="385" spans="1:65" s="2" customFormat="1" ht="37.9" customHeight="1">
      <c r="A385" s="34"/>
      <c r="B385" s="35"/>
      <c r="C385" s="189" t="s">
        <v>352</v>
      </c>
      <c r="D385" s="189" t="s">
        <v>136</v>
      </c>
      <c r="E385" s="190" t="s">
        <v>146</v>
      </c>
      <c r="F385" s="191" t="s">
        <v>147</v>
      </c>
      <c r="G385" s="192" t="s">
        <v>148</v>
      </c>
      <c r="H385" s="193">
        <v>1.288</v>
      </c>
      <c r="I385" s="194"/>
      <c r="J385" s="194"/>
      <c r="K385" s="195">
        <f>ROUND(P385*H385,2)</f>
        <v>0</v>
      </c>
      <c r="L385" s="191" t="s">
        <v>140</v>
      </c>
      <c r="M385" s="39"/>
      <c r="N385" s="196" t="s">
        <v>1</v>
      </c>
      <c r="O385" s="197" t="s">
        <v>39</v>
      </c>
      <c r="P385" s="198">
        <f>I385+J385</f>
        <v>0</v>
      </c>
      <c r="Q385" s="198">
        <f>ROUND(I385*H385,2)</f>
        <v>0</v>
      </c>
      <c r="R385" s="198">
        <f>ROUND(J385*H385,2)</f>
        <v>0</v>
      </c>
      <c r="S385" s="71"/>
      <c r="T385" s="199">
        <f>S385*H385</f>
        <v>0</v>
      </c>
      <c r="U385" s="199">
        <v>0</v>
      </c>
      <c r="V385" s="199">
        <f>U385*H385</f>
        <v>0</v>
      </c>
      <c r="W385" s="199">
        <v>0</v>
      </c>
      <c r="X385" s="200">
        <f>W385*H385</f>
        <v>0</v>
      </c>
      <c r="Y385" s="34"/>
      <c r="Z385" s="34"/>
      <c r="AA385" s="34"/>
      <c r="AB385" s="34"/>
      <c r="AC385" s="34"/>
      <c r="AD385" s="34"/>
      <c r="AE385" s="34"/>
      <c r="AR385" s="201" t="s">
        <v>172</v>
      </c>
      <c r="AT385" s="201" t="s">
        <v>136</v>
      </c>
      <c r="AU385" s="201" t="s">
        <v>85</v>
      </c>
      <c r="AY385" s="17" t="s">
        <v>133</v>
      </c>
      <c r="BE385" s="202">
        <f>IF(O385="základní",K385,0)</f>
        <v>0</v>
      </c>
      <c r="BF385" s="202">
        <f>IF(O385="snížená",K385,0)</f>
        <v>0</v>
      </c>
      <c r="BG385" s="202">
        <f>IF(O385="zákl. přenesená",K385,0)</f>
        <v>0</v>
      </c>
      <c r="BH385" s="202">
        <f>IF(O385="sníž. přenesená",K385,0)</f>
        <v>0</v>
      </c>
      <c r="BI385" s="202">
        <f>IF(O385="nulová",K385,0)</f>
        <v>0</v>
      </c>
      <c r="BJ385" s="17" t="s">
        <v>83</v>
      </c>
      <c r="BK385" s="202">
        <f>ROUND(P385*H385,2)</f>
        <v>0</v>
      </c>
      <c r="BL385" s="17" t="s">
        <v>172</v>
      </c>
      <c r="BM385" s="201" t="s">
        <v>567</v>
      </c>
    </row>
    <row r="386" spans="1:65" s="2" customFormat="1" ht="19.5">
      <c r="A386" s="34"/>
      <c r="B386" s="35"/>
      <c r="C386" s="36"/>
      <c r="D386" s="203" t="s">
        <v>142</v>
      </c>
      <c r="E386" s="36"/>
      <c r="F386" s="204" t="s">
        <v>147</v>
      </c>
      <c r="G386" s="36"/>
      <c r="H386" s="36"/>
      <c r="I386" s="205"/>
      <c r="J386" s="205"/>
      <c r="K386" s="36"/>
      <c r="L386" s="36"/>
      <c r="M386" s="39"/>
      <c r="N386" s="206"/>
      <c r="O386" s="207"/>
      <c r="P386" s="71"/>
      <c r="Q386" s="71"/>
      <c r="R386" s="71"/>
      <c r="S386" s="71"/>
      <c r="T386" s="71"/>
      <c r="U386" s="71"/>
      <c r="V386" s="71"/>
      <c r="W386" s="71"/>
      <c r="X386" s="72"/>
      <c r="Y386" s="34"/>
      <c r="Z386" s="34"/>
      <c r="AA386" s="34"/>
      <c r="AB386" s="34"/>
      <c r="AC386" s="34"/>
      <c r="AD386" s="34"/>
      <c r="AE386" s="34"/>
      <c r="AT386" s="17" t="s">
        <v>142</v>
      </c>
      <c r="AU386" s="17" t="s">
        <v>85</v>
      </c>
    </row>
    <row r="387" spans="1:65" s="2" customFormat="1" ht="37.9" customHeight="1">
      <c r="A387" s="34"/>
      <c r="B387" s="35"/>
      <c r="C387" s="189" t="s">
        <v>568</v>
      </c>
      <c r="D387" s="189" t="s">
        <v>136</v>
      </c>
      <c r="E387" s="190" t="s">
        <v>151</v>
      </c>
      <c r="F387" s="191" t="s">
        <v>152</v>
      </c>
      <c r="G387" s="192" t="s">
        <v>148</v>
      </c>
      <c r="H387" s="193">
        <v>1.288</v>
      </c>
      <c r="I387" s="194"/>
      <c r="J387" s="194"/>
      <c r="K387" s="195">
        <f>ROUND(P387*H387,2)</f>
        <v>0</v>
      </c>
      <c r="L387" s="191" t="s">
        <v>140</v>
      </c>
      <c r="M387" s="39"/>
      <c r="N387" s="196" t="s">
        <v>1</v>
      </c>
      <c r="O387" s="197" t="s">
        <v>39</v>
      </c>
      <c r="P387" s="198">
        <f>I387+J387</f>
        <v>0</v>
      </c>
      <c r="Q387" s="198">
        <f>ROUND(I387*H387,2)</f>
        <v>0</v>
      </c>
      <c r="R387" s="198">
        <f>ROUND(J387*H387,2)</f>
        <v>0</v>
      </c>
      <c r="S387" s="71"/>
      <c r="T387" s="199">
        <f>S387*H387</f>
        <v>0</v>
      </c>
      <c r="U387" s="199">
        <v>0</v>
      </c>
      <c r="V387" s="199">
        <f>U387*H387</f>
        <v>0</v>
      </c>
      <c r="W387" s="199">
        <v>0</v>
      </c>
      <c r="X387" s="200">
        <f>W387*H387</f>
        <v>0</v>
      </c>
      <c r="Y387" s="34"/>
      <c r="Z387" s="34"/>
      <c r="AA387" s="34"/>
      <c r="AB387" s="34"/>
      <c r="AC387" s="34"/>
      <c r="AD387" s="34"/>
      <c r="AE387" s="34"/>
      <c r="AR387" s="201" t="s">
        <v>172</v>
      </c>
      <c r="AT387" s="201" t="s">
        <v>136</v>
      </c>
      <c r="AU387" s="201" t="s">
        <v>85</v>
      </c>
      <c r="AY387" s="17" t="s">
        <v>133</v>
      </c>
      <c r="BE387" s="202">
        <f>IF(O387="základní",K387,0)</f>
        <v>0</v>
      </c>
      <c r="BF387" s="202">
        <f>IF(O387="snížená",K387,0)</f>
        <v>0</v>
      </c>
      <c r="BG387" s="202">
        <f>IF(O387="zákl. přenesená",K387,0)</f>
        <v>0</v>
      </c>
      <c r="BH387" s="202">
        <f>IF(O387="sníž. přenesená",K387,0)</f>
        <v>0</v>
      </c>
      <c r="BI387" s="202">
        <f>IF(O387="nulová",K387,0)</f>
        <v>0</v>
      </c>
      <c r="BJ387" s="17" t="s">
        <v>83</v>
      </c>
      <c r="BK387" s="202">
        <f>ROUND(P387*H387,2)</f>
        <v>0</v>
      </c>
      <c r="BL387" s="17" t="s">
        <v>172</v>
      </c>
      <c r="BM387" s="201" t="s">
        <v>569</v>
      </c>
    </row>
    <row r="388" spans="1:65" s="2" customFormat="1" ht="19.5">
      <c r="A388" s="34"/>
      <c r="B388" s="35"/>
      <c r="C388" s="36"/>
      <c r="D388" s="203" t="s">
        <v>142</v>
      </c>
      <c r="E388" s="36"/>
      <c r="F388" s="204" t="s">
        <v>152</v>
      </c>
      <c r="G388" s="36"/>
      <c r="H388" s="36"/>
      <c r="I388" s="205"/>
      <c r="J388" s="205"/>
      <c r="K388" s="36"/>
      <c r="L388" s="36"/>
      <c r="M388" s="39"/>
      <c r="N388" s="206"/>
      <c r="O388" s="207"/>
      <c r="P388" s="71"/>
      <c r="Q388" s="71"/>
      <c r="R388" s="71"/>
      <c r="S388" s="71"/>
      <c r="T388" s="71"/>
      <c r="U388" s="71"/>
      <c r="V388" s="71"/>
      <c r="W388" s="71"/>
      <c r="X388" s="72"/>
      <c r="Y388" s="34"/>
      <c r="Z388" s="34"/>
      <c r="AA388" s="34"/>
      <c r="AB388" s="34"/>
      <c r="AC388" s="34"/>
      <c r="AD388" s="34"/>
      <c r="AE388" s="34"/>
      <c r="AT388" s="17" t="s">
        <v>142</v>
      </c>
      <c r="AU388" s="17" t="s">
        <v>85</v>
      </c>
    </row>
    <row r="389" spans="1:65" s="2" customFormat="1" ht="44.25" customHeight="1">
      <c r="A389" s="34"/>
      <c r="B389" s="35"/>
      <c r="C389" s="189" t="s">
        <v>355</v>
      </c>
      <c r="D389" s="189" t="s">
        <v>136</v>
      </c>
      <c r="E389" s="190" t="s">
        <v>154</v>
      </c>
      <c r="F389" s="191" t="s">
        <v>155</v>
      </c>
      <c r="G389" s="192" t="s">
        <v>148</v>
      </c>
      <c r="H389" s="193">
        <v>7.7279999999999998</v>
      </c>
      <c r="I389" s="194"/>
      <c r="J389" s="194"/>
      <c r="K389" s="195">
        <f>ROUND(P389*H389,2)</f>
        <v>0</v>
      </c>
      <c r="L389" s="191" t="s">
        <v>140</v>
      </c>
      <c r="M389" s="39"/>
      <c r="N389" s="196" t="s">
        <v>1</v>
      </c>
      <c r="O389" s="197" t="s">
        <v>39</v>
      </c>
      <c r="P389" s="198">
        <f>I389+J389</f>
        <v>0</v>
      </c>
      <c r="Q389" s="198">
        <f>ROUND(I389*H389,2)</f>
        <v>0</v>
      </c>
      <c r="R389" s="198">
        <f>ROUND(J389*H389,2)</f>
        <v>0</v>
      </c>
      <c r="S389" s="71"/>
      <c r="T389" s="199">
        <f>S389*H389</f>
        <v>0</v>
      </c>
      <c r="U389" s="199">
        <v>0</v>
      </c>
      <c r="V389" s="199">
        <f>U389*H389</f>
        <v>0</v>
      </c>
      <c r="W389" s="199">
        <v>0</v>
      </c>
      <c r="X389" s="200">
        <f>W389*H389</f>
        <v>0</v>
      </c>
      <c r="Y389" s="34"/>
      <c r="Z389" s="34"/>
      <c r="AA389" s="34"/>
      <c r="AB389" s="34"/>
      <c r="AC389" s="34"/>
      <c r="AD389" s="34"/>
      <c r="AE389" s="34"/>
      <c r="AR389" s="201" t="s">
        <v>172</v>
      </c>
      <c r="AT389" s="201" t="s">
        <v>136</v>
      </c>
      <c r="AU389" s="201" t="s">
        <v>85</v>
      </c>
      <c r="AY389" s="17" t="s">
        <v>133</v>
      </c>
      <c r="BE389" s="202">
        <f>IF(O389="základní",K389,0)</f>
        <v>0</v>
      </c>
      <c r="BF389" s="202">
        <f>IF(O389="snížená",K389,0)</f>
        <v>0</v>
      </c>
      <c r="BG389" s="202">
        <f>IF(O389="zákl. přenesená",K389,0)</f>
        <v>0</v>
      </c>
      <c r="BH389" s="202">
        <f>IF(O389="sníž. přenesená",K389,0)</f>
        <v>0</v>
      </c>
      <c r="BI389" s="202">
        <f>IF(O389="nulová",K389,0)</f>
        <v>0</v>
      </c>
      <c r="BJ389" s="17" t="s">
        <v>83</v>
      </c>
      <c r="BK389" s="202">
        <f>ROUND(P389*H389,2)</f>
        <v>0</v>
      </c>
      <c r="BL389" s="17" t="s">
        <v>172</v>
      </c>
      <c r="BM389" s="201" t="s">
        <v>570</v>
      </c>
    </row>
    <row r="390" spans="1:65" s="2" customFormat="1" ht="29.25">
      <c r="A390" s="34"/>
      <c r="B390" s="35"/>
      <c r="C390" s="36"/>
      <c r="D390" s="203" t="s">
        <v>142</v>
      </c>
      <c r="E390" s="36"/>
      <c r="F390" s="204" t="s">
        <v>155</v>
      </c>
      <c r="G390" s="36"/>
      <c r="H390" s="36"/>
      <c r="I390" s="205"/>
      <c r="J390" s="205"/>
      <c r="K390" s="36"/>
      <c r="L390" s="36"/>
      <c r="M390" s="39"/>
      <c r="N390" s="206"/>
      <c r="O390" s="207"/>
      <c r="P390" s="71"/>
      <c r="Q390" s="71"/>
      <c r="R390" s="71"/>
      <c r="S390" s="71"/>
      <c r="T390" s="71"/>
      <c r="U390" s="71"/>
      <c r="V390" s="71"/>
      <c r="W390" s="71"/>
      <c r="X390" s="72"/>
      <c r="Y390" s="34"/>
      <c r="Z390" s="34"/>
      <c r="AA390" s="34"/>
      <c r="AB390" s="34"/>
      <c r="AC390" s="34"/>
      <c r="AD390" s="34"/>
      <c r="AE390" s="34"/>
      <c r="AT390" s="17" t="s">
        <v>142</v>
      </c>
      <c r="AU390" s="17" t="s">
        <v>85</v>
      </c>
    </row>
    <row r="391" spans="1:65" s="2" customFormat="1" ht="44.25" customHeight="1">
      <c r="A391" s="34"/>
      <c r="B391" s="35"/>
      <c r="C391" s="189" t="s">
        <v>571</v>
      </c>
      <c r="D391" s="189" t="s">
        <v>136</v>
      </c>
      <c r="E391" s="190" t="s">
        <v>572</v>
      </c>
      <c r="F391" s="191" t="s">
        <v>573</v>
      </c>
      <c r="G391" s="192" t="s">
        <v>148</v>
      </c>
      <c r="H391" s="193">
        <v>1.288</v>
      </c>
      <c r="I391" s="194"/>
      <c r="J391" s="194"/>
      <c r="K391" s="195">
        <f>ROUND(P391*H391,2)</f>
        <v>0</v>
      </c>
      <c r="L391" s="191" t="s">
        <v>140</v>
      </c>
      <c r="M391" s="39"/>
      <c r="N391" s="196" t="s">
        <v>1</v>
      </c>
      <c r="O391" s="197" t="s">
        <v>39</v>
      </c>
      <c r="P391" s="198">
        <f>I391+J391</f>
        <v>0</v>
      </c>
      <c r="Q391" s="198">
        <f>ROUND(I391*H391,2)</f>
        <v>0</v>
      </c>
      <c r="R391" s="198">
        <f>ROUND(J391*H391,2)</f>
        <v>0</v>
      </c>
      <c r="S391" s="71"/>
      <c r="T391" s="199">
        <f>S391*H391</f>
        <v>0</v>
      </c>
      <c r="U391" s="199">
        <v>0</v>
      </c>
      <c r="V391" s="199">
        <f>U391*H391</f>
        <v>0</v>
      </c>
      <c r="W391" s="199">
        <v>0</v>
      </c>
      <c r="X391" s="200">
        <f>W391*H391</f>
        <v>0</v>
      </c>
      <c r="Y391" s="34"/>
      <c r="Z391" s="34"/>
      <c r="AA391" s="34"/>
      <c r="AB391" s="34"/>
      <c r="AC391" s="34"/>
      <c r="AD391" s="34"/>
      <c r="AE391" s="34"/>
      <c r="AR391" s="201" t="s">
        <v>172</v>
      </c>
      <c r="AT391" s="201" t="s">
        <v>136</v>
      </c>
      <c r="AU391" s="201" t="s">
        <v>85</v>
      </c>
      <c r="AY391" s="17" t="s">
        <v>133</v>
      </c>
      <c r="BE391" s="202">
        <f>IF(O391="základní",K391,0)</f>
        <v>0</v>
      </c>
      <c r="BF391" s="202">
        <f>IF(O391="snížená",K391,0)</f>
        <v>0</v>
      </c>
      <c r="BG391" s="202">
        <f>IF(O391="zákl. přenesená",K391,0)</f>
        <v>0</v>
      </c>
      <c r="BH391" s="202">
        <f>IF(O391="sníž. přenesená",K391,0)</f>
        <v>0</v>
      </c>
      <c r="BI391" s="202">
        <f>IF(O391="nulová",K391,0)</f>
        <v>0</v>
      </c>
      <c r="BJ391" s="17" t="s">
        <v>83</v>
      </c>
      <c r="BK391" s="202">
        <f>ROUND(P391*H391,2)</f>
        <v>0</v>
      </c>
      <c r="BL391" s="17" t="s">
        <v>172</v>
      </c>
      <c r="BM391" s="201" t="s">
        <v>574</v>
      </c>
    </row>
    <row r="392" spans="1:65" s="2" customFormat="1" ht="29.25">
      <c r="A392" s="34"/>
      <c r="B392" s="35"/>
      <c r="C392" s="36"/>
      <c r="D392" s="203" t="s">
        <v>142</v>
      </c>
      <c r="E392" s="36"/>
      <c r="F392" s="204" t="s">
        <v>573</v>
      </c>
      <c r="G392" s="36"/>
      <c r="H392" s="36"/>
      <c r="I392" s="205"/>
      <c r="J392" s="205"/>
      <c r="K392" s="36"/>
      <c r="L392" s="36"/>
      <c r="M392" s="39"/>
      <c r="N392" s="206"/>
      <c r="O392" s="207"/>
      <c r="P392" s="71"/>
      <c r="Q392" s="71"/>
      <c r="R392" s="71"/>
      <c r="S392" s="71"/>
      <c r="T392" s="71"/>
      <c r="U392" s="71"/>
      <c r="V392" s="71"/>
      <c r="W392" s="71"/>
      <c r="X392" s="72"/>
      <c r="Y392" s="34"/>
      <c r="Z392" s="34"/>
      <c r="AA392" s="34"/>
      <c r="AB392" s="34"/>
      <c r="AC392" s="34"/>
      <c r="AD392" s="34"/>
      <c r="AE392" s="34"/>
      <c r="AT392" s="17" t="s">
        <v>142</v>
      </c>
      <c r="AU392" s="17" t="s">
        <v>85</v>
      </c>
    </row>
    <row r="393" spans="1:65" s="2" customFormat="1" ht="49.15" customHeight="1">
      <c r="A393" s="34"/>
      <c r="B393" s="35"/>
      <c r="C393" s="189" t="s">
        <v>359</v>
      </c>
      <c r="D393" s="189" t="s">
        <v>136</v>
      </c>
      <c r="E393" s="190" t="s">
        <v>575</v>
      </c>
      <c r="F393" s="191" t="s">
        <v>576</v>
      </c>
      <c r="G393" s="192" t="s">
        <v>577</v>
      </c>
      <c r="H393" s="193">
        <v>84.3</v>
      </c>
      <c r="I393" s="194"/>
      <c r="J393" s="194"/>
      <c r="K393" s="195">
        <f>ROUND(P393*H393,2)</f>
        <v>0</v>
      </c>
      <c r="L393" s="191" t="s">
        <v>140</v>
      </c>
      <c r="M393" s="39"/>
      <c r="N393" s="196" t="s">
        <v>1</v>
      </c>
      <c r="O393" s="197" t="s">
        <v>39</v>
      </c>
      <c r="P393" s="198">
        <f>I393+J393</f>
        <v>0</v>
      </c>
      <c r="Q393" s="198">
        <f>ROUND(I393*H393,2)</f>
        <v>0</v>
      </c>
      <c r="R393" s="198">
        <f>ROUND(J393*H393,2)</f>
        <v>0</v>
      </c>
      <c r="S393" s="71"/>
      <c r="T393" s="199">
        <f>S393*H393</f>
        <v>0</v>
      </c>
      <c r="U393" s="199">
        <v>0</v>
      </c>
      <c r="V393" s="199">
        <f>U393*H393</f>
        <v>0</v>
      </c>
      <c r="W393" s="199">
        <v>0</v>
      </c>
      <c r="X393" s="200">
        <f>W393*H393</f>
        <v>0</v>
      </c>
      <c r="Y393" s="34"/>
      <c r="Z393" s="34"/>
      <c r="AA393" s="34"/>
      <c r="AB393" s="34"/>
      <c r="AC393" s="34"/>
      <c r="AD393" s="34"/>
      <c r="AE393" s="34"/>
      <c r="AR393" s="201" t="s">
        <v>172</v>
      </c>
      <c r="AT393" s="201" t="s">
        <v>136</v>
      </c>
      <c r="AU393" s="201" t="s">
        <v>85</v>
      </c>
      <c r="AY393" s="17" t="s">
        <v>133</v>
      </c>
      <c r="BE393" s="202">
        <f>IF(O393="základní",K393,0)</f>
        <v>0</v>
      </c>
      <c r="BF393" s="202">
        <f>IF(O393="snížená",K393,0)</f>
        <v>0</v>
      </c>
      <c r="BG393" s="202">
        <f>IF(O393="zákl. přenesená",K393,0)</f>
        <v>0</v>
      </c>
      <c r="BH393" s="202">
        <f>IF(O393="sníž. přenesená",K393,0)</f>
        <v>0</v>
      </c>
      <c r="BI393" s="202">
        <f>IF(O393="nulová",K393,0)</f>
        <v>0</v>
      </c>
      <c r="BJ393" s="17" t="s">
        <v>83</v>
      </c>
      <c r="BK393" s="202">
        <f>ROUND(P393*H393,2)</f>
        <v>0</v>
      </c>
      <c r="BL393" s="17" t="s">
        <v>172</v>
      </c>
      <c r="BM393" s="201" t="s">
        <v>578</v>
      </c>
    </row>
    <row r="394" spans="1:65" s="2" customFormat="1" ht="29.25">
      <c r="A394" s="34"/>
      <c r="B394" s="35"/>
      <c r="C394" s="36"/>
      <c r="D394" s="203" t="s">
        <v>142</v>
      </c>
      <c r="E394" s="36"/>
      <c r="F394" s="204" t="s">
        <v>576</v>
      </c>
      <c r="G394" s="36"/>
      <c r="H394" s="36"/>
      <c r="I394" s="205"/>
      <c r="J394" s="205"/>
      <c r="K394" s="36"/>
      <c r="L394" s="36"/>
      <c r="M394" s="39"/>
      <c r="N394" s="206"/>
      <c r="O394" s="207"/>
      <c r="P394" s="71"/>
      <c r="Q394" s="71"/>
      <c r="R394" s="71"/>
      <c r="S394" s="71"/>
      <c r="T394" s="71"/>
      <c r="U394" s="71"/>
      <c r="V394" s="71"/>
      <c r="W394" s="71"/>
      <c r="X394" s="72"/>
      <c r="Y394" s="34"/>
      <c r="Z394" s="34"/>
      <c r="AA394" s="34"/>
      <c r="AB394" s="34"/>
      <c r="AC394" s="34"/>
      <c r="AD394" s="34"/>
      <c r="AE394" s="34"/>
      <c r="AT394" s="17" t="s">
        <v>142</v>
      </c>
      <c r="AU394" s="17" t="s">
        <v>85</v>
      </c>
    </row>
    <row r="395" spans="1:65" s="2" customFormat="1" ht="24.2" customHeight="1">
      <c r="A395" s="34"/>
      <c r="B395" s="35"/>
      <c r="C395" s="230" t="s">
        <v>579</v>
      </c>
      <c r="D395" s="230" t="s">
        <v>402</v>
      </c>
      <c r="E395" s="231" t="s">
        <v>580</v>
      </c>
      <c r="F395" s="232" t="s">
        <v>581</v>
      </c>
      <c r="G395" s="233" t="s">
        <v>577</v>
      </c>
      <c r="H395" s="234">
        <v>92.73</v>
      </c>
      <c r="I395" s="235"/>
      <c r="J395" s="236"/>
      <c r="K395" s="237">
        <f>ROUND(P395*H395,2)</f>
        <v>0</v>
      </c>
      <c r="L395" s="232" t="s">
        <v>1</v>
      </c>
      <c r="M395" s="238"/>
      <c r="N395" s="239" t="s">
        <v>1</v>
      </c>
      <c r="O395" s="197" t="s">
        <v>39</v>
      </c>
      <c r="P395" s="198">
        <f>I395+J395</f>
        <v>0</v>
      </c>
      <c r="Q395" s="198">
        <f>ROUND(I395*H395,2)</f>
        <v>0</v>
      </c>
      <c r="R395" s="198">
        <f>ROUND(J395*H395,2)</f>
        <v>0</v>
      </c>
      <c r="S395" s="71"/>
      <c r="T395" s="199">
        <f>S395*H395</f>
        <v>0</v>
      </c>
      <c r="U395" s="199">
        <v>0</v>
      </c>
      <c r="V395" s="199">
        <f>U395*H395</f>
        <v>0</v>
      </c>
      <c r="W395" s="199">
        <v>0</v>
      </c>
      <c r="X395" s="200">
        <f>W395*H395</f>
        <v>0</v>
      </c>
      <c r="Y395" s="34"/>
      <c r="Z395" s="34"/>
      <c r="AA395" s="34"/>
      <c r="AB395" s="34"/>
      <c r="AC395" s="34"/>
      <c r="AD395" s="34"/>
      <c r="AE395" s="34"/>
      <c r="AR395" s="201" t="s">
        <v>198</v>
      </c>
      <c r="AT395" s="201" t="s">
        <v>402</v>
      </c>
      <c r="AU395" s="201" t="s">
        <v>85</v>
      </c>
      <c r="AY395" s="17" t="s">
        <v>133</v>
      </c>
      <c r="BE395" s="202">
        <f>IF(O395="základní",K395,0)</f>
        <v>0</v>
      </c>
      <c r="BF395" s="202">
        <f>IF(O395="snížená",K395,0)</f>
        <v>0</v>
      </c>
      <c r="BG395" s="202">
        <f>IF(O395="zákl. přenesená",K395,0)</f>
        <v>0</v>
      </c>
      <c r="BH395" s="202">
        <f>IF(O395="sníž. přenesená",K395,0)</f>
        <v>0</v>
      </c>
      <c r="BI395" s="202">
        <f>IF(O395="nulová",K395,0)</f>
        <v>0</v>
      </c>
      <c r="BJ395" s="17" t="s">
        <v>83</v>
      </c>
      <c r="BK395" s="202">
        <f>ROUND(P395*H395,2)</f>
        <v>0</v>
      </c>
      <c r="BL395" s="17" t="s">
        <v>172</v>
      </c>
      <c r="BM395" s="201" t="s">
        <v>582</v>
      </c>
    </row>
    <row r="396" spans="1:65" s="2" customFormat="1" ht="11.25">
      <c r="A396" s="34"/>
      <c r="B396" s="35"/>
      <c r="C396" s="36"/>
      <c r="D396" s="203" t="s">
        <v>142</v>
      </c>
      <c r="E396" s="36"/>
      <c r="F396" s="204" t="s">
        <v>581</v>
      </c>
      <c r="G396" s="36"/>
      <c r="H396" s="36"/>
      <c r="I396" s="205"/>
      <c r="J396" s="205"/>
      <c r="K396" s="36"/>
      <c r="L396" s="36"/>
      <c r="M396" s="39"/>
      <c r="N396" s="206"/>
      <c r="O396" s="207"/>
      <c r="P396" s="71"/>
      <c r="Q396" s="71"/>
      <c r="R396" s="71"/>
      <c r="S396" s="71"/>
      <c r="T396" s="71"/>
      <c r="U396" s="71"/>
      <c r="V396" s="71"/>
      <c r="W396" s="71"/>
      <c r="X396" s="72"/>
      <c r="Y396" s="34"/>
      <c r="Z396" s="34"/>
      <c r="AA396" s="34"/>
      <c r="AB396" s="34"/>
      <c r="AC396" s="34"/>
      <c r="AD396" s="34"/>
      <c r="AE396" s="34"/>
      <c r="AT396" s="17" t="s">
        <v>142</v>
      </c>
      <c r="AU396" s="17" t="s">
        <v>85</v>
      </c>
    </row>
    <row r="397" spans="1:65" s="2" customFormat="1" ht="55.5" customHeight="1">
      <c r="A397" s="34"/>
      <c r="B397" s="35"/>
      <c r="C397" s="189" t="s">
        <v>362</v>
      </c>
      <c r="D397" s="189" t="s">
        <v>136</v>
      </c>
      <c r="E397" s="190" t="s">
        <v>583</v>
      </c>
      <c r="F397" s="191" t="s">
        <v>584</v>
      </c>
      <c r="G397" s="192" t="s">
        <v>148</v>
      </c>
      <c r="H397" s="193">
        <v>4.4999999999999998E-2</v>
      </c>
      <c r="I397" s="194"/>
      <c r="J397" s="194"/>
      <c r="K397" s="195">
        <f>ROUND(P397*H397,2)</f>
        <v>0</v>
      </c>
      <c r="L397" s="191" t="s">
        <v>140</v>
      </c>
      <c r="M397" s="39"/>
      <c r="N397" s="196" t="s">
        <v>1</v>
      </c>
      <c r="O397" s="197" t="s">
        <v>39</v>
      </c>
      <c r="P397" s="198">
        <f>I397+J397</f>
        <v>0</v>
      </c>
      <c r="Q397" s="198">
        <f>ROUND(I397*H397,2)</f>
        <v>0</v>
      </c>
      <c r="R397" s="198">
        <f>ROUND(J397*H397,2)</f>
        <v>0</v>
      </c>
      <c r="S397" s="71"/>
      <c r="T397" s="199">
        <f>S397*H397</f>
        <v>0</v>
      </c>
      <c r="U397" s="199">
        <v>0</v>
      </c>
      <c r="V397" s="199">
        <f>U397*H397</f>
        <v>0</v>
      </c>
      <c r="W397" s="199">
        <v>0</v>
      </c>
      <c r="X397" s="200">
        <f>W397*H397</f>
        <v>0</v>
      </c>
      <c r="Y397" s="34"/>
      <c r="Z397" s="34"/>
      <c r="AA397" s="34"/>
      <c r="AB397" s="34"/>
      <c r="AC397" s="34"/>
      <c r="AD397" s="34"/>
      <c r="AE397" s="34"/>
      <c r="AR397" s="201" t="s">
        <v>172</v>
      </c>
      <c r="AT397" s="201" t="s">
        <v>136</v>
      </c>
      <c r="AU397" s="201" t="s">
        <v>85</v>
      </c>
      <c r="AY397" s="17" t="s">
        <v>133</v>
      </c>
      <c r="BE397" s="202">
        <f>IF(O397="základní",K397,0)</f>
        <v>0</v>
      </c>
      <c r="BF397" s="202">
        <f>IF(O397="snížená",K397,0)</f>
        <v>0</v>
      </c>
      <c r="BG397" s="202">
        <f>IF(O397="zákl. přenesená",K397,0)</f>
        <v>0</v>
      </c>
      <c r="BH397" s="202">
        <f>IF(O397="sníž. přenesená",K397,0)</f>
        <v>0</v>
      </c>
      <c r="BI397" s="202">
        <f>IF(O397="nulová",K397,0)</f>
        <v>0</v>
      </c>
      <c r="BJ397" s="17" t="s">
        <v>83</v>
      </c>
      <c r="BK397" s="202">
        <f>ROUND(P397*H397,2)</f>
        <v>0</v>
      </c>
      <c r="BL397" s="17" t="s">
        <v>172</v>
      </c>
      <c r="BM397" s="201" t="s">
        <v>585</v>
      </c>
    </row>
    <row r="398" spans="1:65" s="2" customFormat="1" ht="29.25">
      <c r="A398" s="34"/>
      <c r="B398" s="35"/>
      <c r="C398" s="36"/>
      <c r="D398" s="203" t="s">
        <v>142</v>
      </c>
      <c r="E398" s="36"/>
      <c r="F398" s="204" t="s">
        <v>584</v>
      </c>
      <c r="G398" s="36"/>
      <c r="H398" s="36"/>
      <c r="I398" s="205"/>
      <c r="J398" s="205"/>
      <c r="K398" s="36"/>
      <c r="L398" s="36"/>
      <c r="M398" s="39"/>
      <c r="N398" s="206"/>
      <c r="O398" s="207"/>
      <c r="P398" s="71"/>
      <c r="Q398" s="71"/>
      <c r="R398" s="71"/>
      <c r="S398" s="71"/>
      <c r="T398" s="71"/>
      <c r="U398" s="71"/>
      <c r="V398" s="71"/>
      <c r="W398" s="71"/>
      <c r="X398" s="72"/>
      <c r="Y398" s="34"/>
      <c r="Z398" s="34"/>
      <c r="AA398" s="34"/>
      <c r="AB398" s="34"/>
      <c r="AC398" s="34"/>
      <c r="AD398" s="34"/>
      <c r="AE398" s="34"/>
      <c r="AT398" s="17" t="s">
        <v>142</v>
      </c>
      <c r="AU398" s="17" t="s">
        <v>85</v>
      </c>
    </row>
    <row r="399" spans="1:65" s="12" customFormat="1" ht="22.9" customHeight="1">
      <c r="B399" s="172"/>
      <c r="C399" s="173"/>
      <c r="D399" s="174" t="s">
        <v>75</v>
      </c>
      <c r="E399" s="187" t="s">
        <v>586</v>
      </c>
      <c r="F399" s="187" t="s">
        <v>587</v>
      </c>
      <c r="G399" s="173"/>
      <c r="H399" s="173"/>
      <c r="I399" s="176"/>
      <c r="J399" s="176"/>
      <c r="K399" s="188">
        <f>BK399</f>
        <v>0</v>
      </c>
      <c r="L399" s="173"/>
      <c r="M399" s="178"/>
      <c r="N399" s="179"/>
      <c r="O399" s="180"/>
      <c r="P399" s="180"/>
      <c r="Q399" s="181">
        <f>SUM(Q400:Q424)</f>
        <v>0</v>
      </c>
      <c r="R399" s="181">
        <f>SUM(R400:R424)</f>
        <v>0</v>
      </c>
      <c r="S399" s="180"/>
      <c r="T399" s="182">
        <f>SUM(T400:T424)</f>
        <v>0</v>
      </c>
      <c r="U399" s="180"/>
      <c r="V399" s="182">
        <f>SUM(V400:V424)</f>
        <v>0</v>
      </c>
      <c r="W399" s="180"/>
      <c r="X399" s="183">
        <f>SUM(X400:X424)</f>
        <v>0</v>
      </c>
      <c r="AR399" s="184" t="s">
        <v>85</v>
      </c>
      <c r="AT399" s="185" t="s">
        <v>75</v>
      </c>
      <c r="AU399" s="185" t="s">
        <v>83</v>
      </c>
      <c r="AY399" s="184" t="s">
        <v>133</v>
      </c>
      <c r="BK399" s="186">
        <f>SUM(BK400:BK424)</f>
        <v>0</v>
      </c>
    </row>
    <row r="400" spans="1:65" s="2" customFormat="1" ht="49.15" customHeight="1">
      <c r="A400" s="34"/>
      <c r="B400" s="35"/>
      <c r="C400" s="189" t="s">
        <v>588</v>
      </c>
      <c r="D400" s="189" t="s">
        <v>136</v>
      </c>
      <c r="E400" s="190" t="s">
        <v>589</v>
      </c>
      <c r="F400" s="191" t="s">
        <v>590</v>
      </c>
      <c r="G400" s="192" t="s">
        <v>577</v>
      </c>
      <c r="H400" s="193">
        <v>1.49</v>
      </c>
      <c r="I400" s="194"/>
      <c r="J400" s="194"/>
      <c r="K400" s="195">
        <f>ROUND(P400*H400,2)</f>
        <v>0</v>
      </c>
      <c r="L400" s="191" t="s">
        <v>140</v>
      </c>
      <c r="M400" s="39"/>
      <c r="N400" s="196" t="s">
        <v>1</v>
      </c>
      <c r="O400" s="197" t="s">
        <v>39</v>
      </c>
      <c r="P400" s="198">
        <f>I400+J400</f>
        <v>0</v>
      </c>
      <c r="Q400" s="198">
        <f>ROUND(I400*H400,2)</f>
        <v>0</v>
      </c>
      <c r="R400" s="198">
        <f>ROUND(J400*H400,2)</f>
        <v>0</v>
      </c>
      <c r="S400" s="71"/>
      <c r="T400" s="199">
        <f>S400*H400</f>
        <v>0</v>
      </c>
      <c r="U400" s="199">
        <v>0</v>
      </c>
      <c r="V400" s="199">
        <f>U400*H400</f>
        <v>0</v>
      </c>
      <c r="W400" s="199">
        <v>0</v>
      </c>
      <c r="X400" s="200">
        <f>W400*H400</f>
        <v>0</v>
      </c>
      <c r="Y400" s="34"/>
      <c r="Z400" s="34"/>
      <c r="AA400" s="34"/>
      <c r="AB400" s="34"/>
      <c r="AC400" s="34"/>
      <c r="AD400" s="34"/>
      <c r="AE400" s="34"/>
      <c r="AR400" s="201" t="s">
        <v>172</v>
      </c>
      <c r="AT400" s="201" t="s">
        <v>136</v>
      </c>
      <c r="AU400" s="201" t="s">
        <v>85</v>
      </c>
      <c r="AY400" s="17" t="s">
        <v>133</v>
      </c>
      <c r="BE400" s="202">
        <f>IF(O400="základní",K400,0)</f>
        <v>0</v>
      </c>
      <c r="BF400" s="202">
        <f>IF(O400="snížená",K400,0)</f>
        <v>0</v>
      </c>
      <c r="BG400" s="202">
        <f>IF(O400="zákl. přenesená",K400,0)</f>
        <v>0</v>
      </c>
      <c r="BH400" s="202">
        <f>IF(O400="sníž. přenesená",K400,0)</f>
        <v>0</v>
      </c>
      <c r="BI400" s="202">
        <f>IF(O400="nulová",K400,0)</f>
        <v>0</v>
      </c>
      <c r="BJ400" s="17" t="s">
        <v>83</v>
      </c>
      <c r="BK400" s="202">
        <f>ROUND(P400*H400,2)</f>
        <v>0</v>
      </c>
      <c r="BL400" s="17" t="s">
        <v>172</v>
      </c>
      <c r="BM400" s="201" t="s">
        <v>591</v>
      </c>
    </row>
    <row r="401" spans="1:65" s="2" customFormat="1" ht="29.25">
      <c r="A401" s="34"/>
      <c r="B401" s="35"/>
      <c r="C401" s="36"/>
      <c r="D401" s="203" t="s">
        <v>142</v>
      </c>
      <c r="E401" s="36"/>
      <c r="F401" s="204" t="s">
        <v>590</v>
      </c>
      <c r="G401" s="36"/>
      <c r="H401" s="36"/>
      <c r="I401" s="205"/>
      <c r="J401" s="205"/>
      <c r="K401" s="36"/>
      <c r="L401" s="36"/>
      <c r="M401" s="39"/>
      <c r="N401" s="206"/>
      <c r="O401" s="207"/>
      <c r="P401" s="71"/>
      <c r="Q401" s="71"/>
      <c r="R401" s="71"/>
      <c r="S401" s="71"/>
      <c r="T401" s="71"/>
      <c r="U401" s="71"/>
      <c r="V401" s="71"/>
      <c r="W401" s="71"/>
      <c r="X401" s="72"/>
      <c r="Y401" s="34"/>
      <c r="Z401" s="34"/>
      <c r="AA401" s="34"/>
      <c r="AB401" s="34"/>
      <c r="AC401" s="34"/>
      <c r="AD401" s="34"/>
      <c r="AE401" s="34"/>
      <c r="AT401" s="17" t="s">
        <v>142</v>
      </c>
      <c r="AU401" s="17" t="s">
        <v>85</v>
      </c>
    </row>
    <row r="402" spans="1:65" s="15" customFormat="1" ht="11.25">
      <c r="B402" s="240"/>
      <c r="C402" s="241"/>
      <c r="D402" s="203" t="s">
        <v>143</v>
      </c>
      <c r="E402" s="242" t="s">
        <v>1</v>
      </c>
      <c r="F402" s="243" t="s">
        <v>592</v>
      </c>
      <c r="G402" s="241"/>
      <c r="H402" s="242" t="s">
        <v>1</v>
      </c>
      <c r="I402" s="244"/>
      <c r="J402" s="244"/>
      <c r="K402" s="241"/>
      <c r="L402" s="241"/>
      <c r="M402" s="245"/>
      <c r="N402" s="246"/>
      <c r="O402" s="247"/>
      <c r="P402" s="247"/>
      <c r="Q402" s="247"/>
      <c r="R402" s="247"/>
      <c r="S402" s="247"/>
      <c r="T402" s="247"/>
      <c r="U402" s="247"/>
      <c r="V402" s="247"/>
      <c r="W402" s="247"/>
      <c r="X402" s="248"/>
      <c r="AT402" s="249" t="s">
        <v>143</v>
      </c>
      <c r="AU402" s="249" t="s">
        <v>85</v>
      </c>
      <c r="AV402" s="15" t="s">
        <v>83</v>
      </c>
      <c r="AW402" s="15" t="s">
        <v>5</v>
      </c>
      <c r="AX402" s="15" t="s">
        <v>76</v>
      </c>
      <c r="AY402" s="249" t="s">
        <v>133</v>
      </c>
    </row>
    <row r="403" spans="1:65" s="13" customFormat="1" ht="11.25">
      <c r="B403" s="208"/>
      <c r="C403" s="209"/>
      <c r="D403" s="203" t="s">
        <v>143</v>
      </c>
      <c r="E403" s="210" t="s">
        <v>1</v>
      </c>
      <c r="F403" s="211" t="s">
        <v>593</v>
      </c>
      <c r="G403" s="209"/>
      <c r="H403" s="212">
        <v>0.72</v>
      </c>
      <c r="I403" s="213"/>
      <c r="J403" s="213"/>
      <c r="K403" s="209"/>
      <c r="L403" s="209"/>
      <c r="M403" s="214"/>
      <c r="N403" s="215"/>
      <c r="O403" s="216"/>
      <c r="P403" s="216"/>
      <c r="Q403" s="216"/>
      <c r="R403" s="216"/>
      <c r="S403" s="216"/>
      <c r="T403" s="216"/>
      <c r="U403" s="216"/>
      <c r="V403" s="216"/>
      <c r="W403" s="216"/>
      <c r="X403" s="217"/>
      <c r="AT403" s="218" t="s">
        <v>143</v>
      </c>
      <c r="AU403" s="218" t="s">
        <v>85</v>
      </c>
      <c r="AV403" s="13" t="s">
        <v>85</v>
      </c>
      <c r="AW403" s="13" t="s">
        <v>5</v>
      </c>
      <c r="AX403" s="13" t="s">
        <v>76</v>
      </c>
      <c r="AY403" s="218" t="s">
        <v>133</v>
      </c>
    </row>
    <row r="404" spans="1:65" s="13" customFormat="1" ht="11.25">
      <c r="B404" s="208"/>
      <c r="C404" s="209"/>
      <c r="D404" s="203" t="s">
        <v>143</v>
      </c>
      <c r="E404" s="210" t="s">
        <v>1</v>
      </c>
      <c r="F404" s="211" t="s">
        <v>594</v>
      </c>
      <c r="G404" s="209"/>
      <c r="H404" s="212">
        <v>0.27</v>
      </c>
      <c r="I404" s="213"/>
      <c r="J404" s="213"/>
      <c r="K404" s="209"/>
      <c r="L404" s="209"/>
      <c r="M404" s="214"/>
      <c r="N404" s="215"/>
      <c r="O404" s="216"/>
      <c r="P404" s="216"/>
      <c r="Q404" s="216"/>
      <c r="R404" s="216"/>
      <c r="S404" s="216"/>
      <c r="T404" s="216"/>
      <c r="U404" s="216"/>
      <c r="V404" s="216"/>
      <c r="W404" s="216"/>
      <c r="X404" s="217"/>
      <c r="AT404" s="218" t="s">
        <v>143</v>
      </c>
      <c r="AU404" s="218" t="s">
        <v>85</v>
      </c>
      <c r="AV404" s="13" t="s">
        <v>85</v>
      </c>
      <c r="AW404" s="13" t="s">
        <v>5</v>
      </c>
      <c r="AX404" s="13" t="s">
        <v>76</v>
      </c>
      <c r="AY404" s="218" t="s">
        <v>133</v>
      </c>
    </row>
    <row r="405" spans="1:65" s="13" customFormat="1" ht="11.25">
      <c r="B405" s="208"/>
      <c r="C405" s="209"/>
      <c r="D405" s="203" t="s">
        <v>143</v>
      </c>
      <c r="E405" s="210" t="s">
        <v>1</v>
      </c>
      <c r="F405" s="211" t="s">
        <v>595</v>
      </c>
      <c r="G405" s="209"/>
      <c r="H405" s="212">
        <v>0.5</v>
      </c>
      <c r="I405" s="213"/>
      <c r="J405" s="213"/>
      <c r="K405" s="209"/>
      <c r="L405" s="209"/>
      <c r="M405" s="214"/>
      <c r="N405" s="215"/>
      <c r="O405" s="216"/>
      <c r="P405" s="216"/>
      <c r="Q405" s="216"/>
      <c r="R405" s="216"/>
      <c r="S405" s="216"/>
      <c r="T405" s="216"/>
      <c r="U405" s="216"/>
      <c r="V405" s="216"/>
      <c r="W405" s="216"/>
      <c r="X405" s="217"/>
      <c r="AT405" s="218" t="s">
        <v>143</v>
      </c>
      <c r="AU405" s="218" t="s">
        <v>85</v>
      </c>
      <c r="AV405" s="13" t="s">
        <v>85</v>
      </c>
      <c r="AW405" s="13" t="s">
        <v>5</v>
      </c>
      <c r="AX405" s="13" t="s">
        <v>76</v>
      </c>
      <c r="AY405" s="218" t="s">
        <v>133</v>
      </c>
    </row>
    <row r="406" spans="1:65" s="14" customFormat="1" ht="11.25">
      <c r="B406" s="219"/>
      <c r="C406" s="220"/>
      <c r="D406" s="203" t="s">
        <v>143</v>
      </c>
      <c r="E406" s="221" t="s">
        <v>1</v>
      </c>
      <c r="F406" s="222" t="s">
        <v>145</v>
      </c>
      <c r="G406" s="220"/>
      <c r="H406" s="223">
        <v>1.49</v>
      </c>
      <c r="I406" s="224"/>
      <c r="J406" s="224"/>
      <c r="K406" s="220"/>
      <c r="L406" s="220"/>
      <c r="M406" s="225"/>
      <c r="N406" s="226"/>
      <c r="O406" s="227"/>
      <c r="P406" s="227"/>
      <c r="Q406" s="227"/>
      <c r="R406" s="227"/>
      <c r="S406" s="227"/>
      <c r="T406" s="227"/>
      <c r="U406" s="227"/>
      <c r="V406" s="227"/>
      <c r="W406" s="227"/>
      <c r="X406" s="228"/>
      <c r="AT406" s="229" t="s">
        <v>143</v>
      </c>
      <c r="AU406" s="229" t="s">
        <v>85</v>
      </c>
      <c r="AV406" s="14" t="s">
        <v>141</v>
      </c>
      <c r="AW406" s="14" t="s">
        <v>5</v>
      </c>
      <c r="AX406" s="14" t="s">
        <v>83</v>
      </c>
      <c r="AY406" s="229" t="s">
        <v>133</v>
      </c>
    </row>
    <row r="407" spans="1:65" s="2" customFormat="1" ht="49.15" customHeight="1">
      <c r="A407" s="34"/>
      <c r="B407" s="35"/>
      <c r="C407" s="189" t="s">
        <v>366</v>
      </c>
      <c r="D407" s="189" t="s">
        <v>136</v>
      </c>
      <c r="E407" s="190" t="s">
        <v>596</v>
      </c>
      <c r="F407" s="191" t="s">
        <v>597</v>
      </c>
      <c r="G407" s="192" t="s">
        <v>577</v>
      </c>
      <c r="H407" s="193">
        <v>26.12</v>
      </c>
      <c r="I407" s="194"/>
      <c r="J407" s="194"/>
      <c r="K407" s="195">
        <f>ROUND(P407*H407,2)</f>
        <v>0</v>
      </c>
      <c r="L407" s="191" t="s">
        <v>140</v>
      </c>
      <c r="M407" s="39"/>
      <c r="N407" s="196" t="s">
        <v>1</v>
      </c>
      <c r="O407" s="197" t="s">
        <v>39</v>
      </c>
      <c r="P407" s="198">
        <f>I407+J407</f>
        <v>0</v>
      </c>
      <c r="Q407" s="198">
        <f>ROUND(I407*H407,2)</f>
        <v>0</v>
      </c>
      <c r="R407" s="198">
        <f>ROUND(J407*H407,2)</f>
        <v>0</v>
      </c>
      <c r="S407" s="71"/>
      <c r="T407" s="199">
        <f>S407*H407</f>
        <v>0</v>
      </c>
      <c r="U407" s="199">
        <v>0</v>
      </c>
      <c r="V407" s="199">
        <f>U407*H407</f>
        <v>0</v>
      </c>
      <c r="W407" s="199">
        <v>0</v>
      </c>
      <c r="X407" s="200">
        <f>W407*H407</f>
        <v>0</v>
      </c>
      <c r="Y407" s="34"/>
      <c r="Z407" s="34"/>
      <c r="AA407" s="34"/>
      <c r="AB407" s="34"/>
      <c r="AC407" s="34"/>
      <c r="AD407" s="34"/>
      <c r="AE407" s="34"/>
      <c r="AR407" s="201" t="s">
        <v>172</v>
      </c>
      <c r="AT407" s="201" t="s">
        <v>136</v>
      </c>
      <c r="AU407" s="201" t="s">
        <v>85</v>
      </c>
      <c r="AY407" s="17" t="s">
        <v>133</v>
      </c>
      <c r="BE407" s="202">
        <f>IF(O407="základní",K407,0)</f>
        <v>0</v>
      </c>
      <c r="BF407" s="202">
        <f>IF(O407="snížená",K407,0)</f>
        <v>0</v>
      </c>
      <c r="BG407" s="202">
        <f>IF(O407="zákl. přenesená",K407,0)</f>
        <v>0</v>
      </c>
      <c r="BH407" s="202">
        <f>IF(O407="sníž. přenesená",K407,0)</f>
        <v>0</v>
      </c>
      <c r="BI407" s="202">
        <f>IF(O407="nulová",K407,0)</f>
        <v>0</v>
      </c>
      <c r="BJ407" s="17" t="s">
        <v>83</v>
      </c>
      <c r="BK407" s="202">
        <f>ROUND(P407*H407,2)</f>
        <v>0</v>
      </c>
      <c r="BL407" s="17" t="s">
        <v>172</v>
      </c>
      <c r="BM407" s="201" t="s">
        <v>598</v>
      </c>
    </row>
    <row r="408" spans="1:65" s="2" customFormat="1" ht="29.25">
      <c r="A408" s="34"/>
      <c r="B408" s="35"/>
      <c r="C408" s="36"/>
      <c r="D408" s="203" t="s">
        <v>142</v>
      </c>
      <c r="E408" s="36"/>
      <c r="F408" s="204" t="s">
        <v>597</v>
      </c>
      <c r="G408" s="36"/>
      <c r="H408" s="36"/>
      <c r="I408" s="205"/>
      <c r="J408" s="205"/>
      <c r="K408" s="36"/>
      <c r="L408" s="36"/>
      <c r="M408" s="39"/>
      <c r="N408" s="206"/>
      <c r="O408" s="207"/>
      <c r="P408" s="71"/>
      <c r="Q408" s="71"/>
      <c r="R408" s="71"/>
      <c r="S408" s="71"/>
      <c r="T408" s="71"/>
      <c r="U408" s="71"/>
      <c r="V408" s="71"/>
      <c r="W408" s="71"/>
      <c r="X408" s="72"/>
      <c r="Y408" s="34"/>
      <c r="Z408" s="34"/>
      <c r="AA408" s="34"/>
      <c r="AB408" s="34"/>
      <c r="AC408" s="34"/>
      <c r="AD408" s="34"/>
      <c r="AE408" s="34"/>
      <c r="AT408" s="17" t="s">
        <v>142</v>
      </c>
      <c r="AU408" s="17" t="s">
        <v>85</v>
      </c>
    </row>
    <row r="409" spans="1:65" s="15" customFormat="1" ht="11.25">
      <c r="B409" s="240"/>
      <c r="C409" s="241"/>
      <c r="D409" s="203" t="s">
        <v>143</v>
      </c>
      <c r="E409" s="242" t="s">
        <v>1</v>
      </c>
      <c r="F409" s="243" t="s">
        <v>592</v>
      </c>
      <c r="G409" s="241"/>
      <c r="H409" s="242" t="s">
        <v>1</v>
      </c>
      <c r="I409" s="244"/>
      <c r="J409" s="244"/>
      <c r="K409" s="241"/>
      <c r="L409" s="241"/>
      <c r="M409" s="245"/>
      <c r="N409" s="246"/>
      <c r="O409" s="247"/>
      <c r="P409" s="247"/>
      <c r="Q409" s="247"/>
      <c r="R409" s="247"/>
      <c r="S409" s="247"/>
      <c r="T409" s="247"/>
      <c r="U409" s="247"/>
      <c r="V409" s="247"/>
      <c r="W409" s="247"/>
      <c r="X409" s="248"/>
      <c r="AT409" s="249" t="s">
        <v>143</v>
      </c>
      <c r="AU409" s="249" t="s">
        <v>85</v>
      </c>
      <c r="AV409" s="15" t="s">
        <v>83</v>
      </c>
      <c r="AW409" s="15" t="s">
        <v>5</v>
      </c>
      <c r="AX409" s="15" t="s">
        <v>76</v>
      </c>
      <c r="AY409" s="249" t="s">
        <v>133</v>
      </c>
    </row>
    <row r="410" spans="1:65" s="13" customFormat="1" ht="11.25">
      <c r="B410" s="208"/>
      <c r="C410" s="209"/>
      <c r="D410" s="203" t="s">
        <v>143</v>
      </c>
      <c r="E410" s="210" t="s">
        <v>1</v>
      </c>
      <c r="F410" s="211" t="s">
        <v>593</v>
      </c>
      <c r="G410" s="209"/>
      <c r="H410" s="212">
        <v>0.72</v>
      </c>
      <c r="I410" s="213"/>
      <c r="J410" s="213"/>
      <c r="K410" s="209"/>
      <c r="L410" s="209"/>
      <c r="M410" s="214"/>
      <c r="N410" s="215"/>
      <c r="O410" s="216"/>
      <c r="P410" s="216"/>
      <c r="Q410" s="216"/>
      <c r="R410" s="216"/>
      <c r="S410" s="216"/>
      <c r="T410" s="216"/>
      <c r="U410" s="216"/>
      <c r="V410" s="216"/>
      <c r="W410" s="216"/>
      <c r="X410" s="217"/>
      <c r="AT410" s="218" t="s">
        <v>143</v>
      </c>
      <c r="AU410" s="218" t="s">
        <v>85</v>
      </c>
      <c r="AV410" s="13" t="s">
        <v>85</v>
      </c>
      <c r="AW410" s="13" t="s">
        <v>5</v>
      </c>
      <c r="AX410" s="13" t="s">
        <v>76</v>
      </c>
      <c r="AY410" s="218" t="s">
        <v>133</v>
      </c>
    </row>
    <row r="411" spans="1:65" s="13" customFormat="1" ht="11.25">
      <c r="B411" s="208"/>
      <c r="C411" s="209"/>
      <c r="D411" s="203" t="s">
        <v>143</v>
      </c>
      <c r="E411" s="210" t="s">
        <v>1</v>
      </c>
      <c r="F411" s="211" t="s">
        <v>599</v>
      </c>
      <c r="G411" s="209"/>
      <c r="H411" s="212">
        <v>4.8</v>
      </c>
      <c r="I411" s="213"/>
      <c r="J411" s="213"/>
      <c r="K411" s="209"/>
      <c r="L411" s="209"/>
      <c r="M411" s="214"/>
      <c r="N411" s="215"/>
      <c r="O411" s="216"/>
      <c r="P411" s="216"/>
      <c r="Q411" s="216"/>
      <c r="R411" s="216"/>
      <c r="S411" s="216"/>
      <c r="T411" s="216"/>
      <c r="U411" s="216"/>
      <c r="V411" s="216"/>
      <c r="W411" s="216"/>
      <c r="X411" s="217"/>
      <c r="AT411" s="218" t="s">
        <v>143</v>
      </c>
      <c r="AU411" s="218" t="s">
        <v>85</v>
      </c>
      <c r="AV411" s="13" t="s">
        <v>85</v>
      </c>
      <c r="AW411" s="13" t="s">
        <v>5</v>
      </c>
      <c r="AX411" s="13" t="s">
        <v>76</v>
      </c>
      <c r="AY411" s="218" t="s">
        <v>133</v>
      </c>
    </row>
    <row r="412" spans="1:65" s="13" customFormat="1" ht="11.25">
      <c r="B412" s="208"/>
      <c r="C412" s="209"/>
      <c r="D412" s="203" t="s">
        <v>143</v>
      </c>
      <c r="E412" s="210" t="s">
        <v>1</v>
      </c>
      <c r="F412" s="211" t="s">
        <v>600</v>
      </c>
      <c r="G412" s="209"/>
      <c r="H412" s="212">
        <v>19.2</v>
      </c>
      <c r="I412" s="213"/>
      <c r="J412" s="213"/>
      <c r="K412" s="209"/>
      <c r="L412" s="209"/>
      <c r="M412" s="214"/>
      <c r="N412" s="215"/>
      <c r="O412" s="216"/>
      <c r="P412" s="216"/>
      <c r="Q412" s="216"/>
      <c r="R412" s="216"/>
      <c r="S412" s="216"/>
      <c r="T412" s="216"/>
      <c r="U412" s="216"/>
      <c r="V412" s="216"/>
      <c r="W412" s="216"/>
      <c r="X412" s="217"/>
      <c r="AT412" s="218" t="s">
        <v>143</v>
      </c>
      <c r="AU412" s="218" t="s">
        <v>85</v>
      </c>
      <c r="AV412" s="13" t="s">
        <v>85</v>
      </c>
      <c r="AW412" s="13" t="s">
        <v>5</v>
      </c>
      <c r="AX412" s="13" t="s">
        <v>76</v>
      </c>
      <c r="AY412" s="218" t="s">
        <v>133</v>
      </c>
    </row>
    <row r="413" spans="1:65" s="13" customFormat="1" ht="11.25">
      <c r="B413" s="208"/>
      <c r="C413" s="209"/>
      <c r="D413" s="203" t="s">
        <v>143</v>
      </c>
      <c r="E413" s="210" t="s">
        <v>1</v>
      </c>
      <c r="F413" s="211" t="s">
        <v>601</v>
      </c>
      <c r="G413" s="209"/>
      <c r="H413" s="212">
        <v>1.4</v>
      </c>
      <c r="I413" s="213"/>
      <c r="J413" s="213"/>
      <c r="K413" s="209"/>
      <c r="L413" s="209"/>
      <c r="M413" s="214"/>
      <c r="N413" s="215"/>
      <c r="O413" s="216"/>
      <c r="P413" s="216"/>
      <c r="Q413" s="216"/>
      <c r="R413" s="216"/>
      <c r="S413" s="216"/>
      <c r="T413" s="216"/>
      <c r="U413" s="216"/>
      <c r="V413" s="216"/>
      <c r="W413" s="216"/>
      <c r="X413" s="217"/>
      <c r="AT413" s="218" t="s">
        <v>143</v>
      </c>
      <c r="AU413" s="218" t="s">
        <v>85</v>
      </c>
      <c r="AV413" s="13" t="s">
        <v>85</v>
      </c>
      <c r="AW413" s="13" t="s">
        <v>5</v>
      </c>
      <c r="AX413" s="13" t="s">
        <v>76</v>
      </c>
      <c r="AY413" s="218" t="s">
        <v>133</v>
      </c>
    </row>
    <row r="414" spans="1:65" s="14" customFormat="1" ht="11.25">
      <c r="B414" s="219"/>
      <c r="C414" s="220"/>
      <c r="D414" s="203" t="s">
        <v>143</v>
      </c>
      <c r="E414" s="221" t="s">
        <v>1</v>
      </c>
      <c r="F414" s="222" t="s">
        <v>145</v>
      </c>
      <c r="G414" s="220"/>
      <c r="H414" s="223">
        <v>26.119999999999997</v>
      </c>
      <c r="I414" s="224"/>
      <c r="J414" s="224"/>
      <c r="K414" s="220"/>
      <c r="L414" s="220"/>
      <c r="M414" s="225"/>
      <c r="N414" s="226"/>
      <c r="O414" s="227"/>
      <c r="P414" s="227"/>
      <c r="Q414" s="227"/>
      <c r="R414" s="227"/>
      <c r="S414" s="227"/>
      <c r="T414" s="227"/>
      <c r="U414" s="227"/>
      <c r="V414" s="227"/>
      <c r="W414" s="227"/>
      <c r="X414" s="228"/>
      <c r="AT414" s="229" t="s">
        <v>143</v>
      </c>
      <c r="AU414" s="229" t="s">
        <v>85</v>
      </c>
      <c r="AV414" s="14" t="s">
        <v>141</v>
      </c>
      <c r="AW414" s="14" t="s">
        <v>5</v>
      </c>
      <c r="AX414" s="14" t="s">
        <v>83</v>
      </c>
      <c r="AY414" s="229" t="s">
        <v>133</v>
      </c>
    </row>
    <row r="415" spans="1:65" s="2" customFormat="1" ht="37.9" customHeight="1">
      <c r="A415" s="34"/>
      <c r="B415" s="35"/>
      <c r="C415" s="189" t="s">
        <v>602</v>
      </c>
      <c r="D415" s="189" t="s">
        <v>136</v>
      </c>
      <c r="E415" s="190" t="s">
        <v>603</v>
      </c>
      <c r="F415" s="191" t="s">
        <v>604</v>
      </c>
      <c r="G415" s="192" t="s">
        <v>577</v>
      </c>
      <c r="H415" s="193">
        <v>27.61</v>
      </c>
      <c r="I415" s="194"/>
      <c r="J415" s="194"/>
      <c r="K415" s="195">
        <f>ROUND(P415*H415,2)</f>
        <v>0</v>
      </c>
      <c r="L415" s="191" t="s">
        <v>140</v>
      </c>
      <c r="M415" s="39"/>
      <c r="N415" s="196" t="s">
        <v>1</v>
      </c>
      <c r="O415" s="197" t="s">
        <v>39</v>
      </c>
      <c r="P415" s="198">
        <f>I415+J415</f>
        <v>0</v>
      </c>
      <c r="Q415" s="198">
        <f>ROUND(I415*H415,2)</f>
        <v>0</v>
      </c>
      <c r="R415" s="198">
        <f>ROUND(J415*H415,2)</f>
        <v>0</v>
      </c>
      <c r="S415" s="71"/>
      <c r="T415" s="199">
        <f>S415*H415</f>
        <v>0</v>
      </c>
      <c r="U415" s="199">
        <v>0</v>
      </c>
      <c r="V415" s="199">
        <f>U415*H415</f>
        <v>0</v>
      </c>
      <c r="W415" s="199">
        <v>0</v>
      </c>
      <c r="X415" s="200">
        <f>W415*H415</f>
        <v>0</v>
      </c>
      <c r="Y415" s="34"/>
      <c r="Z415" s="34"/>
      <c r="AA415" s="34"/>
      <c r="AB415" s="34"/>
      <c r="AC415" s="34"/>
      <c r="AD415" s="34"/>
      <c r="AE415" s="34"/>
      <c r="AR415" s="201" t="s">
        <v>172</v>
      </c>
      <c r="AT415" s="201" t="s">
        <v>136</v>
      </c>
      <c r="AU415" s="201" t="s">
        <v>85</v>
      </c>
      <c r="AY415" s="17" t="s">
        <v>133</v>
      </c>
      <c r="BE415" s="202">
        <f>IF(O415="základní",K415,0)</f>
        <v>0</v>
      </c>
      <c r="BF415" s="202">
        <f>IF(O415="snížená",K415,0)</f>
        <v>0</v>
      </c>
      <c r="BG415" s="202">
        <f>IF(O415="zákl. přenesená",K415,0)</f>
        <v>0</v>
      </c>
      <c r="BH415" s="202">
        <f>IF(O415="sníž. přenesená",K415,0)</f>
        <v>0</v>
      </c>
      <c r="BI415" s="202">
        <f>IF(O415="nulová",K415,0)</f>
        <v>0</v>
      </c>
      <c r="BJ415" s="17" t="s">
        <v>83</v>
      </c>
      <c r="BK415" s="202">
        <f>ROUND(P415*H415,2)</f>
        <v>0</v>
      </c>
      <c r="BL415" s="17" t="s">
        <v>172</v>
      </c>
      <c r="BM415" s="201" t="s">
        <v>605</v>
      </c>
    </row>
    <row r="416" spans="1:65" s="2" customFormat="1" ht="19.5">
      <c r="A416" s="34"/>
      <c r="B416" s="35"/>
      <c r="C416" s="36"/>
      <c r="D416" s="203" t="s">
        <v>142</v>
      </c>
      <c r="E416" s="36"/>
      <c r="F416" s="204" t="s">
        <v>604</v>
      </c>
      <c r="G416" s="36"/>
      <c r="H416" s="36"/>
      <c r="I416" s="205"/>
      <c r="J416" s="205"/>
      <c r="K416" s="36"/>
      <c r="L416" s="36"/>
      <c r="M416" s="39"/>
      <c r="N416" s="206"/>
      <c r="O416" s="207"/>
      <c r="P416" s="71"/>
      <c r="Q416" s="71"/>
      <c r="R416" s="71"/>
      <c r="S416" s="71"/>
      <c r="T416" s="71"/>
      <c r="U416" s="71"/>
      <c r="V416" s="71"/>
      <c r="W416" s="71"/>
      <c r="X416" s="72"/>
      <c r="Y416" s="34"/>
      <c r="Z416" s="34"/>
      <c r="AA416" s="34"/>
      <c r="AB416" s="34"/>
      <c r="AC416" s="34"/>
      <c r="AD416" s="34"/>
      <c r="AE416" s="34"/>
      <c r="AT416" s="17" t="s">
        <v>142</v>
      </c>
      <c r="AU416" s="17" t="s">
        <v>85</v>
      </c>
    </row>
    <row r="417" spans="1:65" s="13" customFormat="1" ht="11.25">
      <c r="B417" s="208"/>
      <c r="C417" s="209"/>
      <c r="D417" s="203" t="s">
        <v>143</v>
      </c>
      <c r="E417" s="210" t="s">
        <v>1</v>
      </c>
      <c r="F417" s="211" t="s">
        <v>606</v>
      </c>
      <c r="G417" s="209"/>
      <c r="H417" s="212">
        <v>27.61</v>
      </c>
      <c r="I417" s="213"/>
      <c r="J417" s="213"/>
      <c r="K417" s="209"/>
      <c r="L417" s="209"/>
      <c r="M417" s="214"/>
      <c r="N417" s="215"/>
      <c r="O417" s="216"/>
      <c r="P417" s="216"/>
      <c r="Q417" s="216"/>
      <c r="R417" s="216"/>
      <c r="S417" s="216"/>
      <c r="T417" s="216"/>
      <c r="U417" s="216"/>
      <c r="V417" s="216"/>
      <c r="W417" s="216"/>
      <c r="X417" s="217"/>
      <c r="AT417" s="218" t="s">
        <v>143</v>
      </c>
      <c r="AU417" s="218" t="s">
        <v>85</v>
      </c>
      <c r="AV417" s="13" t="s">
        <v>85</v>
      </c>
      <c r="AW417" s="13" t="s">
        <v>5</v>
      </c>
      <c r="AX417" s="13" t="s">
        <v>76</v>
      </c>
      <c r="AY417" s="218" t="s">
        <v>133</v>
      </c>
    </row>
    <row r="418" spans="1:65" s="14" customFormat="1" ht="11.25">
      <c r="B418" s="219"/>
      <c r="C418" s="220"/>
      <c r="D418" s="203" t="s">
        <v>143</v>
      </c>
      <c r="E418" s="221" t="s">
        <v>1</v>
      </c>
      <c r="F418" s="222" t="s">
        <v>145</v>
      </c>
      <c r="G418" s="220"/>
      <c r="H418" s="223">
        <v>27.61</v>
      </c>
      <c r="I418" s="224"/>
      <c r="J418" s="224"/>
      <c r="K418" s="220"/>
      <c r="L418" s="220"/>
      <c r="M418" s="225"/>
      <c r="N418" s="226"/>
      <c r="O418" s="227"/>
      <c r="P418" s="227"/>
      <c r="Q418" s="227"/>
      <c r="R418" s="227"/>
      <c r="S418" s="227"/>
      <c r="T418" s="227"/>
      <c r="U418" s="227"/>
      <c r="V418" s="227"/>
      <c r="W418" s="227"/>
      <c r="X418" s="228"/>
      <c r="AT418" s="229" t="s">
        <v>143</v>
      </c>
      <c r="AU418" s="229" t="s">
        <v>85</v>
      </c>
      <c r="AV418" s="14" t="s">
        <v>141</v>
      </c>
      <c r="AW418" s="14" t="s">
        <v>5</v>
      </c>
      <c r="AX418" s="14" t="s">
        <v>83</v>
      </c>
      <c r="AY418" s="229" t="s">
        <v>133</v>
      </c>
    </row>
    <row r="419" spans="1:65" s="2" customFormat="1" ht="33" customHeight="1">
      <c r="A419" s="34"/>
      <c r="B419" s="35"/>
      <c r="C419" s="189" t="s">
        <v>369</v>
      </c>
      <c r="D419" s="189" t="s">
        <v>136</v>
      </c>
      <c r="E419" s="190" t="s">
        <v>607</v>
      </c>
      <c r="F419" s="191" t="s">
        <v>608</v>
      </c>
      <c r="G419" s="192" t="s">
        <v>577</v>
      </c>
      <c r="H419" s="193">
        <v>27.61</v>
      </c>
      <c r="I419" s="194"/>
      <c r="J419" s="194"/>
      <c r="K419" s="195">
        <f>ROUND(P419*H419,2)</f>
        <v>0</v>
      </c>
      <c r="L419" s="191" t="s">
        <v>140</v>
      </c>
      <c r="M419" s="39"/>
      <c r="N419" s="196" t="s">
        <v>1</v>
      </c>
      <c r="O419" s="197" t="s">
        <v>39</v>
      </c>
      <c r="P419" s="198">
        <f>I419+J419</f>
        <v>0</v>
      </c>
      <c r="Q419" s="198">
        <f>ROUND(I419*H419,2)</f>
        <v>0</v>
      </c>
      <c r="R419" s="198">
        <f>ROUND(J419*H419,2)</f>
        <v>0</v>
      </c>
      <c r="S419" s="71"/>
      <c r="T419" s="199">
        <f>S419*H419</f>
        <v>0</v>
      </c>
      <c r="U419" s="199">
        <v>0</v>
      </c>
      <c r="V419" s="199">
        <f>U419*H419</f>
        <v>0</v>
      </c>
      <c r="W419" s="199">
        <v>0</v>
      </c>
      <c r="X419" s="200">
        <f>W419*H419</f>
        <v>0</v>
      </c>
      <c r="Y419" s="34"/>
      <c r="Z419" s="34"/>
      <c r="AA419" s="34"/>
      <c r="AB419" s="34"/>
      <c r="AC419" s="34"/>
      <c r="AD419" s="34"/>
      <c r="AE419" s="34"/>
      <c r="AR419" s="201" t="s">
        <v>172</v>
      </c>
      <c r="AT419" s="201" t="s">
        <v>136</v>
      </c>
      <c r="AU419" s="201" t="s">
        <v>85</v>
      </c>
      <c r="AY419" s="17" t="s">
        <v>133</v>
      </c>
      <c r="BE419" s="202">
        <f>IF(O419="základní",K419,0)</f>
        <v>0</v>
      </c>
      <c r="BF419" s="202">
        <f>IF(O419="snížená",K419,0)</f>
        <v>0</v>
      </c>
      <c r="BG419" s="202">
        <f>IF(O419="zákl. přenesená",K419,0)</f>
        <v>0</v>
      </c>
      <c r="BH419" s="202">
        <f>IF(O419="sníž. přenesená",K419,0)</f>
        <v>0</v>
      </c>
      <c r="BI419" s="202">
        <f>IF(O419="nulová",K419,0)</f>
        <v>0</v>
      </c>
      <c r="BJ419" s="17" t="s">
        <v>83</v>
      </c>
      <c r="BK419" s="202">
        <f>ROUND(P419*H419,2)</f>
        <v>0</v>
      </c>
      <c r="BL419" s="17" t="s">
        <v>172</v>
      </c>
      <c r="BM419" s="201" t="s">
        <v>609</v>
      </c>
    </row>
    <row r="420" spans="1:65" s="2" customFormat="1" ht="19.5">
      <c r="A420" s="34"/>
      <c r="B420" s="35"/>
      <c r="C420" s="36"/>
      <c r="D420" s="203" t="s">
        <v>142</v>
      </c>
      <c r="E420" s="36"/>
      <c r="F420" s="204" t="s">
        <v>608</v>
      </c>
      <c r="G420" s="36"/>
      <c r="H420" s="36"/>
      <c r="I420" s="205"/>
      <c r="J420" s="205"/>
      <c r="K420" s="36"/>
      <c r="L420" s="36"/>
      <c r="M420" s="39"/>
      <c r="N420" s="206"/>
      <c r="O420" s="207"/>
      <c r="P420" s="71"/>
      <c r="Q420" s="71"/>
      <c r="R420" s="71"/>
      <c r="S420" s="71"/>
      <c r="T420" s="71"/>
      <c r="U420" s="71"/>
      <c r="V420" s="71"/>
      <c r="W420" s="71"/>
      <c r="X420" s="72"/>
      <c r="Y420" s="34"/>
      <c r="Z420" s="34"/>
      <c r="AA420" s="34"/>
      <c r="AB420" s="34"/>
      <c r="AC420" s="34"/>
      <c r="AD420" s="34"/>
      <c r="AE420" s="34"/>
      <c r="AT420" s="17" t="s">
        <v>142</v>
      </c>
      <c r="AU420" s="17" t="s">
        <v>85</v>
      </c>
    </row>
    <row r="421" spans="1:65" s="13" customFormat="1" ht="11.25">
      <c r="B421" s="208"/>
      <c r="C421" s="209"/>
      <c r="D421" s="203" t="s">
        <v>143</v>
      </c>
      <c r="E421" s="210" t="s">
        <v>1</v>
      </c>
      <c r="F421" s="211" t="s">
        <v>610</v>
      </c>
      <c r="G421" s="209"/>
      <c r="H421" s="212">
        <v>27.61</v>
      </c>
      <c r="I421" s="213"/>
      <c r="J421" s="213"/>
      <c r="K421" s="209"/>
      <c r="L421" s="209"/>
      <c r="M421" s="214"/>
      <c r="N421" s="215"/>
      <c r="O421" s="216"/>
      <c r="P421" s="216"/>
      <c r="Q421" s="216"/>
      <c r="R421" s="216"/>
      <c r="S421" s="216"/>
      <c r="T421" s="216"/>
      <c r="U421" s="216"/>
      <c r="V421" s="216"/>
      <c r="W421" s="216"/>
      <c r="X421" s="217"/>
      <c r="AT421" s="218" t="s">
        <v>143</v>
      </c>
      <c r="AU421" s="218" t="s">
        <v>85</v>
      </c>
      <c r="AV421" s="13" t="s">
        <v>85</v>
      </c>
      <c r="AW421" s="13" t="s">
        <v>5</v>
      </c>
      <c r="AX421" s="13" t="s">
        <v>76</v>
      </c>
      <c r="AY421" s="218" t="s">
        <v>133</v>
      </c>
    </row>
    <row r="422" spans="1:65" s="14" customFormat="1" ht="11.25">
      <c r="B422" s="219"/>
      <c r="C422" s="220"/>
      <c r="D422" s="203" t="s">
        <v>143</v>
      </c>
      <c r="E422" s="221" t="s">
        <v>1</v>
      </c>
      <c r="F422" s="222" t="s">
        <v>145</v>
      </c>
      <c r="G422" s="220"/>
      <c r="H422" s="223">
        <v>27.61</v>
      </c>
      <c r="I422" s="224"/>
      <c r="J422" s="224"/>
      <c r="K422" s="220"/>
      <c r="L422" s="220"/>
      <c r="M422" s="225"/>
      <c r="N422" s="226"/>
      <c r="O422" s="227"/>
      <c r="P422" s="227"/>
      <c r="Q422" s="227"/>
      <c r="R422" s="227"/>
      <c r="S422" s="227"/>
      <c r="T422" s="227"/>
      <c r="U422" s="227"/>
      <c r="V422" s="227"/>
      <c r="W422" s="227"/>
      <c r="X422" s="228"/>
      <c r="AT422" s="229" t="s">
        <v>143</v>
      </c>
      <c r="AU422" s="229" t="s">
        <v>85</v>
      </c>
      <c r="AV422" s="14" t="s">
        <v>141</v>
      </c>
      <c r="AW422" s="14" t="s">
        <v>5</v>
      </c>
      <c r="AX422" s="14" t="s">
        <v>83</v>
      </c>
      <c r="AY422" s="229" t="s">
        <v>133</v>
      </c>
    </row>
    <row r="423" spans="1:65" s="2" customFormat="1" ht="55.5" customHeight="1">
      <c r="A423" s="34"/>
      <c r="B423" s="35"/>
      <c r="C423" s="189" t="s">
        <v>611</v>
      </c>
      <c r="D423" s="189" t="s">
        <v>136</v>
      </c>
      <c r="E423" s="190" t="s">
        <v>612</v>
      </c>
      <c r="F423" s="191" t="s">
        <v>613</v>
      </c>
      <c r="G423" s="192" t="s">
        <v>148</v>
      </c>
      <c r="H423" s="193">
        <v>0.49199999999999999</v>
      </c>
      <c r="I423" s="194"/>
      <c r="J423" s="194"/>
      <c r="K423" s="195">
        <f>ROUND(P423*H423,2)</f>
        <v>0</v>
      </c>
      <c r="L423" s="191" t="s">
        <v>140</v>
      </c>
      <c r="M423" s="39"/>
      <c r="N423" s="196" t="s">
        <v>1</v>
      </c>
      <c r="O423" s="197" t="s">
        <v>39</v>
      </c>
      <c r="P423" s="198">
        <f>I423+J423</f>
        <v>0</v>
      </c>
      <c r="Q423" s="198">
        <f>ROUND(I423*H423,2)</f>
        <v>0</v>
      </c>
      <c r="R423" s="198">
        <f>ROUND(J423*H423,2)</f>
        <v>0</v>
      </c>
      <c r="S423" s="71"/>
      <c r="T423" s="199">
        <f>S423*H423</f>
        <v>0</v>
      </c>
      <c r="U423" s="199">
        <v>0</v>
      </c>
      <c r="V423" s="199">
        <f>U423*H423</f>
        <v>0</v>
      </c>
      <c r="W423" s="199">
        <v>0</v>
      </c>
      <c r="X423" s="200">
        <f>W423*H423</f>
        <v>0</v>
      </c>
      <c r="Y423" s="34"/>
      <c r="Z423" s="34"/>
      <c r="AA423" s="34"/>
      <c r="AB423" s="34"/>
      <c r="AC423" s="34"/>
      <c r="AD423" s="34"/>
      <c r="AE423" s="34"/>
      <c r="AR423" s="201" t="s">
        <v>172</v>
      </c>
      <c r="AT423" s="201" t="s">
        <v>136</v>
      </c>
      <c r="AU423" s="201" t="s">
        <v>85</v>
      </c>
      <c r="AY423" s="17" t="s">
        <v>133</v>
      </c>
      <c r="BE423" s="202">
        <f>IF(O423="základní",K423,0)</f>
        <v>0</v>
      </c>
      <c r="BF423" s="202">
        <f>IF(O423="snížená",K423,0)</f>
        <v>0</v>
      </c>
      <c r="BG423" s="202">
        <f>IF(O423="zákl. přenesená",K423,0)</f>
        <v>0</v>
      </c>
      <c r="BH423" s="202">
        <f>IF(O423="sníž. přenesená",K423,0)</f>
        <v>0</v>
      </c>
      <c r="BI423" s="202">
        <f>IF(O423="nulová",K423,0)</f>
        <v>0</v>
      </c>
      <c r="BJ423" s="17" t="s">
        <v>83</v>
      </c>
      <c r="BK423" s="202">
        <f>ROUND(P423*H423,2)</f>
        <v>0</v>
      </c>
      <c r="BL423" s="17" t="s">
        <v>172</v>
      </c>
      <c r="BM423" s="201" t="s">
        <v>614</v>
      </c>
    </row>
    <row r="424" spans="1:65" s="2" customFormat="1" ht="29.25">
      <c r="A424" s="34"/>
      <c r="B424" s="35"/>
      <c r="C424" s="36"/>
      <c r="D424" s="203" t="s">
        <v>142</v>
      </c>
      <c r="E424" s="36"/>
      <c r="F424" s="204" t="s">
        <v>613</v>
      </c>
      <c r="G424" s="36"/>
      <c r="H424" s="36"/>
      <c r="I424" s="205"/>
      <c r="J424" s="205"/>
      <c r="K424" s="36"/>
      <c r="L424" s="36"/>
      <c r="M424" s="39"/>
      <c r="N424" s="206"/>
      <c r="O424" s="207"/>
      <c r="P424" s="71"/>
      <c r="Q424" s="71"/>
      <c r="R424" s="71"/>
      <c r="S424" s="71"/>
      <c r="T424" s="71"/>
      <c r="U424" s="71"/>
      <c r="V424" s="71"/>
      <c r="W424" s="71"/>
      <c r="X424" s="72"/>
      <c r="Y424" s="34"/>
      <c r="Z424" s="34"/>
      <c r="AA424" s="34"/>
      <c r="AB424" s="34"/>
      <c r="AC424" s="34"/>
      <c r="AD424" s="34"/>
      <c r="AE424" s="34"/>
      <c r="AT424" s="17" t="s">
        <v>142</v>
      </c>
      <c r="AU424" s="17" t="s">
        <v>85</v>
      </c>
    </row>
    <row r="425" spans="1:65" s="12" customFormat="1" ht="22.9" customHeight="1">
      <c r="B425" s="172"/>
      <c r="C425" s="173"/>
      <c r="D425" s="174" t="s">
        <v>75</v>
      </c>
      <c r="E425" s="187" t="s">
        <v>615</v>
      </c>
      <c r="F425" s="187" t="s">
        <v>616</v>
      </c>
      <c r="G425" s="173"/>
      <c r="H425" s="173"/>
      <c r="I425" s="176"/>
      <c r="J425" s="176"/>
      <c r="K425" s="188">
        <f>BK425</f>
        <v>0</v>
      </c>
      <c r="L425" s="173"/>
      <c r="M425" s="178"/>
      <c r="N425" s="179"/>
      <c r="O425" s="180"/>
      <c r="P425" s="180"/>
      <c r="Q425" s="181">
        <f>SUM(Q426:Q433)</f>
        <v>0</v>
      </c>
      <c r="R425" s="181">
        <f>SUM(R426:R433)</f>
        <v>0</v>
      </c>
      <c r="S425" s="180"/>
      <c r="T425" s="182">
        <f>SUM(T426:T433)</f>
        <v>0</v>
      </c>
      <c r="U425" s="180"/>
      <c r="V425" s="182">
        <f>SUM(V426:V433)</f>
        <v>0</v>
      </c>
      <c r="W425" s="180"/>
      <c r="X425" s="183">
        <f>SUM(X426:X433)</f>
        <v>0</v>
      </c>
      <c r="AR425" s="184" t="s">
        <v>85</v>
      </c>
      <c r="AT425" s="185" t="s">
        <v>75</v>
      </c>
      <c r="AU425" s="185" t="s">
        <v>83</v>
      </c>
      <c r="AY425" s="184" t="s">
        <v>133</v>
      </c>
      <c r="BK425" s="186">
        <f>SUM(BK426:BK433)</f>
        <v>0</v>
      </c>
    </row>
    <row r="426" spans="1:65" s="2" customFormat="1" ht="37.9" customHeight="1">
      <c r="A426" s="34"/>
      <c r="B426" s="35"/>
      <c r="C426" s="189" t="s">
        <v>373</v>
      </c>
      <c r="D426" s="189" t="s">
        <v>136</v>
      </c>
      <c r="E426" s="190" t="s">
        <v>617</v>
      </c>
      <c r="F426" s="191" t="s">
        <v>618</v>
      </c>
      <c r="G426" s="192" t="s">
        <v>577</v>
      </c>
      <c r="H426" s="193">
        <v>47.61</v>
      </c>
      <c r="I426" s="194"/>
      <c r="J426" s="194"/>
      <c r="K426" s="195">
        <f>ROUND(P426*H426,2)</f>
        <v>0</v>
      </c>
      <c r="L426" s="191" t="s">
        <v>140</v>
      </c>
      <c r="M426" s="39"/>
      <c r="N426" s="196" t="s">
        <v>1</v>
      </c>
      <c r="O426" s="197" t="s">
        <v>39</v>
      </c>
      <c r="P426" s="198">
        <f>I426+J426</f>
        <v>0</v>
      </c>
      <c r="Q426" s="198">
        <f>ROUND(I426*H426,2)</f>
        <v>0</v>
      </c>
      <c r="R426" s="198">
        <f>ROUND(J426*H426,2)</f>
        <v>0</v>
      </c>
      <c r="S426" s="71"/>
      <c r="T426" s="199">
        <f>S426*H426</f>
        <v>0</v>
      </c>
      <c r="U426" s="199">
        <v>0</v>
      </c>
      <c r="V426" s="199">
        <f>U426*H426</f>
        <v>0</v>
      </c>
      <c r="W426" s="199">
        <v>0</v>
      </c>
      <c r="X426" s="200">
        <f>W426*H426</f>
        <v>0</v>
      </c>
      <c r="Y426" s="34"/>
      <c r="Z426" s="34"/>
      <c r="AA426" s="34"/>
      <c r="AB426" s="34"/>
      <c r="AC426" s="34"/>
      <c r="AD426" s="34"/>
      <c r="AE426" s="34"/>
      <c r="AR426" s="201" t="s">
        <v>172</v>
      </c>
      <c r="AT426" s="201" t="s">
        <v>136</v>
      </c>
      <c r="AU426" s="201" t="s">
        <v>85</v>
      </c>
      <c r="AY426" s="17" t="s">
        <v>133</v>
      </c>
      <c r="BE426" s="202">
        <f>IF(O426="základní",K426,0)</f>
        <v>0</v>
      </c>
      <c r="BF426" s="202">
        <f>IF(O426="snížená",K426,0)</f>
        <v>0</v>
      </c>
      <c r="BG426" s="202">
        <f>IF(O426="zákl. přenesená",K426,0)</f>
        <v>0</v>
      </c>
      <c r="BH426" s="202">
        <f>IF(O426="sníž. přenesená",K426,0)</f>
        <v>0</v>
      </c>
      <c r="BI426" s="202">
        <f>IF(O426="nulová",K426,0)</f>
        <v>0</v>
      </c>
      <c r="BJ426" s="17" t="s">
        <v>83</v>
      </c>
      <c r="BK426" s="202">
        <f>ROUND(P426*H426,2)</f>
        <v>0</v>
      </c>
      <c r="BL426" s="17" t="s">
        <v>172</v>
      </c>
      <c r="BM426" s="201" t="s">
        <v>619</v>
      </c>
    </row>
    <row r="427" spans="1:65" s="2" customFormat="1" ht="29.25">
      <c r="A427" s="34"/>
      <c r="B427" s="35"/>
      <c r="C427" s="36"/>
      <c r="D427" s="203" t="s">
        <v>142</v>
      </c>
      <c r="E427" s="36"/>
      <c r="F427" s="204" t="s">
        <v>618</v>
      </c>
      <c r="G427" s="36"/>
      <c r="H427" s="36"/>
      <c r="I427" s="205"/>
      <c r="J427" s="205"/>
      <c r="K427" s="36"/>
      <c r="L427" s="36"/>
      <c r="M427" s="39"/>
      <c r="N427" s="206"/>
      <c r="O427" s="207"/>
      <c r="P427" s="71"/>
      <c r="Q427" s="71"/>
      <c r="R427" s="71"/>
      <c r="S427" s="71"/>
      <c r="T427" s="71"/>
      <c r="U427" s="71"/>
      <c r="V427" s="71"/>
      <c r="W427" s="71"/>
      <c r="X427" s="72"/>
      <c r="Y427" s="34"/>
      <c r="Z427" s="34"/>
      <c r="AA427" s="34"/>
      <c r="AB427" s="34"/>
      <c r="AC427" s="34"/>
      <c r="AD427" s="34"/>
      <c r="AE427" s="34"/>
      <c r="AT427" s="17" t="s">
        <v>142</v>
      </c>
      <c r="AU427" s="17" t="s">
        <v>85</v>
      </c>
    </row>
    <row r="428" spans="1:65" s="15" customFormat="1" ht="11.25">
      <c r="B428" s="240"/>
      <c r="C428" s="241"/>
      <c r="D428" s="203" t="s">
        <v>143</v>
      </c>
      <c r="E428" s="242" t="s">
        <v>1</v>
      </c>
      <c r="F428" s="243" t="s">
        <v>620</v>
      </c>
      <c r="G428" s="241"/>
      <c r="H428" s="242" t="s">
        <v>1</v>
      </c>
      <c r="I428" s="244"/>
      <c r="J428" s="244"/>
      <c r="K428" s="241"/>
      <c r="L428" s="241"/>
      <c r="M428" s="245"/>
      <c r="N428" s="246"/>
      <c r="O428" s="247"/>
      <c r="P428" s="247"/>
      <c r="Q428" s="247"/>
      <c r="R428" s="247"/>
      <c r="S428" s="247"/>
      <c r="T428" s="247"/>
      <c r="U428" s="247"/>
      <c r="V428" s="247"/>
      <c r="W428" s="247"/>
      <c r="X428" s="248"/>
      <c r="AT428" s="249" t="s">
        <v>143</v>
      </c>
      <c r="AU428" s="249" t="s">
        <v>85</v>
      </c>
      <c r="AV428" s="15" t="s">
        <v>83</v>
      </c>
      <c r="AW428" s="15" t="s">
        <v>5</v>
      </c>
      <c r="AX428" s="15" t="s">
        <v>76</v>
      </c>
      <c r="AY428" s="249" t="s">
        <v>133</v>
      </c>
    </row>
    <row r="429" spans="1:65" s="13" customFormat="1" ht="11.25">
      <c r="B429" s="208"/>
      <c r="C429" s="209"/>
      <c r="D429" s="203" t="s">
        <v>143</v>
      </c>
      <c r="E429" s="210" t="s">
        <v>1</v>
      </c>
      <c r="F429" s="211" t="s">
        <v>610</v>
      </c>
      <c r="G429" s="209"/>
      <c r="H429" s="212">
        <v>27.61</v>
      </c>
      <c r="I429" s="213"/>
      <c r="J429" s="213"/>
      <c r="K429" s="209"/>
      <c r="L429" s="209"/>
      <c r="M429" s="214"/>
      <c r="N429" s="215"/>
      <c r="O429" s="216"/>
      <c r="P429" s="216"/>
      <c r="Q429" s="216"/>
      <c r="R429" s="216"/>
      <c r="S429" s="216"/>
      <c r="T429" s="216"/>
      <c r="U429" s="216"/>
      <c r="V429" s="216"/>
      <c r="W429" s="216"/>
      <c r="X429" s="217"/>
      <c r="AT429" s="218" t="s">
        <v>143</v>
      </c>
      <c r="AU429" s="218" t="s">
        <v>85</v>
      </c>
      <c r="AV429" s="13" t="s">
        <v>85</v>
      </c>
      <c r="AW429" s="13" t="s">
        <v>5</v>
      </c>
      <c r="AX429" s="13" t="s">
        <v>76</v>
      </c>
      <c r="AY429" s="218" t="s">
        <v>133</v>
      </c>
    </row>
    <row r="430" spans="1:65" s="15" customFormat="1" ht="11.25">
      <c r="B430" s="240"/>
      <c r="C430" s="241"/>
      <c r="D430" s="203" t="s">
        <v>143</v>
      </c>
      <c r="E430" s="242" t="s">
        <v>1</v>
      </c>
      <c r="F430" s="243" t="s">
        <v>621</v>
      </c>
      <c r="G430" s="241"/>
      <c r="H430" s="242" t="s">
        <v>1</v>
      </c>
      <c r="I430" s="244"/>
      <c r="J430" s="244"/>
      <c r="K430" s="241"/>
      <c r="L430" s="241"/>
      <c r="M430" s="245"/>
      <c r="N430" s="246"/>
      <c r="O430" s="247"/>
      <c r="P430" s="247"/>
      <c r="Q430" s="247"/>
      <c r="R430" s="247"/>
      <c r="S430" s="247"/>
      <c r="T430" s="247"/>
      <c r="U430" s="247"/>
      <c r="V430" s="247"/>
      <c r="W430" s="247"/>
      <c r="X430" s="248"/>
      <c r="AT430" s="249" t="s">
        <v>143</v>
      </c>
      <c r="AU430" s="249" t="s">
        <v>85</v>
      </c>
      <c r="AV430" s="15" t="s">
        <v>83</v>
      </c>
      <c r="AW430" s="15" t="s">
        <v>5</v>
      </c>
      <c r="AX430" s="15" t="s">
        <v>76</v>
      </c>
      <c r="AY430" s="249" t="s">
        <v>133</v>
      </c>
    </row>
    <row r="431" spans="1:65" s="15" customFormat="1" ht="11.25">
      <c r="B431" s="240"/>
      <c r="C431" s="241"/>
      <c r="D431" s="203" t="s">
        <v>143</v>
      </c>
      <c r="E431" s="242" t="s">
        <v>1</v>
      </c>
      <c r="F431" s="243" t="s">
        <v>622</v>
      </c>
      <c r="G431" s="241"/>
      <c r="H431" s="242" t="s">
        <v>1</v>
      </c>
      <c r="I431" s="244"/>
      <c r="J431" s="244"/>
      <c r="K431" s="241"/>
      <c r="L431" s="241"/>
      <c r="M431" s="245"/>
      <c r="N431" s="246"/>
      <c r="O431" s="247"/>
      <c r="P431" s="247"/>
      <c r="Q431" s="247"/>
      <c r="R431" s="247"/>
      <c r="S431" s="247"/>
      <c r="T431" s="247"/>
      <c r="U431" s="247"/>
      <c r="V431" s="247"/>
      <c r="W431" s="247"/>
      <c r="X431" s="248"/>
      <c r="AT431" s="249" t="s">
        <v>143</v>
      </c>
      <c r="AU431" s="249" t="s">
        <v>85</v>
      </c>
      <c r="AV431" s="15" t="s">
        <v>83</v>
      </c>
      <c r="AW431" s="15" t="s">
        <v>5</v>
      </c>
      <c r="AX431" s="15" t="s">
        <v>76</v>
      </c>
      <c r="AY431" s="249" t="s">
        <v>133</v>
      </c>
    </row>
    <row r="432" spans="1:65" s="13" customFormat="1" ht="11.25">
      <c r="B432" s="208"/>
      <c r="C432" s="209"/>
      <c r="D432" s="203" t="s">
        <v>143</v>
      </c>
      <c r="E432" s="210" t="s">
        <v>1</v>
      </c>
      <c r="F432" s="211" t="s">
        <v>623</v>
      </c>
      <c r="G432" s="209"/>
      <c r="H432" s="212">
        <v>20</v>
      </c>
      <c r="I432" s="213"/>
      <c r="J432" s="213"/>
      <c r="K432" s="209"/>
      <c r="L432" s="209"/>
      <c r="M432" s="214"/>
      <c r="N432" s="215"/>
      <c r="O432" s="216"/>
      <c r="P432" s="216"/>
      <c r="Q432" s="216"/>
      <c r="R432" s="216"/>
      <c r="S432" s="216"/>
      <c r="T432" s="216"/>
      <c r="U432" s="216"/>
      <c r="V432" s="216"/>
      <c r="W432" s="216"/>
      <c r="X432" s="217"/>
      <c r="AT432" s="218" t="s">
        <v>143</v>
      </c>
      <c r="AU432" s="218" t="s">
        <v>85</v>
      </c>
      <c r="AV432" s="13" t="s">
        <v>85</v>
      </c>
      <c r="AW432" s="13" t="s">
        <v>5</v>
      </c>
      <c r="AX432" s="13" t="s">
        <v>76</v>
      </c>
      <c r="AY432" s="218" t="s">
        <v>133</v>
      </c>
    </row>
    <row r="433" spans="1:65" s="14" customFormat="1" ht="11.25">
      <c r="B433" s="219"/>
      <c r="C433" s="220"/>
      <c r="D433" s="203" t="s">
        <v>143</v>
      </c>
      <c r="E433" s="221" t="s">
        <v>1</v>
      </c>
      <c r="F433" s="222" t="s">
        <v>145</v>
      </c>
      <c r="G433" s="220"/>
      <c r="H433" s="223">
        <v>47.61</v>
      </c>
      <c r="I433" s="224"/>
      <c r="J433" s="224"/>
      <c r="K433" s="220"/>
      <c r="L433" s="220"/>
      <c r="M433" s="225"/>
      <c r="N433" s="226"/>
      <c r="O433" s="227"/>
      <c r="P433" s="227"/>
      <c r="Q433" s="227"/>
      <c r="R433" s="227"/>
      <c r="S433" s="227"/>
      <c r="T433" s="227"/>
      <c r="U433" s="227"/>
      <c r="V433" s="227"/>
      <c r="W433" s="227"/>
      <c r="X433" s="228"/>
      <c r="AT433" s="229" t="s">
        <v>143</v>
      </c>
      <c r="AU433" s="229" t="s">
        <v>85</v>
      </c>
      <c r="AV433" s="14" t="s">
        <v>141</v>
      </c>
      <c r="AW433" s="14" t="s">
        <v>5</v>
      </c>
      <c r="AX433" s="14" t="s">
        <v>83</v>
      </c>
      <c r="AY433" s="229" t="s">
        <v>133</v>
      </c>
    </row>
    <row r="434" spans="1:65" s="12" customFormat="1" ht="25.9" customHeight="1">
      <c r="B434" s="172"/>
      <c r="C434" s="173"/>
      <c r="D434" s="174" t="s">
        <v>75</v>
      </c>
      <c r="E434" s="175" t="s">
        <v>624</v>
      </c>
      <c r="F434" s="175" t="s">
        <v>625</v>
      </c>
      <c r="G434" s="173"/>
      <c r="H434" s="173"/>
      <c r="I434" s="176"/>
      <c r="J434" s="176"/>
      <c r="K434" s="177">
        <f>BK434</f>
        <v>0</v>
      </c>
      <c r="L434" s="173"/>
      <c r="M434" s="178"/>
      <c r="N434" s="179"/>
      <c r="O434" s="180"/>
      <c r="P434" s="180"/>
      <c r="Q434" s="181">
        <f>Q435</f>
        <v>0</v>
      </c>
      <c r="R434" s="181">
        <f>R435</f>
        <v>0</v>
      </c>
      <c r="S434" s="180"/>
      <c r="T434" s="182">
        <f>T435</f>
        <v>0</v>
      </c>
      <c r="U434" s="180"/>
      <c r="V434" s="182">
        <f>V435</f>
        <v>0</v>
      </c>
      <c r="W434" s="180"/>
      <c r="X434" s="183">
        <f>X435</f>
        <v>0</v>
      </c>
      <c r="AR434" s="184" t="s">
        <v>141</v>
      </c>
      <c r="AT434" s="185" t="s">
        <v>75</v>
      </c>
      <c r="AU434" s="185" t="s">
        <v>76</v>
      </c>
      <c r="AY434" s="184" t="s">
        <v>133</v>
      </c>
      <c r="BK434" s="186">
        <f>BK435</f>
        <v>0</v>
      </c>
    </row>
    <row r="435" spans="1:65" s="12" customFormat="1" ht="22.9" customHeight="1">
      <c r="B435" s="172"/>
      <c r="C435" s="173"/>
      <c r="D435" s="174" t="s">
        <v>75</v>
      </c>
      <c r="E435" s="187" t="s">
        <v>626</v>
      </c>
      <c r="F435" s="187" t="s">
        <v>627</v>
      </c>
      <c r="G435" s="173"/>
      <c r="H435" s="173"/>
      <c r="I435" s="176"/>
      <c r="J435" s="176"/>
      <c r="K435" s="188">
        <f>BK435</f>
        <v>0</v>
      </c>
      <c r="L435" s="173"/>
      <c r="M435" s="178"/>
      <c r="N435" s="179"/>
      <c r="O435" s="180"/>
      <c r="P435" s="180"/>
      <c r="Q435" s="181">
        <f>SUM(Q436:Q446)</f>
        <v>0</v>
      </c>
      <c r="R435" s="181">
        <f>SUM(R436:R446)</f>
        <v>0</v>
      </c>
      <c r="S435" s="180"/>
      <c r="T435" s="182">
        <f>SUM(T436:T446)</f>
        <v>0</v>
      </c>
      <c r="U435" s="180"/>
      <c r="V435" s="182">
        <f>SUM(V436:V446)</f>
        <v>0</v>
      </c>
      <c r="W435" s="180"/>
      <c r="X435" s="183">
        <f>SUM(X436:X446)</f>
        <v>0</v>
      </c>
      <c r="AR435" s="184" t="s">
        <v>141</v>
      </c>
      <c r="AT435" s="185" t="s">
        <v>75</v>
      </c>
      <c r="AU435" s="185" t="s">
        <v>83</v>
      </c>
      <c r="AY435" s="184" t="s">
        <v>133</v>
      </c>
      <c r="BK435" s="186">
        <f>SUM(BK436:BK446)</f>
        <v>0</v>
      </c>
    </row>
    <row r="436" spans="1:65" s="2" customFormat="1" ht="76.349999999999994" customHeight="1">
      <c r="A436" s="34"/>
      <c r="B436" s="35"/>
      <c r="C436" s="189" t="s">
        <v>628</v>
      </c>
      <c r="D436" s="189" t="s">
        <v>136</v>
      </c>
      <c r="E436" s="190" t="s">
        <v>629</v>
      </c>
      <c r="F436" s="191" t="s">
        <v>630</v>
      </c>
      <c r="G436" s="192" t="s">
        <v>631</v>
      </c>
      <c r="H436" s="193">
        <v>100</v>
      </c>
      <c r="I436" s="194"/>
      <c r="J436" s="194"/>
      <c r="K436" s="195">
        <f>ROUND(P436*H436,2)</f>
        <v>0</v>
      </c>
      <c r="L436" s="191" t="s">
        <v>1</v>
      </c>
      <c r="M436" s="39"/>
      <c r="N436" s="196" t="s">
        <v>1</v>
      </c>
      <c r="O436" s="197" t="s">
        <v>39</v>
      </c>
      <c r="P436" s="198">
        <f>I436+J436</f>
        <v>0</v>
      </c>
      <c r="Q436" s="198">
        <f>ROUND(I436*H436,2)</f>
        <v>0</v>
      </c>
      <c r="R436" s="198">
        <f>ROUND(J436*H436,2)</f>
        <v>0</v>
      </c>
      <c r="S436" s="71"/>
      <c r="T436" s="199">
        <f>S436*H436</f>
        <v>0</v>
      </c>
      <c r="U436" s="199">
        <v>0</v>
      </c>
      <c r="V436" s="199">
        <f>U436*H436</f>
        <v>0</v>
      </c>
      <c r="W436" s="199">
        <v>0</v>
      </c>
      <c r="X436" s="200">
        <f>W436*H436</f>
        <v>0</v>
      </c>
      <c r="Y436" s="34"/>
      <c r="Z436" s="34"/>
      <c r="AA436" s="34"/>
      <c r="AB436" s="34"/>
      <c r="AC436" s="34"/>
      <c r="AD436" s="34"/>
      <c r="AE436" s="34"/>
      <c r="AR436" s="201" t="s">
        <v>632</v>
      </c>
      <c r="AT436" s="201" t="s">
        <v>136</v>
      </c>
      <c r="AU436" s="201" t="s">
        <v>85</v>
      </c>
      <c r="AY436" s="17" t="s">
        <v>133</v>
      </c>
      <c r="BE436" s="202">
        <f>IF(O436="základní",K436,0)</f>
        <v>0</v>
      </c>
      <c r="BF436" s="202">
        <f>IF(O436="snížená",K436,0)</f>
        <v>0</v>
      </c>
      <c r="BG436" s="202">
        <f>IF(O436="zákl. přenesená",K436,0)</f>
        <v>0</v>
      </c>
      <c r="BH436" s="202">
        <f>IF(O436="sníž. přenesená",K436,0)</f>
        <v>0</v>
      </c>
      <c r="BI436" s="202">
        <f>IF(O436="nulová",K436,0)</f>
        <v>0</v>
      </c>
      <c r="BJ436" s="17" t="s">
        <v>83</v>
      </c>
      <c r="BK436" s="202">
        <f>ROUND(P436*H436,2)</f>
        <v>0</v>
      </c>
      <c r="BL436" s="17" t="s">
        <v>632</v>
      </c>
      <c r="BM436" s="201" t="s">
        <v>633</v>
      </c>
    </row>
    <row r="437" spans="1:65" s="2" customFormat="1" ht="48.75">
      <c r="A437" s="34"/>
      <c r="B437" s="35"/>
      <c r="C437" s="36"/>
      <c r="D437" s="203" t="s">
        <v>142</v>
      </c>
      <c r="E437" s="36"/>
      <c r="F437" s="204" t="s">
        <v>630</v>
      </c>
      <c r="G437" s="36"/>
      <c r="H437" s="36"/>
      <c r="I437" s="205"/>
      <c r="J437" s="205"/>
      <c r="K437" s="36"/>
      <c r="L437" s="36"/>
      <c r="M437" s="39"/>
      <c r="N437" s="206"/>
      <c r="O437" s="207"/>
      <c r="P437" s="71"/>
      <c r="Q437" s="71"/>
      <c r="R437" s="71"/>
      <c r="S437" s="71"/>
      <c r="T437" s="71"/>
      <c r="U437" s="71"/>
      <c r="V437" s="71"/>
      <c r="W437" s="71"/>
      <c r="X437" s="72"/>
      <c r="Y437" s="34"/>
      <c r="Z437" s="34"/>
      <c r="AA437" s="34"/>
      <c r="AB437" s="34"/>
      <c r="AC437" s="34"/>
      <c r="AD437" s="34"/>
      <c r="AE437" s="34"/>
      <c r="AT437" s="17" t="s">
        <v>142</v>
      </c>
      <c r="AU437" s="17" t="s">
        <v>85</v>
      </c>
    </row>
    <row r="438" spans="1:65" s="15" customFormat="1" ht="22.5">
      <c r="B438" s="240"/>
      <c r="C438" s="241"/>
      <c r="D438" s="203" t="s">
        <v>143</v>
      </c>
      <c r="E438" s="242" t="s">
        <v>1</v>
      </c>
      <c r="F438" s="243" t="s">
        <v>634</v>
      </c>
      <c r="G438" s="241"/>
      <c r="H438" s="242" t="s">
        <v>1</v>
      </c>
      <c r="I438" s="244"/>
      <c r="J438" s="244"/>
      <c r="K438" s="241"/>
      <c r="L438" s="241"/>
      <c r="M438" s="245"/>
      <c r="N438" s="246"/>
      <c r="O438" s="247"/>
      <c r="P438" s="247"/>
      <c r="Q438" s="247"/>
      <c r="R438" s="247"/>
      <c r="S438" s="247"/>
      <c r="T438" s="247"/>
      <c r="U438" s="247"/>
      <c r="V438" s="247"/>
      <c r="W438" s="247"/>
      <c r="X438" s="248"/>
      <c r="AT438" s="249" t="s">
        <v>143</v>
      </c>
      <c r="AU438" s="249" t="s">
        <v>85</v>
      </c>
      <c r="AV438" s="15" t="s">
        <v>83</v>
      </c>
      <c r="AW438" s="15" t="s">
        <v>5</v>
      </c>
      <c r="AX438" s="15" t="s">
        <v>76</v>
      </c>
      <c r="AY438" s="249" t="s">
        <v>133</v>
      </c>
    </row>
    <row r="439" spans="1:65" s="13" customFormat="1" ht="11.25">
      <c r="B439" s="208"/>
      <c r="C439" s="209"/>
      <c r="D439" s="203" t="s">
        <v>143</v>
      </c>
      <c r="E439" s="210" t="s">
        <v>1</v>
      </c>
      <c r="F439" s="211" t="s">
        <v>635</v>
      </c>
      <c r="G439" s="209"/>
      <c r="H439" s="212">
        <v>100</v>
      </c>
      <c r="I439" s="213"/>
      <c r="J439" s="213"/>
      <c r="K439" s="209"/>
      <c r="L439" s="209"/>
      <c r="M439" s="214"/>
      <c r="N439" s="215"/>
      <c r="O439" s="216"/>
      <c r="P439" s="216"/>
      <c r="Q439" s="216"/>
      <c r="R439" s="216"/>
      <c r="S439" s="216"/>
      <c r="T439" s="216"/>
      <c r="U439" s="216"/>
      <c r="V439" s="216"/>
      <c r="W439" s="216"/>
      <c r="X439" s="217"/>
      <c r="AT439" s="218" t="s">
        <v>143</v>
      </c>
      <c r="AU439" s="218" t="s">
        <v>85</v>
      </c>
      <c r="AV439" s="13" t="s">
        <v>85</v>
      </c>
      <c r="AW439" s="13" t="s">
        <v>5</v>
      </c>
      <c r="AX439" s="13" t="s">
        <v>76</v>
      </c>
      <c r="AY439" s="218" t="s">
        <v>133</v>
      </c>
    </row>
    <row r="440" spans="1:65" s="14" customFormat="1" ht="11.25">
      <c r="B440" s="219"/>
      <c r="C440" s="220"/>
      <c r="D440" s="203" t="s">
        <v>143</v>
      </c>
      <c r="E440" s="221" t="s">
        <v>1</v>
      </c>
      <c r="F440" s="222" t="s">
        <v>145</v>
      </c>
      <c r="G440" s="220"/>
      <c r="H440" s="223">
        <v>100</v>
      </c>
      <c r="I440" s="224"/>
      <c r="J440" s="224"/>
      <c r="K440" s="220"/>
      <c r="L440" s="220"/>
      <c r="M440" s="225"/>
      <c r="N440" s="226"/>
      <c r="O440" s="227"/>
      <c r="P440" s="227"/>
      <c r="Q440" s="227"/>
      <c r="R440" s="227"/>
      <c r="S440" s="227"/>
      <c r="T440" s="227"/>
      <c r="U440" s="227"/>
      <c r="V440" s="227"/>
      <c r="W440" s="227"/>
      <c r="X440" s="228"/>
      <c r="AT440" s="229" t="s">
        <v>143</v>
      </c>
      <c r="AU440" s="229" t="s">
        <v>85</v>
      </c>
      <c r="AV440" s="14" t="s">
        <v>141</v>
      </c>
      <c r="AW440" s="14" t="s">
        <v>5</v>
      </c>
      <c r="AX440" s="14" t="s">
        <v>83</v>
      </c>
      <c r="AY440" s="229" t="s">
        <v>133</v>
      </c>
    </row>
    <row r="441" spans="1:65" s="2" customFormat="1" ht="37.9" customHeight="1">
      <c r="A441" s="34"/>
      <c r="B441" s="35"/>
      <c r="C441" s="189" t="s">
        <v>376</v>
      </c>
      <c r="D441" s="189" t="s">
        <v>136</v>
      </c>
      <c r="E441" s="190" t="s">
        <v>636</v>
      </c>
      <c r="F441" s="191" t="s">
        <v>637</v>
      </c>
      <c r="G441" s="192" t="s">
        <v>631</v>
      </c>
      <c r="H441" s="193">
        <v>40</v>
      </c>
      <c r="I441" s="194"/>
      <c r="J441" s="194"/>
      <c r="K441" s="195">
        <f>ROUND(P441*H441,2)</f>
        <v>0</v>
      </c>
      <c r="L441" s="191" t="s">
        <v>1</v>
      </c>
      <c r="M441" s="39"/>
      <c r="N441" s="196" t="s">
        <v>1</v>
      </c>
      <c r="O441" s="197" t="s">
        <v>39</v>
      </c>
      <c r="P441" s="198">
        <f>I441+J441</f>
        <v>0</v>
      </c>
      <c r="Q441" s="198">
        <f>ROUND(I441*H441,2)</f>
        <v>0</v>
      </c>
      <c r="R441" s="198">
        <f>ROUND(J441*H441,2)</f>
        <v>0</v>
      </c>
      <c r="S441" s="71"/>
      <c r="T441" s="199">
        <f>S441*H441</f>
        <v>0</v>
      </c>
      <c r="U441" s="199">
        <v>0</v>
      </c>
      <c r="V441" s="199">
        <f>U441*H441</f>
        <v>0</v>
      </c>
      <c r="W441" s="199">
        <v>0</v>
      </c>
      <c r="X441" s="200">
        <f>W441*H441</f>
        <v>0</v>
      </c>
      <c r="Y441" s="34"/>
      <c r="Z441" s="34"/>
      <c r="AA441" s="34"/>
      <c r="AB441" s="34"/>
      <c r="AC441" s="34"/>
      <c r="AD441" s="34"/>
      <c r="AE441" s="34"/>
      <c r="AR441" s="201" t="s">
        <v>632</v>
      </c>
      <c r="AT441" s="201" t="s">
        <v>136</v>
      </c>
      <c r="AU441" s="201" t="s">
        <v>85</v>
      </c>
      <c r="AY441" s="17" t="s">
        <v>133</v>
      </c>
      <c r="BE441" s="202">
        <f>IF(O441="základní",K441,0)</f>
        <v>0</v>
      </c>
      <c r="BF441" s="202">
        <f>IF(O441="snížená",K441,0)</f>
        <v>0</v>
      </c>
      <c r="BG441" s="202">
        <f>IF(O441="zákl. přenesená",K441,0)</f>
        <v>0</v>
      </c>
      <c r="BH441" s="202">
        <f>IF(O441="sníž. přenesená",K441,0)</f>
        <v>0</v>
      </c>
      <c r="BI441" s="202">
        <f>IF(O441="nulová",K441,0)</f>
        <v>0</v>
      </c>
      <c r="BJ441" s="17" t="s">
        <v>83</v>
      </c>
      <c r="BK441" s="202">
        <f>ROUND(P441*H441,2)</f>
        <v>0</v>
      </c>
      <c r="BL441" s="17" t="s">
        <v>632</v>
      </c>
      <c r="BM441" s="201" t="s">
        <v>638</v>
      </c>
    </row>
    <row r="442" spans="1:65" s="2" customFormat="1" ht="29.25">
      <c r="A442" s="34"/>
      <c r="B442" s="35"/>
      <c r="C442" s="36"/>
      <c r="D442" s="203" t="s">
        <v>142</v>
      </c>
      <c r="E442" s="36"/>
      <c r="F442" s="204" t="s">
        <v>637</v>
      </c>
      <c r="G442" s="36"/>
      <c r="H442" s="36"/>
      <c r="I442" s="205"/>
      <c r="J442" s="205"/>
      <c r="K442" s="36"/>
      <c r="L442" s="36"/>
      <c r="M442" s="39"/>
      <c r="N442" s="206"/>
      <c r="O442" s="207"/>
      <c r="P442" s="71"/>
      <c r="Q442" s="71"/>
      <c r="R442" s="71"/>
      <c r="S442" s="71"/>
      <c r="T442" s="71"/>
      <c r="U442" s="71"/>
      <c r="V442" s="71"/>
      <c r="W442" s="71"/>
      <c r="X442" s="72"/>
      <c r="Y442" s="34"/>
      <c r="Z442" s="34"/>
      <c r="AA442" s="34"/>
      <c r="AB442" s="34"/>
      <c r="AC442" s="34"/>
      <c r="AD442" s="34"/>
      <c r="AE442" s="34"/>
      <c r="AT442" s="17" t="s">
        <v>142</v>
      </c>
      <c r="AU442" s="17" t="s">
        <v>85</v>
      </c>
    </row>
    <row r="443" spans="1:65" s="15" customFormat="1" ht="11.25">
      <c r="B443" s="240"/>
      <c r="C443" s="241"/>
      <c r="D443" s="203" t="s">
        <v>143</v>
      </c>
      <c r="E443" s="242" t="s">
        <v>1</v>
      </c>
      <c r="F443" s="243" t="s">
        <v>639</v>
      </c>
      <c r="G443" s="241"/>
      <c r="H443" s="242" t="s">
        <v>1</v>
      </c>
      <c r="I443" s="244"/>
      <c r="J443" s="244"/>
      <c r="K443" s="241"/>
      <c r="L443" s="241"/>
      <c r="M443" s="245"/>
      <c r="N443" s="246"/>
      <c r="O443" s="247"/>
      <c r="P443" s="247"/>
      <c r="Q443" s="247"/>
      <c r="R443" s="247"/>
      <c r="S443" s="247"/>
      <c r="T443" s="247"/>
      <c r="U443" s="247"/>
      <c r="V443" s="247"/>
      <c r="W443" s="247"/>
      <c r="X443" s="248"/>
      <c r="AT443" s="249" t="s">
        <v>143</v>
      </c>
      <c r="AU443" s="249" t="s">
        <v>85</v>
      </c>
      <c r="AV443" s="15" t="s">
        <v>83</v>
      </c>
      <c r="AW443" s="15" t="s">
        <v>5</v>
      </c>
      <c r="AX443" s="15" t="s">
        <v>76</v>
      </c>
      <c r="AY443" s="249" t="s">
        <v>133</v>
      </c>
    </row>
    <row r="444" spans="1:65" s="15" customFormat="1" ht="11.25">
      <c r="B444" s="240"/>
      <c r="C444" s="241"/>
      <c r="D444" s="203" t="s">
        <v>143</v>
      </c>
      <c r="E444" s="242" t="s">
        <v>1</v>
      </c>
      <c r="F444" s="243" t="s">
        <v>640</v>
      </c>
      <c r="G444" s="241"/>
      <c r="H444" s="242" t="s">
        <v>1</v>
      </c>
      <c r="I444" s="244"/>
      <c r="J444" s="244"/>
      <c r="K444" s="241"/>
      <c r="L444" s="241"/>
      <c r="M444" s="245"/>
      <c r="N444" s="246"/>
      <c r="O444" s="247"/>
      <c r="P444" s="247"/>
      <c r="Q444" s="247"/>
      <c r="R444" s="247"/>
      <c r="S444" s="247"/>
      <c r="T444" s="247"/>
      <c r="U444" s="247"/>
      <c r="V444" s="247"/>
      <c r="W444" s="247"/>
      <c r="X444" s="248"/>
      <c r="AT444" s="249" t="s">
        <v>143</v>
      </c>
      <c r="AU444" s="249" t="s">
        <v>85</v>
      </c>
      <c r="AV444" s="15" t="s">
        <v>83</v>
      </c>
      <c r="AW444" s="15" t="s">
        <v>5</v>
      </c>
      <c r="AX444" s="15" t="s">
        <v>76</v>
      </c>
      <c r="AY444" s="249" t="s">
        <v>133</v>
      </c>
    </row>
    <row r="445" spans="1:65" s="13" customFormat="1" ht="11.25">
      <c r="B445" s="208"/>
      <c r="C445" s="209"/>
      <c r="D445" s="203" t="s">
        <v>143</v>
      </c>
      <c r="E445" s="210" t="s">
        <v>1</v>
      </c>
      <c r="F445" s="211" t="s">
        <v>641</v>
      </c>
      <c r="G445" s="209"/>
      <c r="H445" s="212">
        <v>40</v>
      </c>
      <c r="I445" s="213"/>
      <c r="J445" s="213"/>
      <c r="K445" s="209"/>
      <c r="L445" s="209"/>
      <c r="M445" s="214"/>
      <c r="N445" s="215"/>
      <c r="O445" s="216"/>
      <c r="P445" s="216"/>
      <c r="Q445" s="216"/>
      <c r="R445" s="216"/>
      <c r="S445" s="216"/>
      <c r="T445" s="216"/>
      <c r="U445" s="216"/>
      <c r="V445" s="216"/>
      <c r="W445" s="216"/>
      <c r="X445" s="217"/>
      <c r="AT445" s="218" t="s">
        <v>143</v>
      </c>
      <c r="AU445" s="218" t="s">
        <v>85</v>
      </c>
      <c r="AV445" s="13" t="s">
        <v>85</v>
      </c>
      <c r="AW445" s="13" t="s">
        <v>5</v>
      </c>
      <c r="AX445" s="13" t="s">
        <v>76</v>
      </c>
      <c r="AY445" s="218" t="s">
        <v>133</v>
      </c>
    </row>
    <row r="446" spans="1:65" s="14" customFormat="1" ht="11.25">
      <c r="B446" s="219"/>
      <c r="C446" s="220"/>
      <c r="D446" s="203" t="s">
        <v>143</v>
      </c>
      <c r="E446" s="221" t="s">
        <v>1</v>
      </c>
      <c r="F446" s="222" t="s">
        <v>145</v>
      </c>
      <c r="G446" s="220"/>
      <c r="H446" s="223">
        <v>40</v>
      </c>
      <c r="I446" s="224"/>
      <c r="J446" s="224"/>
      <c r="K446" s="220"/>
      <c r="L446" s="220"/>
      <c r="M446" s="225"/>
      <c r="N446" s="250"/>
      <c r="O446" s="251"/>
      <c r="P446" s="251"/>
      <c r="Q446" s="251"/>
      <c r="R446" s="251"/>
      <c r="S446" s="251"/>
      <c r="T446" s="251"/>
      <c r="U446" s="251"/>
      <c r="V446" s="251"/>
      <c r="W446" s="251"/>
      <c r="X446" s="252"/>
      <c r="AT446" s="229" t="s">
        <v>143</v>
      </c>
      <c r="AU446" s="229" t="s">
        <v>85</v>
      </c>
      <c r="AV446" s="14" t="s">
        <v>141</v>
      </c>
      <c r="AW446" s="14" t="s">
        <v>5</v>
      </c>
      <c r="AX446" s="14" t="s">
        <v>83</v>
      </c>
      <c r="AY446" s="229" t="s">
        <v>133</v>
      </c>
    </row>
    <row r="447" spans="1:65" s="2" customFormat="1" ht="6.95" customHeight="1">
      <c r="A447" s="34"/>
      <c r="B447" s="54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39"/>
      <c r="N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</row>
  </sheetData>
  <sheetProtection algorithmName="SHA-512" hashValue="db3OlJSI4c4t91kJFgViqvtq/pr/iELt9RtVK/fwBVoFvooVdTq4ffjF9vScP/uoYQtL50VgFStd2rsSm4h4qQ==" saltValue="AlU1PK8v0SWzhwkbp1xSk8YL0GZcyBrts/ZBrM5SgLL7AXMDE7WFzJeTkKjlSKmTrdGqE7Vajf4E9AXFFT9K3Q==" spinCount="100000" sheet="1" objects="1" scenarios="1" formatColumns="0" formatRows="0" autoFilter="0"/>
  <autoFilter ref="C128:L446"/>
  <mergeCells count="9">
    <mergeCell ref="E87:H87"/>
    <mergeCell ref="E119:H119"/>
    <mergeCell ref="E121:H121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T2" s="17" t="s">
        <v>88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20"/>
      <c r="AT3" s="17" t="s">
        <v>85</v>
      </c>
    </row>
    <row r="4" spans="1:46" s="1" customFormat="1" ht="24.95" customHeight="1">
      <c r="B4" s="20"/>
      <c r="D4" s="111" t="s">
        <v>89</v>
      </c>
      <c r="M4" s="20"/>
      <c r="N4" s="112" t="s">
        <v>11</v>
      </c>
      <c r="AT4" s="17" t="s">
        <v>4</v>
      </c>
    </row>
    <row r="5" spans="1:46" s="1" customFormat="1" ht="6.95" customHeight="1">
      <c r="B5" s="20"/>
      <c r="M5" s="20"/>
    </row>
    <row r="6" spans="1:46" s="1" customFormat="1" ht="12" customHeight="1">
      <c r="B6" s="20"/>
      <c r="D6" s="113" t="s">
        <v>17</v>
      </c>
      <c r="M6" s="20"/>
    </row>
    <row r="7" spans="1:46" s="1" customFormat="1" ht="26.25" customHeight="1">
      <c r="B7" s="20"/>
      <c r="E7" s="298" t="str">
        <f>'Rekapitulace stavby'!K6</f>
        <v>UJEPUL, KOLEJ K1 - REKONSTRUKCE VODOVODU 250518 (zadání)</v>
      </c>
      <c r="F7" s="299"/>
      <c r="G7" s="299"/>
      <c r="H7" s="299"/>
      <c r="M7" s="20"/>
    </row>
    <row r="8" spans="1:46" s="2" customFormat="1" ht="12" customHeight="1">
      <c r="A8" s="34"/>
      <c r="B8" s="39"/>
      <c r="C8" s="34"/>
      <c r="D8" s="113" t="s">
        <v>90</v>
      </c>
      <c r="E8" s="34"/>
      <c r="F8" s="34"/>
      <c r="G8" s="34"/>
      <c r="H8" s="34"/>
      <c r="I8" s="34"/>
      <c r="J8" s="34"/>
      <c r="K8" s="34"/>
      <c r="L8" s="34"/>
      <c r="M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00" t="s">
        <v>642</v>
      </c>
      <c r="F9" s="301"/>
      <c r="G9" s="301"/>
      <c r="H9" s="301"/>
      <c r="I9" s="34"/>
      <c r="J9" s="34"/>
      <c r="K9" s="34"/>
      <c r="L9" s="34"/>
      <c r="M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3" t="s">
        <v>19</v>
      </c>
      <c r="E11" s="34"/>
      <c r="F11" s="114" t="s">
        <v>1</v>
      </c>
      <c r="G11" s="34"/>
      <c r="H11" s="34"/>
      <c r="I11" s="113" t="s">
        <v>20</v>
      </c>
      <c r="J11" s="114" t="s">
        <v>1</v>
      </c>
      <c r="K11" s="34"/>
      <c r="L11" s="34"/>
      <c r="M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3" t="s">
        <v>21</v>
      </c>
      <c r="E12" s="34"/>
      <c r="F12" s="114" t="s">
        <v>22</v>
      </c>
      <c r="G12" s="34"/>
      <c r="H12" s="34"/>
      <c r="I12" s="113" t="s">
        <v>23</v>
      </c>
      <c r="J12" s="115" t="str">
        <f>'Rekapitulace stavby'!AN8</f>
        <v>26. 5. 2025</v>
      </c>
      <c r="K12" s="34"/>
      <c r="L12" s="34"/>
      <c r="M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3" t="s">
        <v>25</v>
      </c>
      <c r="E14" s="34"/>
      <c r="F14" s="34"/>
      <c r="G14" s="34"/>
      <c r="H14" s="34"/>
      <c r="I14" s="113" t="s">
        <v>26</v>
      </c>
      <c r="J14" s="114" t="str">
        <f>IF('Rekapitulace stavby'!AN10="","",'Rekapitulace stavby'!AN10)</f>
        <v/>
      </c>
      <c r="K14" s="34"/>
      <c r="L14" s="34"/>
      <c r="M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4" t="str">
        <f>IF('Rekapitulace stavby'!E11="","",'Rekapitulace stavby'!E11)</f>
        <v xml:space="preserve"> </v>
      </c>
      <c r="F15" s="34"/>
      <c r="G15" s="34"/>
      <c r="H15" s="34"/>
      <c r="I15" s="113" t="s">
        <v>27</v>
      </c>
      <c r="J15" s="114" t="str">
        <f>IF('Rekapitulace stavby'!AN11="","",'Rekapitulace stavby'!AN11)</f>
        <v/>
      </c>
      <c r="K15" s="34"/>
      <c r="L15" s="34"/>
      <c r="M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3" t="s">
        <v>28</v>
      </c>
      <c r="E17" s="34"/>
      <c r="F17" s="34"/>
      <c r="G17" s="34"/>
      <c r="H17" s="34"/>
      <c r="I17" s="113" t="s">
        <v>26</v>
      </c>
      <c r="J17" s="30" t="str">
        <f>'Rekapitulace stavby'!AN13</f>
        <v>Vyplň údaj</v>
      </c>
      <c r="K17" s="34"/>
      <c r="L17" s="34"/>
      <c r="M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2" t="str">
        <f>'Rekapitulace stavby'!E14</f>
        <v>Vyplň údaj</v>
      </c>
      <c r="F18" s="303"/>
      <c r="G18" s="303"/>
      <c r="H18" s="303"/>
      <c r="I18" s="113" t="s">
        <v>27</v>
      </c>
      <c r="J18" s="30" t="str">
        <f>'Rekapitulace stavby'!AN14</f>
        <v>Vyplň údaj</v>
      </c>
      <c r="K18" s="34"/>
      <c r="L18" s="34"/>
      <c r="M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3" t="s">
        <v>30</v>
      </c>
      <c r="E20" s="34"/>
      <c r="F20" s="34"/>
      <c r="G20" s="34"/>
      <c r="H20" s="34"/>
      <c r="I20" s="113" t="s">
        <v>26</v>
      </c>
      <c r="J20" s="114" t="str">
        <f>IF('Rekapitulace stavby'!AN16="","",'Rekapitulace stavby'!AN16)</f>
        <v/>
      </c>
      <c r="K20" s="34"/>
      <c r="L20" s="34"/>
      <c r="M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4" t="str">
        <f>IF('Rekapitulace stavby'!E17="","",'Rekapitulace stavby'!E17)</f>
        <v xml:space="preserve"> </v>
      </c>
      <c r="F21" s="34"/>
      <c r="G21" s="34"/>
      <c r="H21" s="34"/>
      <c r="I21" s="113" t="s">
        <v>27</v>
      </c>
      <c r="J21" s="114" t="str">
        <f>IF('Rekapitulace stavby'!AN17="","",'Rekapitulace stavby'!AN17)</f>
        <v/>
      </c>
      <c r="K21" s="34"/>
      <c r="L21" s="34"/>
      <c r="M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3" t="s">
        <v>31</v>
      </c>
      <c r="E23" s="34"/>
      <c r="F23" s="34"/>
      <c r="G23" s="34"/>
      <c r="H23" s="34"/>
      <c r="I23" s="113" t="s">
        <v>26</v>
      </c>
      <c r="J23" s="114" t="str">
        <f>IF('Rekapitulace stavby'!AN19="","",'Rekapitulace stavby'!AN19)</f>
        <v/>
      </c>
      <c r="K23" s="34"/>
      <c r="L23" s="34"/>
      <c r="M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4" t="str">
        <f>IF('Rekapitulace stavby'!E20="","",'Rekapitulace stavby'!E20)</f>
        <v xml:space="preserve"> </v>
      </c>
      <c r="F24" s="34"/>
      <c r="G24" s="34"/>
      <c r="H24" s="34"/>
      <c r="I24" s="113" t="s">
        <v>27</v>
      </c>
      <c r="J24" s="114" t="str">
        <f>IF('Rekapitulace stavby'!AN20="","",'Rekapitulace stavby'!AN20)</f>
        <v/>
      </c>
      <c r="K24" s="34"/>
      <c r="L24" s="34"/>
      <c r="M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3" t="s">
        <v>32</v>
      </c>
      <c r="E26" s="34"/>
      <c r="F26" s="34"/>
      <c r="G26" s="34"/>
      <c r="H26" s="34"/>
      <c r="I26" s="34"/>
      <c r="J26" s="34"/>
      <c r="K26" s="34"/>
      <c r="L26" s="34"/>
      <c r="M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6"/>
      <c r="B27" s="117"/>
      <c r="C27" s="116"/>
      <c r="D27" s="116"/>
      <c r="E27" s="304" t="s">
        <v>1</v>
      </c>
      <c r="F27" s="304"/>
      <c r="G27" s="304"/>
      <c r="H27" s="304"/>
      <c r="I27" s="116"/>
      <c r="J27" s="116"/>
      <c r="K27" s="116"/>
      <c r="L27" s="116"/>
      <c r="M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9"/>
      <c r="E29" s="119"/>
      <c r="F29" s="119"/>
      <c r="G29" s="119"/>
      <c r="H29" s="119"/>
      <c r="I29" s="119"/>
      <c r="J29" s="119"/>
      <c r="K29" s="119"/>
      <c r="L29" s="119"/>
      <c r="M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12.75">
      <c r="A30" s="34"/>
      <c r="B30" s="39"/>
      <c r="C30" s="34"/>
      <c r="D30" s="34"/>
      <c r="E30" s="113" t="s">
        <v>92</v>
      </c>
      <c r="F30" s="34"/>
      <c r="G30" s="34"/>
      <c r="H30" s="34"/>
      <c r="I30" s="34"/>
      <c r="J30" s="34"/>
      <c r="K30" s="120">
        <f>I96</f>
        <v>0</v>
      </c>
      <c r="L30" s="34"/>
      <c r="M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12.75">
      <c r="A31" s="34"/>
      <c r="B31" s="39"/>
      <c r="C31" s="34"/>
      <c r="D31" s="34"/>
      <c r="E31" s="113" t="s">
        <v>93</v>
      </c>
      <c r="F31" s="34"/>
      <c r="G31" s="34"/>
      <c r="H31" s="34"/>
      <c r="I31" s="34"/>
      <c r="J31" s="34"/>
      <c r="K31" s="120">
        <f>J96</f>
        <v>0</v>
      </c>
      <c r="L31" s="34"/>
      <c r="M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25.35" customHeight="1">
      <c r="A32" s="34"/>
      <c r="B32" s="39"/>
      <c r="C32" s="34"/>
      <c r="D32" s="121" t="s">
        <v>34</v>
      </c>
      <c r="E32" s="34"/>
      <c r="F32" s="34"/>
      <c r="G32" s="34"/>
      <c r="H32" s="34"/>
      <c r="I32" s="34"/>
      <c r="J32" s="34"/>
      <c r="K32" s="122">
        <f>ROUND(K121, 2)</f>
        <v>0</v>
      </c>
      <c r="L32" s="34"/>
      <c r="M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6.95" customHeight="1">
      <c r="A33" s="34"/>
      <c r="B33" s="39"/>
      <c r="C33" s="34"/>
      <c r="D33" s="119"/>
      <c r="E33" s="119"/>
      <c r="F33" s="119"/>
      <c r="G33" s="119"/>
      <c r="H33" s="119"/>
      <c r="I33" s="119"/>
      <c r="J33" s="119"/>
      <c r="K33" s="119"/>
      <c r="L33" s="119"/>
      <c r="M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34"/>
      <c r="F34" s="123" t="s">
        <v>36</v>
      </c>
      <c r="G34" s="34"/>
      <c r="H34" s="34"/>
      <c r="I34" s="123" t="s">
        <v>35</v>
      </c>
      <c r="J34" s="34"/>
      <c r="K34" s="123" t="s">
        <v>37</v>
      </c>
      <c r="L34" s="34"/>
      <c r="M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customHeight="1">
      <c r="A35" s="34"/>
      <c r="B35" s="39"/>
      <c r="C35" s="34"/>
      <c r="D35" s="124" t="s">
        <v>38</v>
      </c>
      <c r="E35" s="113" t="s">
        <v>39</v>
      </c>
      <c r="F35" s="120">
        <f>ROUND((SUM(BE121:BE136)),  2)</f>
        <v>0</v>
      </c>
      <c r="G35" s="34"/>
      <c r="H35" s="34"/>
      <c r="I35" s="125">
        <v>0.21</v>
      </c>
      <c r="J35" s="34"/>
      <c r="K35" s="120">
        <f>ROUND(((SUM(BE121:BE136))*I35),  2)</f>
        <v>0</v>
      </c>
      <c r="L35" s="34"/>
      <c r="M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customHeight="1">
      <c r="A36" s="34"/>
      <c r="B36" s="39"/>
      <c r="C36" s="34"/>
      <c r="D36" s="34"/>
      <c r="E36" s="113" t="s">
        <v>40</v>
      </c>
      <c r="F36" s="120">
        <f>ROUND((SUM(BF121:BF136)),  2)</f>
        <v>0</v>
      </c>
      <c r="G36" s="34"/>
      <c r="H36" s="34"/>
      <c r="I36" s="125">
        <v>0.12</v>
      </c>
      <c r="J36" s="34"/>
      <c r="K36" s="120">
        <f>ROUND(((SUM(BF121:BF136))*I36),  2)</f>
        <v>0</v>
      </c>
      <c r="L36" s="34"/>
      <c r="M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3" t="s">
        <v>41</v>
      </c>
      <c r="F37" s="120">
        <f>ROUND((SUM(BG121:BG136)),  2)</f>
        <v>0</v>
      </c>
      <c r="G37" s="34"/>
      <c r="H37" s="34"/>
      <c r="I37" s="125">
        <v>0.21</v>
      </c>
      <c r="J37" s="34"/>
      <c r="K37" s="120">
        <f>0</f>
        <v>0</v>
      </c>
      <c r="L37" s="34"/>
      <c r="M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hidden="1" customHeight="1">
      <c r="A38" s="34"/>
      <c r="B38" s="39"/>
      <c r="C38" s="34"/>
      <c r="D38" s="34"/>
      <c r="E38" s="113" t="s">
        <v>42</v>
      </c>
      <c r="F38" s="120">
        <f>ROUND((SUM(BH121:BH136)),  2)</f>
        <v>0</v>
      </c>
      <c r="G38" s="34"/>
      <c r="H38" s="34"/>
      <c r="I38" s="125">
        <v>0.12</v>
      </c>
      <c r="J38" s="34"/>
      <c r="K38" s="120">
        <f>0</f>
        <v>0</v>
      </c>
      <c r="L38" s="34"/>
      <c r="M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14.45" hidden="1" customHeight="1">
      <c r="A39" s="34"/>
      <c r="B39" s="39"/>
      <c r="C39" s="34"/>
      <c r="D39" s="34"/>
      <c r="E39" s="113" t="s">
        <v>43</v>
      </c>
      <c r="F39" s="120">
        <f>ROUND((SUM(BI121:BI136)),  2)</f>
        <v>0</v>
      </c>
      <c r="G39" s="34"/>
      <c r="H39" s="34"/>
      <c r="I39" s="125">
        <v>0</v>
      </c>
      <c r="J39" s="34"/>
      <c r="K39" s="120">
        <f>0</f>
        <v>0</v>
      </c>
      <c r="L39" s="34"/>
      <c r="M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6.9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2" customFormat="1" ht="25.35" customHeight="1">
      <c r="A41" s="34"/>
      <c r="B41" s="39"/>
      <c r="C41" s="126"/>
      <c r="D41" s="127" t="s">
        <v>44</v>
      </c>
      <c r="E41" s="128"/>
      <c r="F41" s="128"/>
      <c r="G41" s="129" t="s">
        <v>45</v>
      </c>
      <c r="H41" s="130" t="s">
        <v>46</v>
      </c>
      <c r="I41" s="128"/>
      <c r="J41" s="128"/>
      <c r="K41" s="131">
        <f>SUM(K32:K39)</f>
        <v>0</v>
      </c>
      <c r="L41" s="132"/>
      <c r="M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s="2" customFormat="1" ht="14.45" customHeight="1">
      <c r="A42" s="34"/>
      <c r="B42" s="39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pans="1:31" s="1" customFormat="1" ht="14.45" customHeight="1">
      <c r="B43" s="20"/>
      <c r="M43" s="20"/>
    </row>
    <row r="44" spans="1:31" s="1" customFormat="1" ht="14.45" customHeight="1">
      <c r="B44" s="20"/>
      <c r="M44" s="20"/>
    </row>
    <row r="45" spans="1:31" s="1" customFormat="1" ht="14.45" customHeight="1">
      <c r="B45" s="20"/>
      <c r="M45" s="20"/>
    </row>
    <row r="46" spans="1:31" s="1" customFormat="1" ht="14.45" customHeight="1">
      <c r="B46" s="20"/>
      <c r="M46" s="20"/>
    </row>
    <row r="47" spans="1:31" s="1" customFormat="1" ht="14.45" customHeight="1">
      <c r="B47" s="20"/>
      <c r="M47" s="20"/>
    </row>
    <row r="48" spans="1:31" s="1" customFormat="1" ht="14.45" customHeight="1">
      <c r="B48" s="20"/>
      <c r="M48" s="20"/>
    </row>
    <row r="49" spans="1:31" s="1" customFormat="1" ht="14.45" customHeight="1">
      <c r="B49" s="20"/>
      <c r="M49" s="20"/>
    </row>
    <row r="50" spans="1:31" s="2" customFormat="1" ht="14.45" customHeight="1">
      <c r="B50" s="51"/>
      <c r="D50" s="133" t="s">
        <v>47</v>
      </c>
      <c r="E50" s="134"/>
      <c r="F50" s="134"/>
      <c r="G50" s="133" t="s">
        <v>48</v>
      </c>
      <c r="H50" s="134"/>
      <c r="I50" s="134"/>
      <c r="J50" s="134"/>
      <c r="K50" s="134"/>
      <c r="L50" s="134"/>
      <c r="M50" s="51"/>
    </row>
    <row r="51" spans="1:31" ht="11.25">
      <c r="B51" s="20"/>
      <c r="M51" s="20"/>
    </row>
    <row r="52" spans="1:31" ht="11.25">
      <c r="B52" s="20"/>
      <c r="M52" s="20"/>
    </row>
    <row r="53" spans="1:31" ht="11.25">
      <c r="B53" s="20"/>
      <c r="M53" s="20"/>
    </row>
    <row r="54" spans="1:31" ht="11.25">
      <c r="B54" s="20"/>
      <c r="M54" s="20"/>
    </row>
    <row r="55" spans="1:31" ht="11.25">
      <c r="B55" s="20"/>
      <c r="M55" s="20"/>
    </row>
    <row r="56" spans="1:31" ht="11.25">
      <c r="B56" s="20"/>
      <c r="M56" s="20"/>
    </row>
    <row r="57" spans="1:31" ht="11.25">
      <c r="B57" s="20"/>
      <c r="M57" s="20"/>
    </row>
    <row r="58" spans="1:31" ht="11.25">
      <c r="B58" s="20"/>
      <c r="M58" s="20"/>
    </row>
    <row r="59" spans="1:31" ht="11.25">
      <c r="B59" s="20"/>
      <c r="M59" s="20"/>
    </row>
    <row r="60" spans="1:31" ht="11.25">
      <c r="B60" s="20"/>
      <c r="M60" s="20"/>
    </row>
    <row r="61" spans="1:31" s="2" customFormat="1" ht="12.75">
      <c r="A61" s="34"/>
      <c r="B61" s="39"/>
      <c r="C61" s="34"/>
      <c r="D61" s="135" t="s">
        <v>49</v>
      </c>
      <c r="E61" s="136"/>
      <c r="F61" s="137" t="s">
        <v>50</v>
      </c>
      <c r="G61" s="135" t="s">
        <v>49</v>
      </c>
      <c r="H61" s="136"/>
      <c r="I61" s="136"/>
      <c r="J61" s="138" t="s">
        <v>50</v>
      </c>
      <c r="K61" s="136"/>
      <c r="L61" s="136"/>
      <c r="M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M62" s="20"/>
    </row>
    <row r="63" spans="1:31" ht="11.25">
      <c r="B63" s="20"/>
      <c r="M63" s="20"/>
    </row>
    <row r="64" spans="1:31" ht="11.25">
      <c r="B64" s="20"/>
      <c r="M64" s="20"/>
    </row>
    <row r="65" spans="1:31" s="2" customFormat="1" ht="12.75">
      <c r="A65" s="34"/>
      <c r="B65" s="39"/>
      <c r="C65" s="34"/>
      <c r="D65" s="133" t="s">
        <v>51</v>
      </c>
      <c r="E65" s="139"/>
      <c r="F65" s="139"/>
      <c r="G65" s="133" t="s">
        <v>52</v>
      </c>
      <c r="H65" s="139"/>
      <c r="I65" s="139"/>
      <c r="J65" s="139"/>
      <c r="K65" s="139"/>
      <c r="L65" s="139"/>
      <c r="M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M66" s="20"/>
    </row>
    <row r="67" spans="1:31" ht="11.25">
      <c r="B67" s="20"/>
      <c r="M67" s="20"/>
    </row>
    <row r="68" spans="1:31" ht="11.25">
      <c r="B68" s="20"/>
      <c r="M68" s="20"/>
    </row>
    <row r="69" spans="1:31" ht="11.25">
      <c r="B69" s="20"/>
      <c r="M69" s="20"/>
    </row>
    <row r="70" spans="1:31" ht="11.25">
      <c r="B70" s="20"/>
      <c r="M70" s="20"/>
    </row>
    <row r="71" spans="1:31" ht="11.25">
      <c r="B71" s="20"/>
      <c r="M71" s="20"/>
    </row>
    <row r="72" spans="1:31" ht="11.25">
      <c r="B72" s="20"/>
      <c r="M72" s="20"/>
    </row>
    <row r="73" spans="1:31" ht="11.25">
      <c r="B73" s="20"/>
      <c r="M73" s="20"/>
    </row>
    <row r="74" spans="1:31" ht="11.25">
      <c r="B74" s="20"/>
      <c r="M74" s="20"/>
    </row>
    <row r="75" spans="1:31" ht="11.25">
      <c r="B75" s="20"/>
      <c r="M75" s="20"/>
    </row>
    <row r="76" spans="1:31" s="2" customFormat="1" ht="12.75">
      <c r="A76" s="34"/>
      <c r="B76" s="39"/>
      <c r="C76" s="34"/>
      <c r="D76" s="135" t="s">
        <v>49</v>
      </c>
      <c r="E76" s="136"/>
      <c r="F76" s="137" t="s">
        <v>50</v>
      </c>
      <c r="G76" s="135" t="s">
        <v>49</v>
      </c>
      <c r="H76" s="136"/>
      <c r="I76" s="136"/>
      <c r="J76" s="138" t="s">
        <v>50</v>
      </c>
      <c r="K76" s="136"/>
      <c r="L76" s="136"/>
      <c r="M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94</v>
      </c>
      <c r="D82" s="36"/>
      <c r="E82" s="36"/>
      <c r="F82" s="36"/>
      <c r="G82" s="36"/>
      <c r="H82" s="36"/>
      <c r="I82" s="36"/>
      <c r="J82" s="36"/>
      <c r="K82" s="36"/>
      <c r="L82" s="36"/>
      <c r="M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17</v>
      </c>
      <c r="D84" s="36"/>
      <c r="E84" s="36"/>
      <c r="F84" s="36"/>
      <c r="G84" s="36"/>
      <c r="H84" s="36"/>
      <c r="I84" s="36"/>
      <c r="J84" s="36"/>
      <c r="K84" s="36"/>
      <c r="L84" s="36"/>
      <c r="M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305" t="str">
        <f>E7</f>
        <v>UJEPUL, KOLEJ K1 - REKONSTRUKCE VODOVODU 250518 (zadání)</v>
      </c>
      <c r="F85" s="306"/>
      <c r="G85" s="306"/>
      <c r="H85" s="306"/>
      <c r="I85" s="36"/>
      <c r="J85" s="36"/>
      <c r="K85" s="36"/>
      <c r="L85" s="36"/>
      <c r="M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90</v>
      </c>
      <c r="D86" s="36"/>
      <c r="E86" s="36"/>
      <c r="F86" s="36"/>
      <c r="G86" s="36"/>
      <c r="H86" s="36"/>
      <c r="I86" s="36"/>
      <c r="J86" s="36"/>
      <c r="K86" s="36"/>
      <c r="L86" s="36"/>
      <c r="M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6" t="str">
        <f>E9</f>
        <v>VRN - VEDLEJŠÍ ROZPOČTOVÉ...</v>
      </c>
      <c r="F87" s="307"/>
      <c r="G87" s="307"/>
      <c r="H87" s="307"/>
      <c r="I87" s="36"/>
      <c r="J87" s="36"/>
      <c r="K87" s="36"/>
      <c r="L87" s="36"/>
      <c r="M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21</v>
      </c>
      <c r="D89" s="36"/>
      <c r="E89" s="36"/>
      <c r="F89" s="27" t="str">
        <f>F12</f>
        <v xml:space="preserve"> </v>
      </c>
      <c r="G89" s="36"/>
      <c r="H89" s="36"/>
      <c r="I89" s="29" t="s">
        <v>23</v>
      </c>
      <c r="J89" s="66" t="str">
        <f>IF(J12="","",J12)</f>
        <v>26. 5. 2025</v>
      </c>
      <c r="K89" s="36"/>
      <c r="L89" s="36"/>
      <c r="M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25</v>
      </c>
      <c r="D91" s="36"/>
      <c r="E91" s="36"/>
      <c r="F91" s="27" t="str">
        <f>E15</f>
        <v xml:space="preserve"> </v>
      </c>
      <c r="G91" s="36"/>
      <c r="H91" s="36"/>
      <c r="I91" s="29" t="s">
        <v>30</v>
      </c>
      <c r="J91" s="32" t="str">
        <f>E21</f>
        <v xml:space="preserve"> </v>
      </c>
      <c r="K91" s="36"/>
      <c r="L91" s="36"/>
      <c r="M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31</v>
      </c>
      <c r="J92" s="32" t="str">
        <f>E24</f>
        <v xml:space="preserve"> </v>
      </c>
      <c r="K92" s="36"/>
      <c r="L92" s="36"/>
      <c r="M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4" t="s">
        <v>95</v>
      </c>
      <c r="D94" s="145"/>
      <c r="E94" s="145"/>
      <c r="F94" s="145"/>
      <c r="G94" s="145"/>
      <c r="H94" s="145"/>
      <c r="I94" s="146" t="s">
        <v>96</v>
      </c>
      <c r="J94" s="146" t="s">
        <v>97</v>
      </c>
      <c r="K94" s="146" t="s">
        <v>98</v>
      </c>
      <c r="L94" s="145"/>
      <c r="M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7" t="s">
        <v>99</v>
      </c>
      <c r="D96" s="36"/>
      <c r="E96" s="36"/>
      <c r="F96" s="36"/>
      <c r="G96" s="36"/>
      <c r="H96" s="36"/>
      <c r="I96" s="84">
        <f t="shared" ref="I96:J98" si="0">Q121</f>
        <v>0</v>
      </c>
      <c r="J96" s="84">
        <f t="shared" si="0"/>
        <v>0</v>
      </c>
      <c r="K96" s="84">
        <f>K121</f>
        <v>0</v>
      </c>
      <c r="L96" s="36"/>
      <c r="M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100</v>
      </c>
    </row>
    <row r="97" spans="1:31" s="9" customFormat="1" ht="24.95" customHeight="1">
      <c r="B97" s="148"/>
      <c r="C97" s="149"/>
      <c r="D97" s="150" t="s">
        <v>643</v>
      </c>
      <c r="E97" s="151"/>
      <c r="F97" s="151"/>
      <c r="G97" s="151"/>
      <c r="H97" s="151"/>
      <c r="I97" s="152">
        <f t="shared" si="0"/>
        <v>0</v>
      </c>
      <c r="J97" s="152">
        <f t="shared" si="0"/>
        <v>0</v>
      </c>
      <c r="K97" s="152">
        <f>K122</f>
        <v>0</v>
      </c>
      <c r="L97" s="149"/>
      <c r="M97" s="153"/>
    </row>
    <row r="98" spans="1:31" s="10" customFormat="1" ht="19.899999999999999" customHeight="1">
      <c r="B98" s="154"/>
      <c r="C98" s="155"/>
      <c r="D98" s="156" t="s">
        <v>644</v>
      </c>
      <c r="E98" s="157"/>
      <c r="F98" s="157"/>
      <c r="G98" s="157"/>
      <c r="H98" s="157"/>
      <c r="I98" s="158">
        <f t="shared" si="0"/>
        <v>0</v>
      </c>
      <c r="J98" s="158">
        <f t="shared" si="0"/>
        <v>0</v>
      </c>
      <c r="K98" s="158">
        <f>K123</f>
        <v>0</v>
      </c>
      <c r="L98" s="155"/>
      <c r="M98" s="159"/>
    </row>
    <row r="99" spans="1:31" s="10" customFormat="1" ht="19.899999999999999" customHeight="1">
      <c r="B99" s="154"/>
      <c r="C99" s="155"/>
      <c r="D99" s="156" t="s">
        <v>645</v>
      </c>
      <c r="E99" s="157"/>
      <c r="F99" s="157"/>
      <c r="G99" s="157"/>
      <c r="H99" s="157"/>
      <c r="I99" s="158">
        <f>Q126</f>
        <v>0</v>
      </c>
      <c r="J99" s="158">
        <f>R126</f>
        <v>0</v>
      </c>
      <c r="K99" s="158">
        <f>K126</f>
        <v>0</v>
      </c>
      <c r="L99" s="155"/>
      <c r="M99" s="159"/>
    </row>
    <row r="100" spans="1:31" s="10" customFormat="1" ht="19.899999999999999" customHeight="1">
      <c r="B100" s="154"/>
      <c r="C100" s="155"/>
      <c r="D100" s="156" t="s">
        <v>646</v>
      </c>
      <c r="E100" s="157"/>
      <c r="F100" s="157"/>
      <c r="G100" s="157"/>
      <c r="H100" s="157"/>
      <c r="I100" s="158">
        <f>Q131</f>
        <v>0</v>
      </c>
      <c r="J100" s="158">
        <f>R131</f>
        <v>0</v>
      </c>
      <c r="K100" s="158">
        <f>K131</f>
        <v>0</v>
      </c>
      <c r="L100" s="155"/>
      <c r="M100" s="159"/>
    </row>
    <row r="101" spans="1:31" s="10" customFormat="1" ht="19.899999999999999" customHeight="1">
      <c r="B101" s="154"/>
      <c r="C101" s="155"/>
      <c r="D101" s="156" t="s">
        <v>647</v>
      </c>
      <c r="E101" s="157"/>
      <c r="F101" s="157"/>
      <c r="G101" s="157"/>
      <c r="H101" s="157"/>
      <c r="I101" s="158">
        <f>Q134</f>
        <v>0</v>
      </c>
      <c r="J101" s="158">
        <f>R134</f>
        <v>0</v>
      </c>
      <c r="K101" s="158">
        <f>K134</f>
        <v>0</v>
      </c>
      <c r="L101" s="155"/>
      <c r="M101" s="159"/>
    </row>
    <row r="102" spans="1:31" s="2" customFormat="1" ht="21.75" customHeight="1">
      <c r="A102" s="34"/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pans="1:31" s="2" customFormat="1" ht="6.95" customHeight="1">
      <c r="A103" s="34"/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pans="1:31" s="2" customFormat="1" ht="6.95" customHeight="1">
      <c r="A107" s="34"/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24.95" customHeight="1">
      <c r="A108" s="34"/>
      <c r="B108" s="35"/>
      <c r="C108" s="23" t="s">
        <v>114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2" customHeight="1">
      <c r="A110" s="34"/>
      <c r="B110" s="35"/>
      <c r="C110" s="29" t="s">
        <v>17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26.25" customHeight="1">
      <c r="A111" s="34"/>
      <c r="B111" s="35"/>
      <c r="C111" s="36"/>
      <c r="D111" s="36"/>
      <c r="E111" s="305" t="str">
        <f>E7</f>
        <v>UJEPUL, KOLEJ K1 - REKONSTRUKCE VODOVODU 250518 (zadání)</v>
      </c>
      <c r="F111" s="306"/>
      <c r="G111" s="306"/>
      <c r="H111" s="306"/>
      <c r="I111" s="36"/>
      <c r="J111" s="36"/>
      <c r="K111" s="36"/>
      <c r="L111" s="36"/>
      <c r="M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90</v>
      </c>
      <c r="D112" s="36"/>
      <c r="E112" s="36"/>
      <c r="F112" s="36"/>
      <c r="G112" s="36"/>
      <c r="H112" s="36"/>
      <c r="I112" s="36"/>
      <c r="J112" s="36"/>
      <c r="K112" s="36"/>
      <c r="L112" s="36"/>
      <c r="M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6.5" customHeight="1">
      <c r="A113" s="34"/>
      <c r="B113" s="35"/>
      <c r="C113" s="36"/>
      <c r="D113" s="36"/>
      <c r="E113" s="276" t="str">
        <f>E9</f>
        <v>VRN - VEDLEJŠÍ ROZPOČTOVÉ...</v>
      </c>
      <c r="F113" s="307"/>
      <c r="G113" s="307"/>
      <c r="H113" s="307"/>
      <c r="I113" s="36"/>
      <c r="J113" s="36"/>
      <c r="K113" s="36"/>
      <c r="L113" s="36"/>
      <c r="M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6.95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2" customHeight="1">
      <c r="A115" s="34"/>
      <c r="B115" s="35"/>
      <c r="C115" s="29" t="s">
        <v>21</v>
      </c>
      <c r="D115" s="36"/>
      <c r="E115" s="36"/>
      <c r="F115" s="27" t="str">
        <f>F12</f>
        <v xml:space="preserve"> </v>
      </c>
      <c r="G115" s="36"/>
      <c r="H115" s="36"/>
      <c r="I115" s="29" t="s">
        <v>23</v>
      </c>
      <c r="J115" s="66" t="str">
        <f>IF(J12="","",J12)</f>
        <v>26. 5. 2025</v>
      </c>
      <c r="K115" s="36"/>
      <c r="L115" s="36"/>
      <c r="M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5.2" customHeight="1">
      <c r="A117" s="34"/>
      <c r="B117" s="35"/>
      <c r="C117" s="29" t="s">
        <v>25</v>
      </c>
      <c r="D117" s="36"/>
      <c r="E117" s="36"/>
      <c r="F117" s="27" t="str">
        <f>E15</f>
        <v xml:space="preserve"> </v>
      </c>
      <c r="G117" s="36"/>
      <c r="H117" s="36"/>
      <c r="I117" s="29" t="s">
        <v>30</v>
      </c>
      <c r="J117" s="32" t="str">
        <f>E21</f>
        <v xml:space="preserve"> </v>
      </c>
      <c r="K117" s="36"/>
      <c r="L117" s="36"/>
      <c r="M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5.2" customHeight="1">
      <c r="A118" s="34"/>
      <c r="B118" s="35"/>
      <c r="C118" s="29" t="s">
        <v>28</v>
      </c>
      <c r="D118" s="36"/>
      <c r="E118" s="36"/>
      <c r="F118" s="27" t="str">
        <f>IF(E18="","",E18)</f>
        <v>Vyplň údaj</v>
      </c>
      <c r="G118" s="36"/>
      <c r="H118" s="36"/>
      <c r="I118" s="29" t="s">
        <v>31</v>
      </c>
      <c r="J118" s="32" t="str">
        <f>E24</f>
        <v xml:space="preserve"> </v>
      </c>
      <c r="K118" s="36"/>
      <c r="L118" s="36"/>
      <c r="M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0.35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11" customFormat="1" ht="29.25" customHeight="1">
      <c r="A120" s="160"/>
      <c r="B120" s="161"/>
      <c r="C120" s="162" t="s">
        <v>115</v>
      </c>
      <c r="D120" s="163" t="s">
        <v>59</v>
      </c>
      <c r="E120" s="163" t="s">
        <v>55</v>
      </c>
      <c r="F120" s="163" t="s">
        <v>56</v>
      </c>
      <c r="G120" s="163" t="s">
        <v>116</v>
      </c>
      <c r="H120" s="163" t="s">
        <v>117</v>
      </c>
      <c r="I120" s="163" t="s">
        <v>118</v>
      </c>
      <c r="J120" s="163" t="s">
        <v>119</v>
      </c>
      <c r="K120" s="163" t="s">
        <v>98</v>
      </c>
      <c r="L120" s="164" t="s">
        <v>120</v>
      </c>
      <c r="M120" s="165"/>
      <c r="N120" s="75" t="s">
        <v>1</v>
      </c>
      <c r="O120" s="76" t="s">
        <v>38</v>
      </c>
      <c r="P120" s="76" t="s">
        <v>121</v>
      </c>
      <c r="Q120" s="76" t="s">
        <v>122</v>
      </c>
      <c r="R120" s="76" t="s">
        <v>123</v>
      </c>
      <c r="S120" s="76" t="s">
        <v>124</v>
      </c>
      <c r="T120" s="76" t="s">
        <v>125</v>
      </c>
      <c r="U120" s="76" t="s">
        <v>126</v>
      </c>
      <c r="V120" s="76" t="s">
        <v>127</v>
      </c>
      <c r="W120" s="76" t="s">
        <v>128</v>
      </c>
      <c r="X120" s="77" t="s">
        <v>129</v>
      </c>
      <c r="Y120" s="160"/>
      <c r="Z120" s="160"/>
      <c r="AA120" s="160"/>
      <c r="AB120" s="160"/>
      <c r="AC120" s="160"/>
      <c r="AD120" s="160"/>
      <c r="AE120" s="160"/>
    </row>
    <row r="121" spans="1:65" s="2" customFormat="1" ht="22.9" customHeight="1">
      <c r="A121" s="34"/>
      <c r="B121" s="35"/>
      <c r="C121" s="82" t="s">
        <v>130</v>
      </c>
      <c r="D121" s="36"/>
      <c r="E121" s="36"/>
      <c r="F121" s="36"/>
      <c r="G121" s="36"/>
      <c r="H121" s="36"/>
      <c r="I121" s="36"/>
      <c r="J121" s="36"/>
      <c r="K121" s="166">
        <f>BK121</f>
        <v>0</v>
      </c>
      <c r="L121" s="36"/>
      <c r="M121" s="39"/>
      <c r="N121" s="78"/>
      <c r="O121" s="167"/>
      <c r="P121" s="79"/>
      <c r="Q121" s="168">
        <f>Q122</f>
        <v>0</v>
      </c>
      <c r="R121" s="168">
        <f>R122</f>
        <v>0</v>
      </c>
      <c r="S121" s="79"/>
      <c r="T121" s="169">
        <f>T122</f>
        <v>0</v>
      </c>
      <c r="U121" s="79"/>
      <c r="V121" s="169">
        <f>V122</f>
        <v>0</v>
      </c>
      <c r="W121" s="79"/>
      <c r="X121" s="170">
        <f>X122</f>
        <v>0</v>
      </c>
      <c r="Y121" s="34"/>
      <c r="Z121" s="34"/>
      <c r="AA121" s="34"/>
      <c r="AB121" s="34"/>
      <c r="AC121" s="34"/>
      <c r="AD121" s="34"/>
      <c r="AE121" s="34"/>
      <c r="AT121" s="17" t="s">
        <v>75</v>
      </c>
      <c r="AU121" s="17" t="s">
        <v>100</v>
      </c>
      <c r="BK121" s="171">
        <f>BK122</f>
        <v>0</v>
      </c>
    </row>
    <row r="122" spans="1:65" s="12" customFormat="1" ht="25.9" customHeight="1">
      <c r="B122" s="172"/>
      <c r="C122" s="173"/>
      <c r="D122" s="174" t="s">
        <v>75</v>
      </c>
      <c r="E122" s="175" t="s">
        <v>86</v>
      </c>
      <c r="F122" s="175" t="s">
        <v>648</v>
      </c>
      <c r="G122" s="173"/>
      <c r="H122" s="173"/>
      <c r="I122" s="176"/>
      <c r="J122" s="176"/>
      <c r="K122" s="177">
        <f>BK122</f>
        <v>0</v>
      </c>
      <c r="L122" s="173"/>
      <c r="M122" s="178"/>
      <c r="N122" s="179"/>
      <c r="O122" s="180"/>
      <c r="P122" s="180"/>
      <c r="Q122" s="181">
        <f>Q123+Q126+Q131+Q134</f>
        <v>0</v>
      </c>
      <c r="R122" s="181">
        <f>R123+R126+R131+R134</f>
        <v>0</v>
      </c>
      <c r="S122" s="180"/>
      <c r="T122" s="182">
        <f>T123+T126+T131+T134</f>
        <v>0</v>
      </c>
      <c r="U122" s="180"/>
      <c r="V122" s="182">
        <f>V123+V126+V131+V134</f>
        <v>0</v>
      </c>
      <c r="W122" s="180"/>
      <c r="X122" s="183">
        <f>X123+X126+X131+X134</f>
        <v>0</v>
      </c>
      <c r="AR122" s="184" t="s">
        <v>157</v>
      </c>
      <c r="AT122" s="185" t="s">
        <v>75</v>
      </c>
      <c r="AU122" s="185" t="s">
        <v>76</v>
      </c>
      <c r="AY122" s="184" t="s">
        <v>133</v>
      </c>
      <c r="BK122" s="186">
        <f>BK123+BK126+BK131+BK134</f>
        <v>0</v>
      </c>
    </row>
    <row r="123" spans="1:65" s="12" customFormat="1" ht="22.9" customHeight="1">
      <c r="B123" s="172"/>
      <c r="C123" s="173"/>
      <c r="D123" s="174" t="s">
        <v>75</v>
      </c>
      <c r="E123" s="187" t="s">
        <v>649</v>
      </c>
      <c r="F123" s="187" t="s">
        <v>650</v>
      </c>
      <c r="G123" s="173"/>
      <c r="H123" s="173"/>
      <c r="I123" s="176"/>
      <c r="J123" s="176"/>
      <c r="K123" s="188">
        <f>BK123</f>
        <v>0</v>
      </c>
      <c r="L123" s="173"/>
      <c r="M123" s="178"/>
      <c r="N123" s="179"/>
      <c r="O123" s="180"/>
      <c r="P123" s="180"/>
      <c r="Q123" s="181">
        <f>SUM(Q124:Q125)</f>
        <v>0</v>
      </c>
      <c r="R123" s="181">
        <f>SUM(R124:R125)</f>
        <v>0</v>
      </c>
      <c r="S123" s="180"/>
      <c r="T123" s="182">
        <f>SUM(T124:T125)</f>
        <v>0</v>
      </c>
      <c r="U123" s="180"/>
      <c r="V123" s="182">
        <f>SUM(V124:V125)</f>
        <v>0</v>
      </c>
      <c r="W123" s="180"/>
      <c r="X123" s="183">
        <f>SUM(X124:X125)</f>
        <v>0</v>
      </c>
      <c r="AR123" s="184" t="s">
        <v>157</v>
      </c>
      <c r="AT123" s="185" t="s">
        <v>75</v>
      </c>
      <c r="AU123" s="185" t="s">
        <v>83</v>
      </c>
      <c r="AY123" s="184" t="s">
        <v>133</v>
      </c>
      <c r="BK123" s="186">
        <f>SUM(BK124:BK125)</f>
        <v>0</v>
      </c>
    </row>
    <row r="124" spans="1:65" s="2" customFormat="1" ht="24.2" customHeight="1">
      <c r="A124" s="34"/>
      <c r="B124" s="35"/>
      <c r="C124" s="189" t="s">
        <v>83</v>
      </c>
      <c r="D124" s="189" t="s">
        <v>136</v>
      </c>
      <c r="E124" s="190" t="s">
        <v>651</v>
      </c>
      <c r="F124" s="191" t="s">
        <v>652</v>
      </c>
      <c r="G124" s="192" t="s">
        <v>653</v>
      </c>
      <c r="H124" s="193">
        <v>1</v>
      </c>
      <c r="I124" s="194"/>
      <c r="J124" s="194"/>
      <c r="K124" s="195">
        <f>ROUND(P124*H124,2)</f>
        <v>0</v>
      </c>
      <c r="L124" s="191" t="s">
        <v>140</v>
      </c>
      <c r="M124" s="39"/>
      <c r="N124" s="196" t="s">
        <v>1</v>
      </c>
      <c r="O124" s="197" t="s">
        <v>39</v>
      </c>
      <c r="P124" s="198">
        <f>I124+J124</f>
        <v>0</v>
      </c>
      <c r="Q124" s="198">
        <f>ROUND(I124*H124,2)</f>
        <v>0</v>
      </c>
      <c r="R124" s="198">
        <f>ROUND(J124*H124,2)</f>
        <v>0</v>
      </c>
      <c r="S124" s="71"/>
      <c r="T124" s="199">
        <f>S124*H124</f>
        <v>0</v>
      </c>
      <c r="U124" s="199">
        <v>0</v>
      </c>
      <c r="V124" s="199">
        <f>U124*H124</f>
        <v>0</v>
      </c>
      <c r="W124" s="199">
        <v>0</v>
      </c>
      <c r="X124" s="200">
        <f>W124*H124</f>
        <v>0</v>
      </c>
      <c r="Y124" s="34"/>
      <c r="Z124" s="34"/>
      <c r="AA124" s="34"/>
      <c r="AB124" s="34"/>
      <c r="AC124" s="34"/>
      <c r="AD124" s="34"/>
      <c r="AE124" s="34"/>
      <c r="AR124" s="201" t="s">
        <v>141</v>
      </c>
      <c r="AT124" s="201" t="s">
        <v>136</v>
      </c>
      <c r="AU124" s="201" t="s">
        <v>85</v>
      </c>
      <c r="AY124" s="17" t="s">
        <v>133</v>
      </c>
      <c r="BE124" s="202">
        <f>IF(O124="základní",K124,0)</f>
        <v>0</v>
      </c>
      <c r="BF124" s="202">
        <f>IF(O124="snížená",K124,0)</f>
        <v>0</v>
      </c>
      <c r="BG124" s="202">
        <f>IF(O124="zákl. přenesená",K124,0)</f>
        <v>0</v>
      </c>
      <c r="BH124" s="202">
        <f>IF(O124="sníž. přenesená",K124,0)</f>
        <v>0</v>
      </c>
      <c r="BI124" s="202">
        <f>IF(O124="nulová",K124,0)</f>
        <v>0</v>
      </c>
      <c r="BJ124" s="17" t="s">
        <v>83</v>
      </c>
      <c r="BK124" s="202">
        <f>ROUND(P124*H124,2)</f>
        <v>0</v>
      </c>
      <c r="BL124" s="17" t="s">
        <v>141</v>
      </c>
      <c r="BM124" s="201" t="s">
        <v>85</v>
      </c>
    </row>
    <row r="125" spans="1:65" s="2" customFormat="1" ht="11.25">
      <c r="A125" s="34"/>
      <c r="B125" s="35"/>
      <c r="C125" s="36"/>
      <c r="D125" s="203" t="s">
        <v>142</v>
      </c>
      <c r="E125" s="36"/>
      <c r="F125" s="204" t="s">
        <v>652</v>
      </c>
      <c r="G125" s="36"/>
      <c r="H125" s="36"/>
      <c r="I125" s="205"/>
      <c r="J125" s="205"/>
      <c r="K125" s="36"/>
      <c r="L125" s="36"/>
      <c r="M125" s="39"/>
      <c r="N125" s="206"/>
      <c r="O125" s="207"/>
      <c r="P125" s="71"/>
      <c r="Q125" s="71"/>
      <c r="R125" s="71"/>
      <c r="S125" s="71"/>
      <c r="T125" s="71"/>
      <c r="U125" s="71"/>
      <c r="V125" s="71"/>
      <c r="W125" s="71"/>
      <c r="X125" s="72"/>
      <c r="Y125" s="34"/>
      <c r="Z125" s="34"/>
      <c r="AA125" s="34"/>
      <c r="AB125" s="34"/>
      <c r="AC125" s="34"/>
      <c r="AD125" s="34"/>
      <c r="AE125" s="34"/>
      <c r="AT125" s="17" t="s">
        <v>142</v>
      </c>
      <c r="AU125" s="17" t="s">
        <v>85</v>
      </c>
    </row>
    <row r="126" spans="1:65" s="12" customFormat="1" ht="22.9" customHeight="1">
      <c r="B126" s="172"/>
      <c r="C126" s="173"/>
      <c r="D126" s="174" t="s">
        <v>75</v>
      </c>
      <c r="E126" s="187" t="s">
        <v>654</v>
      </c>
      <c r="F126" s="187" t="s">
        <v>655</v>
      </c>
      <c r="G126" s="173"/>
      <c r="H126" s="173"/>
      <c r="I126" s="176"/>
      <c r="J126" s="176"/>
      <c r="K126" s="188">
        <f>BK126</f>
        <v>0</v>
      </c>
      <c r="L126" s="173"/>
      <c r="M126" s="178"/>
      <c r="N126" s="179"/>
      <c r="O126" s="180"/>
      <c r="P126" s="180"/>
      <c r="Q126" s="181">
        <f>SUM(Q127:Q130)</f>
        <v>0</v>
      </c>
      <c r="R126" s="181">
        <f>SUM(R127:R130)</f>
        <v>0</v>
      </c>
      <c r="S126" s="180"/>
      <c r="T126" s="182">
        <f>SUM(T127:T130)</f>
        <v>0</v>
      </c>
      <c r="U126" s="180"/>
      <c r="V126" s="182">
        <f>SUM(V127:V130)</f>
        <v>0</v>
      </c>
      <c r="W126" s="180"/>
      <c r="X126" s="183">
        <f>SUM(X127:X130)</f>
        <v>0</v>
      </c>
      <c r="AR126" s="184" t="s">
        <v>157</v>
      </c>
      <c r="AT126" s="185" t="s">
        <v>75</v>
      </c>
      <c r="AU126" s="185" t="s">
        <v>83</v>
      </c>
      <c r="AY126" s="184" t="s">
        <v>133</v>
      </c>
      <c r="BK126" s="186">
        <f>SUM(BK127:BK130)</f>
        <v>0</v>
      </c>
    </row>
    <row r="127" spans="1:65" s="2" customFormat="1" ht="24.2" customHeight="1">
      <c r="A127" s="34"/>
      <c r="B127" s="35"/>
      <c r="C127" s="189" t="s">
        <v>85</v>
      </c>
      <c r="D127" s="189" t="s">
        <v>136</v>
      </c>
      <c r="E127" s="190" t="s">
        <v>656</v>
      </c>
      <c r="F127" s="191" t="s">
        <v>657</v>
      </c>
      <c r="G127" s="192" t="s">
        <v>653</v>
      </c>
      <c r="H127" s="193">
        <v>1</v>
      </c>
      <c r="I127" s="194"/>
      <c r="J127" s="194"/>
      <c r="K127" s="195">
        <f>ROUND(P127*H127,2)</f>
        <v>0</v>
      </c>
      <c r="L127" s="191" t="s">
        <v>140</v>
      </c>
      <c r="M127" s="39"/>
      <c r="N127" s="196" t="s">
        <v>1</v>
      </c>
      <c r="O127" s="197" t="s">
        <v>39</v>
      </c>
      <c r="P127" s="198">
        <f>I127+J127</f>
        <v>0</v>
      </c>
      <c r="Q127" s="198">
        <f>ROUND(I127*H127,2)</f>
        <v>0</v>
      </c>
      <c r="R127" s="198">
        <f>ROUND(J127*H127,2)</f>
        <v>0</v>
      </c>
      <c r="S127" s="71"/>
      <c r="T127" s="199">
        <f>S127*H127</f>
        <v>0</v>
      </c>
      <c r="U127" s="199">
        <v>0</v>
      </c>
      <c r="V127" s="199">
        <f>U127*H127</f>
        <v>0</v>
      </c>
      <c r="W127" s="199">
        <v>0</v>
      </c>
      <c r="X127" s="200">
        <f>W127*H127</f>
        <v>0</v>
      </c>
      <c r="Y127" s="34"/>
      <c r="Z127" s="34"/>
      <c r="AA127" s="34"/>
      <c r="AB127" s="34"/>
      <c r="AC127" s="34"/>
      <c r="AD127" s="34"/>
      <c r="AE127" s="34"/>
      <c r="AR127" s="201" t="s">
        <v>141</v>
      </c>
      <c r="AT127" s="201" t="s">
        <v>136</v>
      </c>
      <c r="AU127" s="201" t="s">
        <v>85</v>
      </c>
      <c r="AY127" s="17" t="s">
        <v>133</v>
      </c>
      <c r="BE127" s="202">
        <f>IF(O127="základní",K127,0)</f>
        <v>0</v>
      </c>
      <c r="BF127" s="202">
        <f>IF(O127="snížená",K127,0)</f>
        <v>0</v>
      </c>
      <c r="BG127" s="202">
        <f>IF(O127="zákl. přenesená",K127,0)</f>
        <v>0</v>
      </c>
      <c r="BH127" s="202">
        <f>IF(O127="sníž. přenesená",K127,0)</f>
        <v>0</v>
      </c>
      <c r="BI127" s="202">
        <f>IF(O127="nulová",K127,0)</f>
        <v>0</v>
      </c>
      <c r="BJ127" s="17" t="s">
        <v>83</v>
      </c>
      <c r="BK127" s="202">
        <f>ROUND(P127*H127,2)</f>
        <v>0</v>
      </c>
      <c r="BL127" s="17" t="s">
        <v>141</v>
      </c>
      <c r="BM127" s="201" t="s">
        <v>141</v>
      </c>
    </row>
    <row r="128" spans="1:65" s="2" customFormat="1" ht="11.25">
      <c r="A128" s="34"/>
      <c r="B128" s="35"/>
      <c r="C128" s="36"/>
      <c r="D128" s="203" t="s">
        <v>142</v>
      </c>
      <c r="E128" s="36"/>
      <c r="F128" s="204" t="s">
        <v>657</v>
      </c>
      <c r="G128" s="36"/>
      <c r="H128" s="36"/>
      <c r="I128" s="205"/>
      <c r="J128" s="205"/>
      <c r="K128" s="36"/>
      <c r="L128" s="36"/>
      <c r="M128" s="39"/>
      <c r="N128" s="206"/>
      <c r="O128" s="207"/>
      <c r="P128" s="71"/>
      <c r="Q128" s="71"/>
      <c r="R128" s="71"/>
      <c r="S128" s="71"/>
      <c r="T128" s="71"/>
      <c r="U128" s="71"/>
      <c r="V128" s="71"/>
      <c r="W128" s="71"/>
      <c r="X128" s="72"/>
      <c r="Y128" s="34"/>
      <c r="Z128" s="34"/>
      <c r="AA128" s="34"/>
      <c r="AB128" s="34"/>
      <c r="AC128" s="34"/>
      <c r="AD128" s="34"/>
      <c r="AE128" s="34"/>
      <c r="AT128" s="17" t="s">
        <v>142</v>
      </c>
      <c r="AU128" s="17" t="s">
        <v>85</v>
      </c>
    </row>
    <row r="129" spans="1:65" s="2" customFormat="1" ht="24.2" customHeight="1">
      <c r="A129" s="34"/>
      <c r="B129" s="35"/>
      <c r="C129" s="189" t="s">
        <v>150</v>
      </c>
      <c r="D129" s="189" t="s">
        <v>136</v>
      </c>
      <c r="E129" s="190" t="s">
        <v>658</v>
      </c>
      <c r="F129" s="191" t="s">
        <v>659</v>
      </c>
      <c r="G129" s="192" t="s">
        <v>653</v>
      </c>
      <c r="H129" s="193">
        <v>1</v>
      </c>
      <c r="I129" s="194"/>
      <c r="J129" s="194"/>
      <c r="K129" s="195">
        <f>ROUND(P129*H129,2)</f>
        <v>0</v>
      </c>
      <c r="L129" s="191" t="s">
        <v>140</v>
      </c>
      <c r="M129" s="39"/>
      <c r="N129" s="196" t="s">
        <v>1</v>
      </c>
      <c r="O129" s="197" t="s">
        <v>39</v>
      </c>
      <c r="P129" s="198">
        <f>I129+J129</f>
        <v>0</v>
      </c>
      <c r="Q129" s="198">
        <f>ROUND(I129*H129,2)</f>
        <v>0</v>
      </c>
      <c r="R129" s="198">
        <f>ROUND(J129*H129,2)</f>
        <v>0</v>
      </c>
      <c r="S129" s="71"/>
      <c r="T129" s="199">
        <f>S129*H129</f>
        <v>0</v>
      </c>
      <c r="U129" s="199">
        <v>0</v>
      </c>
      <c r="V129" s="199">
        <f>U129*H129</f>
        <v>0</v>
      </c>
      <c r="W129" s="199">
        <v>0</v>
      </c>
      <c r="X129" s="200">
        <f>W129*H129</f>
        <v>0</v>
      </c>
      <c r="Y129" s="34"/>
      <c r="Z129" s="34"/>
      <c r="AA129" s="34"/>
      <c r="AB129" s="34"/>
      <c r="AC129" s="34"/>
      <c r="AD129" s="34"/>
      <c r="AE129" s="34"/>
      <c r="AR129" s="201" t="s">
        <v>141</v>
      </c>
      <c r="AT129" s="201" t="s">
        <v>136</v>
      </c>
      <c r="AU129" s="201" t="s">
        <v>85</v>
      </c>
      <c r="AY129" s="17" t="s">
        <v>133</v>
      </c>
      <c r="BE129" s="202">
        <f>IF(O129="základní",K129,0)</f>
        <v>0</v>
      </c>
      <c r="BF129" s="202">
        <f>IF(O129="snížená",K129,0)</f>
        <v>0</v>
      </c>
      <c r="BG129" s="202">
        <f>IF(O129="zákl. přenesená",K129,0)</f>
        <v>0</v>
      </c>
      <c r="BH129" s="202">
        <f>IF(O129="sníž. přenesená",K129,0)</f>
        <v>0</v>
      </c>
      <c r="BI129" s="202">
        <f>IF(O129="nulová",K129,0)</f>
        <v>0</v>
      </c>
      <c r="BJ129" s="17" t="s">
        <v>83</v>
      </c>
      <c r="BK129" s="202">
        <f>ROUND(P129*H129,2)</f>
        <v>0</v>
      </c>
      <c r="BL129" s="17" t="s">
        <v>141</v>
      </c>
      <c r="BM129" s="201" t="s">
        <v>153</v>
      </c>
    </row>
    <row r="130" spans="1:65" s="2" customFormat="1" ht="11.25">
      <c r="A130" s="34"/>
      <c r="B130" s="35"/>
      <c r="C130" s="36"/>
      <c r="D130" s="203" t="s">
        <v>142</v>
      </c>
      <c r="E130" s="36"/>
      <c r="F130" s="204" t="s">
        <v>659</v>
      </c>
      <c r="G130" s="36"/>
      <c r="H130" s="36"/>
      <c r="I130" s="205"/>
      <c r="J130" s="205"/>
      <c r="K130" s="36"/>
      <c r="L130" s="36"/>
      <c r="M130" s="39"/>
      <c r="N130" s="206"/>
      <c r="O130" s="207"/>
      <c r="P130" s="71"/>
      <c r="Q130" s="71"/>
      <c r="R130" s="71"/>
      <c r="S130" s="71"/>
      <c r="T130" s="71"/>
      <c r="U130" s="71"/>
      <c r="V130" s="71"/>
      <c r="W130" s="71"/>
      <c r="X130" s="72"/>
      <c r="Y130" s="34"/>
      <c r="Z130" s="34"/>
      <c r="AA130" s="34"/>
      <c r="AB130" s="34"/>
      <c r="AC130" s="34"/>
      <c r="AD130" s="34"/>
      <c r="AE130" s="34"/>
      <c r="AT130" s="17" t="s">
        <v>142</v>
      </c>
      <c r="AU130" s="17" t="s">
        <v>85</v>
      </c>
    </row>
    <row r="131" spans="1:65" s="12" customFormat="1" ht="22.9" customHeight="1">
      <c r="B131" s="172"/>
      <c r="C131" s="173"/>
      <c r="D131" s="174" t="s">
        <v>75</v>
      </c>
      <c r="E131" s="187" t="s">
        <v>660</v>
      </c>
      <c r="F131" s="187" t="s">
        <v>661</v>
      </c>
      <c r="G131" s="173"/>
      <c r="H131" s="173"/>
      <c r="I131" s="176"/>
      <c r="J131" s="176"/>
      <c r="K131" s="188">
        <f>BK131</f>
        <v>0</v>
      </c>
      <c r="L131" s="173"/>
      <c r="M131" s="178"/>
      <c r="N131" s="179"/>
      <c r="O131" s="180"/>
      <c r="P131" s="180"/>
      <c r="Q131" s="181">
        <f>SUM(Q132:Q133)</f>
        <v>0</v>
      </c>
      <c r="R131" s="181">
        <f>SUM(R132:R133)</f>
        <v>0</v>
      </c>
      <c r="S131" s="180"/>
      <c r="T131" s="182">
        <f>SUM(T132:T133)</f>
        <v>0</v>
      </c>
      <c r="U131" s="180"/>
      <c r="V131" s="182">
        <f>SUM(V132:V133)</f>
        <v>0</v>
      </c>
      <c r="W131" s="180"/>
      <c r="X131" s="183">
        <f>SUM(X132:X133)</f>
        <v>0</v>
      </c>
      <c r="AR131" s="184" t="s">
        <v>157</v>
      </c>
      <c r="AT131" s="185" t="s">
        <v>75</v>
      </c>
      <c r="AU131" s="185" t="s">
        <v>83</v>
      </c>
      <c r="AY131" s="184" t="s">
        <v>133</v>
      </c>
      <c r="BK131" s="186">
        <f>SUM(BK132:BK133)</f>
        <v>0</v>
      </c>
    </row>
    <row r="132" spans="1:65" s="2" customFormat="1" ht="24.2" customHeight="1">
      <c r="A132" s="34"/>
      <c r="B132" s="35"/>
      <c r="C132" s="189" t="s">
        <v>141</v>
      </c>
      <c r="D132" s="189" t="s">
        <v>136</v>
      </c>
      <c r="E132" s="190" t="s">
        <v>662</v>
      </c>
      <c r="F132" s="191" t="s">
        <v>663</v>
      </c>
      <c r="G132" s="192" t="s">
        <v>653</v>
      </c>
      <c r="H132" s="193">
        <v>1</v>
      </c>
      <c r="I132" s="194"/>
      <c r="J132" s="194"/>
      <c r="K132" s="195">
        <f>ROUND(P132*H132,2)</f>
        <v>0</v>
      </c>
      <c r="L132" s="191" t="s">
        <v>140</v>
      </c>
      <c r="M132" s="39"/>
      <c r="N132" s="196" t="s">
        <v>1</v>
      </c>
      <c r="O132" s="197" t="s">
        <v>39</v>
      </c>
      <c r="P132" s="198">
        <f>I132+J132</f>
        <v>0</v>
      </c>
      <c r="Q132" s="198">
        <f>ROUND(I132*H132,2)</f>
        <v>0</v>
      </c>
      <c r="R132" s="198">
        <f>ROUND(J132*H132,2)</f>
        <v>0</v>
      </c>
      <c r="S132" s="71"/>
      <c r="T132" s="199">
        <f>S132*H132</f>
        <v>0</v>
      </c>
      <c r="U132" s="199">
        <v>0</v>
      </c>
      <c r="V132" s="199">
        <f>U132*H132</f>
        <v>0</v>
      </c>
      <c r="W132" s="199">
        <v>0</v>
      </c>
      <c r="X132" s="200">
        <f>W132*H132</f>
        <v>0</v>
      </c>
      <c r="Y132" s="34"/>
      <c r="Z132" s="34"/>
      <c r="AA132" s="34"/>
      <c r="AB132" s="34"/>
      <c r="AC132" s="34"/>
      <c r="AD132" s="34"/>
      <c r="AE132" s="34"/>
      <c r="AR132" s="201" t="s">
        <v>141</v>
      </c>
      <c r="AT132" s="201" t="s">
        <v>136</v>
      </c>
      <c r="AU132" s="201" t="s">
        <v>85</v>
      </c>
      <c r="AY132" s="17" t="s">
        <v>133</v>
      </c>
      <c r="BE132" s="202">
        <f>IF(O132="základní",K132,0)</f>
        <v>0</v>
      </c>
      <c r="BF132" s="202">
        <f>IF(O132="snížená",K132,0)</f>
        <v>0</v>
      </c>
      <c r="BG132" s="202">
        <f>IF(O132="zákl. přenesená",K132,0)</f>
        <v>0</v>
      </c>
      <c r="BH132" s="202">
        <f>IF(O132="sníž. přenesená",K132,0)</f>
        <v>0</v>
      </c>
      <c r="BI132" s="202">
        <f>IF(O132="nulová",K132,0)</f>
        <v>0</v>
      </c>
      <c r="BJ132" s="17" t="s">
        <v>83</v>
      </c>
      <c r="BK132" s="202">
        <f>ROUND(P132*H132,2)</f>
        <v>0</v>
      </c>
      <c r="BL132" s="17" t="s">
        <v>141</v>
      </c>
      <c r="BM132" s="201" t="s">
        <v>156</v>
      </c>
    </row>
    <row r="133" spans="1:65" s="2" customFormat="1" ht="11.25">
      <c r="A133" s="34"/>
      <c r="B133" s="35"/>
      <c r="C133" s="36"/>
      <c r="D133" s="203" t="s">
        <v>142</v>
      </c>
      <c r="E133" s="36"/>
      <c r="F133" s="204" t="s">
        <v>663</v>
      </c>
      <c r="G133" s="36"/>
      <c r="H133" s="36"/>
      <c r="I133" s="205"/>
      <c r="J133" s="205"/>
      <c r="K133" s="36"/>
      <c r="L133" s="36"/>
      <c r="M133" s="39"/>
      <c r="N133" s="206"/>
      <c r="O133" s="207"/>
      <c r="P133" s="71"/>
      <c r="Q133" s="71"/>
      <c r="R133" s="71"/>
      <c r="S133" s="71"/>
      <c r="T133" s="71"/>
      <c r="U133" s="71"/>
      <c r="V133" s="71"/>
      <c r="W133" s="71"/>
      <c r="X133" s="72"/>
      <c r="Y133" s="34"/>
      <c r="Z133" s="34"/>
      <c r="AA133" s="34"/>
      <c r="AB133" s="34"/>
      <c r="AC133" s="34"/>
      <c r="AD133" s="34"/>
      <c r="AE133" s="34"/>
      <c r="AT133" s="17" t="s">
        <v>142</v>
      </c>
      <c r="AU133" s="17" t="s">
        <v>85</v>
      </c>
    </row>
    <row r="134" spans="1:65" s="12" customFormat="1" ht="22.9" customHeight="1">
      <c r="B134" s="172"/>
      <c r="C134" s="173"/>
      <c r="D134" s="174" t="s">
        <v>75</v>
      </c>
      <c r="E134" s="187" t="s">
        <v>664</v>
      </c>
      <c r="F134" s="187" t="s">
        <v>665</v>
      </c>
      <c r="G134" s="173"/>
      <c r="H134" s="173"/>
      <c r="I134" s="176"/>
      <c r="J134" s="176"/>
      <c r="K134" s="188">
        <f>BK134</f>
        <v>0</v>
      </c>
      <c r="L134" s="173"/>
      <c r="M134" s="178"/>
      <c r="N134" s="179"/>
      <c r="O134" s="180"/>
      <c r="P134" s="180"/>
      <c r="Q134" s="181">
        <f>SUM(Q135:Q136)</f>
        <v>0</v>
      </c>
      <c r="R134" s="181">
        <f>SUM(R135:R136)</f>
        <v>0</v>
      </c>
      <c r="S134" s="180"/>
      <c r="T134" s="182">
        <f>SUM(T135:T136)</f>
        <v>0</v>
      </c>
      <c r="U134" s="180"/>
      <c r="V134" s="182">
        <f>SUM(V135:V136)</f>
        <v>0</v>
      </c>
      <c r="W134" s="180"/>
      <c r="X134" s="183">
        <f>SUM(X135:X136)</f>
        <v>0</v>
      </c>
      <c r="AR134" s="184" t="s">
        <v>157</v>
      </c>
      <c r="AT134" s="185" t="s">
        <v>75</v>
      </c>
      <c r="AU134" s="185" t="s">
        <v>83</v>
      </c>
      <c r="AY134" s="184" t="s">
        <v>133</v>
      </c>
      <c r="BK134" s="186">
        <f>SUM(BK135:BK136)</f>
        <v>0</v>
      </c>
    </row>
    <row r="135" spans="1:65" s="2" customFormat="1" ht="24.2" customHeight="1">
      <c r="A135" s="34"/>
      <c r="B135" s="35"/>
      <c r="C135" s="189" t="s">
        <v>157</v>
      </c>
      <c r="D135" s="189" t="s">
        <v>136</v>
      </c>
      <c r="E135" s="190" t="s">
        <v>666</v>
      </c>
      <c r="F135" s="191" t="s">
        <v>667</v>
      </c>
      <c r="G135" s="192" t="s">
        <v>653</v>
      </c>
      <c r="H135" s="193">
        <v>1</v>
      </c>
      <c r="I135" s="194"/>
      <c r="J135" s="194"/>
      <c r="K135" s="195">
        <f>ROUND(P135*H135,2)</f>
        <v>0</v>
      </c>
      <c r="L135" s="191" t="s">
        <v>140</v>
      </c>
      <c r="M135" s="39"/>
      <c r="N135" s="196" t="s">
        <v>1</v>
      </c>
      <c r="O135" s="197" t="s">
        <v>39</v>
      </c>
      <c r="P135" s="198">
        <f>I135+J135</f>
        <v>0</v>
      </c>
      <c r="Q135" s="198">
        <f>ROUND(I135*H135,2)</f>
        <v>0</v>
      </c>
      <c r="R135" s="198">
        <f>ROUND(J135*H135,2)</f>
        <v>0</v>
      </c>
      <c r="S135" s="71"/>
      <c r="T135" s="199">
        <f>S135*H135</f>
        <v>0</v>
      </c>
      <c r="U135" s="199">
        <v>0</v>
      </c>
      <c r="V135" s="199">
        <f>U135*H135</f>
        <v>0</v>
      </c>
      <c r="W135" s="199">
        <v>0</v>
      </c>
      <c r="X135" s="200">
        <f>W135*H135</f>
        <v>0</v>
      </c>
      <c r="Y135" s="34"/>
      <c r="Z135" s="34"/>
      <c r="AA135" s="34"/>
      <c r="AB135" s="34"/>
      <c r="AC135" s="34"/>
      <c r="AD135" s="34"/>
      <c r="AE135" s="34"/>
      <c r="AR135" s="201" t="s">
        <v>141</v>
      </c>
      <c r="AT135" s="201" t="s">
        <v>136</v>
      </c>
      <c r="AU135" s="201" t="s">
        <v>85</v>
      </c>
      <c r="AY135" s="17" t="s">
        <v>133</v>
      </c>
      <c r="BE135" s="202">
        <f>IF(O135="základní",K135,0)</f>
        <v>0</v>
      </c>
      <c r="BF135" s="202">
        <f>IF(O135="snížená",K135,0)</f>
        <v>0</v>
      </c>
      <c r="BG135" s="202">
        <f>IF(O135="zákl. přenesená",K135,0)</f>
        <v>0</v>
      </c>
      <c r="BH135" s="202">
        <f>IF(O135="sníž. přenesená",K135,0)</f>
        <v>0</v>
      </c>
      <c r="BI135" s="202">
        <f>IF(O135="nulová",K135,0)</f>
        <v>0</v>
      </c>
      <c r="BJ135" s="17" t="s">
        <v>83</v>
      </c>
      <c r="BK135" s="202">
        <f>ROUND(P135*H135,2)</f>
        <v>0</v>
      </c>
      <c r="BL135" s="17" t="s">
        <v>141</v>
      </c>
      <c r="BM135" s="201" t="s">
        <v>160</v>
      </c>
    </row>
    <row r="136" spans="1:65" s="2" customFormat="1" ht="11.25">
      <c r="A136" s="34"/>
      <c r="B136" s="35"/>
      <c r="C136" s="36"/>
      <c r="D136" s="203" t="s">
        <v>142</v>
      </c>
      <c r="E136" s="36"/>
      <c r="F136" s="204" t="s">
        <v>667</v>
      </c>
      <c r="G136" s="36"/>
      <c r="H136" s="36"/>
      <c r="I136" s="205"/>
      <c r="J136" s="205"/>
      <c r="K136" s="36"/>
      <c r="L136" s="36"/>
      <c r="M136" s="39"/>
      <c r="N136" s="253"/>
      <c r="O136" s="254"/>
      <c r="P136" s="255"/>
      <c r="Q136" s="255"/>
      <c r="R136" s="255"/>
      <c r="S136" s="255"/>
      <c r="T136" s="255"/>
      <c r="U136" s="255"/>
      <c r="V136" s="255"/>
      <c r="W136" s="255"/>
      <c r="X136" s="256"/>
      <c r="Y136" s="34"/>
      <c r="Z136" s="34"/>
      <c r="AA136" s="34"/>
      <c r="AB136" s="34"/>
      <c r="AC136" s="34"/>
      <c r="AD136" s="34"/>
      <c r="AE136" s="34"/>
      <c r="AT136" s="17" t="s">
        <v>142</v>
      </c>
      <c r="AU136" s="17" t="s">
        <v>85</v>
      </c>
    </row>
    <row r="137" spans="1:65" s="2" customFormat="1" ht="6.95" customHeight="1">
      <c r="A137" s="34"/>
      <c r="B137" s="54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39"/>
      <c r="N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</sheetData>
  <sheetProtection algorithmName="SHA-512" hashValue="1O2ipEu89N/Je2XFRfJXTzkv5iWzfOXTEPjppodSruXVJR2b2ue2cvJqerYv4o6qCzXPJRuPu7fxBe5YhLLP1Q==" saltValue="fRc3CDp1B5NqU8Nxbval0nh455hS7hTNY5Eyullwx1fRF7JPlXJxGoDTFtLssoTwkaZa8zm3rdmnjN81KmT7nQ==" spinCount="100000" sheet="1" objects="1" scenarios="1" formatColumns="0" formatRows="0" autoFilter="0"/>
  <autoFilter ref="C120:L136"/>
  <mergeCells count="9">
    <mergeCell ref="E87:H87"/>
    <mergeCell ref="E111:H111"/>
    <mergeCell ref="E113:H113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D1 - REKONSTRUKCE HLAVNÍ...</vt:lpstr>
      <vt:lpstr>VRN - VEDLEJŠÍ ROZPOČTOVÉ...</vt:lpstr>
      <vt:lpstr>'D1 - REKONSTRUKCE HLAVNÍ...'!Názvy_tisku</vt:lpstr>
      <vt:lpstr>'Rekapitulace stavby'!Názvy_tisku</vt:lpstr>
      <vt:lpstr>'VRN - VEDLEJŠÍ ROZPOČTOVÉ...'!Názvy_tisku</vt:lpstr>
      <vt:lpstr>'D1 - REKONSTRUKCE HLAVNÍ...'!Oblast_tisku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REK-KLAPALEK2\klapalekp</dc:creator>
  <cp:lastModifiedBy>hajekf</cp:lastModifiedBy>
  <dcterms:created xsi:type="dcterms:W3CDTF">2025-05-26T12:51:42Z</dcterms:created>
  <dcterms:modified xsi:type="dcterms:W3CDTF">2025-05-29T09:26:38Z</dcterms:modified>
</cp:coreProperties>
</file>