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/>
  </bookViews>
  <sheets>
    <sheet name="Rekapitulace stavby" sheetId="1" r:id="rId1"/>
    <sheet name="SO 00 - VRN" sheetId="2" r:id="rId2"/>
    <sheet name="SO01.1 - Demontáže a bour..." sheetId="3" r:id="rId3"/>
    <sheet name="SO01.2 - Nové konstrukce ..." sheetId="4" r:id="rId4"/>
    <sheet name="SO01.3 - Nové konstrukce ..." sheetId="5" r:id="rId5"/>
    <sheet name="1. - NN-silnoproud" sheetId="6" r:id="rId6"/>
    <sheet name="2. - SLB- slaboproud" sheetId="7" r:id="rId7"/>
    <sheet name="3. - EPS" sheetId="8" r:id="rId8"/>
    <sheet name="4. - MaR" sheetId="9" r:id="rId9"/>
    <sheet name="SO 03.1 - Prostor laborat..." sheetId="10" r:id="rId10"/>
    <sheet name="SO 03.2 - Laboratorní dig..." sheetId="11" r:id="rId11"/>
    <sheet name="SO 03.3 - Laboratorní dig..." sheetId="12" r:id="rId12"/>
    <sheet name="SO 03.4 - Spodní skříňky ..." sheetId="13" r:id="rId13"/>
    <sheet name="SO 03.5 - Skříně s tlakov..." sheetId="14" r:id="rId14"/>
    <sheet name="SO 03.6 - Odsávací ramena" sheetId="15" r:id="rId15"/>
    <sheet name="SO 03.7 - Odvod vzduchu o..." sheetId="16" r:id="rId16"/>
    <sheet name="SO 03.8 - Klimatizace v k..." sheetId="17" r:id="rId17"/>
    <sheet name="SO 03.9 - Klimatizace tec..." sheetId="18" r:id="rId18"/>
    <sheet name="SO 03.10 - Klimatizace ka..." sheetId="19" r:id="rId19"/>
    <sheet name="SO 03.11 - Montážní mater..." sheetId="20" r:id="rId20"/>
    <sheet name="SO 04.1 - Kanalizace" sheetId="21" r:id="rId21"/>
    <sheet name="SO 04.2 - Vodoinstalace" sheetId="22" r:id="rId22"/>
    <sheet name="SO 05 - Ústřední vytápění" sheetId="23" r:id="rId23"/>
    <sheet name="SO 06 - Technické plyny" sheetId="24" r:id="rId24"/>
    <sheet name="SO 07.1 - Místnost č.1.09a" sheetId="25" r:id="rId25"/>
    <sheet name="SO 07.2 - Místnost č.1.09b" sheetId="26" r:id="rId26"/>
    <sheet name="SO 07.3 - Místnost č.1.09c" sheetId="27" r:id="rId27"/>
    <sheet name="SO 07.4 - Místnost č.1.09d" sheetId="28" r:id="rId28"/>
    <sheet name="SO 07.5 - Místnost č.1.10" sheetId="29" r:id="rId29"/>
    <sheet name="SO 07.6 - Místnost č.1.11" sheetId="30" r:id="rId30"/>
    <sheet name="SO 07.7 - Místnost č.1.12" sheetId="31" r:id="rId31"/>
    <sheet name="SO 07.8 - Místnost č.1.13" sheetId="32" r:id="rId32"/>
    <sheet name="SO 07.9 - Místnost č.1.15" sheetId="33" r:id="rId33"/>
    <sheet name="SO 07.10 - Místnost č.1.16" sheetId="34" r:id="rId34"/>
    <sheet name="SO 07.11 - Místnost č.1.18" sheetId="35" r:id="rId35"/>
    <sheet name="SO 07.12 - Místnost č.1.22" sheetId="36" r:id="rId36"/>
    <sheet name="SO 07.13 - Ostatní, montá..." sheetId="37" r:id="rId37"/>
    <sheet name="Pokyny pro vyplnění" sheetId="38" r:id="rId38"/>
  </sheets>
  <definedNames>
    <definedName name="_xlnm.Print_Area" localSheetId="0">'Rekapitulace stavby'!$D$4:$AO$36,'Rekapitulace stavby'!$C$42:$AQ$96</definedName>
    <definedName name="_xlnm.Print_Titles" localSheetId="0">'Rekapitulace stavby'!$52:$52</definedName>
    <definedName name="_xlnm._FilterDatabase" localSheetId="1" hidden="1">'SO 00 - VRN'!$C$85:$K$161</definedName>
    <definedName name="_xlnm.Print_Area" localSheetId="1">'SO 00 - VRN'!$C$4:$J$39,'SO 00 - VRN'!$C$45:$J$67,'SO 00 - VRN'!$C$73:$K$161</definedName>
    <definedName name="_xlnm.Print_Titles" localSheetId="1">'SO 00 - VRN'!$85:$85</definedName>
    <definedName name="_xlnm._FilterDatabase" localSheetId="2" hidden="1">'SO01.1 - Demontáže a bour...'!$C$99:$K$429</definedName>
    <definedName name="_xlnm.Print_Area" localSheetId="2">'SO01.1 - Demontáže a bour...'!$C$4:$J$41,'SO01.1 - Demontáže a bour...'!$C$47:$J$79,'SO01.1 - Demontáže a bour...'!$C$85:$K$429</definedName>
    <definedName name="_xlnm.Print_Titles" localSheetId="2">'SO01.1 - Demontáže a bour...'!$99:$99</definedName>
    <definedName name="_xlnm._FilterDatabase" localSheetId="3" hidden="1">'SO01.2 - Nové konstrukce ...'!$C$96:$K$647</definedName>
    <definedName name="_xlnm.Print_Area" localSheetId="3">'SO01.2 - Nové konstrukce ...'!$C$4:$J$41,'SO01.2 - Nové konstrukce ...'!$C$47:$J$76,'SO01.2 - Nové konstrukce ...'!$C$82:$K$647</definedName>
    <definedName name="_xlnm.Print_Titles" localSheetId="3">'SO01.2 - Nové konstrukce ...'!$96:$96</definedName>
    <definedName name="_xlnm._FilterDatabase" localSheetId="4" hidden="1">'SO01.3 - Nové konstrukce ...'!$C$91:$K$211</definedName>
    <definedName name="_xlnm.Print_Area" localSheetId="4">'SO01.3 - Nové konstrukce ...'!$C$4:$J$41,'SO01.3 - Nové konstrukce ...'!$C$47:$J$71,'SO01.3 - Nové konstrukce ...'!$C$77:$K$211</definedName>
    <definedName name="_xlnm.Print_Titles" localSheetId="4">'SO01.3 - Nové konstrukce ...'!$91:$91</definedName>
    <definedName name="_xlnm._FilterDatabase" localSheetId="5" hidden="1">'1. - NN-silnoproud'!$C$96:$K$186</definedName>
    <definedName name="_xlnm.Print_Area" localSheetId="5">'1. - NN-silnoproud'!$C$4:$J$41,'1. - NN-silnoproud'!$C$47:$J$76,'1. - NN-silnoproud'!$C$82:$K$186</definedName>
    <definedName name="_xlnm.Print_Titles" localSheetId="5">'1. - NN-silnoproud'!$96:$96</definedName>
    <definedName name="_xlnm._FilterDatabase" localSheetId="6" hidden="1">'2. - SLB- slaboproud'!$C$93:$K$155</definedName>
    <definedName name="_xlnm.Print_Area" localSheetId="6">'2. - SLB- slaboproud'!$C$4:$J$41,'2. - SLB- slaboproud'!$C$47:$J$73,'2. - SLB- slaboproud'!$C$79:$K$155</definedName>
    <definedName name="_xlnm.Print_Titles" localSheetId="6">'2. - SLB- slaboproud'!$93:$93</definedName>
    <definedName name="_xlnm._FilterDatabase" localSheetId="7" hidden="1">'3. - EPS'!$C$91:$K$117</definedName>
    <definedName name="_xlnm.Print_Area" localSheetId="7">'3. - EPS'!$C$4:$J$41,'3. - EPS'!$C$47:$J$71,'3. - EPS'!$C$77:$K$117</definedName>
    <definedName name="_xlnm.Print_Titles" localSheetId="7">'3. - EPS'!$91:$91</definedName>
    <definedName name="_xlnm._FilterDatabase" localSheetId="8" hidden="1">'4. - MaR'!$C$97:$K$196</definedName>
    <definedName name="_xlnm.Print_Area" localSheetId="8">'4. - MaR'!$C$4:$J$41,'4. - MaR'!$C$47:$J$77,'4. - MaR'!$C$83:$K$196</definedName>
    <definedName name="_xlnm.Print_Titles" localSheetId="8">'4. - MaR'!$97:$97</definedName>
    <definedName name="_xlnm._FilterDatabase" localSheetId="9" hidden="1">'SO 03.1 - Prostor laborat...'!$C$85:$K$197</definedName>
    <definedName name="_xlnm.Print_Area" localSheetId="9">'SO 03.1 - Prostor laborat...'!$C$4:$J$41,'SO 03.1 - Prostor laborat...'!$C$47:$J$65,'SO 03.1 - Prostor laborat...'!$C$71:$K$197</definedName>
    <definedName name="_xlnm.Print_Titles" localSheetId="9">'SO 03.1 - Prostor laborat...'!$85:$85</definedName>
    <definedName name="_xlnm._FilterDatabase" localSheetId="10" hidden="1">'SO 03.2 - Laboratorní dig...'!$C$85:$K$155</definedName>
    <definedName name="_xlnm.Print_Area" localSheetId="10">'SO 03.2 - Laboratorní dig...'!$C$4:$J$41,'SO 03.2 - Laboratorní dig...'!$C$47:$J$65,'SO 03.2 - Laboratorní dig...'!$C$71:$K$155</definedName>
    <definedName name="_xlnm.Print_Titles" localSheetId="10">'SO 03.2 - Laboratorní dig...'!$85:$85</definedName>
    <definedName name="_xlnm._FilterDatabase" localSheetId="11" hidden="1">'SO 03.3 - Laboratorní dig...'!$C$85:$K$151</definedName>
    <definedName name="_xlnm.Print_Area" localSheetId="11">'SO 03.3 - Laboratorní dig...'!$C$4:$J$41,'SO 03.3 - Laboratorní dig...'!$C$47:$J$65,'SO 03.3 - Laboratorní dig...'!$C$71:$K$151</definedName>
    <definedName name="_xlnm.Print_Titles" localSheetId="11">'SO 03.3 - Laboratorní dig...'!$85:$85</definedName>
    <definedName name="_xlnm._FilterDatabase" localSheetId="12" hidden="1">'SO 03.4 - Spodní skříňky ...'!$C$85:$K$163</definedName>
    <definedName name="_xlnm.Print_Area" localSheetId="12">'SO 03.4 - Spodní skříňky ...'!$C$4:$J$41,'SO 03.4 - Spodní skříňky ...'!$C$47:$J$65,'SO 03.4 - Spodní skříňky ...'!$C$71:$K$163</definedName>
    <definedName name="_xlnm.Print_Titles" localSheetId="12">'SO 03.4 - Spodní skříňky ...'!$85:$85</definedName>
    <definedName name="_xlnm._FilterDatabase" localSheetId="13" hidden="1">'SO 03.5 - Skříně s tlakov...'!$C$85:$K$115</definedName>
    <definedName name="_xlnm.Print_Area" localSheetId="13">'SO 03.5 - Skříně s tlakov...'!$C$4:$J$41,'SO 03.5 - Skříně s tlakov...'!$C$47:$J$65,'SO 03.5 - Skříně s tlakov...'!$C$71:$K$115</definedName>
    <definedName name="_xlnm.Print_Titles" localSheetId="13">'SO 03.5 - Skříně s tlakov...'!$85:$85</definedName>
    <definedName name="_xlnm._FilterDatabase" localSheetId="14" hidden="1">'SO 03.6 - Odsávací ramena'!$C$85:$K$143</definedName>
    <definedName name="_xlnm.Print_Area" localSheetId="14">'SO 03.6 - Odsávací ramena'!$C$4:$J$41,'SO 03.6 - Odsávací ramena'!$C$47:$J$65,'SO 03.6 - Odsávací ramena'!$C$71:$K$143</definedName>
    <definedName name="_xlnm.Print_Titles" localSheetId="14">'SO 03.6 - Odsávací ramena'!$85:$85</definedName>
    <definedName name="_xlnm._FilterDatabase" localSheetId="15" hidden="1">'SO 03.7 - Odvod vzduchu o...'!$C$85:$K$191</definedName>
    <definedName name="_xlnm.Print_Area" localSheetId="15">'SO 03.7 - Odvod vzduchu o...'!$C$4:$J$41,'SO 03.7 - Odvod vzduchu o...'!$C$47:$J$65,'SO 03.7 - Odvod vzduchu o...'!$C$71:$K$191</definedName>
    <definedName name="_xlnm.Print_Titles" localSheetId="15">'SO 03.7 - Odvod vzduchu o...'!$85:$85</definedName>
    <definedName name="_xlnm._FilterDatabase" localSheetId="16" hidden="1">'SO 03.8 - Klimatizace v k...'!$C$85:$K$131</definedName>
    <definedName name="_xlnm.Print_Area" localSheetId="16">'SO 03.8 - Klimatizace v k...'!$C$4:$J$41,'SO 03.8 - Klimatizace v k...'!$C$47:$J$65,'SO 03.8 - Klimatizace v k...'!$C$71:$K$131</definedName>
    <definedName name="_xlnm.Print_Titles" localSheetId="16">'SO 03.8 - Klimatizace v k...'!$85:$85</definedName>
    <definedName name="_xlnm._FilterDatabase" localSheetId="17" hidden="1">'SO 03.9 - Klimatizace tec...'!$C$85:$K$99</definedName>
    <definedName name="_xlnm.Print_Area" localSheetId="17">'SO 03.9 - Klimatizace tec...'!$C$4:$J$41,'SO 03.9 - Klimatizace tec...'!$C$47:$J$65,'SO 03.9 - Klimatizace tec...'!$C$71:$K$99</definedName>
    <definedName name="_xlnm.Print_Titles" localSheetId="17">'SO 03.9 - Klimatizace tec...'!$85:$85</definedName>
    <definedName name="_xlnm._FilterDatabase" localSheetId="18" hidden="1">'SO 03.10 - Klimatizace ka...'!$C$85:$K$99</definedName>
    <definedName name="_xlnm.Print_Area" localSheetId="18">'SO 03.10 - Klimatizace ka...'!$C$4:$J$41,'SO 03.10 - Klimatizace ka...'!$C$47:$J$65,'SO 03.10 - Klimatizace ka...'!$C$71:$K$99</definedName>
    <definedName name="_xlnm.Print_Titles" localSheetId="18">'SO 03.10 - Klimatizace ka...'!$85:$85</definedName>
    <definedName name="_xlnm._FilterDatabase" localSheetId="19" hidden="1">'SO 03.11 - Montážní mater...'!$C$85:$K$107</definedName>
    <definedName name="_xlnm.Print_Area" localSheetId="19">'SO 03.11 - Montážní mater...'!$C$4:$J$41,'SO 03.11 - Montážní mater...'!$C$47:$J$65,'SO 03.11 - Montážní mater...'!$C$71:$K$107</definedName>
    <definedName name="_xlnm.Print_Titles" localSheetId="19">'SO 03.11 - Montážní mater...'!$85:$85</definedName>
    <definedName name="_xlnm._FilterDatabase" localSheetId="20" hidden="1">'SO 04.1 - Kanalizace'!$C$87:$K$119</definedName>
    <definedName name="_xlnm.Print_Area" localSheetId="20">'SO 04.1 - Kanalizace'!$C$4:$J$41,'SO 04.1 - Kanalizace'!$C$47:$J$67,'SO 04.1 - Kanalizace'!$C$73:$K$119</definedName>
    <definedName name="_xlnm.Print_Titles" localSheetId="20">'SO 04.1 - Kanalizace'!$87:$87</definedName>
    <definedName name="_xlnm._FilterDatabase" localSheetId="21" hidden="1">'SO 04.2 - Vodoinstalace'!$C$91:$K$173</definedName>
    <definedName name="_xlnm.Print_Area" localSheetId="21">'SO 04.2 - Vodoinstalace'!$C$4:$J$41,'SO 04.2 - Vodoinstalace'!$C$47:$J$71,'SO 04.2 - Vodoinstalace'!$C$77:$K$173</definedName>
    <definedName name="_xlnm.Print_Titles" localSheetId="21">'SO 04.2 - Vodoinstalace'!$91:$91</definedName>
    <definedName name="_xlnm._FilterDatabase" localSheetId="22" hidden="1">'SO 05 - Ústřední vytápění'!$C$82:$K$187</definedName>
    <definedName name="_xlnm.Print_Area" localSheetId="22">'SO 05 - Ústřední vytápění'!$C$4:$J$39,'SO 05 - Ústřední vytápění'!$C$45:$J$64,'SO 05 - Ústřední vytápění'!$C$70:$K$187</definedName>
    <definedName name="_xlnm.Print_Titles" localSheetId="22">'SO 05 - Ústřední vytápění'!$82:$82</definedName>
    <definedName name="_xlnm._FilterDatabase" localSheetId="23" hidden="1">'SO 06 - Technické plyny'!$C$85:$K$130</definedName>
    <definedName name="_xlnm.Print_Area" localSheetId="23">'SO 06 - Technické plyny'!$C$4:$J$39,'SO 06 - Technické plyny'!$C$45:$J$67,'SO 06 - Technické plyny'!$C$73:$K$130</definedName>
    <definedName name="_xlnm.Print_Titles" localSheetId="23">'SO 06 - Technické plyny'!$85:$85</definedName>
    <definedName name="_xlnm._FilterDatabase" localSheetId="24" hidden="1">'SO 07.1 - Místnost č.1.09a'!$C$85:$K$107</definedName>
    <definedName name="_xlnm.Print_Area" localSheetId="24">'SO 07.1 - Místnost č.1.09a'!$C$4:$J$41,'SO 07.1 - Místnost č.1.09a'!$C$47:$J$65,'SO 07.1 - Místnost č.1.09a'!$C$71:$K$107</definedName>
    <definedName name="_xlnm.Print_Titles" localSheetId="24">'SO 07.1 - Místnost č.1.09a'!$85:$85</definedName>
    <definedName name="_xlnm._FilterDatabase" localSheetId="25" hidden="1">'SO 07.2 - Místnost č.1.09b'!$C$85:$K$211</definedName>
    <definedName name="_xlnm.Print_Area" localSheetId="25">'SO 07.2 - Místnost č.1.09b'!$C$4:$J$41,'SO 07.2 - Místnost č.1.09b'!$C$47:$J$65,'SO 07.2 - Místnost č.1.09b'!$C$71:$K$211</definedName>
    <definedName name="_xlnm.Print_Titles" localSheetId="25">'SO 07.2 - Místnost č.1.09b'!$85:$85</definedName>
    <definedName name="_xlnm._FilterDatabase" localSheetId="26" hidden="1">'SO 07.3 - Místnost č.1.09c'!$C$85:$K$206</definedName>
    <definedName name="_xlnm.Print_Area" localSheetId="26">'SO 07.3 - Místnost č.1.09c'!$C$4:$J$41,'SO 07.3 - Místnost č.1.09c'!$C$47:$J$65,'SO 07.3 - Místnost č.1.09c'!$C$71:$K$206</definedName>
    <definedName name="_xlnm.Print_Titles" localSheetId="26">'SO 07.3 - Místnost č.1.09c'!$85:$85</definedName>
    <definedName name="_xlnm._FilterDatabase" localSheetId="27" hidden="1">'SO 07.4 - Místnost č.1.09d'!$C$85:$K$107</definedName>
    <definedName name="_xlnm.Print_Area" localSheetId="27">'SO 07.4 - Místnost č.1.09d'!$C$4:$J$41,'SO 07.4 - Místnost č.1.09d'!$C$47:$J$65,'SO 07.4 - Místnost č.1.09d'!$C$71:$K$107</definedName>
    <definedName name="_xlnm.Print_Titles" localSheetId="27">'SO 07.4 - Místnost č.1.09d'!$85:$85</definedName>
    <definedName name="_xlnm._FilterDatabase" localSheetId="28" hidden="1">'SO 07.5 - Místnost č.1.10'!$C$85:$K$99</definedName>
    <definedName name="_xlnm.Print_Area" localSheetId="28">'SO 07.5 - Místnost č.1.10'!$C$4:$J$41,'SO 07.5 - Místnost č.1.10'!$C$47:$J$65,'SO 07.5 - Místnost č.1.10'!$C$71:$K$99</definedName>
    <definedName name="_xlnm.Print_Titles" localSheetId="28">'SO 07.5 - Místnost č.1.10'!$85:$85</definedName>
    <definedName name="_xlnm._FilterDatabase" localSheetId="29" hidden="1">'SO 07.6 - Místnost č.1.11'!$C$85:$K$246</definedName>
    <definedName name="_xlnm.Print_Area" localSheetId="29">'SO 07.6 - Místnost č.1.11'!$C$4:$J$41,'SO 07.6 - Místnost č.1.11'!$C$47:$J$65,'SO 07.6 - Místnost č.1.11'!$C$71:$K$246</definedName>
    <definedName name="_xlnm.Print_Titles" localSheetId="29">'SO 07.6 - Místnost č.1.11'!$85:$85</definedName>
    <definedName name="_xlnm._FilterDatabase" localSheetId="30" hidden="1">'SO 07.7 - Místnost č.1.12'!$C$85:$K$119</definedName>
    <definedName name="_xlnm.Print_Area" localSheetId="30">'SO 07.7 - Místnost č.1.12'!$C$4:$J$41,'SO 07.7 - Místnost č.1.12'!$C$47:$J$65,'SO 07.7 - Místnost č.1.12'!$C$71:$K$119</definedName>
    <definedName name="_xlnm.Print_Titles" localSheetId="30">'SO 07.7 - Místnost č.1.12'!$85:$85</definedName>
    <definedName name="_xlnm._FilterDatabase" localSheetId="31" hidden="1">'SO 07.8 - Místnost č.1.13'!$C$85:$K$167</definedName>
    <definedName name="_xlnm.Print_Area" localSheetId="31">'SO 07.8 - Místnost č.1.13'!$C$4:$J$41,'SO 07.8 - Místnost č.1.13'!$C$47:$J$65,'SO 07.8 - Místnost č.1.13'!$C$71:$K$167</definedName>
    <definedName name="_xlnm.Print_Titles" localSheetId="31">'SO 07.8 - Místnost č.1.13'!$85:$85</definedName>
    <definedName name="_xlnm._FilterDatabase" localSheetId="32" hidden="1">'SO 07.9 - Místnost č.1.15'!$C$85:$K$119</definedName>
    <definedName name="_xlnm.Print_Area" localSheetId="32">'SO 07.9 - Místnost č.1.15'!$C$4:$J$41,'SO 07.9 - Místnost č.1.15'!$C$47:$J$65,'SO 07.9 - Místnost č.1.15'!$C$71:$K$119</definedName>
    <definedName name="_xlnm.Print_Titles" localSheetId="32">'SO 07.9 - Místnost č.1.15'!$85:$85</definedName>
    <definedName name="_xlnm._FilterDatabase" localSheetId="33" hidden="1">'SO 07.10 - Místnost č.1.16'!$C$85:$K$107</definedName>
    <definedName name="_xlnm.Print_Area" localSheetId="33">'SO 07.10 - Místnost č.1.16'!$C$4:$J$41,'SO 07.10 - Místnost č.1.16'!$C$47:$J$65,'SO 07.10 - Místnost č.1.16'!$C$71:$K$107</definedName>
    <definedName name="_xlnm.Print_Titles" localSheetId="33">'SO 07.10 - Místnost č.1.16'!$85:$85</definedName>
    <definedName name="_xlnm._FilterDatabase" localSheetId="34" hidden="1">'SO 07.11 - Místnost č.1.18'!$C$85:$K$95</definedName>
    <definedName name="_xlnm.Print_Area" localSheetId="34">'SO 07.11 - Místnost č.1.18'!$C$4:$J$41,'SO 07.11 - Místnost č.1.18'!$C$47:$J$65,'SO 07.11 - Místnost č.1.18'!$C$71:$K$95</definedName>
    <definedName name="_xlnm.Print_Titles" localSheetId="34">'SO 07.11 - Místnost č.1.18'!$85:$85</definedName>
    <definedName name="_xlnm._FilterDatabase" localSheetId="35" hidden="1">'SO 07.12 - Místnost č.1.22'!$C$85:$K$111</definedName>
    <definedName name="_xlnm.Print_Area" localSheetId="35">'SO 07.12 - Místnost č.1.22'!$C$4:$J$41,'SO 07.12 - Místnost č.1.22'!$C$47:$J$65,'SO 07.12 - Místnost č.1.22'!$C$71:$K$111</definedName>
    <definedName name="_xlnm.Print_Titles" localSheetId="35">'SO 07.12 - Místnost č.1.22'!$85:$85</definedName>
    <definedName name="_xlnm._FilterDatabase" localSheetId="36" hidden="1">'SO 07.13 - Ostatní, montá...'!$C$85:$K$98</definedName>
    <definedName name="_xlnm.Print_Area" localSheetId="36">'SO 07.13 - Ostatní, montá...'!$C$4:$J$41,'SO 07.13 - Ostatní, montá...'!$C$47:$J$65,'SO 07.13 - Ostatní, montá...'!$C$71:$K$98</definedName>
    <definedName name="_xlnm.Print_Titles" localSheetId="36">'SO 07.13 - Ostatní, montá...'!$85:$85</definedName>
    <definedName name="_xlnm.Print_Area" localSheetId="37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37" l="1" r="J39"/>
  <c r="J38"/>
  <c i="1" r="AY95"/>
  <c i="37" r="J37"/>
  <c i="1" r="AX95"/>
  <c i="37" r="BI95"/>
  <c r="BH95"/>
  <c r="BG95"/>
  <c r="BF95"/>
  <c r="T95"/>
  <c r="R95"/>
  <c r="P95"/>
  <c r="BI92"/>
  <c r="BH92"/>
  <c r="BG92"/>
  <c r="BF92"/>
  <c r="T92"/>
  <c r="R92"/>
  <c r="P92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83"/>
  <c r="J19"/>
  <c r="J14"/>
  <c r="J56"/>
  <c r="E7"/>
  <c r="E74"/>
  <c i="36" r="J39"/>
  <c r="J38"/>
  <c i="1" r="AY94"/>
  <c i="36" r="J37"/>
  <c i="1" r="AX94"/>
  <c i="36" r="BI108"/>
  <c r="BH108"/>
  <c r="BG108"/>
  <c r="BF108"/>
  <c r="T108"/>
  <c r="R108"/>
  <c r="P108"/>
  <c r="BI104"/>
  <c r="BH104"/>
  <c r="BG104"/>
  <c r="BF104"/>
  <c r="T104"/>
  <c r="R104"/>
  <c r="P104"/>
  <c r="BI100"/>
  <c r="BH100"/>
  <c r="BG100"/>
  <c r="BF100"/>
  <c r="T100"/>
  <c r="R100"/>
  <c r="P100"/>
  <c r="BI96"/>
  <c r="BH96"/>
  <c r="BG96"/>
  <c r="BF96"/>
  <c r="T96"/>
  <c r="R96"/>
  <c r="P96"/>
  <c r="BI92"/>
  <c r="BH92"/>
  <c r="BG92"/>
  <c r="BF92"/>
  <c r="T92"/>
  <c r="R92"/>
  <c r="P92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83"/>
  <c r="J19"/>
  <c r="J14"/>
  <c r="J80"/>
  <c r="E7"/>
  <c r="E74"/>
  <c i="35" r="J39"/>
  <c r="J38"/>
  <c i="1" r="AY93"/>
  <c i="35" r="J37"/>
  <c i="1" r="AX93"/>
  <c i="35" r="BI92"/>
  <c r="BH92"/>
  <c r="BG92"/>
  <c r="BF92"/>
  <c r="T92"/>
  <c r="R92"/>
  <c r="P92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83"/>
  <c r="J19"/>
  <c r="J14"/>
  <c r="J80"/>
  <c r="E7"/>
  <c r="E50"/>
  <c i="34" r="J39"/>
  <c r="J38"/>
  <c i="1" r="AY92"/>
  <c i="34" r="J37"/>
  <c i="1" r="AX92"/>
  <c i="34" r="BI104"/>
  <c r="BH104"/>
  <c r="BG104"/>
  <c r="BF104"/>
  <c r="T104"/>
  <c r="R104"/>
  <c r="P104"/>
  <c r="BI100"/>
  <c r="BH100"/>
  <c r="BG100"/>
  <c r="BF100"/>
  <c r="T100"/>
  <c r="R100"/>
  <c r="P100"/>
  <c r="BI96"/>
  <c r="BH96"/>
  <c r="BG96"/>
  <c r="BF96"/>
  <c r="T96"/>
  <c r="R96"/>
  <c r="P96"/>
  <c r="BI92"/>
  <c r="BH92"/>
  <c r="BG92"/>
  <c r="BF92"/>
  <c r="T92"/>
  <c r="R92"/>
  <c r="P92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83"/>
  <c r="J19"/>
  <c r="J14"/>
  <c r="J80"/>
  <c r="E7"/>
  <c r="E74"/>
  <c i="33" r="J39"/>
  <c r="J38"/>
  <c i="1" r="AY91"/>
  <c i="33" r="J37"/>
  <c i="1" r="AX91"/>
  <c i="33" r="BI116"/>
  <c r="BH116"/>
  <c r="BG116"/>
  <c r="BF116"/>
  <c r="T116"/>
  <c r="R116"/>
  <c r="P116"/>
  <c r="BI112"/>
  <c r="BH112"/>
  <c r="BG112"/>
  <c r="BF112"/>
  <c r="T112"/>
  <c r="R112"/>
  <c r="P112"/>
  <c r="BI108"/>
  <c r="BH108"/>
  <c r="BG108"/>
  <c r="BF108"/>
  <c r="T108"/>
  <c r="R108"/>
  <c r="P108"/>
  <c r="BI104"/>
  <c r="BH104"/>
  <c r="BG104"/>
  <c r="BF104"/>
  <c r="T104"/>
  <c r="R104"/>
  <c r="P104"/>
  <c r="BI100"/>
  <c r="BH100"/>
  <c r="BG100"/>
  <c r="BF100"/>
  <c r="T100"/>
  <c r="R100"/>
  <c r="P100"/>
  <c r="BI96"/>
  <c r="BH96"/>
  <c r="BG96"/>
  <c r="BF96"/>
  <c r="T96"/>
  <c r="R96"/>
  <c r="P96"/>
  <c r="BI92"/>
  <c r="BH92"/>
  <c r="BG92"/>
  <c r="BF92"/>
  <c r="T92"/>
  <c r="R92"/>
  <c r="P92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83"/>
  <c r="J19"/>
  <c r="J14"/>
  <c r="J80"/>
  <c r="E7"/>
  <c r="E74"/>
  <c i="32" r="J39"/>
  <c r="J38"/>
  <c i="1" r="AY90"/>
  <c i="32" r="J37"/>
  <c i="1" r="AX90"/>
  <c i="32" r="BI164"/>
  <c r="BH164"/>
  <c r="BG164"/>
  <c r="BF164"/>
  <c r="T164"/>
  <c r="R164"/>
  <c r="P164"/>
  <c r="BI160"/>
  <c r="BH160"/>
  <c r="BG160"/>
  <c r="BF160"/>
  <c r="T160"/>
  <c r="R160"/>
  <c r="P160"/>
  <c r="BI156"/>
  <c r="BH156"/>
  <c r="BG156"/>
  <c r="BF156"/>
  <c r="T156"/>
  <c r="R156"/>
  <c r="P156"/>
  <c r="BI152"/>
  <c r="BH152"/>
  <c r="BG152"/>
  <c r="BF152"/>
  <c r="T152"/>
  <c r="R152"/>
  <c r="P152"/>
  <c r="BI148"/>
  <c r="BH148"/>
  <c r="BG148"/>
  <c r="BF148"/>
  <c r="T148"/>
  <c r="R148"/>
  <c r="P148"/>
  <c r="BI144"/>
  <c r="BH144"/>
  <c r="BG144"/>
  <c r="BF144"/>
  <c r="T144"/>
  <c r="R144"/>
  <c r="P144"/>
  <c r="BI140"/>
  <c r="BH140"/>
  <c r="BG140"/>
  <c r="BF140"/>
  <c r="T140"/>
  <c r="R140"/>
  <c r="P140"/>
  <c r="BI136"/>
  <c r="BH136"/>
  <c r="BG136"/>
  <c r="BF136"/>
  <c r="T136"/>
  <c r="R136"/>
  <c r="P136"/>
  <c r="BI132"/>
  <c r="BH132"/>
  <c r="BG132"/>
  <c r="BF132"/>
  <c r="T132"/>
  <c r="R132"/>
  <c r="P132"/>
  <c r="BI128"/>
  <c r="BH128"/>
  <c r="BG128"/>
  <c r="BF128"/>
  <c r="T128"/>
  <c r="R128"/>
  <c r="P128"/>
  <c r="BI124"/>
  <c r="BH124"/>
  <c r="BG124"/>
  <c r="BF124"/>
  <c r="T124"/>
  <c r="R124"/>
  <c r="P124"/>
  <c r="BI120"/>
  <c r="BH120"/>
  <c r="BG120"/>
  <c r="BF120"/>
  <c r="T120"/>
  <c r="R120"/>
  <c r="P120"/>
  <c r="BI116"/>
  <c r="BH116"/>
  <c r="BG116"/>
  <c r="BF116"/>
  <c r="T116"/>
  <c r="R116"/>
  <c r="P116"/>
  <c r="BI112"/>
  <c r="BH112"/>
  <c r="BG112"/>
  <c r="BF112"/>
  <c r="T112"/>
  <c r="R112"/>
  <c r="P112"/>
  <c r="BI108"/>
  <c r="BH108"/>
  <c r="BG108"/>
  <c r="BF108"/>
  <c r="T108"/>
  <c r="R108"/>
  <c r="P108"/>
  <c r="BI104"/>
  <c r="BH104"/>
  <c r="BG104"/>
  <c r="BF104"/>
  <c r="T104"/>
  <c r="R104"/>
  <c r="P104"/>
  <c r="BI100"/>
  <c r="BH100"/>
  <c r="BG100"/>
  <c r="BF100"/>
  <c r="T100"/>
  <c r="R100"/>
  <c r="P100"/>
  <c r="BI96"/>
  <c r="BH96"/>
  <c r="BG96"/>
  <c r="BF96"/>
  <c r="T96"/>
  <c r="R96"/>
  <c r="P96"/>
  <c r="BI92"/>
  <c r="BH92"/>
  <c r="BG92"/>
  <c r="BF92"/>
  <c r="T92"/>
  <c r="R92"/>
  <c r="P92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83"/>
  <c r="J19"/>
  <c r="J14"/>
  <c r="J80"/>
  <c r="E7"/>
  <c r="E74"/>
  <c i="31" r="J39"/>
  <c r="J38"/>
  <c i="1" r="AY89"/>
  <c i="31" r="J37"/>
  <c i="1" r="AX89"/>
  <c i="31" r="BI116"/>
  <c r="BH116"/>
  <c r="BG116"/>
  <c r="BF116"/>
  <c r="T116"/>
  <c r="R116"/>
  <c r="P116"/>
  <c r="BI112"/>
  <c r="BH112"/>
  <c r="BG112"/>
  <c r="BF112"/>
  <c r="T112"/>
  <c r="R112"/>
  <c r="P112"/>
  <c r="BI108"/>
  <c r="BH108"/>
  <c r="BG108"/>
  <c r="BF108"/>
  <c r="T108"/>
  <c r="R108"/>
  <c r="P108"/>
  <c r="BI104"/>
  <c r="BH104"/>
  <c r="BG104"/>
  <c r="BF104"/>
  <c r="T104"/>
  <c r="R104"/>
  <c r="P104"/>
  <c r="BI100"/>
  <c r="BH100"/>
  <c r="BG100"/>
  <c r="BF100"/>
  <c r="T100"/>
  <c r="R100"/>
  <c r="P100"/>
  <c r="BI96"/>
  <c r="BH96"/>
  <c r="BG96"/>
  <c r="BF96"/>
  <c r="T96"/>
  <c r="R96"/>
  <c r="P96"/>
  <c r="BI92"/>
  <c r="BH92"/>
  <c r="BG92"/>
  <c r="BF92"/>
  <c r="T92"/>
  <c r="R92"/>
  <c r="P92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83"/>
  <c r="J19"/>
  <c r="J14"/>
  <c r="J80"/>
  <c r="E7"/>
  <c r="E50"/>
  <c i="30" r="J39"/>
  <c r="J38"/>
  <c i="1" r="AY88"/>
  <c i="30" r="J37"/>
  <c i="1" r="AX88"/>
  <c i="30" r="BI243"/>
  <c r="BH243"/>
  <c r="BG243"/>
  <c r="BF243"/>
  <c r="T243"/>
  <c r="R243"/>
  <c r="P243"/>
  <c r="BI239"/>
  <c r="BH239"/>
  <c r="BG239"/>
  <c r="BF239"/>
  <c r="T239"/>
  <c r="R239"/>
  <c r="P239"/>
  <c r="BI235"/>
  <c r="BH235"/>
  <c r="BG235"/>
  <c r="BF235"/>
  <c r="T235"/>
  <c r="R235"/>
  <c r="P235"/>
  <c r="BI231"/>
  <c r="BH231"/>
  <c r="BG231"/>
  <c r="BF231"/>
  <c r="T231"/>
  <c r="R231"/>
  <c r="P231"/>
  <c r="BI227"/>
  <c r="BH227"/>
  <c r="BG227"/>
  <c r="BF227"/>
  <c r="T227"/>
  <c r="R227"/>
  <c r="P227"/>
  <c r="BI223"/>
  <c r="BH223"/>
  <c r="BG223"/>
  <c r="BF223"/>
  <c r="T223"/>
  <c r="R223"/>
  <c r="P223"/>
  <c r="BI219"/>
  <c r="BH219"/>
  <c r="BG219"/>
  <c r="BF219"/>
  <c r="T219"/>
  <c r="R219"/>
  <c r="P219"/>
  <c r="BI215"/>
  <c r="BH215"/>
  <c r="BG215"/>
  <c r="BF215"/>
  <c r="T215"/>
  <c r="R215"/>
  <c r="P215"/>
  <c r="BI211"/>
  <c r="BH211"/>
  <c r="BG211"/>
  <c r="BF211"/>
  <c r="T211"/>
  <c r="R211"/>
  <c r="P211"/>
  <c r="BI207"/>
  <c r="BH207"/>
  <c r="BG207"/>
  <c r="BF207"/>
  <c r="T207"/>
  <c r="R207"/>
  <c r="P207"/>
  <c r="BI203"/>
  <c r="BH203"/>
  <c r="BG203"/>
  <c r="BF203"/>
  <c r="T203"/>
  <c r="R203"/>
  <c r="P203"/>
  <c r="BI199"/>
  <c r="BH199"/>
  <c r="BG199"/>
  <c r="BF199"/>
  <c r="T199"/>
  <c r="R199"/>
  <c r="P199"/>
  <c r="BI195"/>
  <c r="BH195"/>
  <c r="BG195"/>
  <c r="BF195"/>
  <c r="T195"/>
  <c r="R195"/>
  <c r="P195"/>
  <c r="BI191"/>
  <c r="BH191"/>
  <c r="BG191"/>
  <c r="BF191"/>
  <c r="T191"/>
  <c r="R191"/>
  <c r="P191"/>
  <c r="BI187"/>
  <c r="BH187"/>
  <c r="BG187"/>
  <c r="BF187"/>
  <c r="T187"/>
  <c r="R187"/>
  <c r="P187"/>
  <c r="BI183"/>
  <c r="BH183"/>
  <c r="BG183"/>
  <c r="BF183"/>
  <c r="T183"/>
  <c r="R183"/>
  <c r="P183"/>
  <c r="BI179"/>
  <c r="BH179"/>
  <c r="BG179"/>
  <c r="BF179"/>
  <c r="T179"/>
  <c r="R179"/>
  <c r="P179"/>
  <c r="BI175"/>
  <c r="BH175"/>
  <c r="BG175"/>
  <c r="BF175"/>
  <c r="T175"/>
  <c r="R175"/>
  <c r="P175"/>
  <c r="BI171"/>
  <c r="BH171"/>
  <c r="BG171"/>
  <c r="BF171"/>
  <c r="T171"/>
  <c r="R171"/>
  <c r="P171"/>
  <c r="BI167"/>
  <c r="BH167"/>
  <c r="BG167"/>
  <c r="BF167"/>
  <c r="T167"/>
  <c r="R167"/>
  <c r="P167"/>
  <c r="BI163"/>
  <c r="BH163"/>
  <c r="BG163"/>
  <c r="BF163"/>
  <c r="T163"/>
  <c r="R163"/>
  <c r="P163"/>
  <c r="BI159"/>
  <c r="BH159"/>
  <c r="BG159"/>
  <c r="BF159"/>
  <c r="T159"/>
  <c r="R159"/>
  <c r="P159"/>
  <c r="BI155"/>
  <c r="BH155"/>
  <c r="BG155"/>
  <c r="BF155"/>
  <c r="T155"/>
  <c r="R155"/>
  <c r="P155"/>
  <c r="BI151"/>
  <c r="BH151"/>
  <c r="BG151"/>
  <c r="BF151"/>
  <c r="T151"/>
  <c r="R151"/>
  <c r="P151"/>
  <c r="BI147"/>
  <c r="BH147"/>
  <c r="BG147"/>
  <c r="BF147"/>
  <c r="T147"/>
  <c r="R147"/>
  <c r="P147"/>
  <c r="BI143"/>
  <c r="BH143"/>
  <c r="BG143"/>
  <c r="BF143"/>
  <c r="T143"/>
  <c r="R143"/>
  <c r="P143"/>
  <c r="BI139"/>
  <c r="BH139"/>
  <c r="BG139"/>
  <c r="BF139"/>
  <c r="T139"/>
  <c r="R139"/>
  <c r="P139"/>
  <c r="BI135"/>
  <c r="BH135"/>
  <c r="BG135"/>
  <c r="BF135"/>
  <c r="T135"/>
  <c r="R135"/>
  <c r="P135"/>
  <c r="BI132"/>
  <c r="BH132"/>
  <c r="BG132"/>
  <c r="BF132"/>
  <c r="T132"/>
  <c r="R132"/>
  <c r="P132"/>
  <c r="BI128"/>
  <c r="BH128"/>
  <c r="BG128"/>
  <c r="BF128"/>
  <c r="T128"/>
  <c r="R128"/>
  <c r="P128"/>
  <c r="BI124"/>
  <c r="BH124"/>
  <c r="BG124"/>
  <c r="BF124"/>
  <c r="T124"/>
  <c r="R124"/>
  <c r="P124"/>
  <c r="BI120"/>
  <c r="BH120"/>
  <c r="BG120"/>
  <c r="BF120"/>
  <c r="T120"/>
  <c r="R120"/>
  <c r="P120"/>
  <c r="BI116"/>
  <c r="BH116"/>
  <c r="BG116"/>
  <c r="BF116"/>
  <c r="T116"/>
  <c r="R116"/>
  <c r="P116"/>
  <c r="BI112"/>
  <c r="BH112"/>
  <c r="BG112"/>
  <c r="BF112"/>
  <c r="T112"/>
  <c r="R112"/>
  <c r="P112"/>
  <c r="BI108"/>
  <c r="BH108"/>
  <c r="BG108"/>
  <c r="BF108"/>
  <c r="T108"/>
  <c r="R108"/>
  <c r="P108"/>
  <c r="BI104"/>
  <c r="BH104"/>
  <c r="BG104"/>
  <c r="BF104"/>
  <c r="T104"/>
  <c r="R104"/>
  <c r="P104"/>
  <c r="BI100"/>
  <c r="BH100"/>
  <c r="BG100"/>
  <c r="BF100"/>
  <c r="T100"/>
  <c r="R100"/>
  <c r="P100"/>
  <c r="BI96"/>
  <c r="BH96"/>
  <c r="BG96"/>
  <c r="BF96"/>
  <c r="T96"/>
  <c r="R96"/>
  <c r="P96"/>
  <c r="BI92"/>
  <c r="BH92"/>
  <c r="BG92"/>
  <c r="BF92"/>
  <c r="T92"/>
  <c r="R92"/>
  <c r="P92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59"/>
  <c r="J19"/>
  <c r="J14"/>
  <c r="J56"/>
  <c r="E7"/>
  <c r="E50"/>
  <c i="29" r="J39"/>
  <c r="J38"/>
  <c i="1" r="AY87"/>
  <c i="29" r="J37"/>
  <c i="1" r="AX87"/>
  <c i="29" r="BI96"/>
  <c r="BH96"/>
  <c r="BG96"/>
  <c r="BF96"/>
  <c r="T96"/>
  <c r="R96"/>
  <c r="P96"/>
  <c r="BI92"/>
  <c r="BH92"/>
  <c r="BG92"/>
  <c r="BF92"/>
  <c r="T92"/>
  <c r="R92"/>
  <c r="P92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59"/>
  <c r="J19"/>
  <c r="J14"/>
  <c r="J56"/>
  <c r="E7"/>
  <c r="E74"/>
  <c i="28" r="J39"/>
  <c r="J38"/>
  <c i="1" r="AY86"/>
  <c i="28" r="J37"/>
  <c i="1" r="AX86"/>
  <c i="28" r="BI104"/>
  <c r="BH104"/>
  <c r="BG104"/>
  <c r="BF104"/>
  <c r="T104"/>
  <c r="R104"/>
  <c r="P104"/>
  <c r="BI100"/>
  <c r="BH100"/>
  <c r="BG100"/>
  <c r="BF100"/>
  <c r="T100"/>
  <c r="R100"/>
  <c r="P100"/>
  <c r="BI96"/>
  <c r="BH96"/>
  <c r="BG96"/>
  <c r="BF96"/>
  <c r="T96"/>
  <c r="R96"/>
  <c r="P96"/>
  <c r="BI92"/>
  <c r="BH92"/>
  <c r="BG92"/>
  <c r="BF92"/>
  <c r="T92"/>
  <c r="R92"/>
  <c r="P92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83"/>
  <c r="J19"/>
  <c r="J14"/>
  <c r="J56"/>
  <c r="E7"/>
  <c r="E74"/>
  <c i="27" r="J39"/>
  <c r="J38"/>
  <c i="1" r="AY85"/>
  <c i="27" r="J37"/>
  <c i="1" r="AX85"/>
  <c i="27" r="BI203"/>
  <c r="BH203"/>
  <c r="BG203"/>
  <c r="BF203"/>
  <c r="T203"/>
  <c r="R203"/>
  <c r="P203"/>
  <c r="BI199"/>
  <c r="BH199"/>
  <c r="BG199"/>
  <c r="BF199"/>
  <c r="T199"/>
  <c r="R199"/>
  <c r="P199"/>
  <c r="BI195"/>
  <c r="BH195"/>
  <c r="BG195"/>
  <c r="BF195"/>
  <c r="T195"/>
  <c r="R195"/>
  <c r="P195"/>
  <c r="BI191"/>
  <c r="BH191"/>
  <c r="BG191"/>
  <c r="BF191"/>
  <c r="T191"/>
  <c r="R191"/>
  <c r="P191"/>
  <c r="BI187"/>
  <c r="BH187"/>
  <c r="BG187"/>
  <c r="BF187"/>
  <c r="T187"/>
  <c r="R187"/>
  <c r="P187"/>
  <c r="BI184"/>
  <c r="BH184"/>
  <c r="BG184"/>
  <c r="BF184"/>
  <c r="T184"/>
  <c r="R184"/>
  <c r="P184"/>
  <c r="BI180"/>
  <c r="BH180"/>
  <c r="BG180"/>
  <c r="BF180"/>
  <c r="T180"/>
  <c r="R180"/>
  <c r="P180"/>
  <c r="BI176"/>
  <c r="BH176"/>
  <c r="BG176"/>
  <c r="BF176"/>
  <c r="T176"/>
  <c r="R176"/>
  <c r="P176"/>
  <c r="BI172"/>
  <c r="BH172"/>
  <c r="BG172"/>
  <c r="BF172"/>
  <c r="T172"/>
  <c r="R172"/>
  <c r="P172"/>
  <c r="BI168"/>
  <c r="BH168"/>
  <c r="BG168"/>
  <c r="BF168"/>
  <c r="T168"/>
  <c r="R168"/>
  <c r="P168"/>
  <c r="BI164"/>
  <c r="BH164"/>
  <c r="BG164"/>
  <c r="BF164"/>
  <c r="T164"/>
  <c r="R164"/>
  <c r="P164"/>
  <c r="BI160"/>
  <c r="BH160"/>
  <c r="BG160"/>
  <c r="BF160"/>
  <c r="T160"/>
  <c r="R160"/>
  <c r="P160"/>
  <c r="BI156"/>
  <c r="BH156"/>
  <c r="BG156"/>
  <c r="BF156"/>
  <c r="T156"/>
  <c r="R156"/>
  <c r="P156"/>
  <c r="BI152"/>
  <c r="BH152"/>
  <c r="BG152"/>
  <c r="BF152"/>
  <c r="T152"/>
  <c r="R152"/>
  <c r="P152"/>
  <c r="BI148"/>
  <c r="BH148"/>
  <c r="BG148"/>
  <c r="BF148"/>
  <c r="T148"/>
  <c r="R148"/>
  <c r="P148"/>
  <c r="BI144"/>
  <c r="BH144"/>
  <c r="BG144"/>
  <c r="BF144"/>
  <c r="T144"/>
  <c r="R144"/>
  <c r="P144"/>
  <c r="BI140"/>
  <c r="BH140"/>
  <c r="BG140"/>
  <c r="BF140"/>
  <c r="T140"/>
  <c r="R140"/>
  <c r="P140"/>
  <c r="BI136"/>
  <c r="BH136"/>
  <c r="BG136"/>
  <c r="BF136"/>
  <c r="T136"/>
  <c r="R136"/>
  <c r="P136"/>
  <c r="BI132"/>
  <c r="BH132"/>
  <c r="BG132"/>
  <c r="BF132"/>
  <c r="T132"/>
  <c r="R132"/>
  <c r="P132"/>
  <c r="BI128"/>
  <c r="BH128"/>
  <c r="BG128"/>
  <c r="BF128"/>
  <c r="T128"/>
  <c r="R128"/>
  <c r="P128"/>
  <c r="BI124"/>
  <c r="BH124"/>
  <c r="BG124"/>
  <c r="BF124"/>
  <c r="T124"/>
  <c r="R124"/>
  <c r="P124"/>
  <c r="BI120"/>
  <c r="BH120"/>
  <c r="BG120"/>
  <c r="BF120"/>
  <c r="T120"/>
  <c r="R120"/>
  <c r="P120"/>
  <c r="BI116"/>
  <c r="BH116"/>
  <c r="BG116"/>
  <c r="BF116"/>
  <c r="T116"/>
  <c r="R116"/>
  <c r="P116"/>
  <c r="BI112"/>
  <c r="BH112"/>
  <c r="BG112"/>
  <c r="BF112"/>
  <c r="T112"/>
  <c r="R112"/>
  <c r="P112"/>
  <c r="BI108"/>
  <c r="BH108"/>
  <c r="BG108"/>
  <c r="BF108"/>
  <c r="T108"/>
  <c r="R108"/>
  <c r="P108"/>
  <c r="BI104"/>
  <c r="BH104"/>
  <c r="BG104"/>
  <c r="BF104"/>
  <c r="T104"/>
  <c r="R104"/>
  <c r="P104"/>
  <c r="BI100"/>
  <c r="BH100"/>
  <c r="BG100"/>
  <c r="BF100"/>
  <c r="T100"/>
  <c r="R100"/>
  <c r="P100"/>
  <c r="BI96"/>
  <c r="BH96"/>
  <c r="BG96"/>
  <c r="BF96"/>
  <c r="T96"/>
  <c r="R96"/>
  <c r="P96"/>
  <c r="BI92"/>
  <c r="BH92"/>
  <c r="BG92"/>
  <c r="BF92"/>
  <c r="T92"/>
  <c r="R92"/>
  <c r="P92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59"/>
  <c r="J19"/>
  <c r="J14"/>
  <c r="J80"/>
  <c r="E7"/>
  <c r="E74"/>
  <c i="26" r="J39"/>
  <c r="J38"/>
  <c i="1" r="AY84"/>
  <c i="26" r="J37"/>
  <c i="1" r="AX84"/>
  <c i="26" r="BI208"/>
  <c r="BH208"/>
  <c r="BG208"/>
  <c r="BF208"/>
  <c r="T208"/>
  <c r="R208"/>
  <c r="P208"/>
  <c r="BI204"/>
  <c r="BH204"/>
  <c r="BG204"/>
  <c r="BF204"/>
  <c r="T204"/>
  <c r="R204"/>
  <c r="P204"/>
  <c r="BI200"/>
  <c r="BH200"/>
  <c r="BG200"/>
  <c r="BF200"/>
  <c r="T200"/>
  <c r="R200"/>
  <c r="P200"/>
  <c r="BI196"/>
  <c r="BH196"/>
  <c r="BG196"/>
  <c r="BF196"/>
  <c r="T196"/>
  <c r="R196"/>
  <c r="P196"/>
  <c r="BI192"/>
  <c r="BH192"/>
  <c r="BG192"/>
  <c r="BF192"/>
  <c r="T192"/>
  <c r="R192"/>
  <c r="P192"/>
  <c r="BI188"/>
  <c r="BH188"/>
  <c r="BG188"/>
  <c r="BF188"/>
  <c r="T188"/>
  <c r="R188"/>
  <c r="P188"/>
  <c r="BI184"/>
  <c r="BH184"/>
  <c r="BG184"/>
  <c r="BF184"/>
  <c r="T184"/>
  <c r="R184"/>
  <c r="P184"/>
  <c r="BI180"/>
  <c r="BH180"/>
  <c r="BG180"/>
  <c r="BF180"/>
  <c r="T180"/>
  <c r="R180"/>
  <c r="P180"/>
  <c r="BI176"/>
  <c r="BH176"/>
  <c r="BG176"/>
  <c r="BF176"/>
  <c r="T176"/>
  <c r="R176"/>
  <c r="P176"/>
  <c r="BI172"/>
  <c r="BH172"/>
  <c r="BG172"/>
  <c r="BF172"/>
  <c r="T172"/>
  <c r="R172"/>
  <c r="P172"/>
  <c r="BI168"/>
  <c r="BH168"/>
  <c r="BG168"/>
  <c r="BF168"/>
  <c r="T168"/>
  <c r="R168"/>
  <c r="P168"/>
  <c r="BI164"/>
  <c r="BH164"/>
  <c r="BG164"/>
  <c r="BF164"/>
  <c r="T164"/>
  <c r="R164"/>
  <c r="P164"/>
  <c r="BI160"/>
  <c r="BH160"/>
  <c r="BG160"/>
  <c r="BF160"/>
  <c r="T160"/>
  <c r="R160"/>
  <c r="P160"/>
  <c r="BI156"/>
  <c r="BH156"/>
  <c r="BG156"/>
  <c r="BF156"/>
  <c r="T156"/>
  <c r="R156"/>
  <c r="P156"/>
  <c r="BI152"/>
  <c r="BH152"/>
  <c r="BG152"/>
  <c r="BF152"/>
  <c r="T152"/>
  <c r="R152"/>
  <c r="P152"/>
  <c r="BI148"/>
  <c r="BH148"/>
  <c r="BG148"/>
  <c r="BF148"/>
  <c r="T148"/>
  <c r="R148"/>
  <c r="P148"/>
  <c r="BI144"/>
  <c r="BH144"/>
  <c r="BG144"/>
  <c r="BF144"/>
  <c r="T144"/>
  <c r="R144"/>
  <c r="P144"/>
  <c r="BI140"/>
  <c r="BH140"/>
  <c r="BG140"/>
  <c r="BF140"/>
  <c r="T140"/>
  <c r="R140"/>
  <c r="P140"/>
  <c r="BI136"/>
  <c r="BH136"/>
  <c r="BG136"/>
  <c r="BF136"/>
  <c r="T136"/>
  <c r="R136"/>
  <c r="P136"/>
  <c r="BI132"/>
  <c r="BH132"/>
  <c r="BG132"/>
  <c r="BF132"/>
  <c r="T132"/>
  <c r="R132"/>
  <c r="P132"/>
  <c r="BI128"/>
  <c r="BH128"/>
  <c r="BG128"/>
  <c r="BF128"/>
  <c r="T128"/>
  <c r="R128"/>
  <c r="P128"/>
  <c r="BI124"/>
  <c r="BH124"/>
  <c r="BG124"/>
  <c r="BF124"/>
  <c r="T124"/>
  <c r="R124"/>
  <c r="P124"/>
  <c r="BI120"/>
  <c r="BH120"/>
  <c r="BG120"/>
  <c r="BF120"/>
  <c r="T120"/>
  <c r="R120"/>
  <c r="P120"/>
  <c r="BI116"/>
  <c r="BH116"/>
  <c r="BG116"/>
  <c r="BF116"/>
  <c r="T116"/>
  <c r="R116"/>
  <c r="P116"/>
  <c r="BI112"/>
  <c r="BH112"/>
  <c r="BG112"/>
  <c r="BF112"/>
  <c r="T112"/>
  <c r="R112"/>
  <c r="P112"/>
  <c r="BI108"/>
  <c r="BH108"/>
  <c r="BG108"/>
  <c r="BF108"/>
  <c r="T108"/>
  <c r="R108"/>
  <c r="P108"/>
  <c r="BI104"/>
  <c r="BH104"/>
  <c r="BG104"/>
  <c r="BF104"/>
  <c r="T104"/>
  <c r="R104"/>
  <c r="P104"/>
  <c r="BI100"/>
  <c r="BH100"/>
  <c r="BG100"/>
  <c r="BF100"/>
  <c r="T100"/>
  <c r="R100"/>
  <c r="P100"/>
  <c r="BI96"/>
  <c r="BH96"/>
  <c r="BG96"/>
  <c r="BF96"/>
  <c r="T96"/>
  <c r="R96"/>
  <c r="P96"/>
  <c r="BI92"/>
  <c r="BH92"/>
  <c r="BG92"/>
  <c r="BF92"/>
  <c r="T92"/>
  <c r="R92"/>
  <c r="P92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83"/>
  <c r="J19"/>
  <c r="J14"/>
  <c r="J56"/>
  <c r="E7"/>
  <c r="E74"/>
  <c i="25" r="J39"/>
  <c r="J38"/>
  <c i="1" r="AY83"/>
  <c i="25" r="J37"/>
  <c i="1" r="AX83"/>
  <c i="25" r="BI104"/>
  <c r="BH104"/>
  <c r="BG104"/>
  <c r="BF104"/>
  <c r="T104"/>
  <c r="R104"/>
  <c r="P104"/>
  <c r="BI100"/>
  <c r="BH100"/>
  <c r="BG100"/>
  <c r="BF100"/>
  <c r="T100"/>
  <c r="R100"/>
  <c r="P100"/>
  <c r="BI96"/>
  <c r="BH96"/>
  <c r="BG96"/>
  <c r="BF96"/>
  <c r="T96"/>
  <c r="R96"/>
  <c r="P96"/>
  <c r="BI92"/>
  <c r="BH92"/>
  <c r="BG92"/>
  <c r="BF92"/>
  <c r="T92"/>
  <c r="R92"/>
  <c r="P92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83"/>
  <c r="J19"/>
  <c r="J14"/>
  <c r="J56"/>
  <c r="E7"/>
  <c r="E50"/>
  <c i="24" r="J37"/>
  <c r="J36"/>
  <c i="1" r="AY81"/>
  <c i="24" r="J35"/>
  <c i="1" r="AX81"/>
  <c i="24" r="BI129"/>
  <c r="BH129"/>
  <c r="BG129"/>
  <c r="BF129"/>
  <c r="T129"/>
  <c r="T128"/>
  <c r="T127"/>
  <c r="R129"/>
  <c r="R128"/>
  <c r="R127"/>
  <c r="P129"/>
  <c r="P128"/>
  <c r="P127"/>
  <c r="BI125"/>
  <c r="BH125"/>
  <c r="BG125"/>
  <c r="BF125"/>
  <c r="T125"/>
  <c r="R125"/>
  <c r="P125"/>
  <c r="BI123"/>
  <c r="BH123"/>
  <c r="BG123"/>
  <c r="BF123"/>
  <c r="T123"/>
  <c r="R123"/>
  <c r="P123"/>
  <c r="BI118"/>
  <c r="BH118"/>
  <c r="BG118"/>
  <c r="BF118"/>
  <c r="T118"/>
  <c r="R118"/>
  <c r="P118"/>
  <c r="BI114"/>
  <c r="BH114"/>
  <c r="BG114"/>
  <c r="BF114"/>
  <c r="T114"/>
  <c r="R114"/>
  <c r="P114"/>
  <c r="BI112"/>
  <c r="BH112"/>
  <c r="BG112"/>
  <c r="BF112"/>
  <c r="T112"/>
  <c r="R112"/>
  <c r="P112"/>
  <c r="BI108"/>
  <c r="BH108"/>
  <c r="BG108"/>
  <c r="BF108"/>
  <c r="T108"/>
  <c r="R108"/>
  <c r="P108"/>
  <c r="BI106"/>
  <c r="BH106"/>
  <c r="BG106"/>
  <c r="BF106"/>
  <c r="T106"/>
  <c r="R106"/>
  <c r="P106"/>
  <c r="BI102"/>
  <c r="BH102"/>
  <c r="BG102"/>
  <c r="BF102"/>
  <c r="T102"/>
  <c r="R102"/>
  <c r="P102"/>
  <c r="BI98"/>
  <c r="BH98"/>
  <c r="BG98"/>
  <c r="BF98"/>
  <c r="T98"/>
  <c r="R98"/>
  <c r="P98"/>
  <c r="BI96"/>
  <c r="BH96"/>
  <c r="BG96"/>
  <c r="BF96"/>
  <c r="T96"/>
  <c r="R96"/>
  <c r="P96"/>
  <c r="BI93"/>
  <c r="BH93"/>
  <c r="BG93"/>
  <c r="BF93"/>
  <c r="T93"/>
  <c r="R93"/>
  <c r="P93"/>
  <c r="BI89"/>
  <c r="BH89"/>
  <c r="BG89"/>
  <c r="BF89"/>
  <c r="T89"/>
  <c r="R89"/>
  <c r="P89"/>
  <c r="J83"/>
  <c r="J82"/>
  <c r="F82"/>
  <c r="F80"/>
  <c r="E78"/>
  <c r="J55"/>
  <c r="J54"/>
  <c r="F54"/>
  <c r="F52"/>
  <c r="E50"/>
  <c r="J18"/>
  <c r="E18"/>
  <c r="F55"/>
  <c r="J17"/>
  <c r="J12"/>
  <c r="J80"/>
  <c r="E7"/>
  <c r="E76"/>
  <c i="23" r="J37"/>
  <c r="J36"/>
  <c i="1" r="AY80"/>
  <c i="23" r="J35"/>
  <c i="1" r="AX80"/>
  <c i="23" r="BI186"/>
  <c r="BH186"/>
  <c r="BG186"/>
  <c r="BF186"/>
  <c r="T186"/>
  <c r="R186"/>
  <c r="P186"/>
  <c r="BI184"/>
  <c r="BH184"/>
  <c r="BG184"/>
  <c r="BF184"/>
  <c r="T184"/>
  <c r="R184"/>
  <c r="P184"/>
  <c r="BI181"/>
  <c r="BH181"/>
  <c r="BG181"/>
  <c r="BF181"/>
  <c r="T181"/>
  <c r="R181"/>
  <c r="P181"/>
  <c r="BI179"/>
  <c r="BH179"/>
  <c r="BG179"/>
  <c r="BF179"/>
  <c r="T179"/>
  <c r="R179"/>
  <c r="P179"/>
  <c r="BI176"/>
  <c r="BH176"/>
  <c r="BG176"/>
  <c r="BF176"/>
  <c r="T176"/>
  <c r="R176"/>
  <c r="P176"/>
  <c r="BI174"/>
  <c r="BH174"/>
  <c r="BG174"/>
  <c r="BF174"/>
  <c r="T174"/>
  <c r="R174"/>
  <c r="P174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6"/>
  <c r="BH156"/>
  <c r="BG156"/>
  <c r="BF156"/>
  <c r="T156"/>
  <c r="R156"/>
  <c r="P156"/>
  <c r="BI153"/>
  <c r="BH153"/>
  <c r="BG153"/>
  <c r="BF153"/>
  <c r="T153"/>
  <c r="R153"/>
  <c r="P153"/>
  <c r="BI150"/>
  <c r="BH150"/>
  <c r="BG150"/>
  <c r="BF150"/>
  <c r="T150"/>
  <c r="R150"/>
  <c r="P150"/>
  <c r="BI148"/>
  <c r="BH148"/>
  <c r="BG148"/>
  <c r="BF148"/>
  <c r="T148"/>
  <c r="R148"/>
  <c r="P148"/>
  <c r="BI145"/>
  <c r="BH145"/>
  <c r="BG145"/>
  <c r="BF145"/>
  <c r="T145"/>
  <c r="R145"/>
  <c r="P145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5"/>
  <c r="BH135"/>
  <c r="BG135"/>
  <c r="BF135"/>
  <c r="T135"/>
  <c r="R135"/>
  <c r="P135"/>
  <c r="BI133"/>
  <c r="BH133"/>
  <c r="BG133"/>
  <c r="BF133"/>
  <c r="T133"/>
  <c r="R133"/>
  <c r="P133"/>
  <c r="BI129"/>
  <c r="BH129"/>
  <c r="BG129"/>
  <c r="BF129"/>
  <c r="T129"/>
  <c r="R129"/>
  <c r="P129"/>
  <c r="BI125"/>
  <c r="BH125"/>
  <c r="BG125"/>
  <c r="BF125"/>
  <c r="T125"/>
  <c r="R125"/>
  <c r="P125"/>
  <c r="BI121"/>
  <c r="BH121"/>
  <c r="BG121"/>
  <c r="BF121"/>
  <c r="T121"/>
  <c r="R121"/>
  <c r="P121"/>
  <c r="BI118"/>
  <c r="BH118"/>
  <c r="BG118"/>
  <c r="BF118"/>
  <c r="T118"/>
  <c r="R118"/>
  <c r="P118"/>
  <c r="BI116"/>
  <c r="BH116"/>
  <c r="BG116"/>
  <c r="BF116"/>
  <c r="T116"/>
  <c r="R116"/>
  <c r="P116"/>
  <c r="BI112"/>
  <c r="BH112"/>
  <c r="BG112"/>
  <c r="BF112"/>
  <c r="T112"/>
  <c r="R112"/>
  <c r="P112"/>
  <c r="BI109"/>
  <c r="BH109"/>
  <c r="BG109"/>
  <c r="BF109"/>
  <c r="T109"/>
  <c r="R109"/>
  <c r="P109"/>
  <c r="BI106"/>
  <c r="BH106"/>
  <c r="BG106"/>
  <c r="BF106"/>
  <c r="T106"/>
  <c r="R106"/>
  <c r="P106"/>
  <c r="BI103"/>
  <c r="BH103"/>
  <c r="BG103"/>
  <c r="BF103"/>
  <c r="T103"/>
  <c r="R103"/>
  <c r="P103"/>
  <c r="BI100"/>
  <c r="BH100"/>
  <c r="BG100"/>
  <c r="BF100"/>
  <c r="T100"/>
  <c r="R100"/>
  <c r="P100"/>
  <c r="BI98"/>
  <c r="BH98"/>
  <c r="BG98"/>
  <c r="BF98"/>
  <c r="T98"/>
  <c r="R98"/>
  <c r="P98"/>
  <c r="BI94"/>
  <c r="BH94"/>
  <c r="BG94"/>
  <c r="BF94"/>
  <c r="T94"/>
  <c r="R94"/>
  <c r="P94"/>
  <c r="BI90"/>
  <c r="BH90"/>
  <c r="BG90"/>
  <c r="BF90"/>
  <c r="T90"/>
  <c r="R90"/>
  <c r="P90"/>
  <c r="BI86"/>
  <c r="BH86"/>
  <c r="BG86"/>
  <c r="BF86"/>
  <c r="T86"/>
  <c r="R86"/>
  <c r="P86"/>
  <c r="J80"/>
  <c r="J79"/>
  <c r="F79"/>
  <c r="F77"/>
  <c r="E75"/>
  <c r="J55"/>
  <c r="J54"/>
  <c r="F54"/>
  <c r="F52"/>
  <c r="E50"/>
  <c r="J18"/>
  <c r="E18"/>
  <c r="F80"/>
  <c r="J17"/>
  <c r="J12"/>
  <c r="J77"/>
  <c r="E7"/>
  <c r="E73"/>
  <c i="22" r="J39"/>
  <c r="J38"/>
  <c i="1" r="AY79"/>
  <c i="22" r="J37"/>
  <c i="1" r="AX79"/>
  <c i="22" r="BI172"/>
  <c r="BH172"/>
  <c r="BG172"/>
  <c r="BF172"/>
  <c r="T172"/>
  <c r="R172"/>
  <c r="P172"/>
  <c r="BI170"/>
  <c r="BH170"/>
  <c r="BG170"/>
  <c r="BF170"/>
  <c r="T170"/>
  <c r="R170"/>
  <c r="P170"/>
  <c r="BI166"/>
  <c r="BH166"/>
  <c r="BG166"/>
  <c r="BF166"/>
  <c r="T166"/>
  <c r="R166"/>
  <c r="P166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1"/>
  <c r="BH151"/>
  <c r="BG151"/>
  <c r="BF151"/>
  <c r="T151"/>
  <c r="R151"/>
  <c r="P151"/>
  <c r="BI149"/>
  <c r="BH149"/>
  <c r="BG149"/>
  <c r="BF149"/>
  <c r="T149"/>
  <c r="R149"/>
  <c r="P149"/>
  <c r="BI146"/>
  <c r="BH146"/>
  <c r="BG146"/>
  <c r="BF146"/>
  <c r="T146"/>
  <c r="R146"/>
  <c r="P146"/>
  <c r="BI143"/>
  <c r="BH143"/>
  <c r="BG143"/>
  <c r="BF143"/>
  <c r="T143"/>
  <c r="R143"/>
  <c r="P143"/>
  <c r="BI141"/>
  <c r="BH141"/>
  <c r="BG141"/>
  <c r="BF141"/>
  <c r="T141"/>
  <c r="R141"/>
  <c r="P141"/>
  <c r="BI137"/>
  <c r="BH137"/>
  <c r="BG137"/>
  <c r="BF137"/>
  <c r="T137"/>
  <c r="R137"/>
  <c r="P137"/>
  <c r="BI135"/>
  <c r="BH135"/>
  <c r="BG135"/>
  <c r="BF135"/>
  <c r="T135"/>
  <c r="R135"/>
  <c r="P135"/>
  <c r="BI132"/>
  <c r="BH132"/>
  <c r="BG132"/>
  <c r="BF132"/>
  <c r="T132"/>
  <c r="R132"/>
  <c r="P132"/>
  <c r="BI129"/>
  <c r="BH129"/>
  <c r="BG129"/>
  <c r="BF129"/>
  <c r="T129"/>
  <c r="R129"/>
  <c r="P129"/>
  <c r="BI127"/>
  <c r="BH127"/>
  <c r="BG127"/>
  <c r="BF127"/>
  <c r="T127"/>
  <c r="R127"/>
  <c r="P127"/>
  <c r="BI122"/>
  <c r="BH122"/>
  <c r="BG122"/>
  <c r="BF122"/>
  <c r="T122"/>
  <c r="R122"/>
  <c r="P122"/>
  <c r="BI119"/>
  <c r="BH119"/>
  <c r="BG119"/>
  <c r="BF119"/>
  <c r="T119"/>
  <c r="R119"/>
  <c r="P119"/>
  <c r="BI116"/>
  <c r="BH116"/>
  <c r="BG116"/>
  <c r="BF116"/>
  <c r="T116"/>
  <c r="R116"/>
  <c r="P116"/>
  <c r="BI113"/>
  <c r="BH113"/>
  <c r="BG113"/>
  <c r="BF113"/>
  <c r="T113"/>
  <c r="R113"/>
  <c r="P113"/>
  <c r="BI111"/>
  <c r="BH111"/>
  <c r="BG111"/>
  <c r="BF111"/>
  <c r="T111"/>
  <c r="R111"/>
  <c r="P111"/>
  <c r="BI107"/>
  <c r="BH107"/>
  <c r="BG107"/>
  <c r="BF107"/>
  <c r="T107"/>
  <c r="R107"/>
  <c r="P107"/>
  <c r="BI103"/>
  <c r="BH103"/>
  <c r="BG103"/>
  <c r="BF103"/>
  <c r="T103"/>
  <c r="R103"/>
  <c r="P103"/>
  <c r="BI99"/>
  <c r="BH99"/>
  <c r="BG99"/>
  <c r="BF99"/>
  <c r="T99"/>
  <c r="R99"/>
  <c r="P99"/>
  <c r="BI95"/>
  <c r="BH95"/>
  <c r="BG95"/>
  <c r="BF95"/>
  <c r="T95"/>
  <c r="T94"/>
  <c r="T93"/>
  <c r="R95"/>
  <c r="R94"/>
  <c r="R93"/>
  <c r="P95"/>
  <c r="P94"/>
  <c r="P93"/>
  <c r="J89"/>
  <c r="J88"/>
  <c r="F88"/>
  <c r="F86"/>
  <c r="E84"/>
  <c r="J59"/>
  <c r="J58"/>
  <c r="F58"/>
  <c r="F56"/>
  <c r="E54"/>
  <c r="J20"/>
  <c r="E20"/>
  <c r="F59"/>
  <c r="J19"/>
  <c r="J14"/>
  <c r="J56"/>
  <c r="E7"/>
  <c r="E50"/>
  <c i="21" r="J39"/>
  <c r="J38"/>
  <c i="1" r="AY78"/>
  <c i="21" r="J37"/>
  <c i="1" r="AX78"/>
  <c i="21" r="BI118"/>
  <c r="BH118"/>
  <c r="BG118"/>
  <c r="BF118"/>
  <c r="T118"/>
  <c r="R118"/>
  <c r="P118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09"/>
  <c r="BH109"/>
  <c r="BG109"/>
  <c r="BF109"/>
  <c r="T109"/>
  <c r="R109"/>
  <c r="P109"/>
  <c r="BI107"/>
  <c r="BH107"/>
  <c r="BG107"/>
  <c r="BF107"/>
  <c r="T107"/>
  <c r="R107"/>
  <c r="P107"/>
  <c r="BI105"/>
  <c r="BH105"/>
  <c r="BG105"/>
  <c r="BF105"/>
  <c r="T105"/>
  <c r="R105"/>
  <c r="P105"/>
  <c r="BI103"/>
  <c r="BH103"/>
  <c r="BG103"/>
  <c r="BF103"/>
  <c r="T103"/>
  <c r="R103"/>
  <c r="P103"/>
  <c r="BI101"/>
  <c r="BH101"/>
  <c r="BG101"/>
  <c r="BF101"/>
  <c r="T101"/>
  <c r="R101"/>
  <c r="P101"/>
  <c r="BI99"/>
  <c r="BH99"/>
  <c r="BG99"/>
  <c r="BF99"/>
  <c r="T99"/>
  <c r="R99"/>
  <c r="P99"/>
  <c r="BI97"/>
  <c r="BH97"/>
  <c r="BG97"/>
  <c r="BF97"/>
  <c r="T97"/>
  <c r="R97"/>
  <c r="P97"/>
  <c r="BI95"/>
  <c r="BH95"/>
  <c r="BG95"/>
  <c r="BF95"/>
  <c r="T95"/>
  <c r="R95"/>
  <c r="P95"/>
  <c r="BI91"/>
  <c r="BH91"/>
  <c r="BG91"/>
  <c r="BF91"/>
  <c r="T91"/>
  <c r="R91"/>
  <c r="P91"/>
  <c r="J85"/>
  <c r="J84"/>
  <c r="F84"/>
  <c r="F82"/>
  <c r="E80"/>
  <c r="J59"/>
  <c r="J58"/>
  <c r="F58"/>
  <c r="F56"/>
  <c r="E54"/>
  <c r="J20"/>
  <c r="E20"/>
  <c r="F85"/>
  <c r="J19"/>
  <c r="J14"/>
  <c r="J82"/>
  <c r="E7"/>
  <c r="E76"/>
  <c i="20" r="J39"/>
  <c r="J38"/>
  <c i="1" r="AY76"/>
  <c i="20" r="J37"/>
  <c i="1" r="AX76"/>
  <c i="20" r="BI104"/>
  <c r="BH104"/>
  <c r="BG104"/>
  <c r="BF104"/>
  <c r="T104"/>
  <c r="R104"/>
  <c r="P104"/>
  <c r="BI100"/>
  <c r="BH100"/>
  <c r="BG100"/>
  <c r="BF100"/>
  <c r="T100"/>
  <c r="R100"/>
  <c r="P100"/>
  <c r="BI96"/>
  <c r="BH96"/>
  <c r="BG96"/>
  <c r="BF96"/>
  <c r="T96"/>
  <c r="R96"/>
  <c r="P96"/>
  <c r="BI92"/>
  <c r="BH92"/>
  <c r="BG92"/>
  <c r="BF92"/>
  <c r="T92"/>
  <c r="R92"/>
  <c r="P92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59"/>
  <c r="J19"/>
  <c r="J14"/>
  <c r="J80"/>
  <c r="E7"/>
  <c r="E74"/>
  <c i="19" r="J39"/>
  <c r="J38"/>
  <c i="1" r="AY75"/>
  <c i="19" r="J37"/>
  <c i="1" r="AX75"/>
  <c i="19" r="BI96"/>
  <c r="BH96"/>
  <c r="BG96"/>
  <c r="BF96"/>
  <c r="T96"/>
  <c r="R96"/>
  <c r="P96"/>
  <c r="BI92"/>
  <c r="BH92"/>
  <c r="BG92"/>
  <c r="BF92"/>
  <c r="T92"/>
  <c r="R92"/>
  <c r="P92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59"/>
  <c r="J19"/>
  <c r="J14"/>
  <c r="J80"/>
  <c r="E7"/>
  <c r="E74"/>
  <c i="18" r="J39"/>
  <c r="J38"/>
  <c i="1" r="AY74"/>
  <c i="18" r="J37"/>
  <c i="1" r="AX74"/>
  <c i="18" r="BI96"/>
  <c r="BH96"/>
  <c r="BG96"/>
  <c r="BF96"/>
  <c r="T96"/>
  <c r="R96"/>
  <c r="P96"/>
  <c r="BI92"/>
  <c r="BH92"/>
  <c r="BG92"/>
  <c r="BF92"/>
  <c r="T92"/>
  <c r="R92"/>
  <c r="P92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59"/>
  <c r="J19"/>
  <c r="J14"/>
  <c r="J80"/>
  <c r="E7"/>
  <c r="E74"/>
  <c i="17" r="J39"/>
  <c r="J38"/>
  <c i="1" r="AY73"/>
  <c i="17" r="J37"/>
  <c i="1" r="AX73"/>
  <c i="17" r="BI128"/>
  <c r="BH128"/>
  <c r="BG128"/>
  <c r="BF128"/>
  <c r="T128"/>
  <c r="R128"/>
  <c r="P128"/>
  <c r="BI124"/>
  <c r="BH124"/>
  <c r="BG124"/>
  <c r="BF124"/>
  <c r="T124"/>
  <c r="R124"/>
  <c r="P124"/>
  <c r="BI120"/>
  <c r="BH120"/>
  <c r="BG120"/>
  <c r="BF120"/>
  <c r="T120"/>
  <c r="R120"/>
  <c r="P120"/>
  <c r="BI116"/>
  <c r="BH116"/>
  <c r="BG116"/>
  <c r="BF116"/>
  <c r="T116"/>
  <c r="R116"/>
  <c r="P116"/>
  <c r="BI112"/>
  <c r="BH112"/>
  <c r="BG112"/>
  <c r="BF112"/>
  <c r="T112"/>
  <c r="R112"/>
  <c r="P112"/>
  <c r="BI108"/>
  <c r="BH108"/>
  <c r="BG108"/>
  <c r="BF108"/>
  <c r="T108"/>
  <c r="R108"/>
  <c r="P108"/>
  <c r="BI104"/>
  <c r="BH104"/>
  <c r="BG104"/>
  <c r="BF104"/>
  <c r="T104"/>
  <c r="R104"/>
  <c r="P104"/>
  <c r="BI100"/>
  <c r="BH100"/>
  <c r="BG100"/>
  <c r="BF100"/>
  <c r="T100"/>
  <c r="R100"/>
  <c r="P100"/>
  <c r="BI96"/>
  <c r="BH96"/>
  <c r="BG96"/>
  <c r="BF96"/>
  <c r="T96"/>
  <c r="R96"/>
  <c r="P96"/>
  <c r="BI92"/>
  <c r="BH92"/>
  <c r="BG92"/>
  <c r="BF92"/>
  <c r="T92"/>
  <c r="R92"/>
  <c r="P92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59"/>
  <c r="J19"/>
  <c r="J14"/>
  <c r="J80"/>
  <c r="E7"/>
  <c r="E74"/>
  <c i="16" r="J39"/>
  <c r="J38"/>
  <c i="1" r="AY72"/>
  <c i="16" r="J37"/>
  <c i="1" r="AX72"/>
  <c i="16" r="BI188"/>
  <c r="BH188"/>
  <c r="BG188"/>
  <c r="BF188"/>
  <c r="T188"/>
  <c r="R188"/>
  <c r="P188"/>
  <c r="BI184"/>
  <c r="BH184"/>
  <c r="BG184"/>
  <c r="BF184"/>
  <c r="T184"/>
  <c r="R184"/>
  <c r="P184"/>
  <c r="BI180"/>
  <c r="BH180"/>
  <c r="BG180"/>
  <c r="BF180"/>
  <c r="T180"/>
  <c r="R180"/>
  <c r="P180"/>
  <c r="BI176"/>
  <c r="BH176"/>
  <c r="BG176"/>
  <c r="BF176"/>
  <c r="T176"/>
  <c r="R176"/>
  <c r="P176"/>
  <c r="BI172"/>
  <c r="BH172"/>
  <c r="BG172"/>
  <c r="BF172"/>
  <c r="T172"/>
  <c r="R172"/>
  <c r="P172"/>
  <c r="BI168"/>
  <c r="BH168"/>
  <c r="BG168"/>
  <c r="BF168"/>
  <c r="T168"/>
  <c r="R168"/>
  <c r="P168"/>
  <c r="BI164"/>
  <c r="BH164"/>
  <c r="BG164"/>
  <c r="BF164"/>
  <c r="T164"/>
  <c r="R164"/>
  <c r="P164"/>
  <c r="BI160"/>
  <c r="BH160"/>
  <c r="BG160"/>
  <c r="BF160"/>
  <c r="T160"/>
  <c r="R160"/>
  <c r="P160"/>
  <c r="BI156"/>
  <c r="BH156"/>
  <c r="BG156"/>
  <c r="BF156"/>
  <c r="T156"/>
  <c r="R156"/>
  <c r="P156"/>
  <c r="BI152"/>
  <c r="BH152"/>
  <c r="BG152"/>
  <c r="BF152"/>
  <c r="T152"/>
  <c r="R152"/>
  <c r="P152"/>
  <c r="BI148"/>
  <c r="BH148"/>
  <c r="BG148"/>
  <c r="BF148"/>
  <c r="T148"/>
  <c r="R148"/>
  <c r="P148"/>
  <c r="BI144"/>
  <c r="BH144"/>
  <c r="BG144"/>
  <c r="BF144"/>
  <c r="T144"/>
  <c r="R144"/>
  <c r="P144"/>
  <c r="BI140"/>
  <c r="BH140"/>
  <c r="BG140"/>
  <c r="BF140"/>
  <c r="T140"/>
  <c r="R140"/>
  <c r="P140"/>
  <c r="BI136"/>
  <c r="BH136"/>
  <c r="BG136"/>
  <c r="BF136"/>
  <c r="T136"/>
  <c r="R136"/>
  <c r="P136"/>
  <c r="BI132"/>
  <c r="BH132"/>
  <c r="BG132"/>
  <c r="BF132"/>
  <c r="T132"/>
  <c r="R132"/>
  <c r="P132"/>
  <c r="BI128"/>
  <c r="BH128"/>
  <c r="BG128"/>
  <c r="BF128"/>
  <c r="T128"/>
  <c r="R128"/>
  <c r="P128"/>
  <c r="BI124"/>
  <c r="BH124"/>
  <c r="BG124"/>
  <c r="BF124"/>
  <c r="T124"/>
  <c r="R124"/>
  <c r="P124"/>
  <c r="BI120"/>
  <c r="BH120"/>
  <c r="BG120"/>
  <c r="BF120"/>
  <c r="T120"/>
  <c r="R120"/>
  <c r="P120"/>
  <c r="BI116"/>
  <c r="BH116"/>
  <c r="BG116"/>
  <c r="BF116"/>
  <c r="T116"/>
  <c r="R116"/>
  <c r="P116"/>
  <c r="BI112"/>
  <c r="BH112"/>
  <c r="BG112"/>
  <c r="BF112"/>
  <c r="T112"/>
  <c r="R112"/>
  <c r="P112"/>
  <c r="BI108"/>
  <c r="BH108"/>
  <c r="BG108"/>
  <c r="BF108"/>
  <c r="T108"/>
  <c r="R108"/>
  <c r="P108"/>
  <c r="BI104"/>
  <c r="BH104"/>
  <c r="BG104"/>
  <c r="BF104"/>
  <c r="T104"/>
  <c r="R104"/>
  <c r="P104"/>
  <c r="BI100"/>
  <c r="BH100"/>
  <c r="BG100"/>
  <c r="BF100"/>
  <c r="T100"/>
  <c r="R100"/>
  <c r="P100"/>
  <c r="BI96"/>
  <c r="BH96"/>
  <c r="BG96"/>
  <c r="BF96"/>
  <c r="T96"/>
  <c r="R96"/>
  <c r="P96"/>
  <c r="BI92"/>
  <c r="BH92"/>
  <c r="BG92"/>
  <c r="BF92"/>
  <c r="T92"/>
  <c r="R92"/>
  <c r="P92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83"/>
  <c r="J19"/>
  <c r="J14"/>
  <c r="J56"/>
  <c r="E7"/>
  <c r="E74"/>
  <c i="15" r="J39"/>
  <c r="J38"/>
  <c i="1" r="AY71"/>
  <c i="15" r="J37"/>
  <c i="1" r="AX71"/>
  <c i="15" r="BI140"/>
  <c r="BH140"/>
  <c r="BG140"/>
  <c r="BF140"/>
  <c r="T140"/>
  <c r="R140"/>
  <c r="P140"/>
  <c r="BI136"/>
  <c r="BH136"/>
  <c r="BG136"/>
  <c r="BF136"/>
  <c r="T136"/>
  <c r="R136"/>
  <c r="P136"/>
  <c r="BI132"/>
  <c r="BH132"/>
  <c r="BG132"/>
  <c r="BF132"/>
  <c r="T132"/>
  <c r="R132"/>
  <c r="P132"/>
  <c r="BI128"/>
  <c r="BH128"/>
  <c r="BG128"/>
  <c r="BF128"/>
  <c r="T128"/>
  <c r="R128"/>
  <c r="P128"/>
  <c r="BI124"/>
  <c r="BH124"/>
  <c r="BG124"/>
  <c r="BF124"/>
  <c r="T124"/>
  <c r="R124"/>
  <c r="P124"/>
  <c r="BI120"/>
  <c r="BH120"/>
  <c r="BG120"/>
  <c r="BF120"/>
  <c r="T120"/>
  <c r="R120"/>
  <c r="P120"/>
  <c r="BI116"/>
  <c r="BH116"/>
  <c r="BG116"/>
  <c r="BF116"/>
  <c r="T116"/>
  <c r="R116"/>
  <c r="P116"/>
  <c r="BI112"/>
  <c r="BH112"/>
  <c r="BG112"/>
  <c r="BF112"/>
  <c r="T112"/>
  <c r="R112"/>
  <c r="P112"/>
  <c r="BI108"/>
  <c r="BH108"/>
  <c r="BG108"/>
  <c r="BF108"/>
  <c r="T108"/>
  <c r="R108"/>
  <c r="P108"/>
  <c r="BI104"/>
  <c r="BH104"/>
  <c r="BG104"/>
  <c r="BF104"/>
  <c r="T104"/>
  <c r="R104"/>
  <c r="P104"/>
  <c r="BI100"/>
  <c r="BH100"/>
  <c r="BG100"/>
  <c r="BF100"/>
  <c r="T100"/>
  <c r="R100"/>
  <c r="P100"/>
  <c r="BI96"/>
  <c r="BH96"/>
  <c r="BG96"/>
  <c r="BF96"/>
  <c r="T96"/>
  <c r="R96"/>
  <c r="P96"/>
  <c r="BI92"/>
  <c r="BH92"/>
  <c r="BG92"/>
  <c r="BF92"/>
  <c r="T92"/>
  <c r="R92"/>
  <c r="P92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83"/>
  <c r="J19"/>
  <c r="J14"/>
  <c r="J80"/>
  <c r="E7"/>
  <c r="E74"/>
  <c i="14" r="J39"/>
  <c r="J38"/>
  <c i="1" r="AY70"/>
  <c i="14" r="J37"/>
  <c i="1" r="AX70"/>
  <c i="14" r="BI112"/>
  <c r="BH112"/>
  <c r="BG112"/>
  <c r="BF112"/>
  <c r="T112"/>
  <c r="R112"/>
  <c r="P112"/>
  <c r="BI108"/>
  <c r="BH108"/>
  <c r="BG108"/>
  <c r="BF108"/>
  <c r="T108"/>
  <c r="R108"/>
  <c r="P108"/>
  <c r="BI104"/>
  <c r="BH104"/>
  <c r="BG104"/>
  <c r="BF104"/>
  <c r="T104"/>
  <c r="R104"/>
  <c r="P104"/>
  <c r="BI100"/>
  <c r="BH100"/>
  <c r="BG100"/>
  <c r="BF100"/>
  <c r="T100"/>
  <c r="R100"/>
  <c r="P100"/>
  <c r="BI96"/>
  <c r="BH96"/>
  <c r="BG96"/>
  <c r="BF96"/>
  <c r="T96"/>
  <c r="R96"/>
  <c r="P96"/>
  <c r="BI92"/>
  <c r="BH92"/>
  <c r="BG92"/>
  <c r="BF92"/>
  <c r="T92"/>
  <c r="R92"/>
  <c r="P92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59"/>
  <c r="J19"/>
  <c r="J14"/>
  <c r="J80"/>
  <c r="E7"/>
  <c r="E50"/>
  <c i="13" r="J39"/>
  <c r="J38"/>
  <c i="1" r="AY69"/>
  <c i="13" r="J37"/>
  <c i="1" r="AX69"/>
  <c i="13" r="BI160"/>
  <c r="BH160"/>
  <c r="BG160"/>
  <c r="BF160"/>
  <c r="T160"/>
  <c r="R160"/>
  <c r="P160"/>
  <c r="BI156"/>
  <c r="BH156"/>
  <c r="BG156"/>
  <c r="BF156"/>
  <c r="T156"/>
  <c r="R156"/>
  <c r="P156"/>
  <c r="BI152"/>
  <c r="BH152"/>
  <c r="BG152"/>
  <c r="BF152"/>
  <c r="T152"/>
  <c r="R152"/>
  <c r="P152"/>
  <c r="BI148"/>
  <c r="BH148"/>
  <c r="BG148"/>
  <c r="BF148"/>
  <c r="T148"/>
  <c r="R148"/>
  <c r="P148"/>
  <c r="BI144"/>
  <c r="BH144"/>
  <c r="BG144"/>
  <c r="BF144"/>
  <c r="T144"/>
  <c r="R144"/>
  <c r="P144"/>
  <c r="BI140"/>
  <c r="BH140"/>
  <c r="BG140"/>
  <c r="BF140"/>
  <c r="T140"/>
  <c r="R140"/>
  <c r="P140"/>
  <c r="BI136"/>
  <c r="BH136"/>
  <c r="BG136"/>
  <c r="BF136"/>
  <c r="T136"/>
  <c r="R136"/>
  <c r="P136"/>
  <c r="BI132"/>
  <c r="BH132"/>
  <c r="BG132"/>
  <c r="BF132"/>
  <c r="T132"/>
  <c r="R132"/>
  <c r="P132"/>
  <c r="BI128"/>
  <c r="BH128"/>
  <c r="BG128"/>
  <c r="BF128"/>
  <c r="T128"/>
  <c r="R128"/>
  <c r="P128"/>
  <c r="BI124"/>
  <c r="BH124"/>
  <c r="BG124"/>
  <c r="BF124"/>
  <c r="T124"/>
  <c r="R124"/>
  <c r="P124"/>
  <c r="BI120"/>
  <c r="BH120"/>
  <c r="BG120"/>
  <c r="BF120"/>
  <c r="T120"/>
  <c r="R120"/>
  <c r="P120"/>
  <c r="BI116"/>
  <c r="BH116"/>
  <c r="BG116"/>
  <c r="BF116"/>
  <c r="T116"/>
  <c r="R116"/>
  <c r="P116"/>
  <c r="BI112"/>
  <c r="BH112"/>
  <c r="BG112"/>
  <c r="BF112"/>
  <c r="T112"/>
  <c r="R112"/>
  <c r="P112"/>
  <c r="BI108"/>
  <c r="BH108"/>
  <c r="BG108"/>
  <c r="BF108"/>
  <c r="T108"/>
  <c r="R108"/>
  <c r="P108"/>
  <c r="BI104"/>
  <c r="BH104"/>
  <c r="BG104"/>
  <c r="BF104"/>
  <c r="T104"/>
  <c r="R104"/>
  <c r="P104"/>
  <c r="BI100"/>
  <c r="BH100"/>
  <c r="BG100"/>
  <c r="BF100"/>
  <c r="T100"/>
  <c r="R100"/>
  <c r="P100"/>
  <c r="BI96"/>
  <c r="BH96"/>
  <c r="BG96"/>
  <c r="BF96"/>
  <c r="T96"/>
  <c r="R96"/>
  <c r="P96"/>
  <c r="BI92"/>
  <c r="BH92"/>
  <c r="BG92"/>
  <c r="BF92"/>
  <c r="T92"/>
  <c r="R92"/>
  <c r="P92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83"/>
  <c r="J19"/>
  <c r="J14"/>
  <c r="J80"/>
  <c r="E7"/>
  <c r="E50"/>
  <c i="12" r="J39"/>
  <c r="J38"/>
  <c i="1" r="AY68"/>
  <c i="12" r="J37"/>
  <c i="1" r="AX68"/>
  <c i="12" r="BI148"/>
  <c r="BH148"/>
  <c r="BG148"/>
  <c r="BF148"/>
  <c r="T148"/>
  <c r="R148"/>
  <c r="P148"/>
  <c r="BI144"/>
  <c r="BH144"/>
  <c r="BG144"/>
  <c r="BF144"/>
  <c r="T144"/>
  <c r="R144"/>
  <c r="P144"/>
  <c r="BI140"/>
  <c r="BH140"/>
  <c r="BG140"/>
  <c r="BF140"/>
  <c r="T140"/>
  <c r="R140"/>
  <c r="P140"/>
  <c r="BI136"/>
  <c r="BH136"/>
  <c r="BG136"/>
  <c r="BF136"/>
  <c r="T136"/>
  <c r="R136"/>
  <c r="P136"/>
  <c r="BI132"/>
  <c r="BH132"/>
  <c r="BG132"/>
  <c r="BF132"/>
  <c r="T132"/>
  <c r="R132"/>
  <c r="P132"/>
  <c r="BI128"/>
  <c r="BH128"/>
  <c r="BG128"/>
  <c r="BF128"/>
  <c r="T128"/>
  <c r="R128"/>
  <c r="P128"/>
  <c r="BI124"/>
  <c r="BH124"/>
  <c r="BG124"/>
  <c r="BF124"/>
  <c r="T124"/>
  <c r="R124"/>
  <c r="P124"/>
  <c r="BI120"/>
  <c r="BH120"/>
  <c r="BG120"/>
  <c r="BF120"/>
  <c r="T120"/>
  <c r="R120"/>
  <c r="P120"/>
  <c r="BI116"/>
  <c r="BH116"/>
  <c r="BG116"/>
  <c r="BF116"/>
  <c r="T116"/>
  <c r="R116"/>
  <c r="P116"/>
  <c r="BI112"/>
  <c r="BH112"/>
  <c r="BG112"/>
  <c r="BF112"/>
  <c r="T112"/>
  <c r="R112"/>
  <c r="P112"/>
  <c r="BI108"/>
  <c r="BH108"/>
  <c r="BG108"/>
  <c r="BF108"/>
  <c r="T108"/>
  <c r="R108"/>
  <c r="P108"/>
  <c r="BI104"/>
  <c r="BH104"/>
  <c r="BG104"/>
  <c r="BF104"/>
  <c r="T104"/>
  <c r="R104"/>
  <c r="P104"/>
  <c r="BI100"/>
  <c r="BH100"/>
  <c r="BG100"/>
  <c r="BF100"/>
  <c r="T100"/>
  <c r="R100"/>
  <c r="P100"/>
  <c r="BI96"/>
  <c r="BH96"/>
  <c r="BG96"/>
  <c r="BF96"/>
  <c r="T96"/>
  <c r="R96"/>
  <c r="P96"/>
  <c r="BI92"/>
  <c r="BH92"/>
  <c r="BG92"/>
  <c r="BF92"/>
  <c r="T92"/>
  <c r="R92"/>
  <c r="P92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83"/>
  <c r="J19"/>
  <c r="J14"/>
  <c r="J80"/>
  <c r="E7"/>
  <c r="E50"/>
  <c i="11" r="J39"/>
  <c r="J38"/>
  <c i="1" r="AY67"/>
  <c i="11" r="J37"/>
  <c i="1" r="AX67"/>
  <c i="11" r="BI152"/>
  <c r="BH152"/>
  <c r="BG152"/>
  <c r="BF152"/>
  <c r="T152"/>
  <c r="R152"/>
  <c r="P152"/>
  <c r="BI148"/>
  <c r="BH148"/>
  <c r="BG148"/>
  <c r="BF148"/>
  <c r="T148"/>
  <c r="R148"/>
  <c r="P148"/>
  <c r="BI144"/>
  <c r="BH144"/>
  <c r="BG144"/>
  <c r="BF144"/>
  <c r="T144"/>
  <c r="R144"/>
  <c r="P144"/>
  <c r="BI140"/>
  <c r="BH140"/>
  <c r="BG140"/>
  <c r="BF140"/>
  <c r="T140"/>
  <c r="R140"/>
  <c r="P140"/>
  <c r="BI136"/>
  <c r="BH136"/>
  <c r="BG136"/>
  <c r="BF136"/>
  <c r="T136"/>
  <c r="R136"/>
  <c r="P136"/>
  <c r="BI132"/>
  <c r="BH132"/>
  <c r="BG132"/>
  <c r="BF132"/>
  <c r="T132"/>
  <c r="R132"/>
  <c r="P132"/>
  <c r="BI128"/>
  <c r="BH128"/>
  <c r="BG128"/>
  <c r="BF128"/>
  <c r="T128"/>
  <c r="R128"/>
  <c r="P128"/>
  <c r="BI124"/>
  <c r="BH124"/>
  <c r="BG124"/>
  <c r="BF124"/>
  <c r="T124"/>
  <c r="R124"/>
  <c r="P124"/>
  <c r="BI120"/>
  <c r="BH120"/>
  <c r="BG120"/>
  <c r="BF120"/>
  <c r="T120"/>
  <c r="R120"/>
  <c r="P120"/>
  <c r="BI116"/>
  <c r="BH116"/>
  <c r="BG116"/>
  <c r="BF116"/>
  <c r="T116"/>
  <c r="R116"/>
  <c r="P116"/>
  <c r="BI112"/>
  <c r="BH112"/>
  <c r="BG112"/>
  <c r="BF112"/>
  <c r="T112"/>
  <c r="R112"/>
  <c r="P112"/>
  <c r="BI108"/>
  <c r="BH108"/>
  <c r="BG108"/>
  <c r="BF108"/>
  <c r="T108"/>
  <c r="R108"/>
  <c r="P108"/>
  <c r="BI104"/>
  <c r="BH104"/>
  <c r="BG104"/>
  <c r="BF104"/>
  <c r="T104"/>
  <c r="R104"/>
  <c r="P104"/>
  <c r="BI100"/>
  <c r="BH100"/>
  <c r="BG100"/>
  <c r="BF100"/>
  <c r="T100"/>
  <c r="R100"/>
  <c r="P100"/>
  <c r="BI96"/>
  <c r="BH96"/>
  <c r="BG96"/>
  <c r="BF96"/>
  <c r="T96"/>
  <c r="R96"/>
  <c r="P96"/>
  <c r="BI92"/>
  <c r="BH92"/>
  <c r="BG92"/>
  <c r="BF92"/>
  <c r="T92"/>
  <c r="R92"/>
  <c r="P92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59"/>
  <c r="J19"/>
  <c r="J14"/>
  <c r="J56"/>
  <c r="E7"/>
  <c r="E74"/>
  <c i="10" r="J39"/>
  <c r="J38"/>
  <c i="1" r="AY66"/>
  <c i="10" r="J37"/>
  <c i="1" r="AX66"/>
  <c i="10" r="BI196"/>
  <c r="BH196"/>
  <c r="BG196"/>
  <c r="BF196"/>
  <c r="T196"/>
  <c r="R196"/>
  <c r="P196"/>
  <c r="BI192"/>
  <c r="BH192"/>
  <c r="BG192"/>
  <c r="BF192"/>
  <c r="T192"/>
  <c r="R192"/>
  <c r="P192"/>
  <c r="BI188"/>
  <c r="BH188"/>
  <c r="BG188"/>
  <c r="BF188"/>
  <c r="T188"/>
  <c r="R188"/>
  <c r="P188"/>
  <c r="BI184"/>
  <c r="BH184"/>
  <c r="BG184"/>
  <c r="BF184"/>
  <c r="T184"/>
  <c r="R184"/>
  <c r="P184"/>
  <c r="BI180"/>
  <c r="BH180"/>
  <c r="BG180"/>
  <c r="BF180"/>
  <c r="T180"/>
  <c r="R180"/>
  <c r="P180"/>
  <c r="BI176"/>
  <c r="BH176"/>
  <c r="BG176"/>
  <c r="BF176"/>
  <c r="T176"/>
  <c r="R176"/>
  <c r="P176"/>
  <c r="BI172"/>
  <c r="BH172"/>
  <c r="BG172"/>
  <c r="BF172"/>
  <c r="T172"/>
  <c r="R172"/>
  <c r="P172"/>
  <c r="BI168"/>
  <c r="BH168"/>
  <c r="BG168"/>
  <c r="BF168"/>
  <c r="T168"/>
  <c r="R168"/>
  <c r="P168"/>
  <c r="BI164"/>
  <c r="BH164"/>
  <c r="BG164"/>
  <c r="BF164"/>
  <c r="T164"/>
  <c r="R164"/>
  <c r="P164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2"/>
  <c r="BH152"/>
  <c r="BG152"/>
  <c r="BF152"/>
  <c r="T152"/>
  <c r="R152"/>
  <c r="P152"/>
  <c r="BI148"/>
  <c r="BH148"/>
  <c r="BG148"/>
  <c r="BF148"/>
  <c r="T148"/>
  <c r="R148"/>
  <c r="P148"/>
  <c r="BI144"/>
  <c r="BH144"/>
  <c r="BG144"/>
  <c r="BF144"/>
  <c r="T144"/>
  <c r="R144"/>
  <c r="P144"/>
  <c r="BI140"/>
  <c r="BH140"/>
  <c r="BG140"/>
  <c r="BF140"/>
  <c r="T140"/>
  <c r="R140"/>
  <c r="P140"/>
  <c r="BI136"/>
  <c r="BH136"/>
  <c r="BG136"/>
  <c r="BF136"/>
  <c r="T136"/>
  <c r="R136"/>
  <c r="P136"/>
  <c r="BI132"/>
  <c r="BH132"/>
  <c r="BG132"/>
  <c r="BF132"/>
  <c r="T132"/>
  <c r="R132"/>
  <c r="P132"/>
  <c r="BI128"/>
  <c r="BH128"/>
  <c r="BG128"/>
  <c r="BF128"/>
  <c r="T128"/>
  <c r="R128"/>
  <c r="P128"/>
  <c r="BI124"/>
  <c r="BH124"/>
  <c r="BG124"/>
  <c r="BF124"/>
  <c r="T124"/>
  <c r="R124"/>
  <c r="P124"/>
  <c r="BI120"/>
  <c r="BH120"/>
  <c r="BG120"/>
  <c r="BF120"/>
  <c r="T120"/>
  <c r="R120"/>
  <c r="P120"/>
  <c r="BI116"/>
  <c r="BH116"/>
  <c r="BG116"/>
  <c r="BF116"/>
  <c r="T116"/>
  <c r="R116"/>
  <c r="P116"/>
  <c r="BI112"/>
  <c r="BH112"/>
  <c r="BG112"/>
  <c r="BF112"/>
  <c r="T112"/>
  <c r="R112"/>
  <c r="P112"/>
  <c r="BI108"/>
  <c r="BH108"/>
  <c r="BG108"/>
  <c r="BF108"/>
  <c r="T108"/>
  <c r="R108"/>
  <c r="P108"/>
  <c r="BI104"/>
  <c r="BH104"/>
  <c r="BG104"/>
  <c r="BF104"/>
  <c r="T104"/>
  <c r="R104"/>
  <c r="P104"/>
  <c r="BI100"/>
  <c r="BH100"/>
  <c r="BG100"/>
  <c r="BF100"/>
  <c r="T100"/>
  <c r="R100"/>
  <c r="P100"/>
  <c r="BI96"/>
  <c r="BH96"/>
  <c r="BG96"/>
  <c r="BF96"/>
  <c r="T96"/>
  <c r="R96"/>
  <c r="P96"/>
  <c r="BI92"/>
  <c r="BH92"/>
  <c r="BG92"/>
  <c r="BF92"/>
  <c r="T92"/>
  <c r="R92"/>
  <c r="P92"/>
  <c r="BI90"/>
  <c r="BH90"/>
  <c r="BG90"/>
  <c r="BF90"/>
  <c r="T90"/>
  <c r="R90"/>
  <c r="P90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59"/>
  <c r="J19"/>
  <c r="J14"/>
  <c r="J80"/>
  <c r="E7"/>
  <c r="E50"/>
  <c i="9" r="J39"/>
  <c r="J38"/>
  <c i="1" r="AY64"/>
  <c i="9" r="J37"/>
  <c i="1" r="AX64"/>
  <c i="9" r="BI196"/>
  <c r="BH196"/>
  <c r="BG196"/>
  <c r="BF196"/>
  <c r="T196"/>
  <c r="R196"/>
  <c r="P196"/>
  <c r="BI195"/>
  <c r="BH195"/>
  <c r="BG195"/>
  <c r="BF195"/>
  <c r="T195"/>
  <c r="R195"/>
  <c r="P195"/>
  <c r="BI193"/>
  <c r="BH193"/>
  <c r="BG193"/>
  <c r="BF193"/>
  <c r="T193"/>
  <c r="T192"/>
  <c r="R193"/>
  <c r="R192"/>
  <c r="P193"/>
  <c r="P192"/>
  <c r="BI191"/>
  <c r="BH191"/>
  <c r="BG191"/>
  <c r="BF191"/>
  <c r="T191"/>
  <c r="R191"/>
  <c r="P191"/>
  <c r="BI190"/>
  <c r="BH190"/>
  <c r="BG190"/>
  <c r="BF190"/>
  <c r="T190"/>
  <c r="R190"/>
  <c r="P190"/>
  <c r="BI188"/>
  <c r="BH188"/>
  <c r="BG188"/>
  <c r="BF188"/>
  <c r="T188"/>
  <c r="T187"/>
  <c r="R188"/>
  <c r="R187"/>
  <c r="P188"/>
  <c r="P187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3"/>
  <c r="BH173"/>
  <c r="BG173"/>
  <c r="BF173"/>
  <c r="T173"/>
  <c r="R173"/>
  <c r="P173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4"/>
  <c r="BH164"/>
  <c r="BG164"/>
  <c r="BF164"/>
  <c r="T164"/>
  <c r="R164"/>
  <c r="P164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4"/>
  <c r="BH124"/>
  <c r="BG124"/>
  <c r="BF124"/>
  <c r="T124"/>
  <c r="R124"/>
  <c r="P124"/>
  <c r="BI121"/>
  <c r="BH121"/>
  <c r="BG121"/>
  <c r="BF121"/>
  <c r="T121"/>
  <c r="R121"/>
  <c r="P121"/>
  <c r="BI119"/>
  <c r="BH119"/>
  <c r="BG119"/>
  <c r="BF119"/>
  <c r="T119"/>
  <c r="R119"/>
  <c r="P119"/>
  <c r="BI118"/>
  <c r="BH118"/>
  <c r="BG118"/>
  <c r="BF118"/>
  <c r="T118"/>
  <c r="R118"/>
  <c r="P118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09"/>
  <c r="BH109"/>
  <c r="BG109"/>
  <c r="BF109"/>
  <c r="T109"/>
  <c r="R109"/>
  <c r="P109"/>
  <c r="BI108"/>
  <c r="BH108"/>
  <c r="BG108"/>
  <c r="BF108"/>
  <c r="T108"/>
  <c r="R108"/>
  <c r="P108"/>
  <c r="BI106"/>
  <c r="BH106"/>
  <c r="BG106"/>
  <c r="BF106"/>
  <c r="T106"/>
  <c r="R106"/>
  <c r="P106"/>
  <c r="BI105"/>
  <c r="BH105"/>
  <c r="BG105"/>
  <c r="BF105"/>
  <c r="T105"/>
  <c r="R105"/>
  <c r="P105"/>
  <c r="BI101"/>
  <c r="BH101"/>
  <c r="BG101"/>
  <c r="BF101"/>
  <c r="T101"/>
  <c r="T100"/>
  <c r="T99"/>
  <c r="R101"/>
  <c r="R100"/>
  <c r="R99"/>
  <c r="P101"/>
  <c r="P100"/>
  <c r="P99"/>
  <c r="J95"/>
  <c r="J94"/>
  <c r="F94"/>
  <c r="F92"/>
  <c r="E90"/>
  <c r="J59"/>
  <c r="J58"/>
  <c r="F58"/>
  <c r="F56"/>
  <c r="E54"/>
  <c r="J20"/>
  <c r="E20"/>
  <c r="F59"/>
  <c r="J19"/>
  <c r="J14"/>
  <c r="J92"/>
  <c r="E7"/>
  <c r="E86"/>
  <c i="8" r="J39"/>
  <c r="J38"/>
  <c i="1" r="AY63"/>
  <c i="8" r="J37"/>
  <c i="1" r="AX63"/>
  <c i="8" r="BI117"/>
  <c r="BH117"/>
  <c r="BG117"/>
  <c r="BF117"/>
  <c r="T117"/>
  <c r="R117"/>
  <c r="P117"/>
  <c r="BI116"/>
  <c r="BH116"/>
  <c r="BG116"/>
  <c r="BF116"/>
  <c r="T116"/>
  <c r="R116"/>
  <c r="P116"/>
  <c r="BI114"/>
  <c r="BH114"/>
  <c r="BG114"/>
  <c r="BF114"/>
  <c r="T114"/>
  <c r="R114"/>
  <c r="P114"/>
  <c r="BI113"/>
  <c r="BH113"/>
  <c r="BG113"/>
  <c r="BF113"/>
  <c r="T113"/>
  <c r="R113"/>
  <c r="P113"/>
  <c r="BI111"/>
  <c r="BH111"/>
  <c r="BG111"/>
  <c r="BF111"/>
  <c r="T111"/>
  <c r="T110"/>
  <c r="R111"/>
  <c r="R110"/>
  <c r="P111"/>
  <c r="P110"/>
  <c r="BI107"/>
  <c r="BH107"/>
  <c r="BG107"/>
  <c r="BF107"/>
  <c r="T107"/>
  <c r="R107"/>
  <c r="P107"/>
  <c r="BI105"/>
  <c r="BH105"/>
  <c r="BG105"/>
  <c r="BF105"/>
  <c r="T105"/>
  <c r="R105"/>
  <c r="P105"/>
  <c r="BI103"/>
  <c r="BH103"/>
  <c r="BG103"/>
  <c r="BF103"/>
  <c r="T103"/>
  <c r="R103"/>
  <c r="P103"/>
  <c r="BI102"/>
  <c r="BH102"/>
  <c r="BG102"/>
  <c r="BF102"/>
  <c r="T102"/>
  <c r="R102"/>
  <c r="P102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4"/>
  <c r="BH94"/>
  <c r="BG94"/>
  <c r="BF94"/>
  <c r="T94"/>
  <c r="R94"/>
  <c r="P94"/>
  <c r="J89"/>
  <c r="J88"/>
  <c r="F88"/>
  <c r="F86"/>
  <c r="E84"/>
  <c r="J59"/>
  <c r="J58"/>
  <c r="F58"/>
  <c r="F56"/>
  <c r="E54"/>
  <c r="J20"/>
  <c r="E20"/>
  <c r="F89"/>
  <c r="J19"/>
  <c r="J14"/>
  <c r="J56"/>
  <c r="E7"/>
  <c r="E80"/>
  <c i="7" r="J39"/>
  <c r="J38"/>
  <c i="1" r="AY62"/>
  <c i="7" r="J37"/>
  <c i="1" r="AX62"/>
  <c i="7" r="BI155"/>
  <c r="BH155"/>
  <c r="BG155"/>
  <c r="BF155"/>
  <c r="T155"/>
  <c r="T154"/>
  <c r="R155"/>
  <c r="R154"/>
  <c r="P155"/>
  <c r="P154"/>
  <c r="BI153"/>
  <c r="BH153"/>
  <c r="BG153"/>
  <c r="BF153"/>
  <c r="T153"/>
  <c r="T152"/>
  <c r="R153"/>
  <c r="R152"/>
  <c r="P153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7"/>
  <c r="BH147"/>
  <c r="BG147"/>
  <c r="BF147"/>
  <c r="T147"/>
  <c r="R147"/>
  <c r="P147"/>
  <c r="BI146"/>
  <c r="BH146"/>
  <c r="BG146"/>
  <c r="BF146"/>
  <c r="T146"/>
  <c r="R146"/>
  <c r="P146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7"/>
  <c r="BH137"/>
  <c r="BG137"/>
  <c r="BF137"/>
  <c r="T137"/>
  <c r="R137"/>
  <c r="P137"/>
  <c r="BI134"/>
  <c r="BH134"/>
  <c r="BG134"/>
  <c r="BF134"/>
  <c r="T134"/>
  <c r="R134"/>
  <c r="P134"/>
  <c r="BI130"/>
  <c r="BH130"/>
  <c r="BG130"/>
  <c r="BF130"/>
  <c r="T130"/>
  <c r="R130"/>
  <c r="P130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1"/>
  <c r="BH111"/>
  <c r="BG111"/>
  <c r="BF111"/>
  <c r="T111"/>
  <c r="R111"/>
  <c r="P111"/>
  <c r="BI108"/>
  <c r="BH108"/>
  <c r="BG108"/>
  <c r="BF108"/>
  <c r="T108"/>
  <c r="R108"/>
  <c r="P108"/>
  <c r="BI105"/>
  <c r="BH105"/>
  <c r="BG105"/>
  <c r="BF105"/>
  <c r="T105"/>
  <c r="R105"/>
  <c r="P105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7"/>
  <c r="BH97"/>
  <c r="BG97"/>
  <c r="BF97"/>
  <c r="T97"/>
  <c r="R97"/>
  <c r="P97"/>
  <c r="J91"/>
  <c r="J90"/>
  <c r="F90"/>
  <c r="F88"/>
  <c r="E86"/>
  <c r="J59"/>
  <c r="J58"/>
  <c r="F58"/>
  <c r="F56"/>
  <c r="E54"/>
  <c r="J20"/>
  <c r="E20"/>
  <c r="F91"/>
  <c r="J19"/>
  <c r="J14"/>
  <c r="J88"/>
  <c r="E7"/>
  <c r="E50"/>
  <c i="6" r="J39"/>
  <c r="J38"/>
  <c i="1" r="AY61"/>
  <c i="6" r="J37"/>
  <c i="1" r="AX61"/>
  <c i="6" r="BI186"/>
  <c r="BH186"/>
  <c r="BG186"/>
  <c r="BF186"/>
  <c r="T186"/>
  <c r="T185"/>
  <c r="R186"/>
  <c r="R185"/>
  <c r="P186"/>
  <c r="P185"/>
  <c r="BI184"/>
  <c r="BH184"/>
  <c r="BG184"/>
  <c r="BF184"/>
  <c r="T184"/>
  <c r="T183"/>
  <c r="R184"/>
  <c r="R183"/>
  <c r="P184"/>
  <c r="P183"/>
  <c r="BI182"/>
  <c r="BH182"/>
  <c r="BG182"/>
  <c r="BF182"/>
  <c r="T182"/>
  <c r="R182"/>
  <c r="P182"/>
  <c r="BI181"/>
  <c r="BH181"/>
  <c r="BG181"/>
  <c r="BF181"/>
  <c r="T181"/>
  <c r="R181"/>
  <c r="P181"/>
  <c r="BI179"/>
  <c r="BH179"/>
  <c r="BG179"/>
  <c r="BF179"/>
  <c r="T179"/>
  <c r="R179"/>
  <c r="P179"/>
  <c r="BI178"/>
  <c r="BH178"/>
  <c r="BG178"/>
  <c r="BF178"/>
  <c r="T178"/>
  <c r="R178"/>
  <c r="P178"/>
  <c r="BI175"/>
  <c r="BH175"/>
  <c r="BG175"/>
  <c r="BF175"/>
  <c r="T175"/>
  <c r="T174"/>
  <c r="T173"/>
  <c r="R175"/>
  <c r="R174"/>
  <c r="R173"/>
  <c r="P175"/>
  <c r="P174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8"/>
  <c r="BH108"/>
  <c r="BG108"/>
  <c r="BF108"/>
  <c r="T108"/>
  <c r="R108"/>
  <c r="P108"/>
  <c r="BI107"/>
  <c r="BH107"/>
  <c r="BG107"/>
  <c r="BF107"/>
  <c r="T107"/>
  <c r="R107"/>
  <c r="P107"/>
  <c r="BI105"/>
  <c r="BH105"/>
  <c r="BG105"/>
  <c r="BF105"/>
  <c r="T105"/>
  <c r="R105"/>
  <c r="P105"/>
  <c r="BI104"/>
  <c r="BH104"/>
  <c r="BG104"/>
  <c r="BF104"/>
  <c r="T104"/>
  <c r="R104"/>
  <c r="P104"/>
  <c r="BI103"/>
  <c r="BH103"/>
  <c r="BG103"/>
  <c r="BF103"/>
  <c r="T103"/>
  <c r="R103"/>
  <c r="P103"/>
  <c r="BI102"/>
  <c r="BH102"/>
  <c r="BG102"/>
  <c r="BF102"/>
  <c r="T102"/>
  <c r="R102"/>
  <c r="P102"/>
  <c r="BI100"/>
  <c r="BH100"/>
  <c r="BG100"/>
  <c r="BF100"/>
  <c r="T100"/>
  <c r="T99"/>
  <c r="R100"/>
  <c r="R99"/>
  <c r="P100"/>
  <c r="P99"/>
  <c r="J94"/>
  <c r="J93"/>
  <c r="F93"/>
  <c r="F91"/>
  <c r="E89"/>
  <c r="J59"/>
  <c r="J58"/>
  <c r="F58"/>
  <c r="F56"/>
  <c r="E54"/>
  <c r="J20"/>
  <c r="E20"/>
  <c r="F94"/>
  <c r="J19"/>
  <c r="J14"/>
  <c r="J91"/>
  <c r="E7"/>
  <c r="E85"/>
  <c i="5" r="J39"/>
  <c r="J38"/>
  <c i="1" r="AY59"/>
  <c i="5" r="J37"/>
  <c i="1" r="AX59"/>
  <c i="5" r="BI208"/>
  <c r="BH208"/>
  <c r="BG208"/>
  <c r="BF208"/>
  <c r="T208"/>
  <c r="R208"/>
  <c r="P208"/>
  <c r="BI204"/>
  <c r="BH204"/>
  <c r="BG204"/>
  <c r="BF204"/>
  <c r="T204"/>
  <c r="R204"/>
  <c r="P204"/>
  <c r="BI200"/>
  <c r="BH200"/>
  <c r="BG200"/>
  <c r="BF200"/>
  <c r="T200"/>
  <c r="R200"/>
  <c r="P200"/>
  <c r="BI196"/>
  <c r="BH196"/>
  <c r="BG196"/>
  <c r="BF196"/>
  <c r="T196"/>
  <c r="R196"/>
  <c r="P196"/>
  <c r="BI191"/>
  <c r="BH191"/>
  <c r="BG191"/>
  <c r="BF191"/>
  <c r="T191"/>
  <c r="R191"/>
  <c r="P191"/>
  <c r="BI187"/>
  <c r="BH187"/>
  <c r="BG187"/>
  <c r="BF187"/>
  <c r="T187"/>
  <c r="R187"/>
  <c r="P187"/>
  <c r="BI183"/>
  <c r="BH183"/>
  <c r="BG183"/>
  <c r="BF183"/>
  <c r="T183"/>
  <c r="R183"/>
  <c r="P183"/>
  <c r="BI179"/>
  <c r="BH179"/>
  <c r="BG179"/>
  <c r="BF179"/>
  <c r="T179"/>
  <c r="R179"/>
  <c r="P179"/>
  <c r="BI175"/>
  <c r="BH175"/>
  <c r="BG175"/>
  <c r="BF175"/>
  <c r="T175"/>
  <c r="R175"/>
  <c r="P175"/>
  <c r="BI171"/>
  <c r="BH171"/>
  <c r="BG171"/>
  <c r="BF171"/>
  <c r="T171"/>
  <c r="R171"/>
  <c r="P171"/>
  <c r="BI167"/>
  <c r="BH167"/>
  <c r="BG167"/>
  <c r="BF167"/>
  <c r="T167"/>
  <c r="R167"/>
  <c r="P167"/>
  <c r="BI163"/>
  <c r="BH163"/>
  <c r="BG163"/>
  <c r="BF163"/>
  <c r="T163"/>
  <c r="R163"/>
  <c r="P163"/>
  <c r="BI159"/>
  <c r="BH159"/>
  <c r="BG159"/>
  <c r="BF159"/>
  <c r="T159"/>
  <c r="R159"/>
  <c r="P159"/>
  <c r="BI154"/>
  <c r="BH154"/>
  <c r="BG154"/>
  <c r="BF154"/>
  <c r="T154"/>
  <c r="R154"/>
  <c r="P154"/>
  <c r="BI149"/>
  <c r="BH149"/>
  <c r="BG149"/>
  <c r="BF149"/>
  <c r="T149"/>
  <c r="R149"/>
  <c r="P149"/>
  <c r="BI147"/>
  <c r="BH147"/>
  <c r="BG147"/>
  <c r="BF147"/>
  <c r="T147"/>
  <c r="R147"/>
  <c r="P147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7"/>
  <c r="BH137"/>
  <c r="BG137"/>
  <c r="BF137"/>
  <c r="T137"/>
  <c r="R137"/>
  <c r="P137"/>
  <c r="BI133"/>
  <c r="BH133"/>
  <c r="BG133"/>
  <c r="BF133"/>
  <c r="T133"/>
  <c r="T132"/>
  <c r="R133"/>
  <c r="R132"/>
  <c r="P133"/>
  <c r="P132"/>
  <c r="BI128"/>
  <c r="BH128"/>
  <c r="BG128"/>
  <c r="BF128"/>
  <c r="T128"/>
  <c r="R128"/>
  <c r="P128"/>
  <c r="BI124"/>
  <c r="BH124"/>
  <c r="BG124"/>
  <c r="BF124"/>
  <c r="T124"/>
  <c r="R124"/>
  <c r="P124"/>
  <c r="BI120"/>
  <c r="BH120"/>
  <c r="BG120"/>
  <c r="BF120"/>
  <c r="T120"/>
  <c r="R120"/>
  <c r="P120"/>
  <c r="BI116"/>
  <c r="BH116"/>
  <c r="BG116"/>
  <c r="BF116"/>
  <c r="T116"/>
  <c r="R116"/>
  <c r="P116"/>
  <c r="BI112"/>
  <c r="BH112"/>
  <c r="BG112"/>
  <c r="BF112"/>
  <c r="T112"/>
  <c r="R112"/>
  <c r="P112"/>
  <c r="BI110"/>
  <c r="BH110"/>
  <c r="BG110"/>
  <c r="BF110"/>
  <c r="T110"/>
  <c r="R110"/>
  <c r="P110"/>
  <c r="BI106"/>
  <c r="BH106"/>
  <c r="BG106"/>
  <c r="BF106"/>
  <c r="T106"/>
  <c r="R106"/>
  <c r="P106"/>
  <c r="BI100"/>
  <c r="BH100"/>
  <c r="BG100"/>
  <c r="BF100"/>
  <c r="T100"/>
  <c r="R100"/>
  <c r="P100"/>
  <c r="BI97"/>
  <c r="BH97"/>
  <c r="BG97"/>
  <c r="BF97"/>
  <c r="T97"/>
  <c r="R97"/>
  <c r="P97"/>
  <c r="BI95"/>
  <c r="BH95"/>
  <c r="BG95"/>
  <c r="BF95"/>
  <c r="T95"/>
  <c r="R95"/>
  <c r="P95"/>
  <c r="J89"/>
  <c r="J88"/>
  <c r="F88"/>
  <c r="F86"/>
  <c r="E84"/>
  <c r="J59"/>
  <c r="J58"/>
  <c r="F58"/>
  <c r="F56"/>
  <c r="E54"/>
  <c r="J20"/>
  <c r="E20"/>
  <c r="F89"/>
  <c r="J19"/>
  <c r="J14"/>
  <c r="J86"/>
  <c r="E7"/>
  <c r="E80"/>
  <c i="4" r="J39"/>
  <c r="J38"/>
  <c i="1" r="AY58"/>
  <c i="4" r="J37"/>
  <c i="1" r="AX58"/>
  <c i="4" r="BI645"/>
  <c r="BH645"/>
  <c r="BG645"/>
  <c r="BF645"/>
  <c r="T645"/>
  <c r="R645"/>
  <c r="P645"/>
  <c r="BI641"/>
  <c r="BH641"/>
  <c r="BG641"/>
  <c r="BF641"/>
  <c r="T641"/>
  <c r="R641"/>
  <c r="P641"/>
  <c r="BI637"/>
  <c r="BH637"/>
  <c r="BG637"/>
  <c r="BF637"/>
  <c r="T637"/>
  <c r="R637"/>
  <c r="P637"/>
  <c r="BI633"/>
  <c r="BH633"/>
  <c r="BG633"/>
  <c r="BF633"/>
  <c r="T633"/>
  <c r="R633"/>
  <c r="P633"/>
  <c r="BI629"/>
  <c r="BH629"/>
  <c r="BG629"/>
  <c r="BF629"/>
  <c r="T629"/>
  <c r="R629"/>
  <c r="P629"/>
  <c r="BI625"/>
  <c r="BH625"/>
  <c r="BG625"/>
  <c r="BF625"/>
  <c r="T625"/>
  <c r="R625"/>
  <c r="P625"/>
  <c r="BI621"/>
  <c r="BH621"/>
  <c r="BG621"/>
  <c r="BF621"/>
  <c r="T621"/>
  <c r="R621"/>
  <c r="P621"/>
  <c r="BI617"/>
  <c r="BH617"/>
  <c r="BG617"/>
  <c r="BF617"/>
  <c r="T617"/>
  <c r="R617"/>
  <c r="P617"/>
  <c r="BI613"/>
  <c r="BH613"/>
  <c r="BG613"/>
  <c r="BF613"/>
  <c r="T613"/>
  <c r="R613"/>
  <c r="P613"/>
  <c r="BI609"/>
  <c r="BH609"/>
  <c r="BG609"/>
  <c r="BF609"/>
  <c r="T609"/>
  <c r="R609"/>
  <c r="P609"/>
  <c r="BI605"/>
  <c r="BH605"/>
  <c r="BG605"/>
  <c r="BF605"/>
  <c r="T605"/>
  <c r="R605"/>
  <c r="P605"/>
  <c r="BI601"/>
  <c r="BH601"/>
  <c r="BG601"/>
  <c r="BF601"/>
  <c r="T601"/>
  <c r="R601"/>
  <c r="P601"/>
  <c r="BI597"/>
  <c r="BH597"/>
  <c r="BG597"/>
  <c r="BF597"/>
  <c r="T597"/>
  <c r="R597"/>
  <c r="P597"/>
  <c r="BI566"/>
  <c r="BH566"/>
  <c r="BG566"/>
  <c r="BF566"/>
  <c r="T566"/>
  <c r="R566"/>
  <c r="P566"/>
  <c r="BI562"/>
  <c r="BH562"/>
  <c r="BG562"/>
  <c r="BF562"/>
  <c r="T562"/>
  <c r="R562"/>
  <c r="P562"/>
  <c r="BI558"/>
  <c r="BH558"/>
  <c r="BG558"/>
  <c r="BF558"/>
  <c r="T558"/>
  <c r="R558"/>
  <c r="P558"/>
  <c r="BI528"/>
  <c r="BH528"/>
  <c r="BG528"/>
  <c r="BF528"/>
  <c r="T528"/>
  <c r="R528"/>
  <c r="P528"/>
  <c r="BI498"/>
  <c r="BH498"/>
  <c r="BG498"/>
  <c r="BF498"/>
  <c r="T498"/>
  <c r="R498"/>
  <c r="P498"/>
  <c r="BI496"/>
  <c r="BH496"/>
  <c r="BG496"/>
  <c r="BF496"/>
  <c r="T496"/>
  <c r="R496"/>
  <c r="P496"/>
  <c r="BI492"/>
  <c r="BH492"/>
  <c r="BG492"/>
  <c r="BF492"/>
  <c r="T492"/>
  <c r="R492"/>
  <c r="P492"/>
  <c r="BI490"/>
  <c r="BH490"/>
  <c r="BG490"/>
  <c r="BF490"/>
  <c r="T490"/>
  <c r="R490"/>
  <c r="P490"/>
  <c r="BI486"/>
  <c r="BH486"/>
  <c r="BG486"/>
  <c r="BF486"/>
  <c r="T486"/>
  <c r="R486"/>
  <c r="P486"/>
  <c r="BI484"/>
  <c r="BH484"/>
  <c r="BG484"/>
  <c r="BF484"/>
  <c r="T484"/>
  <c r="R484"/>
  <c r="P484"/>
  <c r="BI481"/>
  <c r="BH481"/>
  <c r="BG481"/>
  <c r="BF481"/>
  <c r="T481"/>
  <c r="R481"/>
  <c r="P481"/>
  <c r="BI477"/>
  <c r="BH477"/>
  <c r="BG477"/>
  <c r="BF477"/>
  <c r="T477"/>
  <c r="R477"/>
  <c r="P477"/>
  <c r="BI473"/>
  <c r="BH473"/>
  <c r="BG473"/>
  <c r="BF473"/>
  <c r="T473"/>
  <c r="R473"/>
  <c r="P473"/>
  <c r="BI471"/>
  <c r="BH471"/>
  <c r="BG471"/>
  <c r="BF471"/>
  <c r="T471"/>
  <c r="R471"/>
  <c r="P471"/>
  <c r="BI469"/>
  <c r="BH469"/>
  <c r="BG469"/>
  <c r="BF469"/>
  <c r="T469"/>
  <c r="R469"/>
  <c r="P469"/>
  <c r="BI467"/>
  <c r="BH467"/>
  <c r="BG467"/>
  <c r="BF467"/>
  <c r="T467"/>
  <c r="R467"/>
  <c r="P467"/>
  <c r="BI463"/>
  <c r="BH463"/>
  <c r="BG463"/>
  <c r="BF463"/>
  <c r="T463"/>
  <c r="R463"/>
  <c r="P463"/>
  <c r="BI459"/>
  <c r="BH459"/>
  <c r="BG459"/>
  <c r="BF459"/>
  <c r="T459"/>
  <c r="R459"/>
  <c r="P459"/>
  <c r="BI429"/>
  <c r="BH429"/>
  <c r="BG429"/>
  <c r="BF429"/>
  <c r="T429"/>
  <c r="R429"/>
  <c r="P429"/>
  <c r="BI399"/>
  <c r="BH399"/>
  <c r="BG399"/>
  <c r="BF399"/>
  <c r="T399"/>
  <c r="R399"/>
  <c r="P399"/>
  <c r="BI394"/>
  <c r="BH394"/>
  <c r="BG394"/>
  <c r="BF394"/>
  <c r="T394"/>
  <c r="R394"/>
  <c r="P394"/>
  <c r="BI390"/>
  <c r="BH390"/>
  <c r="BG390"/>
  <c r="BF390"/>
  <c r="T390"/>
  <c r="R390"/>
  <c r="P390"/>
  <c r="BI386"/>
  <c r="BH386"/>
  <c r="BG386"/>
  <c r="BF386"/>
  <c r="T386"/>
  <c r="R386"/>
  <c r="P386"/>
  <c r="BI384"/>
  <c r="BH384"/>
  <c r="BG384"/>
  <c r="BF384"/>
  <c r="T384"/>
  <c r="R384"/>
  <c r="P384"/>
  <c r="BI373"/>
  <c r="BH373"/>
  <c r="BG373"/>
  <c r="BF373"/>
  <c r="T373"/>
  <c r="R373"/>
  <c r="P373"/>
  <c r="BI369"/>
  <c r="BH369"/>
  <c r="BG369"/>
  <c r="BF369"/>
  <c r="T369"/>
  <c r="R369"/>
  <c r="P369"/>
  <c r="BI365"/>
  <c r="BH365"/>
  <c r="BG365"/>
  <c r="BF365"/>
  <c r="T365"/>
  <c r="R365"/>
  <c r="P365"/>
  <c r="BI354"/>
  <c r="BH354"/>
  <c r="BG354"/>
  <c r="BF354"/>
  <c r="T354"/>
  <c r="R354"/>
  <c r="P354"/>
  <c r="BI343"/>
  <c r="BH343"/>
  <c r="BG343"/>
  <c r="BF343"/>
  <c r="T343"/>
  <c r="R343"/>
  <c r="P343"/>
  <c r="BI329"/>
  <c r="BH329"/>
  <c r="BG329"/>
  <c r="BF329"/>
  <c r="T329"/>
  <c r="R329"/>
  <c r="P329"/>
  <c r="BI325"/>
  <c r="BH325"/>
  <c r="BG325"/>
  <c r="BF325"/>
  <c r="T325"/>
  <c r="R325"/>
  <c r="P325"/>
  <c r="BI323"/>
  <c r="BH323"/>
  <c r="BG323"/>
  <c r="BF323"/>
  <c r="T323"/>
  <c r="R323"/>
  <c r="P323"/>
  <c r="BI309"/>
  <c r="BH309"/>
  <c r="BG309"/>
  <c r="BF309"/>
  <c r="T309"/>
  <c r="R309"/>
  <c r="P309"/>
  <c r="BI307"/>
  <c r="BH307"/>
  <c r="BG307"/>
  <c r="BF307"/>
  <c r="T307"/>
  <c r="R307"/>
  <c r="P307"/>
  <c r="BI303"/>
  <c r="BH303"/>
  <c r="BG303"/>
  <c r="BF303"/>
  <c r="T303"/>
  <c r="R303"/>
  <c r="P303"/>
  <c r="BI290"/>
  <c r="BH290"/>
  <c r="BG290"/>
  <c r="BF290"/>
  <c r="T290"/>
  <c r="R290"/>
  <c r="P290"/>
  <c r="BI277"/>
  <c r="BH277"/>
  <c r="BG277"/>
  <c r="BF277"/>
  <c r="T277"/>
  <c r="R277"/>
  <c r="P277"/>
  <c r="BI264"/>
  <c r="BH264"/>
  <c r="BG264"/>
  <c r="BF264"/>
  <c r="T264"/>
  <c r="R264"/>
  <c r="P264"/>
  <c r="BI259"/>
  <c r="BH259"/>
  <c r="BG259"/>
  <c r="BF259"/>
  <c r="T259"/>
  <c r="R259"/>
  <c r="P259"/>
  <c r="BI255"/>
  <c r="BH255"/>
  <c r="BG255"/>
  <c r="BF255"/>
  <c r="T255"/>
  <c r="R255"/>
  <c r="P255"/>
  <c r="BI253"/>
  <c r="BH253"/>
  <c r="BG253"/>
  <c r="BF253"/>
  <c r="T253"/>
  <c r="R253"/>
  <c r="P253"/>
  <c r="BI249"/>
  <c r="BH249"/>
  <c r="BG249"/>
  <c r="BF249"/>
  <c r="T249"/>
  <c r="R249"/>
  <c r="P249"/>
  <c r="BI245"/>
  <c r="BH245"/>
  <c r="BG245"/>
  <c r="BF245"/>
  <c r="T245"/>
  <c r="R245"/>
  <c r="P245"/>
  <c r="BI241"/>
  <c r="BH241"/>
  <c r="BG241"/>
  <c r="BF241"/>
  <c r="T241"/>
  <c r="R241"/>
  <c r="P241"/>
  <c r="BI237"/>
  <c r="BH237"/>
  <c r="BG237"/>
  <c r="BF237"/>
  <c r="T237"/>
  <c r="R237"/>
  <c r="P237"/>
  <c r="BI235"/>
  <c r="BH235"/>
  <c r="BG235"/>
  <c r="BF235"/>
  <c r="T235"/>
  <c r="R235"/>
  <c r="P235"/>
  <c r="BI233"/>
  <c r="BH233"/>
  <c r="BG233"/>
  <c r="BF233"/>
  <c r="T233"/>
  <c r="R233"/>
  <c r="P233"/>
  <c r="BI232"/>
  <c r="BH232"/>
  <c r="BG232"/>
  <c r="BF232"/>
  <c r="T232"/>
  <c r="R232"/>
  <c r="P232"/>
  <c r="BI228"/>
  <c r="BH228"/>
  <c r="BG228"/>
  <c r="BF228"/>
  <c r="T228"/>
  <c r="R228"/>
  <c r="P228"/>
  <c r="BI225"/>
  <c r="BH225"/>
  <c r="BG225"/>
  <c r="BF225"/>
  <c r="T225"/>
  <c r="R225"/>
  <c r="P225"/>
  <c r="BI214"/>
  <c r="BH214"/>
  <c r="BG214"/>
  <c r="BF214"/>
  <c r="T214"/>
  <c r="R214"/>
  <c r="P214"/>
  <c r="BI212"/>
  <c r="BH212"/>
  <c r="BG212"/>
  <c r="BF212"/>
  <c r="T212"/>
  <c r="R212"/>
  <c r="P212"/>
  <c r="BI196"/>
  <c r="BH196"/>
  <c r="BG196"/>
  <c r="BF196"/>
  <c r="T196"/>
  <c r="R196"/>
  <c r="P196"/>
  <c r="BI193"/>
  <c r="BH193"/>
  <c r="BG193"/>
  <c r="BF193"/>
  <c r="T193"/>
  <c r="R193"/>
  <c r="P193"/>
  <c r="BI189"/>
  <c r="BH189"/>
  <c r="BG189"/>
  <c r="BF189"/>
  <c r="T189"/>
  <c r="R189"/>
  <c r="P189"/>
  <c r="BI185"/>
  <c r="BH185"/>
  <c r="BG185"/>
  <c r="BF185"/>
  <c r="T185"/>
  <c r="R185"/>
  <c r="P185"/>
  <c r="BI182"/>
  <c r="BH182"/>
  <c r="BG182"/>
  <c r="BF182"/>
  <c r="T182"/>
  <c r="R182"/>
  <c r="P182"/>
  <c r="BI179"/>
  <c r="BH179"/>
  <c r="BG179"/>
  <c r="BF179"/>
  <c r="T179"/>
  <c r="R179"/>
  <c r="P179"/>
  <c r="BI165"/>
  <c r="BH165"/>
  <c r="BG165"/>
  <c r="BF165"/>
  <c r="T165"/>
  <c r="R165"/>
  <c r="P165"/>
  <c r="BI158"/>
  <c r="BH158"/>
  <c r="BG158"/>
  <c r="BF158"/>
  <c r="T158"/>
  <c r="R158"/>
  <c r="P158"/>
  <c r="BI150"/>
  <c r="BH150"/>
  <c r="BG150"/>
  <c r="BF150"/>
  <c r="T150"/>
  <c r="R150"/>
  <c r="P150"/>
  <c r="BI145"/>
  <c r="BH145"/>
  <c r="BG145"/>
  <c r="BF145"/>
  <c r="T145"/>
  <c r="R145"/>
  <c r="P145"/>
  <c r="BI141"/>
  <c r="BH141"/>
  <c r="BG141"/>
  <c r="BF141"/>
  <c r="T141"/>
  <c r="R141"/>
  <c r="P141"/>
  <c r="BI136"/>
  <c r="BH136"/>
  <c r="BG136"/>
  <c r="BF136"/>
  <c r="T136"/>
  <c r="R136"/>
  <c r="P136"/>
  <c r="BI124"/>
  <c r="BH124"/>
  <c r="BG124"/>
  <c r="BF124"/>
  <c r="T124"/>
  <c r="R124"/>
  <c r="P124"/>
  <c r="BI120"/>
  <c r="BH120"/>
  <c r="BG120"/>
  <c r="BF120"/>
  <c r="T120"/>
  <c r="R120"/>
  <c r="P120"/>
  <c r="BI115"/>
  <c r="BH115"/>
  <c r="BG115"/>
  <c r="BF115"/>
  <c r="T115"/>
  <c r="R115"/>
  <c r="P115"/>
  <c r="BI111"/>
  <c r="BH111"/>
  <c r="BG111"/>
  <c r="BF111"/>
  <c r="T111"/>
  <c r="R111"/>
  <c r="P111"/>
  <c r="BI110"/>
  <c r="BH110"/>
  <c r="BG110"/>
  <c r="BF110"/>
  <c r="T110"/>
  <c r="R110"/>
  <c r="P110"/>
  <c r="BI106"/>
  <c r="BH106"/>
  <c r="BG106"/>
  <c r="BF106"/>
  <c r="T106"/>
  <c r="R106"/>
  <c r="P106"/>
  <c r="BI104"/>
  <c r="BH104"/>
  <c r="BG104"/>
  <c r="BF104"/>
  <c r="T104"/>
  <c r="R104"/>
  <c r="P104"/>
  <c r="BI103"/>
  <c r="BH103"/>
  <c r="BG103"/>
  <c r="BF103"/>
  <c r="T103"/>
  <c r="R103"/>
  <c r="P103"/>
  <c r="BI102"/>
  <c r="BH102"/>
  <c r="BG102"/>
  <c r="BF102"/>
  <c r="T102"/>
  <c r="R102"/>
  <c r="P102"/>
  <c r="BI100"/>
  <c r="BH100"/>
  <c r="BG100"/>
  <c r="BF100"/>
  <c r="T100"/>
  <c r="R100"/>
  <c r="P100"/>
  <c r="J94"/>
  <c r="J93"/>
  <c r="F93"/>
  <c r="F91"/>
  <c r="E89"/>
  <c r="J59"/>
  <c r="J58"/>
  <c r="F58"/>
  <c r="F56"/>
  <c r="E54"/>
  <c r="J20"/>
  <c r="E20"/>
  <c r="F59"/>
  <c r="J19"/>
  <c r="J14"/>
  <c r="J91"/>
  <c r="E7"/>
  <c r="E85"/>
  <c i="3" r="J39"/>
  <c r="J38"/>
  <c i="1" r="AY57"/>
  <c i="3" r="J37"/>
  <c i="1" r="AX57"/>
  <c i="3" r="BI426"/>
  <c r="BH426"/>
  <c r="BG426"/>
  <c r="BF426"/>
  <c r="T426"/>
  <c r="R426"/>
  <c r="P426"/>
  <c r="BI421"/>
  <c r="BH421"/>
  <c r="BG421"/>
  <c r="BF421"/>
  <c r="T421"/>
  <c r="R421"/>
  <c r="P421"/>
  <c r="BI416"/>
  <c r="BH416"/>
  <c r="BG416"/>
  <c r="BF416"/>
  <c r="T416"/>
  <c r="R416"/>
  <c r="P416"/>
  <c r="BI412"/>
  <c r="BH412"/>
  <c r="BG412"/>
  <c r="BF412"/>
  <c r="T412"/>
  <c r="R412"/>
  <c r="P412"/>
  <c r="BI407"/>
  <c r="BH407"/>
  <c r="BG407"/>
  <c r="BF407"/>
  <c r="T407"/>
  <c r="R407"/>
  <c r="P407"/>
  <c r="BI402"/>
  <c r="BH402"/>
  <c r="BG402"/>
  <c r="BF402"/>
  <c r="T402"/>
  <c r="R402"/>
  <c r="P402"/>
  <c r="BI397"/>
  <c r="BH397"/>
  <c r="BG397"/>
  <c r="BF397"/>
  <c r="T397"/>
  <c r="R397"/>
  <c r="P397"/>
  <c r="BI392"/>
  <c r="BH392"/>
  <c r="BG392"/>
  <c r="BF392"/>
  <c r="T392"/>
  <c r="R392"/>
  <c r="P392"/>
  <c r="BI387"/>
  <c r="BH387"/>
  <c r="BG387"/>
  <c r="BF387"/>
  <c r="T387"/>
  <c r="R387"/>
  <c r="P387"/>
  <c r="BI356"/>
  <c r="BH356"/>
  <c r="BG356"/>
  <c r="BF356"/>
  <c r="T356"/>
  <c r="T355"/>
  <c r="R356"/>
  <c r="R355"/>
  <c r="P356"/>
  <c r="P355"/>
  <c r="BI348"/>
  <c r="BH348"/>
  <c r="BG348"/>
  <c r="BF348"/>
  <c r="T348"/>
  <c r="T347"/>
  <c r="R348"/>
  <c r="R347"/>
  <c r="P348"/>
  <c r="P347"/>
  <c r="BI343"/>
  <c r="BH343"/>
  <c r="BG343"/>
  <c r="BF343"/>
  <c r="T343"/>
  <c r="R343"/>
  <c r="P343"/>
  <c r="BI334"/>
  <c r="BH334"/>
  <c r="BG334"/>
  <c r="BF334"/>
  <c r="T334"/>
  <c r="R334"/>
  <c r="P334"/>
  <c r="BI329"/>
  <c r="BH329"/>
  <c r="BG329"/>
  <c r="BF329"/>
  <c r="T329"/>
  <c r="R329"/>
  <c r="P329"/>
  <c r="BI325"/>
  <c r="BH325"/>
  <c r="BG325"/>
  <c r="BF325"/>
  <c r="T325"/>
  <c r="R325"/>
  <c r="P325"/>
  <c r="BI321"/>
  <c r="BH321"/>
  <c r="BG321"/>
  <c r="BF321"/>
  <c r="T321"/>
  <c r="R321"/>
  <c r="P321"/>
  <c r="BI308"/>
  <c r="BH308"/>
  <c r="BG308"/>
  <c r="BF308"/>
  <c r="T308"/>
  <c r="R308"/>
  <c r="P308"/>
  <c r="BI301"/>
  <c r="BH301"/>
  <c r="BG301"/>
  <c r="BF301"/>
  <c r="T301"/>
  <c r="R301"/>
  <c r="P301"/>
  <c r="BI298"/>
  <c r="BH298"/>
  <c r="BG298"/>
  <c r="BF298"/>
  <c r="T298"/>
  <c r="R298"/>
  <c r="P298"/>
  <c r="BI296"/>
  <c r="BH296"/>
  <c r="BG296"/>
  <c r="BF296"/>
  <c r="T296"/>
  <c r="R296"/>
  <c r="P296"/>
  <c r="BI292"/>
  <c r="BH292"/>
  <c r="BG292"/>
  <c r="BF292"/>
  <c r="T292"/>
  <c r="R292"/>
  <c r="P292"/>
  <c r="BI289"/>
  <c r="BH289"/>
  <c r="BG289"/>
  <c r="BF289"/>
  <c r="T289"/>
  <c r="R289"/>
  <c r="P289"/>
  <c r="BI272"/>
  <c r="BH272"/>
  <c r="BG272"/>
  <c r="BF272"/>
  <c r="T272"/>
  <c r="R272"/>
  <c r="P272"/>
  <c r="BI268"/>
  <c r="BH268"/>
  <c r="BG268"/>
  <c r="BF268"/>
  <c r="T268"/>
  <c r="R268"/>
  <c r="P268"/>
  <c r="BI266"/>
  <c r="BH266"/>
  <c r="BG266"/>
  <c r="BF266"/>
  <c r="T266"/>
  <c r="R266"/>
  <c r="P266"/>
  <c r="BI261"/>
  <c r="BH261"/>
  <c r="BG261"/>
  <c r="BF261"/>
  <c r="T261"/>
  <c r="R261"/>
  <c r="P261"/>
  <c r="BI259"/>
  <c r="BH259"/>
  <c r="BG259"/>
  <c r="BF259"/>
  <c r="T259"/>
  <c r="R259"/>
  <c r="P259"/>
  <c r="BI257"/>
  <c r="BH257"/>
  <c r="BG257"/>
  <c r="BF257"/>
  <c r="T257"/>
  <c r="R257"/>
  <c r="P257"/>
  <c r="BI253"/>
  <c r="BH253"/>
  <c r="BG253"/>
  <c r="BF253"/>
  <c r="T253"/>
  <c r="R253"/>
  <c r="P253"/>
  <c r="BI250"/>
  <c r="BH250"/>
  <c r="BG250"/>
  <c r="BF250"/>
  <c r="T250"/>
  <c r="R250"/>
  <c r="P250"/>
  <c r="BI247"/>
  <c r="BH247"/>
  <c r="BG247"/>
  <c r="BF247"/>
  <c r="T247"/>
  <c r="R247"/>
  <c r="P247"/>
  <c r="BI244"/>
  <c r="BH244"/>
  <c r="BG244"/>
  <c r="BF244"/>
  <c r="T244"/>
  <c r="R244"/>
  <c r="P244"/>
  <c r="BI241"/>
  <c r="BH241"/>
  <c r="BG241"/>
  <c r="BF241"/>
  <c r="T241"/>
  <c r="R241"/>
  <c r="P241"/>
  <c r="BI237"/>
  <c r="BH237"/>
  <c r="BG237"/>
  <c r="BF237"/>
  <c r="T237"/>
  <c r="R237"/>
  <c r="P237"/>
  <c r="BI235"/>
  <c r="BH235"/>
  <c r="BG235"/>
  <c r="BF235"/>
  <c r="T235"/>
  <c r="R235"/>
  <c r="P235"/>
  <c r="BI233"/>
  <c r="BH233"/>
  <c r="BG233"/>
  <c r="BF233"/>
  <c r="T233"/>
  <c r="R233"/>
  <c r="P233"/>
  <c r="BI231"/>
  <c r="BH231"/>
  <c r="BG231"/>
  <c r="BF231"/>
  <c r="T231"/>
  <c r="R231"/>
  <c r="P231"/>
  <c r="BI229"/>
  <c r="BH229"/>
  <c r="BG229"/>
  <c r="BF229"/>
  <c r="T229"/>
  <c r="R229"/>
  <c r="P229"/>
  <c r="BI227"/>
  <c r="BH227"/>
  <c r="BG227"/>
  <c r="BF227"/>
  <c r="T227"/>
  <c r="R227"/>
  <c r="P227"/>
  <c r="BI224"/>
  <c r="BH224"/>
  <c r="BG224"/>
  <c r="BF224"/>
  <c r="T224"/>
  <c r="R224"/>
  <c r="P224"/>
  <c r="BI222"/>
  <c r="BH222"/>
  <c r="BG222"/>
  <c r="BF222"/>
  <c r="T222"/>
  <c r="R222"/>
  <c r="P222"/>
  <c r="BI220"/>
  <c r="BH220"/>
  <c r="BG220"/>
  <c r="BF220"/>
  <c r="T220"/>
  <c r="R220"/>
  <c r="P220"/>
  <c r="BI206"/>
  <c r="BH206"/>
  <c r="BG206"/>
  <c r="BF206"/>
  <c r="T206"/>
  <c r="R206"/>
  <c r="P206"/>
  <c r="BI204"/>
  <c r="BH204"/>
  <c r="BG204"/>
  <c r="BF204"/>
  <c r="T204"/>
  <c r="R204"/>
  <c r="P204"/>
  <c r="BI199"/>
  <c r="BH199"/>
  <c r="BG199"/>
  <c r="BF199"/>
  <c r="T199"/>
  <c r="R199"/>
  <c r="P199"/>
  <c r="BI194"/>
  <c r="BH194"/>
  <c r="BG194"/>
  <c r="BF194"/>
  <c r="T194"/>
  <c r="R194"/>
  <c r="P194"/>
  <c r="BI191"/>
  <c r="BH191"/>
  <c r="BG191"/>
  <c r="BF191"/>
  <c r="T191"/>
  <c r="R191"/>
  <c r="P191"/>
  <c r="BI187"/>
  <c r="BH187"/>
  <c r="BG187"/>
  <c r="BF187"/>
  <c r="T187"/>
  <c r="R187"/>
  <c r="P187"/>
  <c r="BI183"/>
  <c r="BH183"/>
  <c r="BG183"/>
  <c r="BF183"/>
  <c r="T183"/>
  <c r="R183"/>
  <c r="P183"/>
  <c r="BI179"/>
  <c r="BH179"/>
  <c r="BG179"/>
  <c r="BF179"/>
  <c r="T179"/>
  <c r="R179"/>
  <c r="P179"/>
  <c r="BI175"/>
  <c r="BH175"/>
  <c r="BG175"/>
  <c r="BF175"/>
  <c r="T175"/>
  <c r="R175"/>
  <c r="P175"/>
  <c r="BI171"/>
  <c r="BH171"/>
  <c r="BG171"/>
  <c r="BF171"/>
  <c r="T171"/>
  <c r="R171"/>
  <c r="P171"/>
  <c r="BI167"/>
  <c r="BH167"/>
  <c r="BG167"/>
  <c r="BF167"/>
  <c r="T167"/>
  <c r="R167"/>
  <c r="P167"/>
  <c r="BI162"/>
  <c r="BH162"/>
  <c r="BG162"/>
  <c r="BF162"/>
  <c r="T162"/>
  <c r="R162"/>
  <c r="P162"/>
  <c r="BI158"/>
  <c r="BH158"/>
  <c r="BG158"/>
  <c r="BF158"/>
  <c r="T158"/>
  <c r="R158"/>
  <c r="P158"/>
  <c r="BI154"/>
  <c r="BH154"/>
  <c r="BG154"/>
  <c r="BF154"/>
  <c r="T154"/>
  <c r="R154"/>
  <c r="P154"/>
  <c r="BI150"/>
  <c r="BH150"/>
  <c r="BG150"/>
  <c r="BF150"/>
  <c r="T150"/>
  <c r="R150"/>
  <c r="P150"/>
  <c r="BI146"/>
  <c r="BH146"/>
  <c r="BG146"/>
  <c r="BF146"/>
  <c r="T146"/>
  <c r="R146"/>
  <c r="P146"/>
  <c r="BI142"/>
  <c r="BH142"/>
  <c r="BG142"/>
  <c r="BF142"/>
  <c r="T142"/>
  <c r="R142"/>
  <c r="P142"/>
  <c r="BI138"/>
  <c r="BH138"/>
  <c r="BG138"/>
  <c r="BF138"/>
  <c r="T138"/>
  <c r="R138"/>
  <c r="P138"/>
  <c r="BI134"/>
  <c r="BH134"/>
  <c r="BG134"/>
  <c r="BF134"/>
  <c r="T134"/>
  <c r="R134"/>
  <c r="P134"/>
  <c r="BI127"/>
  <c r="BH127"/>
  <c r="BG127"/>
  <c r="BF127"/>
  <c r="T127"/>
  <c r="R127"/>
  <c r="P127"/>
  <c r="BI118"/>
  <c r="BH118"/>
  <c r="BG118"/>
  <c r="BF118"/>
  <c r="T118"/>
  <c r="R118"/>
  <c r="P118"/>
  <c r="BI114"/>
  <c r="BH114"/>
  <c r="BG114"/>
  <c r="BF114"/>
  <c r="T114"/>
  <c r="R114"/>
  <c r="P114"/>
  <c r="BI109"/>
  <c r="BH109"/>
  <c r="BG109"/>
  <c r="BF109"/>
  <c r="T109"/>
  <c r="R109"/>
  <c r="P109"/>
  <c r="BI106"/>
  <c r="BH106"/>
  <c r="BG106"/>
  <c r="BF106"/>
  <c r="T106"/>
  <c r="R106"/>
  <c r="P106"/>
  <c r="BI103"/>
  <c r="BH103"/>
  <c r="BG103"/>
  <c r="BF103"/>
  <c r="T103"/>
  <c r="R103"/>
  <c r="P103"/>
  <c r="J97"/>
  <c r="J96"/>
  <c r="F96"/>
  <c r="F94"/>
  <c r="E92"/>
  <c r="J59"/>
  <c r="J58"/>
  <c r="F58"/>
  <c r="F56"/>
  <c r="E54"/>
  <c r="J20"/>
  <c r="E20"/>
  <c r="F59"/>
  <c r="J19"/>
  <c r="J14"/>
  <c r="J94"/>
  <c r="E7"/>
  <c r="E88"/>
  <c i="2" r="J87"/>
  <c r="J37"/>
  <c r="J36"/>
  <c i="1" r="AY55"/>
  <c i="2" r="J35"/>
  <c i="1" r="AX55"/>
  <c i="2" r="BI158"/>
  <c r="BH158"/>
  <c r="BG158"/>
  <c r="BF158"/>
  <c r="T158"/>
  <c r="R158"/>
  <c r="P158"/>
  <c r="BI157"/>
  <c r="BH157"/>
  <c r="BG157"/>
  <c r="BF157"/>
  <c r="T157"/>
  <c r="R157"/>
  <c r="P157"/>
  <c r="BI155"/>
  <c r="BH155"/>
  <c r="BG155"/>
  <c r="BF155"/>
  <c r="T155"/>
  <c r="R155"/>
  <c r="P155"/>
  <c r="BI152"/>
  <c r="BH152"/>
  <c r="BG152"/>
  <c r="BF152"/>
  <c r="T152"/>
  <c r="T151"/>
  <c r="R152"/>
  <c r="R151"/>
  <c r="P152"/>
  <c r="P151"/>
  <c r="BI148"/>
  <c r="BH148"/>
  <c r="BG148"/>
  <c r="BF148"/>
  <c r="T148"/>
  <c r="R148"/>
  <c r="P148"/>
  <c r="BI144"/>
  <c r="BH144"/>
  <c r="BG144"/>
  <c r="BF144"/>
  <c r="T144"/>
  <c r="R144"/>
  <c r="P144"/>
  <c r="BI142"/>
  <c r="BH142"/>
  <c r="BG142"/>
  <c r="BF142"/>
  <c r="T142"/>
  <c r="R142"/>
  <c r="P142"/>
  <c r="BI141"/>
  <c r="BH141"/>
  <c r="BG141"/>
  <c r="BF141"/>
  <c r="T141"/>
  <c r="R141"/>
  <c r="P141"/>
  <c r="BI137"/>
  <c r="BH137"/>
  <c r="BG137"/>
  <c r="BF137"/>
  <c r="T137"/>
  <c r="R137"/>
  <c r="P137"/>
  <c r="BI133"/>
  <c r="BH133"/>
  <c r="BG133"/>
  <c r="BF133"/>
  <c r="T133"/>
  <c r="R133"/>
  <c r="P133"/>
  <c r="BI130"/>
  <c r="BH130"/>
  <c r="BG130"/>
  <c r="BF130"/>
  <c r="T130"/>
  <c r="R130"/>
  <c r="P130"/>
  <c r="BI128"/>
  <c r="BH128"/>
  <c r="BG128"/>
  <c r="BF128"/>
  <c r="T128"/>
  <c r="R128"/>
  <c r="P128"/>
  <c r="BI125"/>
  <c r="BH125"/>
  <c r="BG125"/>
  <c r="BF125"/>
  <c r="T125"/>
  <c r="R125"/>
  <c r="P125"/>
  <c r="BI121"/>
  <c r="BH121"/>
  <c r="BG121"/>
  <c r="BF121"/>
  <c r="T121"/>
  <c r="R121"/>
  <c r="P121"/>
  <c r="BI117"/>
  <c r="BH117"/>
  <c r="BG117"/>
  <c r="BF117"/>
  <c r="T117"/>
  <c r="R117"/>
  <c r="P117"/>
  <c r="BI113"/>
  <c r="BH113"/>
  <c r="BG113"/>
  <c r="BF113"/>
  <c r="T113"/>
  <c r="R113"/>
  <c r="P113"/>
  <c r="BI109"/>
  <c r="BH109"/>
  <c r="BG109"/>
  <c r="BF109"/>
  <c r="T109"/>
  <c r="R109"/>
  <c r="P109"/>
  <c r="BI107"/>
  <c r="BH107"/>
  <c r="BG107"/>
  <c r="BF107"/>
  <c r="T107"/>
  <c r="R107"/>
  <c r="P107"/>
  <c r="BI103"/>
  <c r="BH103"/>
  <c r="BG103"/>
  <c r="BF103"/>
  <c r="T103"/>
  <c r="R103"/>
  <c r="P103"/>
  <c r="BI100"/>
  <c r="BH100"/>
  <c r="BG100"/>
  <c r="BF100"/>
  <c r="T100"/>
  <c r="R100"/>
  <c r="P100"/>
  <c r="BI98"/>
  <c r="BH98"/>
  <c r="BG98"/>
  <c r="BF98"/>
  <c r="T98"/>
  <c r="R98"/>
  <c r="P98"/>
  <c r="BI94"/>
  <c r="BH94"/>
  <c r="BG94"/>
  <c r="BF94"/>
  <c r="T94"/>
  <c r="R94"/>
  <c r="P94"/>
  <c r="BI90"/>
  <c r="BH90"/>
  <c r="BG90"/>
  <c r="BF90"/>
  <c r="T90"/>
  <c r="R90"/>
  <c r="P90"/>
  <c r="J60"/>
  <c r="J83"/>
  <c r="J82"/>
  <c r="F82"/>
  <c r="F80"/>
  <c r="E78"/>
  <c r="J55"/>
  <c r="J54"/>
  <c r="F54"/>
  <c r="F52"/>
  <c r="E50"/>
  <c r="J18"/>
  <c r="E18"/>
  <c r="F83"/>
  <c r="J17"/>
  <c r="J12"/>
  <c r="J52"/>
  <c r="E7"/>
  <c r="E48"/>
  <c i="1" r="L50"/>
  <c r="AM50"/>
  <c r="AM49"/>
  <c r="L49"/>
  <c r="AM47"/>
  <c r="L47"/>
  <c r="L45"/>
  <c r="L44"/>
  <c i="2" r="BK157"/>
  <c r="J142"/>
  <c r="BK128"/>
  <c r="BK109"/>
  <c i="1" r="AS56"/>
  <c i="2" r="BK142"/>
  <c r="J137"/>
  <c r="BK113"/>
  <c i="3" r="J348"/>
  <c r="BK272"/>
  <c r="J235"/>
  <c r="J175"/>
  <c r="J150"/>
  <c r="BK407"/>
  <c r="J356"/>
  <c r="BK289"/>
  <c r="BK244"/>
  <c r="J187"/>
  <c r="BK421"/>
  <c r="BK356"/>
  <c r="BK250"/>
  <c r="BK227"/>
  <c r="BK171"/>
  <c r="J134"/>
  <c i="4" r="J484"/>
  <c r="BK467"/>
  <c r="BK309"/>
  <c r="BK237"/>
  <c r="J185"/>
  <c r="J641"/>
  <c r="BK597"/>
  <c r="J463"/>
  <c r="J354"/>
  <c r="J290"/>
  <c r="J225"/>
  <c r="J165"/>
  <c r="BK100"/>
  <c r="J617"/>
  <c r="BK490"/>
  <c r="J469"/>
  <c r="BK290"/>
  <c r="BK235"/>
  <c r="BK145"/>
  <c i="5" r="J200"/>
  <c r="J144"/>
  <c r="BK200"/>
  <c r="BK147"/>
  <c r="J110"/>
  <c r="J191"/>
  <c r="J124"/>
  <c r="BK95"/>
  <c i="6" r="BK168"/>
  <c r="BK143"/>
  <c r="J126"/>
  <c r="BK103"/>
  <c r="BK175"/>
  <c r="BK148"/>
  <c r="BK133"/>
  <c r="J184"/>
  <c r="BK158"/>
  <c r="J137"/>
  <c r="J127"/>
  <c r="J104"/>
  <c r="BK165"/>
  <c r="BK142"/>
  <c r="J129"/>
  <c r="J114"/>
  <c i="7" r="J153"/>
  <c r="J125"/>
  <c r="BK108"/>
  <c r="J134"/>
  <c r="BK120"/>
  <c r="BK153"/>
  <c r="J119"/>
  <c i="8" r="BK116"/>
  <c r="J114"/>
  <c r="J101"/>
  <c i="9" r="BK196"/>
  <c r="J177"/>
  <c r="BK163"/>
  <c r="BK146"/>
  <c r="J141"/>
  <c r="BK109"/>
  <c r="BK188"/>
  <c r="J179"/>
  <c r="BK158"/>
  <c r="J153"/>
  <c r="J142"/>
  <c r="J133"/>
  <c r="J116"/>
  <c r="J134"/>
  <c r="BK119"/>
  <c r="J111"/>
  <c i="10" r="J168"/>
  <c r="J120"/>
  <c r="BK184"/>
  <c r="J108"/>
  <c i="11" r="BK124"/>
  <c r="BK92"/>
  <c r="BK96"/>
  <c r="BK88"/>
  <c i="12" r="BK120"/>
  <c r="J132"/>
  <c r="BK124"/>
  <c i="13" r="BK120"/>
  <c r="J152"/>
  <c i="15" r="BK92"/>
  <c r="BK88"/>
  <c i="16" r="BK160"/>
  <c r="BK100"/>
  <c r="BK164"/>
  <c r="BK116"/>
  <c r="J168"/>
  <c r="J108"/>
  <c i="17" r="BK96"/>
  <c r="J108"/>
  <c i="18" r="BK88"/>
  <c i="20" r="J96"/>
  <c r="J92"/>
  <c i="21" r="BK91"/>
  <c r="J101"/>
  <c r="BK101"/>
  <c i="22" r="J159"/>
  <c r="BK103"/>
  <c r="J156"/>
  <c r="J122"/>
  <c r="BK172"/>
  <c r="J141"/>
  <c i="23" r="J170"/>
  <c r="J125"/>
  <c r="BK98"/>
  <c r="J161"/>
  <c r="J109"/>
  <c r="BK159"/>
  <c r="BK186"/>
  <c r="BK142"/>
  <c r="J112"/>
  <c i="24" r="J89"/>
  <c r="J102"/>
  <c i="25" r="J100"/>
  <c i="26" r="J192"/>
  <c r="J156"/>
  <c r="J116"/>
  <c r="BK156"/>
  <c r="J112"/>
  <c r="BK192"/>
  <c r="J124"/>
  <c i="27" r="J203"/>
  <c r="BK184"/>
  <c r="J168"/>
  <c r="J152"/>
  <c r="BK128"/>
  <c r="BK92"/>
  <c r="J96"/>
  <c i="28" r="J100"/>
  <c i="29" r="J92"/>
  <c i="30" r="BK191"/>
  <c r="BK132"/>
  <c r="J235"/>
  <c r="BK187"/>
  <c r="BK128"/>
  <c r="BK239"/>
  <c r="J183"/>
  <c r="BK124"/>
  <c i="31" r="BK100"/>
  <c r="J88"/>
  <c i="32" r="BK112"/>
  <c r="BK152"/>
  <c r="BK96"/>
  <c r="J128"/>
  <c i="33" r="BK92"/>
  <c r="J88"/>
  <c i="34" r="J88"/>
  <c i="35" r="BK88"/>
  <c i="36" r="J96"/>
  <c i="37" r="BK88"/>
  <c i="2" r="J157"/>
  <c r="BK148"/>
  <c r="J113"/>
  <c i="1" r="AS60"/>
  <c i="2" r="J128"/>
  <c r="J94"/>
  <c i="3" r="BK301"/>
  <c r="BK266"/>
  <c r="BK220"/>
  <c r="J179"/>
  <c r="J114"/>
  <c r="BK412"/>
  <c r="J301"/>
  <c r="BK261"/>
  <c r="BK237"/>
  <c r="J138"/>
  <c r="J416"/>
  <c r="J268"/>
  <c r="J247"/>
  <c r="J206"/>
  <c r="BK175"/>
  <c r="BK118"/>
  <c i="4" r="J490"/>
  <c r="J365"/>
  <c r="BK303"/>
  <c r="BK189"/>
  <c r="BK136"/>
  <c r="J633"/>
  <c r="BK498"/>
  <c r="BK471"/>
  <c r="J386"/>
  <c r="BK307"/>
  <c r="BK233"/>
  <c r="BK150"/>
  <c r="BK103"/>
  <c r="J613"/>
  <c r="BK496"/>
  <c r="BK394"/>
  <c r="J307"/>
  <c r="BK196"/>
  <c r="BK111"/>
  <c i="5" r="BK187"/>
  <c r="J147"/>
  <c r="BK106"/>
  <c r="BK149"/>
  <c r="BK116"/>
  <c r="J171"/>
  <c r="J142"/>
  <c i="6" r="J171"/>
  <c r="J157"/>
  <c r="J134"/>
  <c r="BK122"/>
  <c r="BK110"/>
  <c r="BK159"/>
  <c r="J153"/>
  <c r="J120"/>
  <c r="BK186"/>
  <c r="J154"/>
  <c r="J142"/>
  <c r="J121"/>
  <c r="J182"/>
  <c r="J161"/>
  <c r="BK141"/>
  <c r="BK126"/>
  <c r="BK102"/>
  <c i="7" r="BK137"/>
  <c r="BK118"/>
  <c r="J100"/>
  <c r="J149"/>
  <c r="BK119"/>
  <c r="J114"/>
  <c r="J127"/>
  <c r="BK100"/>
  <c i="8" r="J117"/>
  <c r="BK99"/>
  <c r="BK111"/>
  <c i="9" r="BK191"/>
  <c r="J184"/>
  <c r="J161"/>
  <c r="J154"/>
  <c r="J139"/>
  <c r="BK136"/>
  <c r="J108"/>
  <c r="J183"/>
  <c r="J167"/>
  <c r="BK155"/>
  <c r="BK148"/>
  <c r="BK138"/>
  <c r="J128"/>
  <c r="J101"/>
  <c r="J121"/>
  <c i="10" r="J196"/>
  <c r="J164"/>
  <c r="J116"/>
  <c r="J192"/>
  <c r="J160"/>
  <c r="J140"/>
  <c r="J96"/>
  <c r="BK140"/>
  <c r="BK88"/>
  <c i="11" r="BK116"/>
  <c r="BK148"/>
  <c r="BK132"/>
  <c i="12" r="J128"/>
  <c r="J140"/>
  <c r="J104"/>
  <c r="BK88"/>
  <c i="13" r="J136"/>
  <c r="BK156"/>
  <c r="J116"/>
  <c i="14" r="J88"/>
  <c r="BK92"/>
  <c i="15" r="J104"/>
  <c r="BK108"/>
  <c r="J92"/>
  <c i="16" r="BK136"/>
  <c r="J96"/>
  <c r="BK152"/>
  <c r="BK120"/>
  <c r="BK172"/>
  <c i="17" r="BK128"/>
  <c r="BK124"/>
  <c r="BK88"/>
  <c i="19" r="J88"/>
  <c i="20" r="BK88"/>
  <c i="21" r="J97"/>
  <c r="J99"/>
  <c i="22" r="J172"/>
  <c r="BK137"/>
  <c r="BK95"/>
  <c r="BK151"/>
  <c r="BK113"/>
  <c r="BK158"/>
  <c r="BK129"/>
  <c i="23" r="J179"/>
  <c r="BK148"/>
  <c r="BK109"/>
  <c r="BK166"/>
  <c r="J118"/>
  <c r="BK170"/>
  <c r="BK184"/>
  <c r="J135"/>
  <c i="24" r="BK118"/>
  <c r="BK106"/>
  <c r="J118"/>
  <c r="BK93"/>
  <c i="25" r="BK104"/>
  <c i="26" r="BK188"/>
  <c r="J136"/>
  <c r="J164"/>
  <c r="BK128"/>
  <c r="BK196"/>
  <c r="BK152"/>
  <c r="BK104"/>
  <c i="27" r="J199"/>
  <c r="BK180"/>
  <c r="BK164"/>
  <c r="J148"/>
  <c r="J132"/>
  <c r="BK96"/>
  <c r="BK100"/>
  <c i="28" r="J92"/>
  <c i="30" r="J239"/>
  <c r="J199"/>
  <c r="J143"/>
  <c r="J108"/>
  <c r="BK211"/>
  <c r="BK163"/>
  <c r="J104"/>
  <c r="BK219"/>
  <c r="J159"/>
  <c r="BK100"/>
  <c i="31" r="BK92"/>
  <c r="J96"/>
  <c i="32" r="BK120"/>
  <c r="J160"/>
  <c r="BK100"/>
  <c r="J132"/>
  <c i="33" r="J116"/>
  <c r="J92"/>
  <c i="34" r="BK92"/>
  <c i="36" r="BK104"/>
  <c r="J108"/>
  <c i="1" r="AS77"/>
  <c i="3" r="BK231"/>
  <c r="BK191"/>
  <c r="BK127"/>
  <c r="BK416"/>
  <c r="J308"/>
  <c r="J266"/>
  <c r="J194"/>
  <c r="J142"/>
  <c r="J412"/>
  <c r="BK329"/>
  <c r="J244"/>
  <c r="J222"/>
  <c r="BK142"/>
  <c i="4" r="BK605"/>
  <c r="BK473"/>
  <c r="BK459"/>
  <c r="J329"/>
  <c r="BK225"/>
  <c r="J120"/>
  <c r="J625"/>
  <c r="BK558"/>
  <c r="BK390"/>
  <c r="BK365"/>
  <c r="J249"/>
  <c r="J193"/>
  <c r="BK124"/>
  <c r="J645"/>
  <c r="J566"/>
  <c r="J399"/>
  <c r="J264"/>
  <c r="BK165"/>
  <c r="BK106"/>
  <c i="5" r="BK196"/>
  <c r="BK137"/>
  <c r="J196"/>
  <c r="J133"/>
  <c r="BK204"/>
  <c r="BK144"/>
  <c r="J97"/>
  <c i="6" r="BK169"/>
  <c r="J148"/>
  <c r="BK128"/>
  <c r="BK105"/>
  <c r="J164"/>
  <c r="J155"/>
  <c r="BK137"/>
  <c r="J116"/>
  <c r="BK113"/>
  <c r="J175"/>
  <c r="BK155"/>
  <c r="BK136"/>
  <c r="J119"/>
  <c r="J172"/>
  <c r="J159"/>
  <c r="J135"/>
  <c r="BK123"/>
  <c r="J103"/>
  <c i="7" r="J151"/>
  <c r="J147"/>
  <c r="BK134"/>
  <c r="J117"/>
  <c r="J97"/>
  <c r="J130"/>
  <c r="BK121"/>
  <c r="J113"/>
  <c r="J98"/>
  <c i="8" r="J94"/>
  <c r="BK94"/>
  <c r="J99"/>
  <c i="9" r="BK183"/>
  <c r="BK168"/>
  <c r="BK151"/>
  <c r="BK140"/>
  <c r="BK112"/>
  <c r="BK190"/>
  <c r="J168"/>
  <c r="BK157"/>
  <c r="J149"/>
  <c r="BK143"/>
  <c r="BK135"/>
  <c r="J124"/>
  <c r="J135"/>
  <c r="BK124"/>
  <c r="BK113"/>
  <c i="10" r="BK172"/>
  <c r="J128"/>
  <c r="J90"/>
  <c r="BK164"/>
  <c r="BK136"/>
  <c r="J172"/>
  <c r="BK90"/>
  <c i="11" r="BK136"/>
  <c r="J96"/>
  <c r="J92"/>
  <c r="J116"/>
  <c i="12" r="BK132"/>
  <c r="BK136"/>
  <c r="BK116"/>
  <c i="13" r="BK112"/>
  <c r="J96"/>
  <c r="J160"/>
  <c r="J104"/>
  <c r="BK136"/>
  <c i="14" r="J112"/>
  <c r="BK112"/>
  <c i="15" r="BK128"/>
  <c r="J128"/>
  <c r="J120"/>
  <c i="16" r="J172"/>
  <c r="J120"/>
  <c r="BK180"/>
  <c r="BK132"/>
  <c r="BK176"/>
  <c r="J88"/>
  <c i="17" r="J100"/>
  <c r="J104"/>
  <c i="18" r="J88"/>
  <c i="19" r="BK96"/>
  <c i="20" r="BK96"/>
  <c i="21" r="J95"/>
  <c r="BK103"/>
  <c r="BK109"/>
  <c i="22" r="J154"/>
  <c r="BK116"/>
  <c r="BK154"/>
  <c r="J127"/>
  <c i="23" r="J176"/>
  <c r="J129"/>
  <c r="BK86"/>
  <c r="J133"/>
  <c r="BK179"/>
  <c r="BK106"/>
  <c r="J165"/>
  <c r="J121"/>
  <c i="24" r="BK123"/>
  <c r="J93"/>
  <c r="J106"/>
  <c i="25" r="BK88"/>
  <c i="26" r="J204"/>
  <c r="J172"/>
  <c r="J120"/>
  <c r="BK148"/>
  <c r="BK120"/>
  <c r="J188"/>
  <c r="BK132"/>
  <c r="J88"/>
  <c i="27" r="BK187"/>
  <c r="BK168"/>
  <c r="BK148"/>
  <c r="J128"/>
  <c r="BK120"/>
  <c r="J88"/>
  <c i="28" r="J96"/>
  <c i="29" r="BK88"/>
  <c i="30" r="BK183"/>
  <c r="BK139"/>
  <c r="J243"/>
  <c r="J191"/>
  <c r="BK135"/>
  <c r="BK92"/>
  <c r="J211"/>
  <c r="J132"/>
  <c i="31" r="BK108"/>
  <c r="J104"/>
  <c i="32" r="BK140"/>
  <c r="J96"/>
  <c r="BK132"/>
  <c r="J156"/>
  <c r="BK124"/>
  <c i="33" r="BK88"/>
  <c r="BK104"/>
  <c i="34" r="BK104"/>
  <c i="36" r="BK100"/>
  <c r="J92"/>
  <c i="37" r="BK95"/>
  <c i="2" r="BK158"/>
  <c r="BK152"/>
  <c r="J130"/>
  <c r="J103"/>
  <c r="J117"/>
  <c r="BK103"/>
  <c i="1" r="AS82"/>
  <c i="2" r="BK98"/>
  <c i="3" r="J321"/>
  <c r="BK247"/>
  <c r="BK206"/>
  <c r="J167"/>
  <c r="J109"/>
  <c r="BK392"/>
  <c r="J298"/>
  <c r="BK224"/>
  <c r="J162"/>
  <c r="J402"/>
  <c r="J325"/>
  <c r="BK235"/>
  <c r="J220"/>
  <c r="BK146"/>
  <c i="4" r="BK617"/>
  <c r="J471"/>
  <c r="J373"/>
  <c r="J245"/>
  <c r="J196"/>
  <c r="BK104"/>
  <c r="BK613"/>
  <c r="BK477"/>
  <c r="J369"/>
  <c r="J309"/>
  <c r="J232"/>
  <c r="BK182"/>
  <c r="J145"/>
  <c r="BK641"/>
  <c r="BK609"/>
  <c r="J477"/>
  <c r="J323"/>
  <c r="BK249"/>
  <c r="J179"/>
  <c r="J100"/>
  <c i="5" r="BK179"/>
  <c r="J95"/>
  <c r="BK163"/>
  <c r="J106"/>
  <c r="BK167"/>
  <c r="J116"/>
  <c i="6" r="J181"/>
  <c r="BK152"/>
  <c r="J132"/>
  <c r="BK115"/>
  <c r="BK161"/>
  <c r="J145"/>
  <c r="BK121"/>
  <c r="BK171"/>
  <c r="BK153"/>
  <c r="BK134"/>
  <c r="BK114"/>
  <c r="J169"/>
  <c r="J147"/>
  <c r="J133"/>
  <c r="J117"/>
  <c r="BK108"/>
  <c i="7" r="BK143"/>
  <c r="J116"/>
  <c r="BK105"/>
  <c r="BK147"/>
  <c r="J126"/>
  <c r="J118"/>
  <c r="J150"/>
  <c r="BK116"/>
  <c i="8" r="J98"/>
  <c r="J103"/>
  <c r="BK101"/>
  <c i="9" r="J193"/>
  <c r="J182"/>
  <c r="J166"/>
  <c r="J155"/>
  <c r="BK145"/>
  <c r="BK137"/>
  <c r="BK101"/>
  <c r="BK184"/>
  <c r="J170"/>
  <c r="BK164"/>
  <c r="BK150"/>
  <c r="J136"/>
  <c r="J127"/>
  <c r="J106"/>
  <c r="BK128"/>
  <c i="10" r="BK192"/>
  <c r="BK156"/>
  <c r="BK108"/>
  <c r="BK120"/>
  <c r="J92"/>
  <c r="BK124"/>
  <c i="11" r="BK140"/>
  <c r="J152"/>
  <c r="J108"/>
  <c r="J124"/>
  <c i="12" r="J136"/>
  <c r="BK92"/>
  <c r="BK100"/>
  <c i="13" r="J140"/>
  <c r="BK108"/>
  <c r="BK144"/>
  <c r="J132"/>
  <c i="14" r="BK96"/>
  <c r="BK100"/>
  <c i="15" r="J124"/>
  <c r="J136"/>
  <c r="BK116"/>
  <c r="BK104"/>
  <c r="J96"/>
  <c i="16" r="BK148"/>
  <c r="BK128"/>
  <c r="J176"/>
  <c r="BK124"/>
  <c r="J100"/>
  <c r="BK88"/>
  <c i="17" r="J124"/>
  <c r="J128"/>
  <c r="J96"/>
  <c i="19" r="BK88"/>
  <c i="20" r="BK100"/>
  <c i="21" r="BK99"/>
  <c r="J105"/>
  <c r="J116"/>
  <c i="22" r="J149"/>
  <c r="J119"/>
  <c r="J166"/>
  <c r="BK149"/>
  <c r="BK111"/>
  <c r="J151"/>
  <c r="BK122"/>
  <c i="23" r="J184"/>
  <c r="J142"/>
  <c r="J181"/>
  <c r="BK135"/>
  <c r="BK103"/>
  <c r="BK145"/>
  <c r="BK100"/>
  <c r="BK163"/>
  <c r="BK129"/>
  <c i="24" r="J98"/>
  <c r="J112"/>
  <c i="25" r="BK100"/>
  <c i="26" r="J180"/>
  <c r="J128"/>
  <c r="BK168"/>
  <c r="BK124"/>
  <c r="BK88"/>
  <c r="BK144"/>
  <c r="J92"/>
  <c i="27" r="J191"/>
  <c r="BK172"/>
  <c r="BK156"/>
  <c r="J140"/>
  <c r="J124"/>
  <c r="BK116"/>
  <c r="BK88"/>
  <c i="28" r="J88"/>
  <c i="30" r="BK231"/>
  <c r="J167"/>
  <c r="BK112"/>
  <c r="J223"/>
  <c r="BK171"/>
  <c r="J116"/>
  <c r="J231"/>
  <c r="BK195"/>
  <c r="BK151"/>
  <c i="31" r="BK116"/>
  <c r="BK96"/>
  <c i="32" r="J152"/>
  <c r="J100"/>
  <c r="J136"/>
  <c r="BK160"/>
  <c i="33" r="J108"/>
  <c r="BK108"/>
  <c i="34" r="BK88"/>
  <c i="36" r="BK108"/>
  <c r="BK96"/>
  <c i="37" r="BK92"/>
  <c i="2" r="J155"/>
  <c r="J148"/>
  <c r="J107"/>
  <c r="BK121"/>
  <c r="J90"/>
  <c r="BK144"/>
  <c r="J144"/>
  <c r="BK141"/>
  <c r="BK133"/>
  <c r="J125"/>
  <c r="J121"/>
  <c i="3" r="J343"/>
  <c r="BK296"/>
  <c r="J237"/>
  <c r="J199"/>
  <c r="J103"/>
  <c r="BK402"/>
  <c r="J292"/>
  <c r="J250"/>
  <c r="BK167"/>
  <c r="BK103"/>
  <c r="BK348"/>
  <c r="BK259"/>
  <c r="J241"/>
  <c r="BK183"/>
  <c r="BK162"/>
  <c i="4" r="BK601"/>
  <c r="J496"/>
  <c r="BK386"/>
  <c r="BK325"/>
  <c r="BK214"/>
  <c r="J182"/>
  <c r="BK110"/>
  <c r="J605"/>
  <c r="J481"/>
  <c r="J394"/>
  <c r="BK323"/>
  <c r="BK245"/>
  <c r="J189"/>
  <c r="BK141"/>
  <c r="BK633"/>
  <c r="J597"/>
  <c r="BK484"/>
  <c r="J325"/>
  <c r="BK259"/>
  <c r="BK232"/>
  <c r="J124"/>
  <c i="5" r="J204"/>
  <c r="BK133"/>
  <c r="J187"/>
  <c r="BK140"/>
  <c r="J112"/>
  <c r="J159"/>
  <c r="BK128"/>
  <c i="6" r="BK166"/>
  <c r="BK151"/>
  <c r="BK127"/>
  <c r="J118"/>
  <c r="J165"/>
  <c r="BK156"/>
  <c r="BK149"/>
  <c r="BK132"/>
  <c r="J107"/>
  <c r="BK157"/>
  <c r="BK144"/>
  <c r="J125"/>
  <c r="J102"/>
  <c r="J168"/>
  <c r="J146"/>
  <c r="J136"/>
  <c r="J105"/>
  <c i="7" r="BK142"/>
  <c r="BK115"/>
  <c r="J155"/>
  <c r="J137"/>
  <c r="J105"/>
  <c r="BK151"/>
  <c r="J140"/>
  <c i="8" r="BK102"/>
  <c r="BK97"/>
  <c r="BK103"/>
  <c i="9" r="J191"/>
  <c r="J181"/>
  <c r="BK170"/>
  <c r="J157"/>
  <c r="BK149"/>
  <c r="J137"/>
  <c r="BK114"/>
  <c r="BK185"/>
  <c r="BK173"/>
  <c r="J163"/>
  <c r="BK153"/>
  <c r="J144"/>
  <c r="BK134"/>
  <c r="BK118"/>
  <c r="BK133"/>
  <c r="J115"/>
  <c r="BK106"/>
  <c i="10" r="J176"/>
  <c r="BK132"/>
  <c r="BK92"/>
  <c r="BK168"/>
  <c r="BK148"/>
  <c r="BK112"/>
  <c r="J158"/>
  <c r="BK100"/>
  <c i="11" r="J128"/>
  <c r="J88"/>
  <c r="J104"/>
  <c r="BK104"/>
  <c i="12" r="BK148"/>
  <c r="BK112"/>
  <c r="BK128"/>
  <c r="J88"/>
  <c i="13" r="J128"/>
  <c r="BK116"/>
  <c r="BK140"/>
  <c r="BK96"/>
  <c i="14" r="BK104"/>
  <c i="15" r="BK120"/>
  <c r="BK124"/>
  <c r="J116"/>
  <c i="16" r="BK156"/>
  <c r="BK112"/>
  <c r="BK184"/>
  <c r="BK140"/>
  <c r="J92"/>
  <c r="J128"/>
  <c i="17" r="BK104"/>
  <c r="BK112"/>
  <c i="18" r="BK92"/>
  <c i="19" r="J92"/>
  <c i="20" r="BK104"/>
  <c i="21" r="BK105"/>
  <c r="J109"/>
  <c r="BK114"/>
  <c i="22" r="BK156"/>
  <c r="J116"/>
  <c r="J163"/>
  <c r="BK143"/>
  <c r="BK99"/>
  <c r="J146"/>
  <c r="BK119"/>
  <c i="23" r="BK174"/>
  <c r="BK133"/>
  <c r="BK176"/>
  <c r="BK150"/>
  <c r="BK90"/>
  <c r="BK138"/>
  <c r="J145"/>
  <c r="J90"/>
  <c i="24" r="BK112"/>
  <c r="J129"/>
  <c r="BK98"/>
  <c i="25" r="J104"/>
  <c i="26" r="BK200"/>
  <c r="J176"/>
  <c r="J104"/>
  <c r="J152"/>
  <c r="J108"/>
  <c r="BK180"/>
  <c r="BK116"/>
  <c i="27" r="BK203"/>
  <c r="J187"/>
  <c r="J172"/>
  <c r="BK152"/>
  <c r="BK136"/>
  <c r="J108"/>
  <c r="J112"/>
  <c i="28" r="J104"/>
  <c i="29" r="BK96"/>
  <c i="30" r="J219"/>
  <c r="J155"/>
  <c r="J100"/>
  <c r="J195"/>
  <c r="J139"/>
  <c r="BK88"/>
  <c r="J175"/>
  <c r="J128"/>
  <c i="31" r="BK112"/>
  <c r="BK88"/>
  <c i="32" r="J164"/>
  <c r="BK104"/>
  <c r="BK144"/>
  <c r="J88"/>
  <c r="BK116"/>
  <c i="33" r="J96"/>
  <c r="J112"/>
  <c i="34" r="J92"/>
  <c i="35" r="J88"/>
  <c i="36" r="J88"/>
  <c i="2" r="J100"/>
  <c i="3" r="BK298"/>
  <c r="BK241"/>
  <c r="BK204"/>
  <c r="J146"/>
  <c r="BK426"/>
  <c r="BK343"/>
  <c r="J272"/>
  <c r="J204"/>
  <c r="BK154"/>
  <c r="BK397"/>
  <c r="J261"/>
  <c r="BK233"/>
  <c r="BK194"/>
  <c r="J127"/>
  <c i="4" r="J528"/>
  <c r="BK384"/>
  <c r="J253"/>
  <c r="BK193"/>
  <c r="J141"/>
  <c r="BK637"/>
  <c r="J601"/>
  <c r="J467"/>
  <c r="J384"/>
  <c r="BK264"/>
  <c r="J235"/>
  <c r="BK185"/>
  <c r="BK102"/>
  <c r="BK625"/>
  <c r="J492"/>
  <c r="J303"/>
  <c r="J214"/>
  <c r="BK120"/>
  <c i="5" r="J208"/>
  <c r="BK159"/>
  <c r="BK208"/>
  <c r="BK154"/>
  <c r="BK120"/>
  <c r="BK175"/>
  <c r="J140"/>
  <c i="6" r="BK182"/>
  <c r="BK164"/>
  <c r="BK135"/>
  <c r="J124"/>
  <c r="BK184"/>
  <c r="J160"/>
  <c r="BK147"/>
  <c r="BK117"/>
  <c r="J112"/>
  <c r="BK162"/>
  <c r="J152"/>
  <c r="J130"/>
  <c r="J111"/>
  <c r="BK170"/>
  <c r="J149"/>
  <c r="J138"/>
  <c r="J128"/>
  <c r="J110"/>
  <c i="7" r="BK146"/>
  <c r="BK127"/>
  <c r="BK114"/>
  <c r="BK150"/>
  <c r="J141"/>
  <c r="BK125"/>
  <c r="J115"/>
  <c r="J120"/>
  <c i="8" r="BK113"/>
  <c r="J113"/>
  <c r="J116"/>
  <c r="J97"/>
  <c i="9" r="J185"/>
  <c r="J173"/>
  <c r="BK156"/>
  <c r="J147"/>
  <c r="J146"/>
  <c r="BK127"/>
  <c r="J105"/>
  <c r="BK181"/>
  <c r="BK166"/>
  <c r="BK154"/>
  <c r="J145"/>
  <c r="J138"/>
  <c r="BK129"/>
  <c r="BK108"/>
  <c r="J130"/>
  <c i="10" r="J184"/>
  <c r="BK144"/>
  <c r="J100"/>
  <c r="BK176"/>
  <c r="J144"/>
  <c r="BK104"/>
  <c r="J148"/>
  <c i="11" r="J148"/>
  <c r="BK108"/>
  <c r="BK112"/>
  <c r="J100"/>
  <c i="12" r="J116"/>
  <c r="J124"/>
  <c r="J92"/>
  <c i="13" r="BK124"/>
  <c r="J108"/>
  <c r="J92"/>
  <c r="J144"/>
  <c r="BK160"/>
  <c r="J124"/>
  <c i="14" r="J92"/>
  <c r="J96"/>
  <c i="15" r="BK112"/>
  <c r="BK140"/>
  <c r="J100"/>
  <c i="16" r="J132"/>
  <c r="BK92"/>
  <c r="J148"/>
  <c r="BK96"/>
  <c r="J136"/>
  <c i="17" r="BK108"/>
  <c r="BK116"/>
  <c i="18" r="BK96"/>
  <c i="20" r="J104"/>
  <c r="J100"/>
  <c i="21" r="J103"/>
  <c r="BK107"/>
  <c r="J91"/>
  <c i="22" r="BK159"/>
  <c r="J129"/>
  <c r="BK166"/>
  <c r="J143"/>
  <c r="BK107"/>
  <c i="23" r="BK161"/>
  <c r="BK118"/>
  <c r="J174"/>
  <c r="J153"/>
  <c r="J94"/>
  <c r="J140"/>
  <c r="BK181"/>
  <c r="BK140"/>
  <c i="24" r="BK129"/>
  <c r="BK102"/>
  <c r="J114"/>
  <c i="25" r="BK96"/>
  <c r="J96"/>
  <c i="26" r="J184"/>
  <c r="BK160"/>
  <c r="BK184"/>
  <c r="BK100"/>
  <c r="BK172"/>
  <c r="BK112"/>
  <c i="27" r="J195"/>
  <c r="J184"/>
  <c r="BK160"/>
  <c r="BK140"/>
  <c r="BK112"/>
  <c r="J116"/>
  <c i="28" r="BK92"/>
  <c i="29" r="BK92"/>
  <c i="30" r="BK203"/>
  <c r="BK147"/>
  <c r="BK104"/>
  <c r="J215"/>
  <c r="BK175"/>
  <c r="BK120"/>
  <c r="BK243"/>
  <c r="J187"/>
  <c r="BK167"/>
  <c r="J112"/>
  <c i="31" r="J112"/>
  <c r="J92"/>
  <c i="32" r="J116"/>
  <c r="BK164"/>
  <c r="J112"/>
  <c r="BK136"/>
  <c i="33" r="J100"/>
  <c r="BK116"/>
  <c i="34" r="J96"/>
  <c i="35" r="J92"/>
  <c i="36" r="BK92"/>
  <c i="37" r="J92"/>
  <c i="2" r="BK155"/>
  <c r="BK117"/>
  <c r="BK90"/>
  <c r="BK107"/>
  <c r="BK94"/>
  <c r="J141"/>
  <c r="BK137"/>
  <c r="J133"/>
  <c i="3" r="J407"/>
  <c r="J334"/>
  <c r="J259"/>
  <c r="J227"/>
  <c r="BK134"/>
  <c r="J397"/>
  <c r="BK321"/>
  <c r="BK257"/>
  <c r="BK199"/>
  <c r="J106"/>
  <c r="J392"/>
  <c r="J257"/>
  <c r="J231"/>
  <c r="J191"/>
  <c r="BK158"/>
  <c r="BK114"/>
  <c i="4" r="BK481"/>
  <c r="BK429"/>
  <c r="J277"/>
  <c r="BK228"/>
  <c r="J106"/>
  <c r="J629"/>
  <c r="J486"/>
  <c r="BK399"/>
  <c r="BK329"/>
  <c r="BK253"/>
  <c r="J212"/>
  <c r="BK115"/>
  <c r="BK629"/>
  <c r="J562"/>
  <c r="BK486"/>
  <c r="J390"/>
  <c r="BK255"/>
  <c r="BK212"/>
  <c r="J103"/>
  <c i="5" r="BK191"/>
  <c r="BK124"/>
  <c r="J183"/>
  <c r="J137"/>
  <c r="BK97"/>
  <c r="J154"/>
  <c r="BK100"/>
  <c i="6" r="BK172"/>
  <c r="BK150"/>
  <c r="BK129"/>
  <c r="BK111"/>
  <c r="J178"/>
  <c r="J150"/>
  <c r="J141"/>
  <c r="BK118"/>
  <c r="BK167"/>
  <c r="BK145"/>
  <c r="J122"/>
  <c r="BK100"/>
  <c r="J156"/>
  <c r="BK140"/>
  <c r="BK124"/>
  <c r="BK107"/>
  <c i="7" r="BK130"/>
  <c r="BK113"/>
  <c r="J102"/>
  <c r="J142"/>
  <c r="J124"/>
  <c r="J108"/>
  <c r="J121"/>
  <c i="8" r="J111"/>
  <c r="J107"/>
  <c r="BK107"/>
  <c r="BK98"/>
  <c i="9" r="J190"/>
  <c r="BK169"/>
  <c r="J159"/>
  <c r="J148"/>
  <c r="J143"/>
  <c r="J119"/>
  <c r="BK195"/>
  <c r="BK182"/>
  <c r="BK167"/>
  <c r="J156"/>
  <c r="BK147"/>
  <c r="BK139"/>
  <c r="BK130"/>
  <c r="BK111"/>
  <c r="BK131"/>
  <c r="J114"/>
  <c r="BK105"/>
  <c i="10" r="J180"/>
  <c r="J136"/>
  <c r="BK96"/>
  <c r="J156"/>
  <c i="11" r="BK152"/>
  <c r="J112"/>
  <c r="J140"/>
  <c r="J136"/>
  <c i="12" r="J144"/>
  <c r="BK104"/>
  <c r="J112"/>
  <c r="BK96"/>
  <c i="13" r="J148"/>
  <c r="J88"/>
  <c r="J112"/>
  <c r="BK92"/>
  <c i="14" r="J108"/>
  <c r="BK88"/>
  <c i="15" r="J140"/>
  <c r="J108"/>
  <c r="BK132"/>
  <c i="16" r="J184"/>
  <c r="J140"/>
  <c r="J116"/>
  <c r="BK188"/>
  <c r="BK144"/>
  <c r="J160"/>
  <c i="17" r="J112"/>
  <c r="BK120"/>
  <c i="18" r="J96"/>
  <c i="19" r="BK92"/>
  <c i="21" r="BK112"/>
  <c r="J112"/>
  <c r="BK95"/>
  <c i="22" r="J170"/>
  <c r="J135"/>
  <c r="J113"/>
  <c r="BK161"/>
  <c r="BK141"/>
  <c r="J161"/>
  <c r="J132"/>
  <c r="J103"/>
  <c i="23" r="BK153"/>
  <c r="J116"/>
  <c r="BK168"/>
  <c r="BK121"/>
  <c r="J86"/>
  <c r="BK125"/>
  <c r="J168"/>
  <c r="J138"/>
  <c i="24" r="J108"/>
  <c r="J123"/>
  <c r="BK89"/>
  <c i="26" r="BK208"/>
  <c r="J168"/>
  <c r="J200"/>
  <c r="J144"/>
  <c r="BK96"/>
  <c r="J160"/>
  <c r="BK108"/>
  <c i="27" r="BK195"/>
  <c r="J180"/>
  <c r="J164"/>
  <c r="BK144"/>
  <c r="J136"/>
  <c r="J104"/>
  <c r="BK108"/>
  <c i="28" r="BK96"/>
  <c i="29" r="J88"/>
  <c i="30" r="J207"/>
  <c r="J151"/>
  <c r="BK207"/>
  <c r="BK143"/>
  <c r="J96"/>
  <c r="BK215"/>
  <c r="J163"/>
  <c r="BK96"/>
  <c i="31" r="J116"/>
  <c r="J100"/>
  <c i="32" r="BK128"/>
  <c r="BK88"/>
  <c r="J120"/>
  <c r="J140"/>
  <c r="BK108"/>
  <c i="33" r="J104"/>
  <c i="34" r="J104"/>
  <c r="BK100"/>
  <c i="36" r="J104"/>
  <c i="37" r="J95"/>
  <c i="2" r="J158"/>
  <c r="J152"/>
  <c r="BK125"/>
  <c r="J98"/>
  <c r="BK100"/>
  <c i="1" r="AS65"/>
  <c i="2" r="J109"/>
  <c i="3" r="J329"/>
  <c r="BK292"/>
  <c r="BK229"/>
  <c r="BK187"/>
  <c r="J171"/>
  <c r="J421"/>
  <c r="BK334"/>
  <c r="BK268"/>
  <c r="BK150"/>
  <c r="J426"/>
  <c r="BK308"/>
  <c r="BK253"/>
  <c r="J224"/>
  <c r="BK179"/>
  <c r="BK138"/>
  <c i="4" r="J558"/>
  <c r="BK463"/>
  <c r="BK343"/>
  <c r="J259"/>
  <c r="J150"/>
  <c r="J115"/>
  <c r="J621"/>
  <c r="BK492"/>
  <c r="J459"/>
  <c r="J343"/>
  <c r="J255"/>
  <c r="J237"/>
  <c r="BK179"/>
  <c r="J111"/>
  <c r="BK621"/>
  <c r="BK528"/>
  <c r="J473"/>
  <c r="BK277"/>
  <c r="J158"/>
  <c r="J104"/>
  <c i="5" r="BK171"/>
  <c r="BK112"/>
  <c r="J167"/>
  <c r="J128"/>
  <c r="J179"/>
  <c r="J149"/>
  <c i="6" r="J179"/>
  <c r="J163"/>
  <c r="BK130"/>
  <c r="J113"/>
  <c r="J162"/>
  <c r="BK154"/>
  <c r="BK138"/>
  <c r="J108"/>
  <c r="BK163"/>
  <c r="BK146"/>
  <c r="BK139"/>
  <c r="BK112"/>
  <c r="BK181"/>
  <c r="J151"/>
  <c r="J139"/>
  <c r="BK119"/>
  <c r="BK104"/>
  <c i="7" r="BK141"/>
  <c r="BK126"/>
  <c r="BK98"/>
  <c r="J143"/>
  <c r="BK117"/>
  <c r="BK155"/>
  <c r="BK97"/>
  <c i="8" r="BK114"/>
  <c r="J102"/>
  <c r="BK117"/>
  <c r="BK100"/>
  <c i="9" r="J188"/>
  <c r="J178"/>
  <c r="J158"/>
  <c r="J151"/>
  <c r="BK142"/>
  <c r="BK121"/>
  <c r="BK193"/>
  <c r="BK178"/>
  <c r="J169"/>
  <c r="BK159"/>
  <c r="J152"/>
  <c r="BK141"/>
  <c r="J131"/>
  <c r="J113"/>
  <c r="J129"/>
  <c r="J112"/>
  <c i="10" r="BK188"/>
  <c r="J152"/>
  <c r="J104"/>
  <c r="BK180"/>
  <c r="BK158"/>
  <c r="BK128"/>
  <c r="BK196"/>
  <c r="BK116"/>
  <c i="11" r="J144"/>
  <c r="BK100"/>
  <c r="J132"/>
  <c r="BK120"/>
  <c i="12" r="BK140"/>
  <c r="J96"/>
  <c r="J120"/>
  <c r="BK108"/>
  <c i="13" r="BK152"/>
  <c r="J100"/>
  <c r="BK128"/>
  <c i="14" r="BK108"/>
  <c r="J100"/>
  <c i="15" r="J132"/>
  <c r="J88"/>
  <c r="BK96"/>
  <c i="16" r="J180"/>
  <c r="J124"/>
  <c r="J104"/>
  <c r="BK168"/>
  <c r="BK104"/>
  <c r="J152"/>
  <c i="17" r="J116"/>
  <c r="BK92"/>
  <c r="BK100"/>
  <c i="18" r="J92"/>
  <c i="20" r="BK92"/>
  <c i="21" r="BK118"/>
  <c r="BK116"/>
  <c r="J118"/>
  <c i="22" r="BK163"/>
  <c r="BK127"/>
  <c r="J111"/>
  <c r="J158"/>
  <c r="BK132"/>
  <c r="BK170"/>
  <c r="J137"/>
  <c r="J95"/>
  <c i="23" r="J159"/>
  <c r="BK94"/>
  <c r="J163"/>
  <c r="J106"/>
  <c r="J148"/>
  <c r="J166"/>
  <c r="BK116"/>
  <c i="24" r="BK125"/>
  <c r="J96"/>
  <c r="BK108"/>
  <c i="25" r="BK92"/>
  <c r="J92"/>
  <c i="26" r="BK164"/>
  <c r="BK176"/>
  <c r="BK140"/>
  <c r="BK92"/>
  <c r="BK136"/>
  <c r="J96"/>
  <c i="27" r="BK191"/>
  <c r="J176"/>
  <c r="J160"/>
  <c r="J144"/>
  <c r="BK124"/>
  <c r="J120"/>
  <c r="J92"/>
  <c i="28" r="BK88"/>
  <c i="29" r="J96"/>
  <c i="30" r="J171"/>
  <c r="J120"/>
  <c r="J227"/>
  <c r="BK179"/>
  <c r="J124"/>
  <c r="BK235"/>
  <c r="BK199"/>
  <c r="J135"/>
  <c r="J92"/>
  <c i="31" r="J108"/>
  <c i="32" r="J148"/>
  <c r="J92"/>
  <c r="J124"/>
  <c r="J144"/>
  <c i="33" r="BK112"/>
  <c r="BK100"/>
  <c i="34" r="BK96"/>
  <c i="36" r="BK88"/>
  <c i="2" r="BK130"/>
  <c i="3" r="BK325"/>
  <c r="J253"/>
  <c r="BK222"/>
  <c r="J158"/>
  <c r="BK106"/>
  <c r="BK387"/>
  <c r="J296"/>
  <c r="J233"/>
  <c r="J183"/>
  <c r="J118"/>
  <c r="J387"/>
  <c r="J289"/>
  <c r="J229"/>
  <c r="J154"/>
  <c r="BK109"/>
  <c i="4" r="BK562"/>
  <c r="BK469"/>
  <c r="BK354"/>
  <c r="J233"/>
  <c r="BK158"/>
  <c r="BK645"/>
  <c r="J609"/>
  <c r="BK566"/>
  <c r="J429"/>
  <c r="BK373"/>
  <c r="J241"/>
  <c r="J228"/>
  <c r="J110"/>
  <c r="J637"/>
  <c r="J498"/>
  <c r="BK369"/>
  <c r="BK241"/>
  <c r="J136"/>
  <c r="J102"/>
  <c i="5" r="BK183"/>
  <c r="J120"/>
  <c r="J175"/>
  <c r="BK142"/>
  <c r="J100"/>
  <c r="J163"/>
  <c r="BK110"/>
  <c i="6" r="BK178"/>
  <c r="BK160"/>
  <c r="BK131"/>
  <c r="BK120"/>
  <c r="J166"/>
  <c r="J158"/>
  <c r="J143"/>
  <c r="BK125"/>
  <c r="J115"/>
  <c r="J186"/>
  <c r="J170"/>
  <c r="J140"/>
  <c r="J123"/>
  <c r="BK179"/>
  <c r="J167"/>
  <c r="J144"/>
  <c r="J131"/>
  <c r="BK116"/>
  <c r="J100"/>
  <c i="7" r="BK149"/>
  <c r="BK140"/>
  <c r="BK124"/>
  <c r="BK111"/>
  <c r="J146"/>
  <c r="BK102"/>
  <c r="J111"/>
  <c i="8" r="J100"/>
  <c r="J105"/>
  <c r="BK105"/>
  <c i="9" r="J195"/>
  <c r="BK179"/>
  <c r="J164"/>
  <c r="J150"/>
  <c r="BK144"/>
  <c r="BK116"/>
  <c r="J196"/>
  <c r="BK177"/>
  <c r="BK161"/>
  <c r="BK152"/>
  <c r="J140"/>
  <c r="BK132"/>
  <c r="BK115"/>
  <c r="J132"/>
  <c r="J118"/>
  <c r="J109"/>
  <c i="10" r="BK160"/>
  <c r="J112"/>
  <c r="J188"/>
  <c r="BK152"/>
  <c r="J124"/>
  <c r="J88"/>
  <c r="J132"/>
  <c i="11" r="J120"/>
  <c r="BK144"/>
  <c r="BK128"/>
  <c i="12" r="BK144"/>
  <c r="J100"/>
  <c r="J148"/>
  <c r="J108"/>
  <c i="13" r="J120"/>
  <c r="BK100"/>
  <c r="BK88"/>
  <c r="J156"/>
  <c r="BK132"/>
  <c r="BK148"/>
  <c r="BK104"/>
  <c i="14" r="J104"/>
  <c i="15" r="BK136"/>
  <c r="BK100"/>
  <c r="J112"/>
  <c i="16" r="J188"/>
  <c r="J144"/>
  <c r="BK108"/>
  <c r="J156"/>
  <c r="J112"/>
  <c r="J164"/>
  <c i="17" r="J120"/>
  <c r="J88"/>
  <c r="J92"/>
  <c i="19" r="J96"/>
  <c i="20" r="J88"/>
  <c i="21" r="J107"/>
  <c r="J114"/>
  <c r="BK97"/>
  <c i="22" r="J99"/>
  <c r="BK146"/>
  <c r="J107"/>
  <c r="BK135"/>
  <c i="23" r="J186"/>
  <c r="J150"/>
  <c r="J103"/>
  <c r="BK165"/>
  <c r="BK112"/>
  <c r="J156"/>
  <c r="J98"/>
  <c r="BK156"/>
  <c r="J100"/>
  <c i="24" r="BK114"/>
  <c r="J125"/>
  <c r="BK96"/>
  <c i="25" r="J88"/>
  <c i="26" r="J196"/>
  <c r="J140"/>
  <c r="BK204"/>
  <c r="J132"/>
  <c r="J208"/>
  <c r="J148"/>
  <c r="J100"/>
  <c i="27" r="BK199"/>
  <c r="BK176"/>
  <c r="J156"/>
  <c r="BK132"/>
  <c r="J100"/>
  <c r="BK104"/>
  <c i="28" r="BK100"/>
  <c r="BK104"/>
  <c i="30" r="BK223"/>
  <c r="BK159"/>
  <c r="BK116"/>
  <c r="J203"/>
  <c r="J147"/>
  <c r="BK108"/>
  <c r="BK227"/>
  <c r="J179"/>
  <c r="BK155"/>
  <c r="J88"/>
  <c i="31" r="BK104"/>
  <c i="32" r="BK156"/>
  <c r="J108"/>
  <c r="BK148"/>
  <c r="BK92"/>
  <c r="J104"/>
  <c i="33" r="BK96"/>
  <c i="34" r="J100"/>
  <c i="35" r="BK92"/>
  <c i="36" r="J100"/>
  <c i="37" r="J88"/>
  <c i="3" l="1" r="P300"/>
  <c r="R333"/>
  <c r="T300"/>
  <c r="T333"/>
  <c r="R300"/>
  <c r="P333"/>
  <c i="2" r="BK89"/>
  <c r="J89"/>
  <c r="J62"/>
  <c r="R89"/>
  <c r="P102"/>
  <c r="BK132"/>
  <c r="J132"/>
  <c r="J64"/>
  <c r="T132"/>
  <c r="R154"/>
  <c i="3" r="BK108"/>
  <c r="J108"/>
  <c r="J66"/>
  <c r="R108"/>
  <c r="P219"/>
  <c r="BK240"/>
  <c r="J240"/>
  <c r="J69"/>
  <c r="R240"/>
  <c r="BK260"/>
  <c r="J260"/>
  <c r="J71"/>
  <c r="T260"/>
  <c r="R320"/>
  <c r="R386"/>
  <c i="4" r="P99"/>
  <c r="R99"/>
  <c r="P119"/>
  <c r="BK178"/>
  <c r="J178"/>
  <c r="J67"/>
  <c r="R178"/>
  <c r="BK188"/>
  <c r="J188"/>
  <c r="J69"/>
  <c r="R188"/>
  <c r="P195"/>
  <c r="BK224"/>
  <c r="J224"/>
  <c r="J71"/>
  <c r="BK263"/>
  <c r="J263"/>
  <c r="J72"/>
  <c r="R263"/>
  <c r="T263"/>
  <c r="P342"/>
  <c r="R342"/>
  <c r="T398"/>
  <c r="P596"/>
  <c i="5" r="P94"/>
  <c r="T94"/>
  <c r="R99"/>
  <c r="P136"/>
  <c r="P135"/>
  <c r="T136"/>
  <c r="T135"/>
  <c r="R146"/>
  <c i="6" r="BK101"/>
  <c r="J101"/>
  <c r="J66"/>
  <c r="P109"/>
  <c r="P106"/>
  <c r="R109"/>
  <c r="R106"/>
  <c r="P177"/>
  <c r="R177"/>
  <c r="T177"/>
  <c r="P180"/>
  <c r="T180"/>
  <c i="7" r="P96"/>
  <c r="T96"/>
  <c r="P101"/>
  <c r="T101"/>
  <c r="P133"/>
  <c r="T133"/>
  <c r="BK145"/>
  <c r="J145"/>
  <c r="J69"/>
  <c r="R145"/>
  <c r="BK148"/>
  <c r="J148"/>
  <c r="J70"/>
  <c r="T148"/>
  <c i="8" r="BK96"/>
  <c r="J96"/>
  <c r="J65"/>
  <c r="T96"/>
  <c r="P104"/>
  <c r="T104"/>
  <c r="BK112"/>
  <c r="J112"/>
  <c r="J69"/>
  <c r="T112"/>
  <c r="BK115"/>
  <c r="J115"/>
  <c r="J70"/>
  <c r="T115"/>
  <c i="9" r="P104"/>
  <c r="P103"/>
  <c r="T104"/>
  <c r="T103"/>
  <c r="P165"/>
  <c r="T165"/>
  <c r="BK180"/>
  <c r="J180"/>
  <c r="J71"/>
  <c r="R180"/>
  <c r="R176"/>
  <c r="R175"/>
  <c r="P189"/>
  <c r="T189"/>
  <c r="P194"/>
  <c r="T194"/>
  <c i="10" r="BK87"/>
  <c r="BK86"/>
  <c r="J86"/>
  <c r="J63"/>
  <c r="T87"/>
  <c r="T86"/>
  <c i="11" r="BK87"/>
  <c r="J87"/>
  <c r="J64"/>
  <c r="T87"/>
  <c r="T86"/>
  <c i="12" r="BK87"/>
  <c r="J87"/>
  <c r="J64"/>
  <c r="T87"/>
  <c r="T86"/>
  <c i="13" r="BK87"/>
  <c r="J87"/>
  <c r="J64"/>
  <c r="R87"/>
  <c r="R86"/>
  <c i="14" r="BK87"/>
  <c r="J87"/>
  <c r="J64"/>
  <c r="R87"/>
  <c r="R86"/>
  <c i="15" r="P87"/>
  <c r="P86"/>
  <c i="1" r="AU71"/>
  <c i="15" r="T87"/>
  <c r="T86"/>
  <c i="16" r="BK87"/>
  <c r="J87"/>
  <c r="J64"/>
  <c r="R87"/>
  <c r="R86"/>
  <c i="17" r="P87"/>
  <c r="P86"/>
  <c i="1" r="AU73"/>
  <c i="17" r="R87"/>
  <c r="R86"/>
  <c i="19" r="P87"/>
  <c r="P86"/>
  <c i="1" r="AU75"/>
  <c i="19" r="R87"/>
  <c r="R86"/>
  <c i="20" r="BK87"/>
  <c r="J87"/>
  <c r="J64"/>
  <c r="T87"/>
  <c r="T86"/>
  <c i="21" r="P90"/>
  <c r="P89"/>
  <c r="T90"/>
  <c r="T89"/>
  <c r="P111"/>
  <c r="R111"/>
  <c i="22" r="P98"/>
  <c r="T98"/>
  <c r="BK145"/>
  <c r="J145"/>
  <c r="J69"/>
  <c r="R145"/>
  <c r="P165"/>
  <c i="23" r="P85"/>
  <c r="P102"/>
  <c r="R102"/>
  <c r="T137"/>
  <c i="24" r="R88"/>
  <c r="R87"/>
  <c r="R111"/>
  <c r="R110"/>
  <c r="P122"/>
  <c i="25" r="P87"/>
  <c r="P86"/>
  <c i="1" r="AU83"/>
  <c i="28" r="BK87"/>
  <c r="J87"/>
  <c r="J64"/>
  <c i="29" r="P87"/>
  <c r="P86"/>
  <c i="1" r="AU87"/>
  <c i="29" r="R87"/>
  <c r="R86"/>
  <c i="32" r="R87"/>
  <c r="R86"/>
  <c i="33" r="BK87"/>
  <c r="J87"/>
  <c r="J64"/>
  <c r="R87"/>
  <c r="R86"/>
  <c i="34" r="BK87"/>
  <c r="BK86"/>
  <c r="J86"/>
  <c r="J63"/>
  <c r="R87"/>
  <c r="R86"/>
  <c i="35" r="BK87"/>
  <c r="J87"/>
  <c r="J64"/>
  <c r="T87"/>
  <c r="T86"/>
  <c i="36" r="T87"/>
  <c r="T86"/>
  <c i="2" r="P89"/>
  <c r="T89"/>
  <c r="T102"/>
  <c r="P132"/>
  <c r="T154"/>
  <c i="3" r="BK102"/>
  <c r="J102"/>
  <c r="J65"/>
  <c r="R102"/>
  <c r="T108"/>
  <c r="T219"/>
  <c r="T240"/>
  <c r="BK256"/>
  <c r="J256"/>
  <c r="J70"/>
  <c r="T256"/>
  <c r="R260"/>
  <c r="P291"/>
  <c r="R291"/>
  <c r="P320"/>
  <c r="P386"/>
  <c i="4" r="BK119"/>
  <c r="J119"/>
  <c r="J66"/>
  <c r="R119"/>
  <c r="P178"/>
  <c r="P188"/>
  <c r="BK195"/>
  <c r="J195"/>
  <c r="J70"/>
  <c r="T195"/>
  <c r="R224"/>
  <c r="T224"/>
  <c r="BK342"/>
  <c r="J342"/>
  <c r="J73"/>
  <c r="T342"/>
  <c r="R398"/>
  <c r="T596"/>
  <c i="5" r="BK94"/>
  <c r="J94"/>
  <c r="J65"/>
  <c r="R94"/>
  <c r="R93"/>
  <c r="P99"/>
  <c r="BK136"/>
  <c r="BK135"/>
  <c r="R136"/>
  <c r="R135"/>
  <c r="P146"/>
  <c i="6" r="P101"/>
  <c r="P98"/>
  <c r="R101"/>
  <c r="R98"/>
  <c r="T101"/>
  <c r="T98"/>
  <c i="18" r="BK87"/>
  <c r="J87"/>
  <c r="J64"/>
  <c r="P87"/>
  <c r="P86"/>
  <c i="1" r="AU74"/>
  <c i="18" r="R87"/>
  <c r="R86"/>
  <c r="T87"/>
  <c r="T86"/>
  <c i="19" r="BK87"/>
  <c r="J87"/>
  <c r="J64"/>
  <c r="T87"/>
  <c r="T86"/>
  <c i="20" r="P87"/>
  <c r="P86"/>
  <c i="1" r="AU76"/>
  <c i="20" r="R87"/>
  <c r="R86"/>
  <c i="21" r="BK90"/>
  <c r="J90"/>
  <c r="J65"/>
  <c r="R90"/>
  <c r="R89"/>
  <c r="R88"/>
  <c r="BK111"/>
  <c r="J111"/>
  <c r="J66"/>
  <c r="T111"/>
  <c i="22" r="BK98"/>
  <c r="J98"/>
  <c r="J67"/>
  <c r="R98"/>
  <c r="BK110"/>
  <c r="J110"/>
  <c r="J68"/>
  <c r="P110"/>
  <c r="R110"/>
  <c r="T110"/>
  <c r="P145"/>
  <c r="BK165"/>
  <c r="J165"/>
  <c r="J70"/>
  <c r="T165"/>
  <c i="23" r="BK85"/>
  <c r="J85"/>
  <c r="J61"/>
  <c r="BK102"/>
  <c r="J102"/>
  <c r="J62"/>
  <c r="T102"/>
  <c r="P137"/>
  <c i="24" r="T88"/>
  <c r="T87"/>
  <c r="P111"/>
  <c r="P110"/>
  <c r="BK122"/>
  <c r="J122"/>
  <c r="J64"/>
  <c r="T122"/>
  <c i="25" r="BK87"/>
  <c r="J87"/>
  <c r="J64"/>
  <c r="T87"/>
  <c r="T86"/>
  <c i="26" r="BK87"/>
  <c r="BK86"/>
  <c r="J86"/>
  <c r="J63"/>
  <c r="T87"/>
  <c r="T86"/>
  <c i="27" r="BK87"/>
  <c r="J87"/>
  <c r="J64"/>
  <c r="R87"/>
  <c r="R86"/>
  <c i="28" r="R87"/>
  <c r="R86"/>
  <c i="30" r="P87"/>
  <c r="P86"/>
  <c i="1" r="AU88"/>
  <c i="30" r="T87"/>
  <c r="T86"/>
  <c i="31" r="P87"/>
  <c r="P86"/>
  <c i="1" r="AU89"/>
  <c i="31" r="T87"/>
  <c r="T86"/>
  <c i="32" r="BK87"/>
  <c r="J87"/>
  <c r="J64"/>
  <c r="T87"/>
  <c r="T86"/>
  <c i="33" r="P87"/>
  <c r="P86"/>
  <c i="1" r="AU91"/>
  <c i="33" r="T87"/>
  <c r="T86"/>
  <c i="34" r="P87"/>
  <c r="P86"/>
  <c i="1" r="AU92"/>
  <c i="35" r="R87"/>
  <c r="R86"/>
  <c i="36" r="P87"/>
  <c r="P86"/>
  <c i="1" r="AU94"/>
  <c i="37" r="P87"/>
  <c r="P86"/>
  <c i="1" r="AU95"/>
  <c i="2" r="BK102"/>
  <c r="J102"/>
  <c r="J63"/>
  <c r="R102"/>
  <c r="R132"/>
  <c r="BK154"/>
  <c r="J154"/>
  <c r="J66"/>
  <c r="P154"/>
  <c i="3" r="P102"/>
  <c r="T102"/>
  <c r="T101"/>
  <c r="P108"/>
  <c r="BK219"/>
  <c r="J219"/>
  <c r="J67"/>
  <c r="R219"/>
  <c r="P240"/>
  <c r="P256"/>
  <c r="R256"/>
  <c r="P260"/>
  <c r="BK291"/>
  <c r="J291"/>
  <c r="J72"/>
  <c r="T291"/>
  <c r="BK320"/>
  <c r="J320"/>
  <c r="J74"/>
  <c r="T320"/>
  <c r="BK386"/>
  <c r="J386"/>
  <c r="J78"/>
  <c r="T386"/>
  <c i="4" r="BK99"/>
  <c r="BK98"/>
  <c r="J98"/>
  <c r="J64"/>
  <c r="T99"/>
  <c r="T119"/>
  <c r="T178"/>
  <c r="T188"/>
  <c r="T187"/>
  <c r="R195"/>
  <c r="P224"/>
  <c r="P263"/>
  <c r="BK398"/>
  <c r="J398"/>
  <c r="J74"/>
  <c r="P398"/>
  <c r="BK596"/>
  <c r="J596"/>
  <c r="J75"/>
  <c r="R596"/>
  <c i="5" r="BK99"/>
  <c r="J99"/>
  <c r="J66"/>
  <c r="T99"/>
  <c r="BK146"/>
  <c r="J146"/>
  <c r="J70"/>
  <c r="T146"/>
  <c i="6" r="BK109"/>
  <c r="J109"/>
  <c r="J68"/>
  <c r="T109"/>
  <c r="T106"/>
  <c r="BK177"/>
  <c r="J177"/>
  <c r="J72"/>
  <c r="BK180"/>
  <c r="J180"/>
  <c r="J73"/>
  <c r="R180"/>
  <c i="7" r="BK96"/>
  <c r="J96"/>
  <c r="J65"/>
  <c r="R96"/>
  <c r="BK101"/>
  <c r="J101"/>
  <c r="J66"/>
  <c r="R101"/>
  <c r="BK133"/>
  <c r="J133"/>
  <c r="J67"/>
  <c r="R133"/>
  <c r="P145"/>
  <c r="T145"/>
  <c r="T144"/>
  <c r="P148"/>
  <c r="R148"/>
  <c i="8" r="P96"/>
  <c r="P93"/>
  <c r="R96"/>
  <c r="BK104"/>
  <c r="J104"/>
  <c r="J66"/>
  <c r="R104"/>
  <c r="P112"/>
  <c r="R112"/>
  <c r="P115"/>
  <c r="R115"/>
  <c i="9" r="BK104"/>
  <c r="J104"/>
  <c r="J67"/>
  <c r="R104"/>
  <c r="R103"/>
  <c r="BK165"/>
  <c r="J165"/>
  <c r="J68"/>
  <c r="R165"/>
  <c r="P180"/>
  <c r="P176"/>
  <c r="P175"/>
  <c r="T180"/>
  <c r="T176"/>
  <c r="T175"/>
  <c r="BK189"/>
  <c r="J189"/>
  <c r="J74"/>
  <c r="R189"/>
  <c r="BK194"/>
  <c r="J194"/>
  <c r="J76"/>
  <c r="R194"/>
  <c i="10" r="P87"/>
  <c r="P86"/>
  <c i="1" r="AU66"/>
  <c i="10" r="R87"/>
  <c r="R86"/>
  <c i="11" r="P87"/>
  <c r="P86"/>
  <c i="1" r="AU67"/>
  <c i="11" r="R87"/>
  <c r="R86"/>
  <c i="12" r="P87"/>
  <c r="P86"/>
  <c i="1" r="AU68"/>
  <c i="12" r="R87"/>
  <c r="R86"/>
  <c i="13" r="P87"/>
  <c r="P86"/>
  <c i="1" r="AU69"/>
  <c i="13" r="T87"/>
  <c r="T86"/>
  <c i="14" r="P87"/>
  <c r="P86"/>
  <c i="1" r="AU70"/>
  <c i="14" r="T87"/>
  <c r="T86"/>
  <c i="15" r="BK87"/>
  <c r="BK86"/>
  <c r="J86"/>
  <c r="J63"/>
  <c r="R87"/>
  <c r="R86"/>
  <c i="16" r="P87"/>
  <c r="P86"/>
  <c i="1" r="AU72"/>
  <c i="16" r="T87"/>
  <c r="T86"/>
  <c i="17" r="BK87"/>
  <c r="J87"/>
  <c r="J64"/>
  <c r="T87"/>
  <c r="T86"/>
  <c i="22" r="T145"/>
  <c r="R165"/>
  <c i="23" r="R85"/>
  <c r="T85"/>
  <c r="T84"/>
  <c r="T83"/>
  <c r="BK137"/>
  <c r="J137"/>
  <c r="J63"/>
  <c r="R137"/>
  <c i="24" r="BK88"/>
  <c r="J88"/>
  <c r="J61"/>
  <c r="P88"/>
  <c r="P87"/>
  <c r="P86"/>
  <c i="1" r="AU81"/>
  <c i="24" r="BK111"/>
  <c r="J111"/>
  <c r="J63"/>
  <c r="T111"/>
  <c r="T110"/>
  <c r="R122"/>
  <c i="25" r="R87"/>
  <c r="R86"/>
  <c i="26" r="P87"/>
  <c r="P86"/>
  <c i="1" r="AU84"/>
  <c i="26" r="R87"/>
  <c r="R86"/>
  <c i="27" r="P87"/>
  <c r="P86"/>
  <c i="1" r="AU85"/>
  <c i="27" r="T87"/>
  <c r="T86"/>
  <c i="28" r="P87"/>
  <c r="P86"/>
  <c i="1" r="AU86"/>
  <c i="28" r="T87"/>
  <c r="T86"/>
  <c i="29" r="BK87"/>
  <c r="J87"/>
  <c r="J64"/>
  <c r="T87"/>
  <c r="T86"/>
  <c i="30" r="BK87"/>
  <c r="J87"/>
  <c r="J64"/>
  <c r="R87"/>
  <c r="R86"/>
  <c i="31" r="BK87"/>
  <c r="J87"/>
  <c r="J64"/>
  <c r="R87"/>
  <c r="R86"/>
  <c i="32" r="P87"/>
  <c r="P86"/>
  <c i="1" r="AU90"/>
  <c i="34" r="T87"/>
  <c r="T86"/>
  <c i="35" r="P87"/>
  <c r="P86"/>
  <c i="1" r="AU93"/>
  <c i="36" r="BK87"/>
  <c r="BK86"/>
  <c r="J86"/>
  <c r="J63"/>
  <c r="R87"/>
  <c r="R86"/>
  <c i="37" r="BK87"/>
  <c r="BK86"/>
  <c r="J86"/>
  <c r="J63"/>
  <c r="R87"/>
  <c r="R86"/>
  <c r="T87"/>
  <c r="T86"/>
  <c i="3" r="BK300"/>
  <c r="J300"/>
  <c r="J73"/>
  <c r="BK355"/>
  <c r="J355"/>
  <c r="J77"/>
  <c i="6" r="BK174"/>
  <c r="J174"/>
  <c r="J70"/>
  <c i="7" r="BK154"/>
  <c r="J154"/>
  <c r="J72"/>
  <c i="8" r="BK110"/>
  <c r="J110"/>
  <c r="J68"/>
  <c i="9" r="BK187"/>
  <c r="J187"/>
  <c r="J73"/>
  <c i="22" r="BK94"/>
  <c r="BK93"/>
  <c i="2" r="BK151"/>
  <c r="J151"/>
  <c r="J65"/>
  <c i="3" r="BK333"/>
  <c r="J333"/>
  <c r="J75"/>
  <c r="BK347"/>
  <c r="J347"/>
  <c r="J76"/>
  <c i="5" r="BK132"/>
  <c r="J132"/>
  <c r="J67"/>
  <c i="6" r="BK99"/>
  <c r="J99"/>
  <c r="J65"/>
  <c i="24" r="BK128"/>
  <c r="J128"/>
  <c r="J66"/>
  <c i="6" r="BK183"/>
  <c r="J183"/>
  <c r="J74"/>
  <c r="BK185"/>
  <c r="J185"/>
  <c r="J75"/>
  <c i="7" r="BK152"/>
  <c r="J152"/>
  <c r="J71"/>
  <c i="8" r="BK93"/>
  <c r="J93"/>
  <c r="J64"/>
  <c i="9" r="BK100"/>
  <c r="J100"/>
  <c r="J65"/>
  <c r="BK176"/>
  <c r="J176"/>
  <c r="J70"/>
  <c r="BK192"/>
  <c r="J192"/>
  <c r="J75"/>
  <c i="37" r="F59"/>
  <c r="J80"/>
  <c r="BE92"/>
  <c r="BE95"/>
  <c i="36" r="J87"/>
  <c r="J64"/>
  <c i="37" r="E50"/>
  <c r="BE88"/>
  <c i="36" r="BE88"/>
  <c r="BE96"/>
  <c r="BE100"/>
  <c r="J56"/>
  <c r="F59"/>
  <c r="BE92"/>
  <c r="BE104"/>
  <c r="BE108"/>
  <c r="E50"/>
  <c i="35" r="E74"/>
  <c r="BE88"/>
  <c i="34" r="J87"/>
  <c r="J64"/>
  <c i="35" r="J56"/>
  <c r="F59"/>
  <c r="BE92"/>
  <c i="33" r="BK86"/>
  <c r="J86"/>
  <c i="34" r="F59"/>
  <c r="BE100"/>
  <c r="E50"/>
  <c r="J56"/>
  <c r="BE88"/>
  <c r="BE92"/>
  <c r="BE96"/>
  <c r="BE104"/>
  <c i="32" r="BK86"/>
  <c r="J86"/>
  <c r="J63"/>
  <c i="33" r="BE88"/>
  <c r="BE104"/>
  <c r="E50"/>
  <c r="BE92"/>
  <c r="BE100"/>
  <c r="BE108"/>
  <c r="BE112"/>
  <c r="BE116"/>
  <c r="J56"/>
  <c r="F59"/>
  <c r="BE96"/>
  <c i="31" r="BK86"/>
  <c r="J86"/>
  <c i="32" r="E50"/>
  <c r="J56"/>
  <c r="F59"/>
  <c r="BE104"/>
  <c r="BE112"/>
  <c r="BE124"/>
  <c r="BE132"/>
  <c r="BE160"/>
  <c r="BE164"/>
  <c r="BE88"/>
  <c r="BE96"/>
  <c r="BE120"/>
  <c r="BE128"/>
  <c r="BE140"/>
  <c r="BE148"/>
  <c r="BE156"/>
  <c r="BE92"/>
  <c r="BE100"/>
  <c r="BE108"/>
  <c r="BE116"/>
  <c r="BE136"/>
  <c r="BE144"/>
  <c r="BE152"/>
  <c i="31" r="E74"/>
  <c r="BE92"/>
  <c r="BE108"/>
  <c r="F59"/>
  <c r="BE88"/>
  <c i="30" r="BK86"/>
  <c r="J86"/>
  <c r="J63"/>
  <c i="31" r="J56"/>
  <c r="BE96"/>
  <c r="BE100"/>
  <c r="BE104"/>
  <c r="BE112"/>
  <c r="BE116"/>
  <c i="29" r="BK86"/>
  <c r="J86"/>
  <c r="J63"/>
  <c i="30" r="E74"/>
  <c r="J80"/>
  <c r="F83"/>
  <c r="BE88"/>
  <c r="BE96"/>
  <c r="BE104"/>
  <c r="BE120"/>
  <c r="BE128"/>
  <c r="BE143"/>
  <c r="BE147"/>
  <c r="BE151"/>
  <c r="BE171"/>
  <c r="BE175"/>
  <c r="BE179"/>
  <c r="BE187"/>
  <c r="BE191"/>
  <c r="BE195"/>
  <c r="BE207"/>
  <c r="BE211"/>
  <c r="BE215"/>
  <c r="BE219"/>
  <c r="BE223"/>
  <c r="BE235"/>
  <c r="BE92"/>
  <c r="BE116"/>
  <c r="BE124"/>
  <c r="BE132"/>
  <c r="BE159"/>
  <c r="BE167"/>
  <c r="BE183"/>
  <c r="BE199"/>
  <c r="BE203"/>
  <c r="BE231"/>
  <c r="BE239"/>
  <c r="BE243"/>
  <c r="BE100"/>
  <c r="BE108"/>
  <c r="BE112"/>
  <c r="BE135"/>
  <c r="BE139"/>
  <c r="BE155"/>
  <c r="BE163"/>
  <c r="BE227"/>
  <c i="28" r="BK86"/>
  <c r="J86"/>
  <c i="29" r="E50"/>
  <c r="J80"/>
  <c r="F83"/>
  <c r="BE92"/>
  <c r="BE96"/>
  <c r="BE88"/>
  <c i="27" r="BK86"/>
  <c r="J86"/>
  <c r="J63"/>
  <c i="28" r="J80"/>
  <c r="BE100"/>
  <c r="E50"/>
  <c r="F59"/>
  <c r="BE96"/>
  <c r="BE104"/>
  <c r="BE88"/>
  <c r="BE92"/>
  <c i="26" r="J87"/>
  <c r="J64"/>
  <c i="27" r="F83"/>
  <c r="BE88"/>
  <c r="E50"/>
  <c r="J56"/>
  <c r="BE100"/>
  <c r="BE112"/>
  <c r="BE116"/>
  <c r="BE92"/>
  <c r="BE96"/>
  <c r="BE104"/>
  <c r="BE108"/>
  <c r="BE120"/>
  <c r="BE124"/>
  <c r="BE128"/>
  <c r="BE132"/>
  <c r="BE136"/>
  <c r="BE140"/>
  <c r="BE144"/>
  <c r="BE148"/>
  <c r="BE152"/>
  <c r="BE156"/>
  <c r="BE160"/>
  <c r="BE164"/>
  <c r="BE168"/>
  <c r="BE172"/>
  <c r="BE176"/>
  <c r="BE180"/>
  <c r="BE184"/>
  <c r="BE187"/>
  <c r="BE191"/>
  <c r="BE195"/>
  <c r="BE199"/>
  <c r="BE203"/>
  <c i="25" r="BK86"/>
  <c r="J86"/>
  <c i="26" r="F59"/>
  <c r="BE100"/>
  <c r="BE104"/>
  <c r="BE112"/>
  <c r="BE124"/>
  <c r="BE132"/>
  <c r="BE136"/>
  <c r="BE144"/>
  <c r="BE148"/>
  <c r="BE156"/>
  <c r="BE164"/>
  <c r="BE176"/>
  <c r="BE180"/>
  <c r="BE192"/>
  <c r="BE200"/>
  <c r="E50"/>
  <c r="J80"/>
  <c r="BE88"/>
  <c r="BE96"/>
  <c r="BE108"/>
  <c r="BE120"/>
  <c r="BE140"/>
  <c r="BE152"/>
  <c r="BE172"/>
  <c r="BE92"/>
  <c r="BE116"/>
  <c r="BE128"/>
  <c r="BE160"/>
  <c r="BE168"/>
  <c r="BE184"/>
  <c r="BE188"/>
  <c r="BE196"/>
  <c r="BE204"/>
  <c r="BE208"/>
  <c i="24" r="BK87"/>
  <c r="J87"/>
  <c r="J60"/>
  <c i="25" r="E74"/>
  <c r="BE92"/>
  <c r="BE96"/>
  <c i="24" r="BK110"/>
  <c r="J110"/>
  <c r="J62"/>
  <c i="25" r="F59"/>
  <c r="J80"/>
  <c r="BE88"/>
  <c r="BE100"/>
  <c r="BE104"/>
  <c i="24" r="E48"/>
  <c r="J52"/>
  <c r="F83"/>
  <c r="BE89"/>
  <c r="BE96"/>
  <c r="BE106"/>
  <c r="BE108"/>
  <c r="BE112"/>
  <c r="BE118"/>
  <c r="BE123"/>
  <c r="BE125"/>
  <c r="BE129"/>
  <c r="BE93"/>
  <c r="BE98"/>
  <c r="BE102"/>
  <c r="BE114"/>
  <c i="23" r="E48"/>
  <c r="J52"/>
  <c r="BE90"/>
  <c r="BE103"/>
  <c r="BE106"/>
  <c r="BE159"/>
  <c r="BE170"/>
  <c r="BE174"/>
  <c r="BE176"/>
  <c r="BE179"/>
  <c r="BE186"/>
  <c i="22" r="BK97"/>
  <c r="J97"/>
  <c r="J66"/>
  <c i="23" r="BE86"/>
  <c r="BE94"/>
  <c r="BE100"/>
  <c r="BE109"/>
  <c r="BE116"/>
  <c r="BE118"/>
  <c r="BE129"/>
  <c r="BE133"/>
  <c r="BE140"/>
  <c r="BE148"/>
  <c r="BE150"/>
  <c r="BE153"/>
  <c r="BE156"/>
  <c r="BE163"/>
  <c r="BE166"/>
  <c r="BE168"/>
  <c i="22" r="J93"/>
  <c r="J64"/>
  <c r="J94"/>
  <c r="J65"/>
  <c i="23" r="F55"/>
  <c r="BE98"/>
  <c r="BE125"/>
  <c r="BE138"/>
  <c r="BE142"/>
  <c r="BE145"/>
  <c r="BE161"/>
  <c r="BE184"/>
  <c r="BE112"/>
  <c r="BE121"/>
  <c r="BE135"/>
  <c r="BE165"/>
  <c r="BE181"/>
  <c i="22" r="E80"/>
  <c r="J86"/>
  <c r="F89"/>
  <c r="BE116"/>
  <c r="BE119"/>
  <c r="BE127"/>
  <c r="BE132"/>
  <c r="BE149"/>
  <c r="BE151"/>
  <c r="BE156"/>
  <c r="BE163"/>
  <c r="BE95"/>
  <c r="BE103"/>
  <c r="BE111"/>
  <c r="BE113"/>
  <c r="BE129"/>
  <c r="BE135"/>
  <c r="BE137"/>
  <c r="BE141"/>
  <c r="BE143"/>
  <c r="BE146"/>
  <c r="BE154"/>
  <c r="BE158"/>
  <c r="BE166"/>
  <c i="21" r="BK89"/>
  <c r="J89"/>
  <c r="J64"/>
  <c i="22" r="BE99"/>
  <c r="BE107"/>
  <c r="BE122"/>
  <c r="BE159"/>
  <c r="BE161"/>
  <c r="BE170"/>
  <c r="BE172"/>
  <c i="20" r="BK86"/>
  <c r="J86"/>
  <c r="J63"/>
  <c i="21" r="E50"/>
  <c r="J56"/>
  <c r="F59"/>
  <c r="BE99"/>
  <c r="BE103"/>
  <c r="BE107"/>
  <c r="BE95"/>
  <c r="BE97"/>
  <c r="BE101"/>
  <c r="BE105"/>
  <c r="BE114"/>
  <c r="BE91"/>
  <c r="BE109"/>
  <c r="BE112"/>
  <c r="BE116"/>
  <c r="BE118"/>
  <c i="19" r="BK86"/>
  <c r="J86"/>
  <c i="20" r="E50"/>
  <c r="J56"/>
  <c r="BE92"/>
  <c r="BE104"/>
  <c r="F83"/>
  <c r="BE88"/>
  <c r="BE96"/>
  <c r="BE100"/>
  <c i="19" r="J56"/>
  <c r="F83"/>
  <c i="18" r="BK86"/>
  <c r="J86"/>
  <c r="J63"/>
  <c i="19" r="E50"/>
  <c r="BE92"/>
  <c r="BE88"/>
  <c r="BE96"/>
  <c i="18" r="E50"/>
  <c r="BE92"/>
  <c r="J56"/>
  <c r="F83"/>
  <c r="BE96"/>
  <c i="17" r="BK86"/>
  <c r="J86"/>
  <c r="J63"/>
  <c i="18" r="BE88"/>
  <c i="16" r="BK86"/>
  <c r="J86"/>
  <c r="J63"/>
  <c i="17" r="J56"/>
  <c r="F83"/>
  <c r="BE96"/>
  <c r="BE100"/>
  <c r="BE108"/>
  <c r="BE112"/>
  <c r="BE116"/>
  <c r="BE120"/>
  <c r="BE124"/>
  <c r="BE128"/>
  <c r="E50"/>
  <c r="BE88"/>
  <c r="BE92"/>
  <c r="BE104"/>
  <c i="15" r="J87"/>
  <c r="J64"/>
  <c i="16" r="F59"/>
  <c r="J80"/>
  <c r="BE100"/>
  <c r="BE136"/>
  <c r="BE168"/>
  <c r="BE180"/>
  <c r="BE92"/>
  <c r="BE108"/>
  <c r="BE112"/>
  <c r="BE116"/>
  <c r="BE120"/>
  <c r="BE128"/>
  <c r="BE140"/>
  <c r="BE148"/>
  <c r="BE160"/>
  <c r="BE164"/>
  <c r="E50"/>
  <c r="BE88"/>
  <c r="BE96"/>
  <c r="BE104"/>
  <c r="BE124"/>
  <c r="BE132"/>
  <c r="BE144"/>
  <c r="BE152"/>
  <c r="BE156"/>
  <c r="BE172"/>
  <c r="BE176"/>
  <c r="BE184"/>
  <c r="BE188"/>
  <c i="15" r="J56"/>
  <c r="BE104"/>
  <c i="14" r="BK86"/>
  <c r="J86"/>
  <c i="15" r="E50"/>
  <c r="F59"/>
  <c r="BE92"/>
  <c r="BE96"/>
  <c r="BE112"/>
  <c r="BE116"/>
  <c r="BE128"/>
  <c r="BE132"/>
  <c r="BE140"/>
  <c r="BE88"/>
  <c r="BE100"/>
  <c r="BE108"/>
  <c r="BE120"/>
  <c r="BE124"/>
  <c r="BE136"/>
  <c i="13" r="BK86"/>
  <c r="J86"/>
  <c r="J63"/>
  <c i="14" r="E74"/>
  <c r="F83"/>
  <c r="BE88"/>
  <c r="BE92"/>
  <c r="BE96"/>
  <c r="BE108"/>
  <c r="BE100"/>
  <c r="BE112"/>
  <c r="J56"/>
  <c r="BE104"/>
  <c i="13" r="E74"/>
  <c r="BE92"/>
  <c r="BE100"/>
  <c r="BE108"/>
  <c r="BE144"/>
  <c r="BE152"/>
  <c i="12" r="BK86"/>
  <c r="J86"/>
  <c r="J63"/>
  <c i="13" r="J56"/>
  <c r="F59"/>
  <c r="BE128"/>
  <c r="BE132"/>
  <c r="BE136"/>
  <c r="BE140"/>
  <c r="BE148"/>
  <c r="BE160"/>
  <c r="BE88"/>
  <c r="BE96"/>
  <c r="BE104"/>
  <c r="BE112"/>
  <c r="BE116"/>
  <c r="BE120"/>
  <c r="BE124"/>
  <c r="BE156"/>
  <c i="11" r="BK86"/>
  <c r="J86"/>
  <c i="12" r="BE92"/>
  <c r="F59"/>
  <c r="E74"/>
  <c r="BE88"/>
  <c r="BE100"/>
  <c r="BE124"/>
  <c r="BE132"/>
  <c r="BE140"/>
  <c r="BE148"/>
  <c r="J56"/>
  <c r="BE96"/>
  <c r="BE104"/>
  <c r="BE108"/>
  <c r="BE112"/>
  <c r="BE116"/>
  <c r="BE120"/>
  <c r="BE128"/>
  <c r="BE136"/>
  <c r="BE144"/>
  <c i="10" r="J87"/>
  <c r="J64"/>
  <c i="11" r="J80"/>
  <c r="F83"/>
  <c r="BE100"/>
  <c r="BE124"/>
  <c r="BE136"/>
  <c r="BE152"/>
  <c r="E50"/>
  <c r="BE92"/>
  <c r="BE116"/>
  <c r="BE128"/>
  <c r="BE140"/>
  <c r="BE88"/>
  <c r="BE96"/>
  <c r="BE104"/>
  <c r="BE108"/>
  <c r="BE112"/>
  <c r="BE120"/>
  <c r="BE132"/>
  <c r="BE144"/>
  <c r="BE148"/>
  <c i="9" r="BK103"/>
  <c r="J103"/>
  <c r="J66"/>
  <c i="10" r="J56"/>
  <c r="E74"/>
  <c r="F83"/>
  <c r="BE88"/>
  <c r="BE108"/>
  <c r="BE116"/>
  <c r="BE120"/>
  <c r="BE136"/>
  <c r="BE152"/>
  <c r="BE160"/>
  <c r="BE164"/>
  <c r="BE168"/>
  <c r="BE104"/>
  <c r="BE124"/>
  <c r="BE140"/>
  <c r="BE144"/>
  <c r="BE156"/>
  <c r="BE158"/>
  <c r="BE172"/>
  <c r="BE176"/>
  <c r="BE180"/>
  <c r="BE184"/>
  <c r="BE90"/>
  <c r="BE92"/>
  <c r="BE96"/>
  <c r="BE100"/>
  <c r="BE112"/>
  <c r="BE128"/>
  <c r="BE132"/>
  <c r="BE148"/>
  <c r="BE188"/>
  <c r="BE192"/>
  <c r="BE196"/>
  <c i="9" r="F95"/>
  <c r="BE105"/>
  <c r="BE112"/>
  <c r="BE118"/>
  <c r="BE129"/>
  <c r="BE132"/>
  <c r="BE134"/>
  <c r="E50"/>
  <c r="J56"/>
  <c r="BE106"/>
  <c r="BE109"/>
  <c r="BE114"/>
  <c r="BE116"/>
  <c r="BE119"/>
  <c r="BE121"/>
  <c r="BE124"/>
  <c r="BE127"/>
  <c r="BE128"/>
  <c r="BE130"/>
  <c r="BE131"/>
  <c r="BE133"/>
  <c r="BE135"/>
  <c r="BE136"/>
  <c r="BE139"/>
  <c r="BE141"/>
  <c r="BE146"/>
  <c r="BE148"/>
  <c r="BE149"/>
  <c r="BE150"/>
  <c r="BE151"/>
  <c r="BE152"/>
  <c r="BE153"/>
  <c r="BE154"/>
  <c r="BE156"/>
  <c r="BE157"/>
  <c r="BE158"/>
  <c r="BE159"/>
  <c r="BE161"/>
  <c r="BE163"/>
  <c r="BE170"/>
  <c r="BE177"/>
  <c r="BE179"/>
  <c r="BE181"/>
  <c r="BE183"/>
  <c r="BE184"/>
  <c r="BE191"/>
  <c r="BE101"/>
  <c r="BE108"/>
  <c r="BE111"/>
  <c r="BE113"/>
  <c r="BE115"/>
  <c r="BE137"/>
  <c r="BE138"/>
  <c r="BE140"/>
  <c r="BE142"/>
  <c r="BE143"/>
  <c r="BE144"/>
  <c r="BE145"/>
  <c r="BE147"/>
  <c r="BE155"/>
  <c r="BE164"/>
  <c r="BE166"/>
  <c r="BE167"/>
  <c r="BE168"/>
  <c r="BE169"/>
  <c r="BE173"/>
  <c r="BE178"/>
  <c r="BE182"/>
  <c r="BE185"/>
  <c r="BE188"/>
  <c r="BE190"/>
  <c r="BE193"/>
  <c r="BE195"/>
  <c r="BE196"/>
  <c i="8" r="E50"/>
  <c r="BE97"/>
  <c r="BE100"/>
  <c r="BE103"/>
  <c r="BE107"/>
  <c r="BE114"/>
  <c r="F59"/>
  <c r="J86"/>
  <c r="BE98"/>
  <c r="BE102"/>
  <c r="BE105"/>
  <c r="BE111"/>
  <c r="BE116"/>
  <c r="BE94"/>
  <c r="BE99"/>
  <c r="BE101"/>
  <c r="BE113"/>
  <c r="BE117"/>
  <c i="7" r="BE114"/>
  <c i="6" r="BK98"/>
  <c r="J98"/>
  <c r="J64"/>
  <c i="7" r="BE116"/>
  <c r="BE117"/>
  <c r="BE150"/>
  <c r="J56"/>
  <c r="F59"/>
  <c r="E82"/>
  <c r="BE98"/>
  <c r="BE102"/>
  <c r="BE108"/>
  <c r="BE118"/>
  <c r="BE119"/>
  <c r="BE120"/>
  <c r="BE121"/>
  <c r="BE125"/>
  <c r="BE126"/>
  <c r="BE127"/>
  <c r="BE134"/>
  <c r="BE140"/>
  <c r="BE141"/>
  <c r="BE143"/>
  <c r="BE147"/>
  <c r="BE153"/>
  <c r="BE155"/>
  <c i="6" r="BK106"/>
  <c r="J106"/>
  <c r="J67"/>
  <c i="7" r="BE97"/>
  <c r="BE100"/>
  <c r="BE105"/>
  <c r="BE111"/>
  <c r="BE113"/>
  <c r="BE115"/>
  <c r="BE124"/>
  <c r="BE130"/>
  <c r="BE137"/>
  <c r="BE142"/>
  <c r="BE146"/>
  <c r="BE149"/>
  <c r="BE151"/>
  <c i="5" r="J136"/>
  <c r="J69"/>
  <c i="6" r="J56"/>
  <c r="BE114"/>
  <c r="BE119"/>
  <c r="BE120"/>
  <c r="BE121"/>
  <c r="BE128"/>
  <c r="BE129"/>
  <c r="BE132"/>
  <c r="BE133"/>
  <c r="BE136"/>
  <c r="BE144"/>
  <c r="BE152"/>
  <c r="BE156"/>
  <c r="BE159"/>
  <c r="BE163"/>
  <c r="BE175"/>
  <c i="5" r="J135"/>
  <c r="J68"/>
  <c i="6" r="E50"/>
  <c r="BE107"/>
  <c r="BE115"/>
  <c r="BE117"/>
  <c r="BE124"/>
  <c r="BE126"/>
  <c r="BE131"/>
  <c r="BE137"/>
  <c r="BE142"/>
  <c r="BE147"/>
  <c r="BE148"/>
  <c r="BE150"/>
  <c r="BE155"/>
  <c r="BE160"/>
  <c r="BE168"/>
  <c r="BE179"/>
  <c r="BE186"/>
  <c r="BE100"/>
  <c r="BE102"/>
  <c r="BE103"/>
  <c r="BE104"/>
  <c r="BE108"/>
  <c r="BE110"/>
  <c r="BE111"/>
  <c r="BE122"/>
  <c r="BE123"/>
  <c r="BE127"/>
  <c r="BE134"/>
  <c r="BE135"/>
  <c r="BE139"/>
  <c r="BE141"/>
  <c r="BE143"/>
  <c r="BE145"/>
  <c r="BE151"/>
  <c r="BE153"/>
  <c r="BE157"/>
  <c r="BE162"/>
  <c r="BE165"/>
  <c r="BE166"/>
  <c r="BE169"/>
  <c r="BE170"/>
  <c r="BE171"/>
  <c r="BE172"/>
  <c r="BE181"/>
  <c r="BE182"/>
  <c r="F59"/>
  <c r="BE105"/>
  <c r="BE112"/>
  <c r="BE113"/>
  <c r="BE116"/>
  <c r="BE118"/>
  <c r="BE125"/>
  <c r="BE130"/>
  <c r="BE138"/>
  <c r="BE140"/>
  <c r="BE146"/>
  <c r="BE149"/>
  <c r="BE154"/>
  <c r="BE158"/>
  <c r="BE161"/>
  <c r="BE164"/>
  <c r="BE167"/>
  <c r="BE178"/>
  <c r="BE184"/>
  <c i="5" r="J56"/>
  <c r="BE95"/>
  <c r="BE106"/>
  <c r="BE110"/>
  <c r="BE112"/>
  <c r="BE128"/>
  <c r="BE140"/>
  <c r="BE154"/>
  <c r="BE159"/>
  <c r="BE171"/>
  <c r="BE175"/>
  <c r="BE200"/>
  <c i="4" r="J99"/>
  <c r="J65"/>
  <c i="5" r="E50"/>
  <c r="F59"/>
  <c r="BE97"/>
  <c r="BE100"/>
  <c r="BE116"/>
  <c r="BE124"/>
  <c r="BE137"/>
  <c r="BE142"/>
  <c r="BE147"/>
  <c r="BE163"/>
  <c r="BE187"/>
  <c r="BE191"/>
  <c r="BE204"/>
  <c r="BE120"/>
  <c r="BE133"/>
  <c r="BE144"/>
  <c r="BE149"/>
  <c r="BE167"/>
  <c r="BE179"/>
  <c r="BE183"/>
  <c r="BE196"/>
  <c r="BE208"/>
  <c i="4" r="E50"/>
  <c r="F94"/>
  <c r="BE100"/>
  <c r="BE104"/>
  <c r="BE111"/>
  <c r="BE115"/>
  <c r="BE141"/>
  <c r="BE158"/>
  <c r="BE196"/>
  <c r="BE228"/>
  <c r="BE233"/>
  <c r="BE237"/>
  <c r="BE241"/>
  <c r="BE245"/>
  <c r="BE253"/>
  <c r="BE264"/>
  <c r="BE277"/>
  <c r="BE365"/>
  <c r="BE386"/>
  <c r="BE399"/>
  <c r="BE463"/>
  <c r="BE467"/>
  <c r="BE471"/>
  <c r="BE481"/>
  <c r="BE484"/>
  <c r="BE492"/>
  <c r="BE498"/>
  <c r="BE528"/>
  <c r="BE558"/>
  <c r="BE566"/>
  <c r="BE621"/>
  <c r="BE625"/>
  <c r="BE629"/>
  <c r="BE637"/>
  <c r="BE645"/>
  <c r="J56"/>
  <c r="BE102"/>
  <c r="BE110"/>
  <c r="BE120"/>
  <c r="BE124"/>
  <c r="BE136"/>
  <c r="BE145"/>
  <c r="BE165"/>
  <c r="BE179"/>
  <c r="BE182"/>
  <c r="BE185"/>
  <c r="BE189"/>
  <c r="BE193"/>
  <c r="BE214"/>
  <c r="BE232"/>
  <c r="BE249"/>
  <c r="BE303"/>
  <c r="BE309"/>
  <c r="BE325"/>
  <c r="BE354"/>
  <c r="BE369"/>
  <c r="BE384"/>
  <c r="BE394"/>
  <c r="BE469"/>
  <c r="BE473"/>
  <c r="BE477"/>
  <c r="BE490"/>
  <c r="BE496"/>
  <c r="BE562"/>
  <c r="BE601"/>
  <c r="BE605"/>
  <c r="BE609"/>
  <c r="BE613"/>
  <c r="BE617"/>
  <c r="BE633"/>
  <c r="BE641"/>
  <c i="3" r="BK101"/>
  <c r="J101"/>
  <c r="J64"/>
  <c i="4" r="BE103"/>
  <c r="BE106"/>
  <c r="BE150"/>
  <c r="BE212"/>
  <c r="BE225"/>
  <c r="BE235"/>
  <c r="BE255"/>
  <c r="BE259"/>
  <c r="BE290"/>
  <c r="BE307"/>
  <c r="BE323"/>
  <c r="BE329"/>
  <c r="BE343"/>
  <c r="BE373"/>
  <c r="BE390"/>
  <c r="BE429"/>
  <c r="BE459"/>
  <c r="BE486"/>
  <c r="BE597"/>
  <c i="3" r="E50"/>
  <c r="J56"/>
  <c r="F97"/>
  <c r="BE109"/>
  <c r="BE114"/>
  <c r="BE127"/>
  <c r="BE134"/>
  <c r="BE142"/>
  <c r="BE154"/>
  <c r="BE158"/>
  <c r="BE171"/>
  <c r="BE175"/>
  <c r="BE183"/>
  <c r="BE187"/>
  <c r="BE191"/>
  <c r="BE204"/>
  <c r="BE224"/>
  <c r="BE227"/>
  <c r="BE231"/>
  <c r="BE247"/>
  <c r="BE259"/>
  <c r="BE272"/>
  <c r="BE301"/>
  <c r="BE325"/>
  <c r="BE397"/>
  <c r="BE416"/>
  <c r="BE421"/>
  <c r="BE106"/>
  <c r="BE138"/>
  <c r="BE150"/>
  <c r="BE162"/>
  <c r="BE179"/>
  <c r="BE194"/>
  <c r="BE206"/>
  <c r="BE222"/>
  <c r="BE233"/>
  <c r="BE235"/>
  <c r="BE253"/>
  <c r="BE266"/>
  <c r="BE289"/>
  <c r="BE296"/>
  <c r="BE329"/>
  <c r="BE334"/>
  <c r="BE343"/>
  <c r="BE392"/>
  <c r="BE407"/>
  <c r="BE412"/>
  <c r="BE426"/>
  <c r="BE103"/>
  <c r="BE118"/>
  <c r="BE146"/>
  <c r="BE167"/>
  <c r="BE199"/>
  <c r="BE220"/>
  <c r="BE229"/>
  <c r="BE237"/>
  <c r="BE241"/>
  <c r="BE244"/>
  <c r="BE250"/>
  <c r="BE257"/>
  <c r="BE261"/>
  <c r="BE268"/>
  <c r="BE292"/>
  <c r="BE298"/>
  <c r="BE308"/>
  <c r="BE321"/>
  <c r="BE348"/>
  <c r="BE356"/>
  <c r="BE387"/>
  <c r="BE402"/>
  <c i="2" r="F55"/>
  <c r="E76"/>
  <c r="J80"/>
  <c r="BE94"/>
  <c r="BE98"/>
  <c r="BE109"/>
  <c r="BE117"/>
  <c r="BE128"/>
  <c r="BE130"/>
  <c r="BE133"/>
  <c r="BE137"/>
  <c r="BE142"/>
  <c r="BE90"/>
  <c r="BE100"/>
  <c r="BE113"/>
  <c r="BE125"/>
  <c r="BE141"/>
  <c r="BE103"/>
  <c r="BE107"/>
  <c r="BE121"/>
  <c r="BE144"/>
  <c r="BE148"/>
  <c r="BE152"/>
  <c r="BE155"/>
  <c r="BE157"/>
  <c r="BE158"/>
  <c i="3" r="F39"/>
  <c i="1" r="BD57"/>
  <c i="4" r="F39"/>
  <c i="1" r="BD58"/>
  <c i="10" r="F37"/>
  <c i="1" r="BB66"/>
  <c i="12" r="F38"/>
  <c i="1" r="BC68"/>
  <c i="14" r="F36"/>
  <c i="1" r="BA70"/>
  <c i="16" r="F36"/>
  <c i="1" r="BA72"/>
  <c i="18" r="F36"/>
  <c i="1" r="BA74"/>
  <c i="18" r="F38"/>
  <c i="1" r="BC74"/>
  <c i="20" r="F38"/>
  <c i="1" r="BC76"/>
  <c i="22" r="F36"/>
  <c i="1" r="BA79"/>
  <c i="24" r="J34"/>
  <c i="1" r="AW81"/>
  <c i="26" r="F38"/>
  <c i="1" r="BC84"/>
  <c i="27" r="F39"/>
  <c i="1" r="BD85"/>
  <c i="31" r="F38"/>
  <c i="1" r="BC89"/>
  <c i="31" r="J36"/>
  <c i="1" r="AW89"/>
  <c i="31" r="F39"/>
  <c i="1" r="BD89"/>
  <c i="32" r="F38"/>
  <c i="1" r="BC90"/>
  <c i="34" r="F37"/>
  <c i="1" r="BB92"/>
  <c i="37" r="F39"/>
  <c i="1" r="BD95"/>
  <c i="37" r="J36"/>
  <c i="1" r="AW95"/>
  <c i="4" r="F37"/>
  <c i="1" r="BB58"/>
  <c i="11" r="J36"/>
  <c i="1" r="AW67"/>
  <c i="11" r="F37"/>
  <c i="1" r="BB67"/>
  <c i="13" r="F37"/>
  <c i="1" r="BB69"/>
  <c i="14" r="F39"/>
  <c i="1" r="BD70"/>
  <c i="15" r="J32"/>
  <c i="16" r="F37"/>
  <c i="1" r="BB72"/>
  <c i="18" r="F39"/>
  <c i="1" r="BD74"/>
  <c i="19" r="F38"/>
  <c i="1" r="BC75"/>
  <c i="21" r="J36"/>
  <c i="1" r="AW78"/>
  <c i="22" r="J36"/>
  <c i="1" r="AW79"/>
  <c i="23" r="F36"/>
  <c i="1" r="BC80"/>
  <c i="25" r="F38"/>
  <c i="1" r="BC83"/>
  <c i="27" r="F36"/>
  <c i="1" r="BA85"/>
  <c i="28" r="F36"/>
  <c i="1" r="BA86"/>
  <c i="29" r="F38"/>
  <c i="1" r="BC87"/>
  <c i="29" r="J36"/>
  <c i="1" r="AW87"/>
  <c i="32" r="F37"/>
  <c i="1" r="BB90"/>
  <c i="32" r="J36"/>
  <c i="1" r="AW90"/>
  <c i="31" r="J32"/>
  <c i="33" r="F36"/>
  <c i="1" r="BA91"/>
  <c i="33" r="F37"/>
  <c i="1" r="BB91"/>
  <c i="35" r="F39"/>
  <c i="1" r="BD93"/>
  <c i="36" r="F37"/>
  <c i="1" r="BB94"/>
  <c i="37" r="F38"/>
  <c i="1" r="BC95"/>
  <c i="2" r="J34"/>
  <c i="1" r="AW55"/>
  <c i="3" r="F36"/>
  <c i="1" r="BA57"/>
  <c i="4" r="F36"/>
  <c i="1" r="BA58"/>
  <c i="5" r="F39"/>
  <c i="1" r="BD59"/>
  <c i="7" r="F39"/>
  <c i="1" r="BD62"/>
  <c i="9" r="F39"/>
  <c i="1" r="BD64"/>
  <c i="12" r="F36"/>
  <c i="1" r="BA68"/>
  <c i="13" r="F36"/>
  <c i="1" r="BA69"/>
  <c i="13" r="F39"/>
  <c i="1" r="BD69"/>
  <c i="17" r="J36"/>
  <c i="1" r="AW73"/>
  <c i="19" r="J36"/>
  <c i="1" r="AW75"/>
  <c i="20" r="F37"/>
  <c i="1" r="BB76"/>
  <c i="23" r="F35"/>
  <c i="1" r="BB80"/>
  <c i="26" r="F36"/>
  <c i="1" r="BA84"/>
  <c i="26" r="J32"/>
  <c i="28" r="J36"/>
  <c i="1" r="AW86"/>
  <c i="28" r="F37"/>
  <c i="1" r="BB86"/>
  <c i="28" r="F39"/>
  <c i="1" r="BD86"/>
  <c i="29" r="F36"/>
  <c i="1" r="BA87"/>
  <c i="31" r="F37"/>
  <c i="1" r="BB89"/>
  <c i="2" r="F35"/>
  <c i="1" r="BB55"/>
  <c i="3" r="J36"/>
  <c i="1" r="AW57"/>
  <c i="4" r="F38"/>
  <c i="1" r="BC58"/>
  <c i="8" r="F37"/>
  <c i="1" r="BB63"/>
  <c i="11" r="F36"/>
  <c i="1" r="BA67"/>
  <c i="10" r="J32"/>
  <c i="11" r="F38"/>
  <c i="1" r="BC67"/>
  <c i="13" r="F38"/>
  <c i="1" r="BC69"/>
  <c i="15" r="F36"/>
  <c i="1" r="BA71"/>
  <c i="16" r="F39"/>
  <c i="1" r="BD72"/>
  <c i="19" r="F36"/>
  <c i="1" r="BA75"/>
  <c i="21" r="F36"/>
  <c i="1" r="BA78"/>
  <c i="22" r="F38"/>
  <c i="1" r="BC79"/>
  <c i="24" r="F36"/>
  <c i="1" r="BC81"/>
  <c i="25" r="F37"/>
  <c i="1" r="BB83"/>
  <c i="27" r="J36"/>
  <c i="1" r="AW85"/>
  <c i="29" r="F39"/>
  <c i="1" r="BD87"/>
  <c i="30" r="F36"/>
  <c i="1" r="BA88"/>
  <c i="33" r="J36"/>
  <c i="1" r="AW91"/>
  <c i="34" r="F38"/>
  <c i="1" r="BC92"/>
  <c i="35" r="F38"/>
  <c i="1" r="BC93"/>
  <c i="36" r="F38"/>
  <c i="1" r="BC94"/>
  <c i="37" r="F36"/>
  <c i="1" r="BA95"/>
  <c i="36" r="J32"/>
  <c i="5" r="F38"/>
  <c i="1" r="BC59"/>
  <c i="8" r="F39"/>
  <c i="1" r="BD63"/>
  <c i="9" r="F36"/>
  <c i="1" r="BA64"/>
  <c i="10" r="F36"/>
  <c i="1" r="BA66"/>
  <c i="12" r="J36"/>
  <c i="1" r="AW68"/>
  <c i="14" r="F37"/>
  <c i="1" r="BB70"/>
  <c i="15" r="F39"/>
  <c i="1" r="BD71"/>
  <c i="17" r="F39"/>
  <c i="1" r="BD73"/>
  <c i="18" r="F37"/>
  <c i="1" r="BB74"/>
  <c i="19" r="F39"/>
  <c i="1" r="BD75"/>
  <c i="21" r="F38"/>
  <c i="1" r="BC78"/>
  <c i="23" r="F37"/>
  <c i="1" r="BD80"/>
  <c i="26" r="F37"/>
  <c i="1" r="BB84"/>
  <c i="30" r="F38"/>
  <c i="1" r="BC88"/>
  <c i="32" r="F36"/>
  <c i="1" r="BA90"/>
  <c i="33" r="F39"/>
  <c i="1" r="BD91"/>
  <c i="33" r="J32"/>
  <c i="34" r="F39"/>
  <c i="1" r="BD92"/>
  <c i="36" r="F39"/>
  <c i="1" r="BD94"/>
  <c i="2" r="F37"/>
  <c i="1" r="BD55"/>
  <c i="3" r="F37"/>
  <c i="1" r="BB57"/>
  <c i="5" r="F36"/>
  <c i="1" r="BA59"/>
  <c i="5" r="J36"/>
  <c i="1" r="AW59"/>
  <c i="6" r="F39"/>
  <c i="1" r="BD61"/>
  <c i="8" r="F38"/>
  <c i="1" r="BC63"/>
  <c i="10" r="J36"/>
  <c i="1" r="AW66"/>
  <c i="10" r="F39"/>
  <c i="1" r="BD66"/>
  <c i="11" r="F39"/>
  <c i="1" r="BD67"/>
  <c i="14" r="J36"/>
  <c i="1" r="AW70"/>
  <c i="14" r="J32"/>
  <c i="16" r="J36"/>
  <c i="1" r="AW72"/>
  <c i="17" r="F37"/>
  <c i="1" r="BB73"/>
  <c i="19" r="J32"/>
  <c i="21" r="F37"/>
  <c i="1" r="BB78"/>
  <c i="23" r="F34"/>
  <c i="1" r="BA80"/>
  <c i="24" r="F35"/>
  <c i="1" r="BB81"/>
  <c i="26" r="F39"/>
  <c i="1" r="BD84"/>
  <c i="29" r="F37"/>
  <c i="1" r="BB87"/>
  <c i="30" r="F37"/>
  <c i="1" r="BB88"/>
  <c i="2" r="F34"/>
  <c i="1" r="BA55"/>
  <c i="3" r="F38"/>
  <c i="1" r="BC57"/>
  <c i="5" r="F37"/>
  <c i="1" r="BB59"/>
  <c i="6" r="F37"/>
  <c i="1" r="BB61"/>
  <c i="6" r="F36"/>
  <c i="1" r="BA61"/>
  <c i="7" r="J36"/>
  <c i="1" r="AW62"/>
  <c i="7" r="F38"/>
  <c i="1" r="BC62"/>
  <c i="9" r="F37"/>
  <c i="1" r="BB64"/>
  <c i="11" r="J32"/>
  <c i="13" r="J36"/>
  <c i="1" r="AW69"/>
  <c i="15" r="J36"/>
  <c i="1" r="AW71"/>
  <c i="17" r="F36"/>
  <c i="1" r="BA73"/>
  <c i="17" r="F38"/>
  <c i="1" r="BC73"/>
  <c i="20" r="J36"/>
  <c i="1" r="AW76"/>
  <c i="21" r="F39"/>
  <c i="1" r="BD78"/>
  <c i="23" r="J34"/>
  <c i="1" r="AW80"/>
  <c i="25" r="F39"/>
  <c i="1" r="BD83"/>
  <c i="26" r="J36"/>
  <c i="1" r="AW84"/>
  <c i="28" r="F38"/>
  <c i="1" r="BC86"/>
  <c i="28" r="J32"/>
  <c i="30" r="J36"/>
  <c i="1" r="AW88"/>
  <c i="33" r="F38"/>
  <c i="1" r="BC91"/>
  <c i="34" r="J36"/>
  <c i="1" r="AW92"/>
  <c i="35" r="F37"/>
  <c i="1" r="BB93"/>
  <c i="36" r="J36"/>
  <c i="1" r="AW94"/>
  <c i="37" r="F37"/>
  <c i="1" r="BB95"/>
  <c i="6" r="J36"/>
  <c i="1" r="AW61"/>
  <c i="7" r="F37"/>
  <c i="1" r="BB62"/>
  <c i="7" r="F36"/>
  <c i="1" r="BA62"/>
  <c i="8" r="F36"/>
  <c i="1" r="BA63"/>
  <c i="9" r="J36"/>
  <c i="1" r="AW64"/>
  <c i="10" r="F38"/>
  <c i="1" r="BC66"/>
  <c i="12" r="F39"/>
  <c i="1" r="BD68"/>
  <c i="14" r="F38"/>
  <c i="1" r="BC70"/>
  <c i="15" r="F37"/>
  <c i="1" r="BB71"/>
  <c i="16" r="F38"/>
  <c i="1" r="BC72"/>
  <c i="20" r="F36"/>
  <c i="1" r="BA76"/>
  <c i="20" r="F39"/>
  <c i="1" r="BD76"/>
  <c i="22" r="F39"/>
  <c i="1" r="BD79"/>
  <c i="24" r="F37"/>
  <c i="1" r="BD81"/>
  <c i="25" r="F36"/>
  <c i="1" r="BA83"/>
  <c i="25" r="J32"/>
  <c i="27" r="F38"/>
  <c i="1" r="BC85"/>
  <c i="30" r="F39"/>
  <c i="1" r="BD88"/>
  <c i="32" r="F39"/>
  <c i="1" r="BD90"/>
  <c i="34" r="F36"/>
  <c i="1" r="BA92"/>
  <c i="35" r="F36"/>
  <c i="1" r="BA93"/>
  <c i="34" r="J32"/>
  <c i="35" r="J36"/>
  <c i="1" r="AW93"/>
  <c i="36" r="F36"/>
  <c i="1" r="BA94"/>
  <c r="AS54"/>
  <c i="2" r="F36"/>
  <c i="1" r="BC55"/>
  <c i="4" r="J36"/>
  <c i="1" r="AW58"/>
  <c i="6" r="F38"/>
  <c i="1" r="BC61"/>
  <c i="8" r="J36"/>
  <c i="1" r="AW63"/>
  <c i="9" r="F38"/>
  <c i="1" r="BC64"/>
  <c i="12" r="F37"/>
  <c i="1" r="BB68"/>
  <c i="15" r="F38"/>
  <c i="1" r="BC71"/>
  <c i="18" r="J36"/>
  <c i="1" r="AW74"/>
  <c i="19" r="F37"/>
  <c i="1" r="BB75"/>
  <c i="22" r="F37"/>
  <c i="1" r="BB79"/>
  <c i="24" r="F34"/>
  <c i="1" r="BA81"/>
  <c i="25" r="J36"/>
  <c i="1" r="AW83"/>
  <c i="27" r="F37"/>
  <c i="1" r="BB85"/>
  <c i="31" r="F36"/>
  <c i="1" r="BA89"/>
  <c i="8" l="1" r="P109"/>
  <c r="T109"/>
  <c i="9" r="T186"/>
  <c r="P186"/>
  <c i="8" r="T93"/>
  <c i="9" r="R186"/>
  <c i="8" r="R109"/>
  <c r="R93"/>
  <c i="9" r="R98"/>
  <c i="8" r="R92"/>
  <c r="P92"/>
  <c i="1" r="AU63"/>
  <c i="9" r="T98"/>
  <c r="P98"/>
  <c i="1" r="AU64"/>
  <c i="8" r="T92"/>
  <c i="7" r="R95"/>
  <c i="4" r="T98"/>
  <c r="T97"/>
  <c i="22" r="R97"/>
  <c r="R92"/>
  <c i="4" r="P187"/>
  <c i="3" r="T239"/>
  <c r="T100"/>
  <c r="R101"/>
  <c i="2" r="T88"/>
  <c r="T86"/>
  <c i="22" r="T97"/>
  <c r="T92"/>
  <c i="21" r="P88"/>
  <c i="1" r="AU78"/>
  <c i="4" r="R187"/>
  <c i="3" r="R239"/>
  <c i="7" r="P144"/>
  <c i="2" r="P88"/>
  <c r="P86"/>
  <c i="1" r="AU55"/>
  <c i="24" r="R86"/>
  <c i="21" r="T88"/>
  <c i="7" r="R144"/>
  <c r="T95"/>
  <c r="T94"/>
  <c r="P95"/>
  <c r="P94"/>
  <c i="1" r="AU62"/>
  <c i="6" r="T176"/>
  <c r="T97"/>
  <c r="R176"/>
  <c r="R97"/>
  <c r="P176"/>
  <c r="P97"/>
  <c i="1" r="AU61"/>
  <c i="5" r="T93"/>
  <c r="T92"/>
  <c r="P93"/>
  <c r="P92"/>
  <c i="1" r="AU59"/>
  <c i="4" r="P98"/>
  <c r="P97"/>
  <c i="1" r="AU58"/>
  <c i="23" r="R84"/>
  <c r="R83"/>
  <c i="3" r="P239"/>
  <c r="P101"/>
  <c i="24" r="T86"/>
  <c i="5" r="R92"/>
  <c i="23" r="P84"/>
  <c r="P83"/>
  <c i="1" r="AU80"/>
  <c i="22" r="P97"/>
  <c r="P92"/>
  <c i="1" r="AU79"/>
  <c i="4" r="R98"/>
  <c r="R97"/>
  <c i="2" r="R88"/>
  <c r="R86"/>
  <c i="4" r="BK187"/>
  <c r="J187"/>
  <c r="J68"/>
  <c i="6" r="BK173"/>
  <c r="J173"/>
  <c r="J69"/>
  <c i="7" r="BK95"/>
  <c r="J95"/>
  <c r="J64"/>
  <c i="8" r="BK109"/>
  <c r="J109"/>
  <c r="J67"/>
  <c i="9" r="BK186"/>
  <c r="J186"/>
  <c r="J72"/>
  <c i="24" r="BK127"/>
  <c r="J127"/>
  <c r="J65"/>
  <c i="37" r="J87"/>
  <c r="J64"/>
  <c i="2" r="BK88"/>
  <c r="J88"/>
  <c r="J61"/>
  <c i="35" r="BK86"/>
  <c r="J86"/>
  <c r="J63"/>
  <c i="3" r="BK239"/>
  <c r="J239"/>
  <c r="J68"/>
  <c i="5" r="BK93"/>
  <c r="J93"/>
  <c r="J64"/>
  <c i="6" r="BK176"/>
  <c r="J176"/>
  <c r="J71"/>
  <c i="7" r="BK144"/>
  <c r="J144"/>
  <c r="J68"/>
  <c i="8" r="BK92"/>
  <c r="J92"/>
  <c i="9" r="BK99"/>
  <c r="J99"/>
  <c r="J64"/>
  <c r="BK175"/>
  <c r="J175"/>
  <c r="J69"/>
  <c i="23" r="BK84"/>
  <c r="J84"/>
  <c r="J60"/>
  <c i="1" r="AG94"/>
  <c r="AG92"/>
  <c r="AG91"/>
  <c i="33" r="J63"/>
  <c i="1" r="AG89"/>
  <c i="31" r="J63"/>
  <c i="1" r="AG86"/>
  <c i="28" r="J63"/>
  <c i="1" r="AG84"/>
  <c r="AG83"/>
  <c i="25" r="J63"/>
  <c i="24" r="BK86"/>
  <c r="J86"/>
  <c i="22" r="BK92"/>
  <c r="J92"/>
  <c r="J63"/>
  <c i="21" r="BK88"/>
  <c r="J88"/>
  <c r="J63"/>
  <c i="1" r="AG75"/>
  <c i="19" r="J63"/>
  <c i="1" r="AG71"/>
  <c r="AG70"/>
  <c i="14" r="J63"/>
  <c i="1" r="AG67"/>
  <c i="11" r="J63"/>
  <c i="1" r="AG66"/>
  <c i="9" r="BK98"/>
  <c r="J98"/>
  <c i="6" r="BK97"/>
  <c r="J97"/>
  <c r="J63"/>
  <c i="3" r="BK100"/>
  <c r="J100"/>
  <c i="1" r="AU82"/>
  <c i="27" r="J35"/>
  <c i="1" r="AV85"/>
  <c r="AT85"/>
  <c i="28" r="F35"/>
  <c i="1" r="AZ86"/>
  <c i="29" r="F35"/>
  <c i="1" r="AZ87"/>
  <c i="30" r="J32"/>
  <c i="1" r="AG88"/>
  <c i="31" r="F35"/>
  <c i="1" r="AZ89"/>
  <c i="31" r="J35"/>
  <c i="1" r="AV89"/>
  <c r="AT89"/>
  <c r="AN89"/>
  <c i="32" r="F35"/>
  <c i="1" r="AZ90"/>
  <c i="35" r="J35"/>
  <c i="1" r="AV93"/>
  <c r="AT93"/>
  <c r="BD82"/>
  <c r="BB82"/>
  <c r="AX82"/>
  <c i="3" r="F35"/>
  <c i="1" r="AZ57"/>
  <c i="7" r="F35"/>
  <c i="1" r="AZ62"/>
  <c i="9" r="J35"/>
  <c i="1" r="AV64"/>
  <c r="AT64"/>
  <c r="BC65"/>
  <c r="AY65"/>
  <c r="BC77"/>
  <c r="AY77"/>
  <c i="23" r="J33"/>
  <c i="1" r="AV80"/>
  <c r="AT80"/>
  <c i="3" r="J32"/>
  <c i="1" r="AG57"/>
  <c i="4" r="F35"/>
  <c i="1" r="AZ58"/>
  <c i="10" r="J35"/>
  <c i="1" r="AV66"/>
  <c r="AT66"/>
  <c r="AN66"/>
  <c i="16" r="J35"/>
  <c i="1" r="AV72"/>
  <c r="AT72"/>
  <c i="20" r="J32"/>
  <c i="1" r="AG76"/>
  <c i="22" r="F35"/>
  <c i="1" r="AZ79"/>
  <c i="24" r="F33"/>
  <c i="1" r="AZ81"/>
  <c i="32" r="J35"/>
  <c i="1" r="AV90"/>
  <c r="AT90"/>
  <c i="35" r="F35"/>
  <c i="1" r="AZ93"/>
  <c i="37" r="F35"/>
  <c i="1" r="AZ95"/>
  <c i="2" r="F33"/>
  <c i="1" r="AZ55"/>
  <c i="27" r="J32"/>
  <c i="1" r="AG85"/>
  <c i="29" r="J35"/>
  <c i="1" r="AV87"/>
  <c r="AT87"/>
  <c i="30" r="J35"/>
  <c i="1" r="AV88"/>
  <c r="AT88"/>
  <c i="33" r="F35"/>
  <c i="1" r="AZ91"/>
  <c i="37" r="J35"/>
  <c i="1" r="AV95"/>
  <c r="AT95"/>
  <c i="37" r="J32"/>
  <c i="1" r="AG95"/>
  <c i="2" r="J33"/>
  <c i="1" r="AV55"/>
  <c r="AT55"/>
  <c i="5" r="F35"/>
  <c i="1" r="AZ59"/>
  <c r="BD56"/>
  <c r="BC56"/>
  <c r="AY56"/>
  <c r="BB56"/>
  <c r="AX56"/>
  <c r="BA56"/>
  <c r="AW56"/>
  <c i="6" r="F35"/>
  <c i="1" r="AZ61"/>
  <c r="BD60"/>
  <c r="BB60"/>
  <c r="AX60"/>
  <c i="11" r="F35"/>
  <c i="1" r="AZ67"/>
  <c i="12" r="J35"/>
  <c i="1" r="AV68"/>
  <c r="AT68"/>
  <c i="13" r="J35"/>
  <c i="1" r="AV69"/>
  <c r="AT69"/>
  <c i="16" r="F35"/>
  <c i="1" r="AZ72"/>
  <c i="19" r="F35"/>
  <c i="1" r="AZ75"/>
  <c i="20" r="J35"/>
  <c i="1" r="AV76"/>
  <c r="AT76"/>
  <c r="BD65"/>
  <c r="BD77"/>
  <c r="BA77"/>
  <c r="AW77"/>
  <c i="22" r="J35"/>
  <c i="1" r="AV79"/>
  <c r="AT79"/>
  <c i="3" r="J35"/>
  <c i="1" r="AV57"/>
  <c r="AT57"/>
  <c i="5" r="J35"/>
  <c i="1" r="AV59"/>
  <c r="AT59"/>
  <c i="7" r="J35"/>
  <c i="1" r="AV62"/>
  <c r="AT62"/>
  <c i="8" r="F35"/>
  <c i="1" r="AZ63"/>
  <c r="BA60"/>
  <c r="AW60"/>
  <c r="BC60"/>
  <c r="AY60"/>
  <c i="11" r="J35"/>
  <c i="1" r="AV67"/>
  <c r="AT67"/>
  <c r="AN67"/>
  <c i="15" r="J35"/>
  <c i="1" r="AV71"/>
  <c r="AT71"/>
  <c r="AN71"/>
  <c r="BB65"/>
  <c r="AX65"/>
  <c i="21" r="J35"/>
  <c i="1" r="AV78"/>
  <c r="AT78"/>
  <c i="24" r="J33"/>
  <c i="1" r="AV81"/>
  <c r="AT81"/>
  <c i="33" r="J35"/>
  <c i="1" r="AV91"/>
  <c r="AT91"/>
  <c r="AN91"/>
  <c r="BA82"/>
  <c r="AW82"/>
  <c i="8" r="J32"/>
  <c i="1" r="AG63"/>
  <c i="27" r="F35"/>
  <c i="1" r="AZ85"/>
  <c i="28" r="J35"/>
  <c i="1" r="AV86"/>
  <c r="AT86"/>
  <c r="AN86"/>
  <c i="29" r="J32"/>
  <c i="1" r="AG87"/>
  <c i="30" r="F35"/>
  <c i="1" r="AZ88"/>
  <c i="32" r="J32"/>
  <c i="1" r="AG90"/>
  <c i="34" r="F35"/>
  <c i="1" r="AZ92"/>
  <c i="36" r="F35"/>
  <c i="1" r="AZ94"/>
  <c r="AU65"/>
  <c i="4" r="J35"/>
  <c i="1" r="AV58"/>
  <c r="AT58"/>
  <c i="10" r="F35"/>
  <c i="1" r="AZ66"/>
  <c i="12" r="F35"/>
  <c i="1" r="AZ68"/>
  <c i="12" r="J32"/>
  <c i="1" r="AG68"/>
  <c i="13" r="J32"/>
  <c i="1" r="AG69"/>
  <c i="14" r="J35"/>
  <c i="1" r="AV70"/>
  <c r="AT70"/>
  <c r="AN70"/>
  <c i="15" r="F35"/>
  <c i="1" r="AZ71"/>
  <c i="17" r="F35"/>
  <c i="1" r="AZ73"/>
  <c i="17" r="J32"/>
  <c i="1" r="AG73"/>
  <c i="18" r="F35"/>
  <c i="1" r="AZ74"/>
  <c i="18" r="J35"/>
  <c i="1" r="AV74"/>
  <c r="AT74"/>
  <c i="18" r="J32"/>
  <c i="1" r="AG74"/>
  <c i="19" r="J35"/>
  <c i="1" r="AV75"/>
  <c r="AT75"/>
  <c r="AN75"/>
  <c i="20" r="F35"/>
  <c i="1" r="AZ76"/>
  <c r="BA65"/>
  <c r="AW65"/>
  <c i="21" r="F35"/>
  <c i="1" r="AZ78"/>
  <c i="25" r="J35"/>
  <c i="1" r="AV83"/>
  <c r="AT83"/>
  <c r="AN83"/>
  <c i="26" r="J35"/>
  <c i="1" r="AV84"/>
  <c r="AT84"/>
  <c r="AN84"/>
  <c i="6" r="J35"/>
  <c i="1" r="AV61"/>
  <c r="AT61"/>
  <c i="8" r="J35"/>
  <c i="1" r="AV63"/>
  <c r="AT63"/>
  <c r="AN63"/>
  <c i="9" r="F35"/>
  <c i="1" r="AZ64"/>
  <c i="9" r="J32"/>
  <c i="1" r="AG64"/>
  <c i="13" r="F35"/>
  <c i="1" r="AZ69"/>
  <c i="14" r="F35"/>
  <c i="1" r="AZ70"/>
  <c i="16" r="J32"/>
  <c i="1" r="AG72"/>
  <c i="17" r="J35"/>
  <c i="1" r="AV73"/>
  <c r="AT73"/>
  <c r="BB77"/>
  <c r="AX77"/>
  <c i="23" r="F33"/>
  <c i="1" r="AZ80"/>
  <c i="24" r="J30"/>
  <c i="1" r="AG81"/>
  <c i="25" r="F35"/>
  <c i="1" r="AZ83"/>
  <c i="26" r="F35"/>
  <c i="1" r="AZ84"/>
  <c i="34" r="J35"/>
  <c i="1" r="AV92"/>
  <c r="AT92"/>
  <c r="AN92"/>
  <c i="36" r="J35"/>
  <c i="1" r="AV94"/>
  <c r="AT94"/>
  <c r="AN94"/>
  <c r="BC82"/>
  <c r="AY82"/>
  <c i="3" l="1" r="P100"/>
  <c i="1" r="AU57"/>
  <c i="3" r="R100"/>
  <c i="7" r="R94"/>
  <c i="2" r="BK86"/>
  <c r="J86"/>
  <c i="4" r="BK97"/>
  <c r="J97"/>
  <c i="7" r="BK94"/>
  <c r="J94"/>
  <c r="J63"/>
  <c i="8" r="J63"/>
  <c i="5" r="BK92"/>
  <c r="J92"/>
  <c r="J63"/>
  <c i="23" r="BK83"/>
  <c r="J83"/>
  <c r="J59"/>
  <c i="37" r="J41"/>
  <c i="36" r="J41"/>
  <c i="34" r="J41"/>
  <c i="1" r="AN90"/>
  <c i="33" r="J41"/>
  <c i="32" r="J41"/>
  <c i="1" r="AN88"/>
  <c i="31" r="J41"/>
  <c i="1" r="AN87"/>
  <c i="30" r="J41"/>
  <c i="29" r="J41"/>
  <c i="1" r="AN85"/>
  <c i="28" r="J41"/>
  <c i="27" r="J41"/>
  <c i="26" r="J41"/>
  <c i="1" r="AN81"/>
  <c i="24" r="J59"/>
  <c i="25" r="J41"/>
  <c i="24" r="J39"/>
  <c i="1" r="AN76"/>
  <c i="20" r="J41"/>
  <c i="1" r="AN74"/>
  <c i="19" r="J41"/>
  <c i="1" r="AN73"/>
  <c i="18" r="J41"/>
  <c i="1" r="AN72"/>
  <c i="17" r="J41"/>
  <c i="16" r="J41"/>
  <c i="15" r="J41"/>
  <c i="1" r="AN69"/>
  <c i="14" r="J41"/>
  <c i="1" r="AN68"/>
  <c i="13" r="J41"/>
  <c i="12" r="J41"/>
  <c i="11" r="J41"/>
  <c i="1" r="AN64"/>
  <c i="9" r="J63"/>
  <c i="10" r="J41"/>
  <c i="9" r="J41"/>
  <c i="8" r="J41"/>
  <c i="1" r="AN57"/>
  <c i="3" r="J63"/>
  <c r="J41"/>
  <c i="1" r="AN95"/>
  <c r="AU56"/>
  <c i="2" r="J30"/>
  <c i="1" r="AG55"/>
  <c i="4" r="J32"/>
  <c i="1" r="AG58"/>
  <c r="AZ56"/>
  <c r="AV56"/>
  <c r="AT56"/>
  <c r="AG65"/>
  <c r="BB54"/>
  <c r="AX54"/>
  <c r="AZ77"/>
  <c r="AV77"/>
  <c r="AT77"/>
  <c r="AU60"/>
  <c i="6" r="J32"/>
  <c i="1" r="AG61"/>
  <c r="AZ65"/>
  <c r="AV65"/>
  <c r="AT65"/>
  <c r="BA54"/>
  <c r="W30"/>
  <c r="AZ82"/>
  <c r="AV82"/>
  <c r="AT82"/>
  <c r="AU77"/>
  <c i="35" r="J32"/>
  <c i="1" r="AG93"/>
  <c r="AG82"/>
  <c r="AZ60"/>
  <c r="AV60"/>
  <c r="AT60"/>
  <c i="21" r="J32"/>
  <c i="1" r="AG78"/>
  <c i="22" r="J32"/>
  <c i="1" r="AG79"/>
  <c r="AN79"/>
  <c r="BD54"/>
  <c r="W33"/>
  <c r="BC54"/>
  <c r="W32"/>
  <c i="2" l="1" r="J39"/>
  <c i="35" r="J41"/>
  <c i="4" r="J41"/>
  <c i="2" r="J59"/>
  <c i="4" r="J63"/>
  <c i="22" r="J41"/>
  <c i="21" r="J41"/>
  <c i="1" r="AN78"/>
  <c r="AN65"/>
  <c i="6" r="J41"/>
  <c i="1" r="AN61"/>
  <c r="AN82"/>
  <c r="AN93"/>
  <c r="AN55"/>
  <c r="AN58"/>
  <c i="23" r="J30"/>
  <c i="1" r="AG80"/>
  <c i="7" r="J32"/>
  <c i="1" r="AG62"/>
  <c r="AG60"/>
  <c r="AN60"/>
  <c r="AG77"/>
  <c r="AY54"/>
  <c r="AW54"/>
  <c r="AK30"/>
  <c r="AU54"/>
  <c i="5" r="J32"/>
  <c i="1" r="AG59"/>
  <c r="AG56"/>
  <c r="W31"/>
  <c r="AZ54"/>
  <c r="W29"/>
  <c i="23" l="1" r="J39"/>
  <c i="7" r="J41"/>
  <c i="5" r="J41"/>
  <c i="1" r="AN77"/>
  <c r="AN80"/>
  <c r="AN59"/>
  <c r="AN62"/>
  <c r="AN56"/>
  <c r="AG54"/>
  <c r="AK26"/>
  <c r="AV54"/>
  <c r="AK29"/>
  <c r="AK35"/>
  <c l="1" r="AT54"/>
  <c r="AN54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<sst xmlns="http://schemas.openxmlformats.org/spreadsheetml/2006/main">
  <si>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</si>
  <si>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</si>
  <si>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</si>
  <si>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>ZAMOK</t>
  </si>
  <si>
    <t>False</t>
  </si>
  <si>
    <t>{b7fc660b-66ee-4825-bd6d-b803d07ad7ee}</t>
  </si>
  <si>
    <t>0,01</t>
  </si>
  <si>
    <t>21</t>
  </si>
  <si>
    <t>15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</si>
  <si>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</si>
  <si>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</si>
  <si>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</si>
  <si>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</si>
  <si>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</si>
  <si>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20230510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</si>
  <si>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</si>
  <si>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</si>
  <si>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Vytvoření laboratoří FŽP- UNICRE</t>
  </si>
  <si>
    <t>KSO:</t>
  </si>
  <si>
    <t/>
  </si>
  <si>
    <t>CC-CZ:</t>
  </si>
  <si>
    <t>Místo:</t>
  </si>
  <si>
    <t>Ústí nad Labem</t>
  </si>
  <si>
    <t>Datum:</t>
  </si>
  <si>
    <t>10. 5. 2023</t>
  </si>
  <si>
    <t>Zadavatel:</t>
  </si>
  <si>
    <t>IČ:</t>
  </si>
  <si>
    <t>44555601</t>
  </si>
  <si>
    <t>UJEP, Pasteurova 3632/15, 400 96 Ústí nad Labem</t>
  </si>
  <si>
    <t>DIČ:</t>
  </si>
  <si>
    <t>CZ44555601</t>
  </si>
  <si>
    <t>Účastník:</t>
  </si>
  <si>
    <t>Vyplň údaj</t>
  </si>
  <si>
    <t>Projektant:</t>
  </si>
  <si>
    <t>250 285 88</t>
  </si>
  <si>
    <t>Correct BC, s.r.o., El.Krásnohorské 1339/15, UL</t>
  </si>
  <si>
    <t>CZ 25028588</t>
  </si>
  <si>
    <t>True</t>
  </si>
  <si>
    <t>Zpracovatel:</t>
  </si>
  <si>
    <t>25028588</t>
  </si>
  <si>
    <t>CZ25028588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</si>
  <si>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</si>
  <si>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 _x000d_
_x000d_
Zhotovitel je povinen se při realizaci Díla řídit zásadami „významně nepoškozovat“ životní prostředí (dále jen „DNSH“), které vychází z nařízení EU 2020/852 (Taxonomie EU) a je povinen poskytnout Objednateli plnou součinnost včetně doložení všech dokumentů k přípravě závěrečného protokolu k DNSH, a to zejména doložení, že nedošlo k významnému zvýšení emisí, že byla prováděna opatření ke snížení prašnosti a hlučnosti, a dále platné certifikáty nebo jiné další obdobné relevantní doklady.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</si>
  <si>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</si>
  <si>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</si>
  <si>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</si>
  <si>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</si>
  <si>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</si>
  <si>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</si>
  <si>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</si>
  <si>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</si>
  <si>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</si>
  <si>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</si>
  <si>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</si>
  <si>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</si>
  <si>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</si>
  <si>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</si>
  <si>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</si>
  <si>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</si>
  <si>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</si>
  <si>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</si>
  <si>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</si>
  <si>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</si>
  <si>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</si>
  <si>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</si>
  <si>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</si>
  <si>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</si>
  <si>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</si>
  <si>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</si>
  <si>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</si>
  <si>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</si>
  <si>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</si>
  <si>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</si>
  <si>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</si>
  <si>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</si>
  <si>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</si>
  <si>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</si>
  <si>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</si>
  <si>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</si>
  <si>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</si>
  <si>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</si>
  <si>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/</t>
  </si>
  <si>
    <t>SO 00</t>
  </si>
  <si>
    <t>VRN</t>
  </si>
  <si>
    <t>STA</t>
  </si>
  <si>
    <t>1</t>
  </si>
  <si>
    <t>{19dc4b45-8277-42f9-b28d-44ca27f17547}</t>
  </si>
  <si>
    <t>2</t>
  </si>
  <si>
    <t>SO 01</t>
  </si>
  <si>
    <t>Architektonicko stavební řešení</t>
  </si>
  <si>
    <t>{d2490fb7-61e9-46ff-85a6-6a210d268d55}</t>
  </si>
  <si>
    <t>SO01.1</t>
  </si>
  <si>
    <t>Demontáže a bourání 1NP</t>
  </si>
  <si>
    <t>Soupis</t>
  </si>
  <si>
    <t>{0152ee1a-522d-4101-a201-3a19391fabfd}</t>
  </si>
  <si>
    <t>SO01.2</t>
  </si>
  <si>
    <t>Nové konstrukce a práce</t>
  </si>
  <si>
    <t>{54a23ade-fac6-4e2a-8c9f-2f276224578b}</t>
  </si>
  <si>
    <t>SO01.3</t>
  </si>
  <si>
    <t>Nové konstrukce a práce na střeše nad 2NP</t>
  </si>
  <si>
    <t>{bfda1904-7bfc-42b8-93d2-61f26ac707f8}</t>
  </si>
  <si>
    <t>SO 02</t>
  </si>
  <si>
    <t>Elektroinstalace</t>
  </si>
  <si>
    <t>{314f5fcd-8ce1-4fb8-9b25-54bcc5aee6e3}</t>
  </si>
  <si>
    <t>1.</t>
  </si>
  <si>
    <t>NN-silnoproud</t>
  </si>
  <si>
    <t>{57a38223-6300-487f-9a37-c26209cce92f}</t>
  </si>
  <si>
    <t>2.</t>
  </si>
  <si>
    <t>SLB- slaboproud</t>
  </si>
  <si>
    <t>{3d7d9e60-52a8-42d7-9afa-ffd389e55932}</t>
  </si>
  <si>
    <t>3.</t>
  </si>
  <si>
    <t>EPS</t>
  </si>
  <si>
    <t>{37f7dca5-059c-4d66-baa1-a291484b437c}</t>
  </si>
  <si>
    <t>4.</t>
  </si>
  <si>
    <t>MaR</t>
  </si>
  <si>
    <t>{7ab951e1-38d2-46dc-8b08-c28f770e392a}</t>
  </si>
  <si>
    <t>SO 03</t>
  </si>
  <si>
    <t>Vzduchotechnika</t>
  </si>
  <si>
    <t>{a860e10e-4cc1-4310-9bac-1656d9eaed03}</t>
  </si>
  <si>
    <t>SO 03.1</t>
  </si>
  <si>
    <t>Prostor laboratoří, přípraven</t>
  </si>
  <si>
    <t>{7ba03767-61b7-4ef7-ada7-944dc5c161de}</t>
  </si>
  <si>
    <t>SO 03.2</t>
  </si>
  <si>
    <t>Laboratorní digestoře v m.č.1.11 a 1.13</t>
  </si>
  <si>
    <t>{76521da0-3d11-4e14-8301-6a060dcb8091}</t>
  </si>
  <si>
    <t>SO 03.3</t>
  </si>
  <si>
    <t>Laboratorní digestoře v m.č.1.09b a 1.09c</t>
  </si>
  <si>
    <t>{598e6de4-4582-49a4-ae36-d35f70ba7060}</t>
  </si>
  <si>
    <t>SO 03.4</t>
  </si>
  <si>
    <t>Spodní skříňky digestoří</t>
  </si>
  <si>
    <t>{07ee025a-f1f9-444a-b27e-dcf27d4e42dc}</t>
  </si>
  <si>
    <t>SO 03.5</t>
  </si>
  <si>
    <t>Skříně s tlakovými lahvemi</t>
  </si>
  <si>
    <t>{b8cf52e2-e220-492a-a412-363e9575b2af}</t>
  </si>
  <si>
    <t>SO 03.6</t>
  </si>
  <si>
    <t>Odsávací ramena</t>
  </si>
  <si>
    <t>{ac2924d1-ca3b-47b3-b4af-b1a9868e1cfb}</t>
  </si>
  <si>
    <t>SO 03.7</t>
  </si>
  <si>
    <t>Odvod vzduchu od přístrojů</t>
  </si>
  <si>
    <t>{ece1f9d2-da20-4786-a44a-f6f5f019a2d6}</t>
  </si>
  <si>
    <t>SO 03.8</t>
  </si>
  <si>
    <t>Klimatizace v kancelářích a laboratořích</t>
  </si>
  <si>
    <t>{cde34f88-1ecc-48ee-8679-d4a32df4db69}</t>
  </si>
  <si>
    <t>SO 03.9</t>
  </si>
  <si>
    <t>Klimatizace technické místnosti č.1.19</t>
  </si>
  <si>
    <t>{a6621a6e-29a3-41b3-a5e4-9186c2f6db42}</t>
  </si>
  <si>
    <t>SO 03.10</t>
  </si>
  <si>
    <t>Klimatizace kanceláře m.č.1.27</t>
  </si>
  <si>
    <t>{ae2ca1a4-5619-40af-8c0e-f3fe2a447aac}</t>
  </si>
  <si>
    <t>SO 03.11</t>
  </si>
  <si>
    <t>Montážní materiál, demontáže, ostatní</t>
  </si>
  <si>
    <t>{3646faf9-d202-4026-8b4e-44e69cdc69fa}</t>
  </si>
  <si>
    <t>SO 04</t>
  </si>
  <si>
    <t>Zdravotechnika</t>
  </si>
  <si>
    <t>{670b534b-c61d-4925-94d4-339013c90a35}</t>
  </si>
  <si>
    <t>SO 04.1</t>
  </si>
  <si>
    <t>Kanalizace</t>
  </si>
  <si>
    <t>{65a48cea-3485-4ceb-9bd2-7060afd9fc58}</t>
  </si>
  <si>
    <t>SO 04.2</t>
  </si>
  <si>
    <t>Vodoinstalace</t>
  </si>
  <si>
    <t>{82aacd54-8c8f-4b30-99b5-f1211606c8e7}</t>
  </si>
  <si>
    <t>SO 05</t>
  </si>
  <si>
    <t>Ústřední vytápění</t>
  </si>
  <si>
    <t>{19e2e555-8bf3-4239-8685-8e3102319558}</t>
  </si>
  <si>
    <t>SO 06</t>
  </si>
  <si>
    <t>Technické plyny</t>
  </si>
  <si>
    <t>{9e44216c-4d51-471b-ad1e-ee587f59aa72}</t>
  </si>
  <si>
    <t>SO 07</t>
  </si>
  <si>
    <t>Mobiliář</t>
  </si>
  <si>
    <t>{2357739f-b956-4a62-9acf-3c3ba0e40303}</t>
  </si>
  <si>
    <t>SO 07.1</t>
  </si>
  <si>
    <t>Místnost č.1.09a</t>
  </si>
  <si>
    <t>{ce8eba3c-3c5e-423a-8768-7aa7550a7c44}</t>
  </si>
  <si>
    <t>SO 07.2</t>
  </si>
  <si>
    <t>Místnost č.1.09b</t>
  </si>
  <si>
    <t>{146a308f-315c-4cd4-a490-4c706f796bd7}</t>
  </si>
  <si>
    <t>SO 07.3</t>
  </si>
  <si>
    <t>Místnost č.1.09c</t>
  </si>
  <si>
    <t>{9fc4f957-4b76-48d1-8436-75a96354acd6}</t>
  </si>
  <si>
    <t>SO 07.4</t>
  </si>
  <si>
    <t>Místnost č.1.09d</t>
  </si>
  <si>
    <t>{67846227-3d83-4f8c-858c-da02928be75e}</t>
  </si>
  <si>
    <t>SO 07.5</t>
  </si>
  <si>
    <t>Místnost č.1.10</t>
  </si>
  <si>
    <t>{9ae42680-4ce8-4abd-b2ef-5af75347a0a7}</t>
  </si>
  <si>
    <t>SO 07.6</t>
  </si>
  <si>
    <t>Místnost č.1.11</t>
  </si>
  <si>
    <t>{c67b1990-2f5a-40d7-8a27-20327c19c108}</t>
  </si>
  <si>
    <t>SO 07.7</t>
  </si>
  <si>
    <t>Místnost č.1.12</t>
  </si>
  <si>
    <t>{b9cd9ea3-924b-4dee-a29e-4e3902f89590}</t>
  </si>
  <si>
    <t>SO 07.8</t>
  </si>
  <si>
    <t>Místnost č.1.13</t>
  </si>
  <si>
    <t>{5b8d48a9-cdea-44c4-b68e-7f97a52d09ad}</t>
  </si>
  <si>
    <t>SO 07.9</t>
  </si>
  <si>
    <t>Místnost č.1.15</t>
  </si>
  <si>
    <t>{cbb5004c-5b6b-4897-9acd-30090bc0bf36}</t>
  </si>
  <si>
    <t>SO 07.10</t>
  </si>
  <si>
    <t>Místnost č.1.16</t>
  </si>
  <si>
    <t>{9ff0c8ff-e664-47d1-8bbd-49cdad98c6ea}</t>
  </si>
  <si>
    <t>SO 07.11</t>
  </si>
  <si>
    <t>Místnost č.1.18</t>
  </si>
  <si>
    <t>{ddf0450c-ad62-4d33-b012-359cd7612b57}</t>
  </si>
  <si>
    <t>SO 07.12</t>
  </si>
  <si>
    <t>Místnost č.1.22</t>
  </si>
  <si>
    <t>{82cae74b-9988-44d7-a95f-9c35ef79f25d}</t>
  </si>
  <si>
    <t>SO 07.13</t>
  </si>
  <si>
    <t>Ostatní, montáže, doprava</t>
  </si>
  <si>
    <t>{356f55d0-5ce9-49dc-8407-514b3a3e9700}</t>
  </si>
  <si>
    <t>KRYCÍ LIST SOUPISU PRACÍ</t>
  </si>
  <si>
    <t>Objekt:</t>
  </si>
  <si>
    <t>SO 00 - VRN</t>
  </si>
  <si>
    <t>REKAPITULACE ČLENĚNÍ SOUPISU PRACÍ</t>
  </si>
  <si>
    <t>Kód dílu - Popis</t>
  </si>
  <si>
    <t>Cena celkem [CZK]</t>
  </si>
  <si>
    <t>-1</t>
  </si>
  <si>
    <t>HSV - Práce a dodávky HSV</t>
  </si>
  <si>
    <t>VRN - Vedlejší rozpočtové náklady</t>
  </si>
  <si>
    <t xml:space="preserve">    VRN1 - Průzkumné, geodetické a projektové práce</t>
  </si>
  <si>
    <t xml:space="preserve">    VRN3 - Zařízení staveniště</t>
  </si>
  <si>
    <t xml:space="preserve">    VRN4 - Inženýrská činnost</t>
  </si>
  <si>
    <t xml:space="preserve">    VRN7 - Provozní vlivy</t>
  </si>
  <si>
    <t xml:space="preserve">    VRN9 - Ostatní náklady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</si>
  <si>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</si>
  <si>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</si>
  <si>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</si>
  <si>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</si>
  <si>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</si>
  <si>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</si>
  <si>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</si>
  <si>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</si>
  <si>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</si>
  <si>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</si>
  <si>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</si>
  <si>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</si>
  <si>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</si>
  <si>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</si>
  <si>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</si>
  <si>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</si>
  <si>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Vedlejší rozpočtové náklady</t>
  </si>
  <si>
    <t>5</t>
  </si>
  <si>
    <t>VRN1</t>
  </si>
  <si>
    <t>Průzkumné, geodetické a projektové práce</t>
  </si>
  <si>
    <t>K</t>
  </si>
  <si>
    <t>011503000</t>
  </si>
  <si>
    <t>Stavební průzkum bez rozlišení</t>
  </si>
  <si>
    <t>ks</t>
  </si>
  <si>
    <t>CS ÚRS 2023 01</t>
  </si>
  <si>
    <t>1024</t>
  </si>
  <si>
    <t>1105459877</t>
  </si>
  <si>
    <t>Online PSC</t>
  </si>
  <si>
    <t>https://podminky.urs.cz/item/CS_URS_2023_01/011503000</t>
  </si>
  <si>
    <t>VV</t>
  </si>
  <si>
    <t>Součet</t>
  </si>
  <si>
    <t>4</t>
  </si>
  <si>
    <t>012103000</t>
  </si>
  <si>
    <t>Geodetické práce před výstavbou</t>
  </si>
  <si>
    <t>sada</t>
  </si>
  <si>
    <t>-2033231194</t>
  </si>
  <si>
    <t>https://podminky.urs.cz/item/CS_URS_2023_01/012103000</t>
  </si>
  <si>
    <t>3</t>
  </si>
  <si>
    <t>012303000</t>
  </si>
  <si>
    <t>Geodetické práce po výstavbě</t>
  </si>
  <si>
    <t>-197404234</t>
  </si>
  <si>
    <t>https://podminky.urs.cz/item/CS_URS_2023_01/012303000</t>
  </si>
  <si>
    <t>013294000</t>
  </si>
  <si>
    <t>Ostatní dokumentace</t>
  </si>
  <si>
    <t>2116469698</t>
  </si>
  <si>
    <t>https://podminky.urs.cz/item/CS_URS_2023_01/013294000</t>
  </si>
  <si>
    <t>VRN3</t>
  </si>
  <si>
    <t>Zařízení staveniště</t>
  </si>
  <si>
    <t>032103000</t>
  </si>
  <si>
    <t>Náklady na stavební buňky</t>
  </si>
  <si>
    <t>1251807031</t>
  </si>
  <si>
    <t>https://podminky.urs.cz/item/CS_URS_2023_01/032103000</t>
  </si>
  <si>
    <t>2*1*8</t>
  </si>
  <si>
    <t>6</t>
  </si>
  <si>
    <t>032503000</t>
  </si>
  <si>
    <t>Skládky na staveništi</t>
  </si>
  <si>
    <t>1769930065</t>
  </si>
  <si>
    <t>https://podminky.urs.cz/item/CS_URS_2023_01/032503000</t>
  </si>
  <si>
    <t>7</t>
  </si>
  <si>
    <t>032803000</t>
  </si>
  <si>
    <t>Ostatní vybavení staveniště- chemické WC</t>
  </si>
  <si>
    <t>-1249058308</t>
  </si>
  <si>
    <t>https://podminky.urs.cz/item/CS_URS_2023_01/032803000</t>
  </si>
  <si>
    <t>1*8</t>
  </si>
  <si>
    <t>8</t>
  </si>
  <si>
    <t>032903000</t>
  </si>
  <si>
    <t>Náklady na provoz a údržbu vybavení staveniště</t>
  </si>
  <si>
    <t>měsíc</t>
  </si>
  <si>
    <t>835325389</t>
  </si>
  <si>
    <t>https://podminky.urs.cz/item/CS_URS_2023_01/032903000</t>
  </si>
  <si>
    <t>9</t>
  </si>
  <si>
    <t>033103000</t>
  </si>
  <si>
    <t>Připojení energií</t>
  </si>
  <si>
    <t>-864722230</t>
  </si>
  <si>
    <t>https://podminky.urs.cz/item/CS_URS_2023_01/033103000</t>
  </si>
  <si>
    <t>10</t>
  </si>
  <si>
    <t>033203000</t>
  </si>
  <si>
    <t>Energie pro zařízení staveniště</t>
  </si>
  <si>
    <t>-899153976</t>
  </si>
  <si>
    <t>https://podminky.urs.cz/item/CS_URS_2023_01/033203000</t>
  </si>
  <si>
    <t>11</t>
  </si>
  <si>
    <t>034303000</t>
  </si>
  <si>
    <t>Dopravní značení na staveništi</t>
  </si>
  <si>
    <t>169860304</t>
  </si>
  <si>
    <t>https://podminky.urs.cz/item/CS_URS_2023_01/034303000</t>
  </si>
  <si>
    <t>12</t>
  </si>
  <si>
    <t>034403000</t>
  </si>
  <si>
    <t>Osvětlení staveniště</t>
  </si>
  <si>
    <t>komplet</t>
  </si>
  <si>
    <t>-1642752737</t>
  </si>
  <si>
    <t>https://podminky.urs.cz/item/CS_URS_2023_01/034403000</t>
  </si>
  <si>
    <t>13</t>
  </si>
  <si>
    <t>034503000</t>
  </si>
  <si>
    <t>Informační tabule na staveništi</t>
  </si>
  <si>
    <t>-632464423</t>
  </si>
  <si>
    <t>https://podminky.urs.cz/item/CS_URS_2023_01/034503000</t>
  </si>
  <si>
    <t>VRN4</t>
  </si>
  <si>
    <t>Inženýrská činnost</t>
  </si>
  <si>
    <t>14</t>
  </si>
  <si>
    <t>043144000</t>
  </si>
  <si>
    <t>Zkoušky těsnosti</t>
  </si>
  <si>
    <t>411758667</t>
  </si>
  <si>
    <t>https://podminky.urs.cz/item/CS_URS_2023_01/043144000</t>
  </si>
  <si>
    <t>043194000</t>
  </si>
  <si>
    <t>Ostatní zkoušky</t>
  </si>
  <si>
    <t>60829619</t>
  </si>
  <si>
    <t>https://podminky.urs.cz/item/CS_URS_2023_01/043194000</t>
  </si>
  <si>
    <t>16</t>
  </si>
  <si>
    <t>043194000R1</t>
  </si>
  <si>
    <t>koordinační funkční zkouška PBŘ/EPS a návazných zařízení</t>
  </si>
  <si>
    <t>1684146752</t>
  </si>
  <si>
    <t>17</t>
  </si>
  <si>
    <t>044003000</t>
  </si>
  <si>
    <t>Revize dočasných objektů nebo zařízení staveniště</t>
  </si>
  <si>
    <t>-1814275812</t>
  </si>
  <si>
    <t>https://podminky.urs.cz/item/CS_URS_2023_01/044003000</t>
  </si>
  <si>
    <t>18</t>
  </si>
  <si>
    <t>049103000R01</t>
  </si>
  <si>
    <t>Náklady vzniklé v souvislosti s realizací stavby= dodávka a montáž požárních tabulek dle PD PBŘ</t>
  </si>
  <si>
    <t>125443302</t>
  </si>
  <si>
    <t>P</t>
  </si>
  <si>
    <t>Poznámka k položce:_x000d_
5ks PHP, 5ks hlásiče EPS, 1ks hydrant, 4ks tlaková láhev, 5ks označení místností, 5ks detekce tech.plynů</t>
  </si>
  <si>
    <t>25</t>
  </si>
  <si>
    <t>19</t>
  </si>
  <si>
    <t>049103000R02</t>
  </si>
  <si>
    <t>Náklady vzniklé v souvislosti s realizací stavby= dodávka a montáž tabulek značících směry toků medií, proudění vzduchu a hlavních uzávěrů</t>
  </si>
  <si>
    <t>1839135832</t>
  </si>
  <si>
    <t>46</t>
  </si>
  <si>
    <t>VRN7</t>
  </si>
  <si>
    <t>Provozní vlivy</t>
  </si>
  <si>
    <t>20</t>
  </si>
  <si>
    <t>071103000</t>
  </si>
  <si>
    <t>Provoz investora</t>
  </si>
  <si>
    <t>-1539395880</t>
  </si>
  <si>
    <t>https://podminky.urs.cz/item/CS_URS_2023_01/071103000</t>
  </si>
  <si>
    <t>VRN9</t>
  </si>
  <si>
    <t>Ostatní náklady</t>
  </si>
  <si>
    <t>091003000</t>
  </si>
  <si>
    <t>Ostatní náklady bez rozlišení</t>
  </si>
  <si>
    <t>kpl</t>
  </si>
  <si>
    <t>-804419898</t>
  </si>
  <si>
    <t>https://podminky.urs.cz/item/CS_URS_2023_01/091003000</t>
  </si>
  <si>
    <t>22</t>
  </si>
  <si>
    <t>091504000</t>
  </si>
  <si>
    <t>Ostatní náklady související s objektem náklady související s publikační činností</t>
  </si>
  <si>
    <t>kus</t>
  </si>
  <si>
    <t>CS ÚRS 2017 02</t>
  </si>
  <si>
    <t>-1501635288</t>
  </si>
  <si>
    <t>23</t>
  </si>
  <si>
    <t>094104000</t>
  </si>
  <si>
    <t>Náklady na opatření BOZP</t>
  </si>
  <si>
    <t>-1062919797</t>
  </si>
  <si>
    <t>https://podminky.urs.cz/item/CS_URS_2023_01/094104000</t>
  </si>
  <si>
    <t>SO 01 - Architektonicko stavební řešení</t>
  </si>
  <si>
    <t>Soupis:</t>
  </si>
  <si>
    <t>SO01.1 - Demontáže a bourání 1NP</t>
  </si>
  <si>
    <t xml:space="preserve">    6 - Úpravy povrchů, podlahy a osazování výplní</t>
  </si>
  <si>
    <t xml:space="preserve">    9 - Ostatní konstrukce a práce, bourání</t>
  </si>
  <si>
    <t xml:space="preserve">    997 - Přesun sutě</t>
  </si>
  <si>
    <t>PSV - Práce a dodávky PSV</t>
  </si>
  <si>
    <t xml:space="preserve">    725 - Zdravotechnika - zařizovací předměty</t>
  </si>
  <si>
    <t xml:space="preserve">    727 - Zdravotechnika - požární ochrana</t>
  </si>
  <si>
    <t xml:space="preserve">    763 - Konstrukce suché výstavby</t>
  </si>
  <si>
    <t xml:space="preserve">    766 - Konstrukce truhlářské</t>
  </si>
  <si>
    <t xml:space="preserve">    771 - Podlahy z dlaždic</t>
  </si>
  <si>
    <t xml:space="preserve">    776 - Podlahy povlakové</t>
  </si>
  <si>
    <t xml:space="preserve">    781 - Dokončovací práce - obklady</t>
  </si>
  <si>
    <t xml:space="preserve">    783 - Dokončovací práce - nátěry</t>
  </si>
  <si>
    <t xml:space="preserve">    784 - Dokončovací práce - malby a tapety</t>
  </si>
  <si>
    <t>HZS - Hodinové zúčtovací sazby</t>
  </si>
  <si>
    <t>Úpravy povrchů, podlahy a osazování výplní</t>
  </si>
  <si>
    <t>631311131</t>
  </si>
  <si>
    <t>Doplnění dosavadních mazanin prostým betonem s dodáním hmot, bez potěru, plochy jednotlivě do 1 m2 a tl. přes 80 mm</t>
  </si>
  <si>
    <t>m3</t>
  </si>
  <si>
    <t>1857291161</t>
  </si>
  <si>
    <t>https://podminky.urs.cz/item/CS_URS_2023_01/631311131</t>
  </si>
  <si>
    <t>(0,3*0,3*2)*0,3</t>
  </si>
  <si>
    <t>632681115R</t>
  </si>
  <si>
    <t>Vyspravení betonových podlah - vysprávka průměr přes 200 do 500 mm tl do 50 mm</t>
  </si>
  <si>
    <t>509238031</t>
  </si>
  <si>
    <t>Poznámka k položce:_x000d_
opravy podlah po vybourání podlahových vpustí mezi 1PP a 1NP</t>
  </si>
  <si>
    <t>Ostatní konstrukce a práce, bourání</t>
  </si>
  <si>
    <t>965046111</t>
  </si>
  <si>
    <t>Broušení stávajících betonových podlah úběr do 3 mm</t>
  </si>
  <si>
    <t>m2</t>
  </si>
  <si>
    <t>-539790428</t>
  </si>
  <si>
    <t>https://podminky.urs.cz/item/CS_URS_2023_01/965046111</t>
  </si>
  <si>
    <t>Poznámka k položce:_x000d_
podlahy po vybourání ker.dlažby a demont.krytin PVC v 1NP (m.č.1.10-1.17+1.22)</t>
  </si>
  <si>
    <t>104,5+28,5+16,4+4+11,1+11,7+1,85+4,10+22,3+6,1</t>
  </si>
  <si>
    <t>965046119</t>
  </si>
  <si>
    <t>Broušení stávajících betonových podlah Příplatek k ceně za každý další 1 mm úběru</t>
  </si>
  <si>
    <t>277944290</t>
  </si>
  <si>
    <t>https://podminky.urs.cz/item/CS_URS_2023_01/965046119</t>
  </si>
  <si>
    <t>(104,5+28,5+16,4+4+11,1+11,7+1,85+4,10+22,3+6,1)*4</t>
  </si>
  <si>
    <t>965081611</t>
  </si>
  <si>
    <t>Odsekání soklíků včetně otlučení podkladní omítky až na zdivo rovných</t>
  </si>
  <si>
    <t>m</t>
  </si>
  <si>
    <t>2098296358</t>
  </si>
  <si>
    <t>https://podminky.urs.cz/item/CS_URS_2023_01/965081611</t>
  </si>
  <si>
    <t>Poznámka k položce:_x000d_
1NP= m.č.1.09+1.10+1.14+1.17+1.20</t>
  </si>
  <si>
    <t>"m.č.1.09" 0,6*6+0,45*3+3+5,5+5,4+1,9+6,5*2+0,6/2+0,54+3+2,5+0,6*2+0,15+0,54*2+1,12*2*2+1,8</t>
  </si>
  <si>
    <t>"m.č.1.10" 1,85+2,5+6,3+2,5+0,6</t>
  </si>
  <si>
    <t>"m.č.1.14" 1,5+1,6+2</t>
  </si>
  <si>
    <t>"m.č.1.17" 3,4+2,5+2,5+7+3+0,6+0,8</t>
  </si>
  <si>
    <t>"m.č.1.20" 2,5+2,5+1,2+1,2-3</t>
  </si>
  <si>
    <t>968062245</t>
  </si>
  <si>
    <t>Vybourání dřevěných rámů oken s křídly, dveřních zárubní, vrat, stěn, ostění nebo obkladů rámů oken s křídly jednoduchých, plochy do 2 m2</t>
  </si>
  <si>
    <t>671471060</t>
  </si>
  <si>
    <t>https://podminky.urs.cz/item/CS_URS_2023_01/968062245</t>
  </si>
  <si>
    <t>Poznámka k položce:_x000d_
1NP- m.č.1.19, 1.22, 1.20, 1.18, 1.10, 1.17, 1.16, 1.15, 1.14, 1.08</t>
  </si>
  <si>
    <t>0,9*2*(1+1+1+1+1+1+1+1+2+1+1)</t>
  </si>
  <si>
    <t>1*2</t>
  </si>
  <si>
    <t>2,06*2,03</t>
  </si>
  <si>
    <t>971033231</t>
  </si>
  <si>
    <t>Vybourání otvorů ve zdivu základovém nebo nadzákladovém z cihel, tvárnic, příčkovek z cihel pálených na maltu vápennou nebo vápenocementovou plochy do 0,0225 m2, tl. do 150 mm</t>
  </si>
  <si>
    <t>682212693</t>
  </si>
  <si>
    <t>https://podminky.urs.cz/item/CS_URS_2023_01/971033231</t>
  </si>
  <si>
    <t>19+1</t>
  </si>
  <si>
    <t>971033241</t>
  </si>
  <si>
    <t>Vybourání otvorů ve zdivu základovém nebo nadzákladovém z cihel, tvárnic, příčkovek z cihel pálených na maltu vápennou nebo vápenocementovou plochy do 0,0225 m2, tl. do 300 mm</t>
  </si>
  <si>
    <t>-846929002</t>
  </si>
  <si>
    <t>https://podminky.urs.cz/item/CS_URS_2023_01/971033241</t>
  </si>
  <si>
    <t>1+1+1</t>
  </si>
  <si>
    <t>971033251</t>
  </si>
  <si>
    <t>Vybourání otvorů ve zdivu základovém nebo nadzákladovém z cihel, tvárnic, příčkovek z cihel pálených na maltu vápennou nebo vápenocementovou plochy do 0,0225 m2, tl. do 450 mm</t>
  </si>
  <si>
    <t>-600203330</t>
  </si>
  <si>
    <t>https://podminky.urs.cz/item/CS_URS_2023_01/971033251</t>
  </si>
  <si>
    <t>1+1</t>
  </si>
  <si>
    <t>971033261</t>
  </si>
  <si>
    <t>Vybourání otvorů ve zdivu základovém nebo nadzákladovém z cihel, tvárnic, příčkovek z cihel pálených na maltu vápennou nebo vápenocementovou plochy do 0,0225 m2, tl. do 600 mm</t>
  </si>
  <si>
    <t>1006924438</t>
  </si>
  <si>
    <t>https://podminky.urs.cz/item/CS_URS_2023_01/971033261</t>
  </si>
  <si>
    <t>971033331</t>
  </si>
  <si>
    <t>Vybourání otvorů ve zdivu základovém nebo nadzákladovém z cihel, tvárnic, příčkovek z cihel pálených na maltu vápennou nebo vápenocementovou plochy do 0,09 m2, tl. do 150 mm</t>
  </si>
  <si>
    <t>1367280174</t>
  </si>
  <si>
    <t>https://podminky.urs.cz/item/CS_URS_2023_01/971033331</t>
  </si>
  <si>
    <t>1+1+4+1+1</t>
  </si>
  <si>
    <t>971033341</t>
  </si>
  <si>
    <t>Vybourání otvorů ve zdivu základovém nebo nadzákladovém z cihel, tvárnic, příčkovek z cihel pálených na maltu vápennou nebo vápenocementovou plochy do 0,09 m2, tl. do 300 mm</t>
  </si>
  <si>
    <t>225643636</t>
  </si>
  <si>
    <t>https://podminky.urs.cz/item/CS_URS_2023_01/971033341</t>
  </si>
  <si>
    <t>1+1+1+1</t>
  </si>
  <si>
    <t>971033351</t>
  </si>
  <si>
    <t>Vybourání otvorů ve zdivu základovém nebo nadzákladovém z cihel, tvárnic, příčkovek z cihel pálených na maltu vápennou nebo vápenocementovou plochy do 0,09 m2, tl. do 450 mm</t>
  </si>
  <si>
    <t>-1773546154</t>
  </si>
  <si>
    <t>https://podminky.urs.cz/item/CS_URS_2023_01/971033351</t>
  </si>
  <si>
    <t>1+1+3</t>
  </si>
  <si>
    <t>1020157893</t>
  </si>
  <si>
    <t>Poznámka k položce:_x000d_
vybourání ovoru v obvodové stěně na fasádu ve 2NP pro chladivo VZT</t>
  </si>
  <si>
    <t>971033381</t>
  </si>
  <si>
    <t>Vybourání otvorů ve zdivu základovém nebo nadzákladovém z cihel, tvárnic, příčkovek z cihel pálených na maltu vápennou nebo vápenocementovou plochy do 0,09 m2, tl. do 900 mm</t>
  </si>
  <si>
    <t>-1705236707</t>
  </si>
  <si>
    <t>https://podminky.urs.cz/item/CS_URS_2023_01/971033381</t>
  </si>
  <si>
    <t>971033431</t>
  </si>
  <si>
    <t>Vybourání otvorů ve zdivu základovém nebo nadzákladovém z cihel, tvárnic, příčkovek z cihel pálených na maltu vápennou nebo vápenocementovou plochy do 0,25 m2, tl. do 150 mm</t>
  </si>
  <si>
    <t>-1977537684</t>
  </si>
  <si>
    <t>https://podminky.urs.cz/item/CS_URS_2023_01/971033431</t>
  </si>
  <si>
    <t>1+1+1+1+1+1+1+1+1</t>
  </si>
  <si>
    <t>971033441</t>
  </si>
  <si>
    <t>Vybourání otvorů ve zdivu základovém nebo nadzákladovém z cihel, tvárnic, příčkovek z cihel pálených na maltu vápennou nebo vápenocementovou plochy do 0,25 m2, tl. do 300 mm</t>
  </si>
  <si>
    <t>-448042507</t>
  </si>
  <si>
    <t>https://podminky.urs.cz/item/CS_URS_2023_01/971033441</t>
  </si>
  <si>
    <t>2+1+2</t>
  </si>
  <si>
    <t>971033531</t>
  </si>
  <si>
    <t>Vybourání otvorů ve zdivu základovém nebo nadzákladovém z cihel, tvárnic, příčkovek z cihel pálených na maltu vápennou nebo vápenocementovou plochy do 1 m2, tl. do 150 mm</t>
  </si>
  <si>
    <t>-1545478560</t>
  </si>
  <si>
    <t>https://podminky.urs.cz/item/CS_URS_2023_01/971033531</t>
  </si>
  <si>
    <t>0,15*0,9*0,6+0,15*0,6*0,85+0,15*0,25*1+0,15*0,4*0,4*2</t>
  </si>
  <si>
    <t>971033561</t>
  </si>
  <si>
    <t>Vybourání otvorů ve zdivu základovém nebo nadzákladovém z cihel, tvárnic, příčkovek z cihel pálených na maltu vápennou nebo vápenocementovou plochy do 1 m2, tl. do 600 mm</t>
  </si>
  <si>
    <t>1380137915</t>
  </si>
  <si>
    <t>https://podminky.urs.cz/item/CS_URS_2023_01/971033561</t>
  </si>
  <si>
    <t>0,85*0,65*0,45+0,2*0,2*0,87</t>
  </si>
  <si>
    <t>971033631</t>
  </si>
  <si>
    <t>Vybourání otvorů ve zdivu základovém nebo nadzákladovém z cihel, tvárnic, příčkovek z cihel pálených na maltu vápennou nebo vápenocementovou plochy do 4 m2, tl. do 150 mm</t>
  </si>
  <si>
    <t>1946160208</t>
  </si>
  <si>
    <t>https://podminky.urs.cz/item/CS_URS_2023_01/971033631</t>
  </si>
  <si>
    <t>1*3*0,15+0,15*2*0,2*0,15+0,125*3,05*2*2+3,05*0,1*2,1-2*1</t>
  </si>
  <si>
    <t>972054491R</t>
  </si>
  <si>
    <t>Vybourání otvorů ve stropech nebo klenbách železobetonových včetně odstranění podlahy a násypu, plochy do 1 m2, tl. přes 80 mm</t>
  </si>
  <si>
    <t>-292065671</t>
  </si>
  <si>
    <t>Poznámka k položce:_x000d_
prostup stropem pro chladivo VZT v m.č.1.04 o předp.rozměru 0,3*0,3m včetně vybourání skladby podlah nad nosnou stropní konstrukcí</t>
  </si>
  <si>
    <t>0,3*0,3</t>
  </si>
  <si>
    <t>977151121</t>
  </si>
  <si>
    <t>Jádrové vrty diamantovými korunkami do stavebních materiálů (železobetonu, betonu, cihel, obkladů, dlažeb, kamene) průměru přes 110 do 120 mm</t>
  </si>
  <si>
    <t>1731115409</t>
  </si>
  <si>
    <t>https://podminky.urs.cz/item/CS_URS_2023_01/977151121</t>
  </si>
  <si>
    <t>Poznámka k položce:_x000d_
stropní konstrukce nad chodbou a dílnou + stěnou mezi chodbou a dílnou pro prostupy kanalizace 1PP</t>
  </si>
  <si>
    <t>0,5+0,3</t>
  </si>
  <si>
    <t>977151124</t>
  </si>
  <si>
    <t>Jádrové vrty diamantovými korunkami do stavebních materiálů (železobetonu, betonu, cihel, obkladů, dlažeb, kamene) průměru přes 150 do 180 mm</t>
  </si>
  <si>
    <t>-133188364</t>
  </si>
  <si>
    <t>https://podminky.urs.cz/item/CS_URS_2023_01/977151124</t>
  </si>
  <si>
    <t>Poznámka k položce:_x000d_
prostup pro kanalizaci DN 150mm stropem nad chodbou 1PP</t>
  </si>
  <si>
    <t>2*0,4</t>
  </si>
  <si>
    <t>24</t>
  </si>
  <si>
    <t>978011191</t>
  </si>
  <si>
    <t>Otlučení vápenných nebo vápenocementových omítek vnitřních ploch stropů, v rozsahu přes 50 do 100 %</t>
  </si>
  <si>
    <t>-446904482</t>
  </si>
  <si>
    <t>https://podminky.urs.cz/item/CS_URS_2023_01/978011191</t>
  </si>
  <si>
    <t>978013191</t>
  </si>
  <si>
    <t>Otlučení vápenných nebo vápenocementových omítek vnitřních ploch stěn s vyškrabáním spar, s očištěním zdiva, v rozsahu přes 50 do 100 %</t>
  </si>
  <si>
    <t>-636426103</t>
  </si>
  <si>
    <t>https://podminky.urs.cz/item/CS_URS_2023_01/978013191</t>
  </si>
  <si>
    <t>Poznámka k položce:_x000d_
plochy D3 pod osekanými obklady nebo plochy k otlučení pod omyvatelnými nátěry</t>
  </si>
  <si>
    <t>"m.č.1.10" 2,1*(6,2+2,5+0,7+1+2,5+3+0,6*2+1,12*4)</t>
  </si>
  <si>
    <t>"m.č.1.11" 2,1*(0,2+0,8+2,6+0,2+3,6+0,4*3+0,3*4+1,45+1,17)</t>
  </si>
  <si>
    <t>"m.č.1.12" 1,1*0,3*2+2,1*(1,45+0,4+0,5+0,5+1,2+0,2+0,7+2+1,7+2,6)</t>
  </si>
  <si>
    <t>"m.č.1.13" 2,1*(2,2+2,2+2,3)</t>
  </si>
  <si>
    <t>"m.č.1.15" 2,1*(1+1+1,9+1,9)-2</t>
  </si>
  <si>
    <t>"m.č.1.16" 2,1*(2,2*2+1,9*2)-2</t>
  </si>
  <si>
    <t>"m.č.1.17" 2,1*(3,5+3,5+3,5+4+0,8+0,25+5,9+5,9+1,5)-9*2*0,8-1,42*1,58</t>
  </si>
  <si>
    <t>"m.č.1.20" 2,1*(2*2,5+1,25*2)-0,8*2-0,8*2</t>
  </si>
  <si>
    <t>"m.č.1.22" 2,1*(3,075*2+2*2)-0,8*2-2,03*0,99</t>
  </si>
  <si>
    <t>997</t>
  </si>
  <si>
    <t>Přesun sutě</t>
  </si>
  <si>
    <t>26</t>
  </si>
  <si>
    <t>997013151</t>
  </si>
  <si>
    <t>Vnitrostaveništní doprava suti a vybouraných hmot vodorovně do 50 m svisle s omezením mechanizace pro budovy a haly výšky do 6 m</t>
  </si>
  <si>
    <t>t</t>
  </si>
  <si>
    <t>-1656015801</t>
  </si>
  <si>
    <t>https://podminky.urs.cz/item/CS_URS_2023_01/997013151</t>
  </si>
  <si>
    <t>27</t>
  </si>
  <si>
    <t>997013501</t>
  </si>
  <si>
    <t>Odvoz suti a vybouraných hmot na skládku nebo meziskládku se složením, na vzdálenost do 1 km</t>
  </si>
  <si>
    <t>-178547919</t>
  </si>
  <si>
    <t>https://podminky.urs.cz/item/CS_URS_2023_01/997013501</t>
  </si>
  <si>
    <t>28</t>
  </si>
  <si>
    <t>997013509</t>
  </si>
  <si>
    <t>Odvoz suti a vybouraných hmot na skládku nebo meziskládku se složením, na vzdálenost Příplatek k ceně za každý další i započatý 1 km přes 1 km</t>
  </si>
  <si>
    <t>-444476710</t>
  </si>
  <si>
    <t>https://podminky.urs.cz/item/CS_URS_2023_01/997013509</t>
  </si>
  <si>
    <t>27,375*18 "Přepočtené koeficientem množství</t>
  </si>
  <si>
    <t>29</t>
  </si>
  <si>
    <t>997013861</t>
  </si>
  <si>
    <t>Poplatek za uložení stavebního odpadu na recyklační skládce (skládkovné) z prostého betonu zatříděného do Katalogu odpadů pod kódem 17 01 01</t>
  </si>
  <si>
    <t>-217763905</t>
  </si>
  <si>
    <t>https://podminky.urs.cz/item/CS_URS_2023_01/997013861</t>
  </si>
  <si>
    <t>30</t>
  </si>
  <si>
    <t>997013863</t>
  </si>
  <si>
    <t>Poplatek za uložení stavebního odpadu na recyklační skládce (skládkovné) cihelného zatříděného do Katalogu odpadů pod kódem 17 01 02</t>
  </si>
  <si>
    <t>1462673317</t>
  </si>
  <si>
    <t>https://podminky.urs.cz/item/CS_URS_2023_01/997013863</t>
  </si>
  <si>
    <t>31</t>
  </si>
  <si>
    <t>997013867</t>
  </si>
  <si>
    <t>Poplatek za uložení stavebního odpadu na recyklační skládce (skládkovné) z tašek a keramických výrobků zatříděného do Katalogu odpadů pod kódem 17 01 03</t>
  </si>
  <si>
    <t>-2029921030</t>
  </si>
  <si>
    <t>https://podminky.urs.cz/item/CS_URS_2023_01/997013867</t>
  </si>
  <si>
    <t>32</t>
  </si>
  <si>
    <t>997013869</t>
  </si>
  <si>
    <t>Poplatek za uložení stavebního odpadu na recyklační skládce (skládkovné) ze směsí nebo oddělených frakcí betonu, cihel a keramických výrobků zatříděného do Katalogu odpadů pod kódem 17 01 07</t>
  </si>
  <si>
    <t>-1075275830</t>
  </si>
  <si>
    <t>https://podminky.urs.cz/item/CS_URS_2023_01/997013869</t>
  </si>
  <si>
    <t>33</t>
  </si>
  <si>
    <t>997013871</t>
  </si>
  <si>
    <t>Poplatek za uložení stavebního odpadu na recyklační skládce (skládkovné) směsného stavebního a demoličního zatříděného do Katalogu odpadů pod kódem 17 09 04</t>
  </si>
  <si>
    <t>1625643377</t>
  </si>
  <si>
    <t>https://podminky.urs.cz/item/CS_URS_2023_01/997013871</t>
  </si>
  <si>
    <t>34</t>
  </si>
  <si>
    <t>997013875</t>
  </si>
  <si>
    <t>Poplatek za uložení stavebního odpadu na recyklační skládce (skládkovné) asfaltového bez obsahu dehtu zatříděného do Katalogu odpadů pod kódem 17 03 02</t>
  </si>
  <si>
    <t>-1399585442</t>
  </si>
  <si>
    <t>https://podminky.urs.cz/item/CS_URS_2023_01/997013875</t>
  </si>
  <si>
    <t>PSV</t>
  </si>
  <si>
    <t>Práce a dodávky PSV</t>
  </si>
  <si>
    <t>725</t>
  </si>
  <si>
    <t>Zdravotechnika - zařizovací předměty</t>
  </si>
  <si>
    <t>35</t>
  </si>
  <si>
    <t>725110814</t>
  </si>
  <si>
    <t>Demontáž klozetů kombi</t>
  </si>
  <si>
    <t>soubor</t>
  </si>
  <si>
    <t>-1285493064</t>
  </si>
  <si>
    <t>https://podminky.urs.cz/item/CS_URS_2023_01/725110814</t>
  </si>
  <si>
    <t>Poznámka k položce:_x000d_
demontáž WC vč.připojení na vodu a zaslepení vývodů vody a kanalizace</t>
  </si>
  <si>
    <t>36</t>
  </si>
  <si>
    <t>725210821</t>
  </si>
  <si>
    <t>Demontáž umyvadel bez výtokových armatur umyvadel</t>
  </si>
  <si>
    <t>1116837219</t>
  </si>
  <si>
    <t>https://podminky.urs.cz/item/CS_URS_2023_01/725210821</t>
  </si>
  <si>
    <t xml:space="preserve">Poznámka k položce:_x000d_
demontáž  vč.připojení na vodu a zaslepení vývodů vody a kanalizace</t>
  </si>
  <si>
    <t>37</t>
  </si>
  <si>
    <t>725310828</t>
  </si>
  <si>
    <t>Demontáž dřezů jednodílných bez výtokových armatur velkokuchyňských</t>
  </si>
  <si>
    <t>-965483776</t>
  </si>
  <si>
    <t>https://podminky.urs.cz/item/CS_URS_2023_01/725310828</t>
  </si>
  <si>
    <t>38</t>
  </si>
  <si>
    <t>725320828</t>
  </si>
  <si>
    <t>Demontáž dřezů dvojitých bez výtokových armatur velkokuchyňských</t>
  </si>
  <si>
    <t>-1900613032</t>
  </si>
  <si>
    <t>https://podminky.urs.cz/item/CS_URS_2023_01/725320828</t>
  </si>
  <si>
    <t>39</t>
  </si>
  <si>
    <t>725820802</t>
  </si>
  <si>
    <t>Demontáž baterií stojánkových do 1 otvoru</t>
  </si>
  <si>
    <t>1974232482</t>
  </si>
  <si>
    <t>https://podminky.urs.cz/item/CS_URS_2023_01/725820802</t>
  </si>
  <si>
    <t xml:space="preserve">Poznámka k položce:_x000d_
demontáž  vč.připojení na vodu a zaslepení vývodů vody</t>
  </si>
  <si>
    <t>727</t>
  </si>
  <si>
    <t>Zdravotechnika - požární ochrana</t>
  </si>
  <si>
    <t>40</t>
  </si>
  <si>
    <t>727112055R</t>
  </si>
  <si>
    <t>Protipožární trubní ucpávky potrubí DN 70 s hořlavou izolací prostup stropem - požární odolnost EI 90-120</t>
  </si>
  <si>
    <t>-536384625</t>
  </si>
  <si>
    <t>Poznámka k položce:_x000d_
pro chladivo VZT (potrubí 4*70mm vč.izolace)- prostup stropem mezi 1+2NP</t>
  </si>
  <si>
    <t>41</t>
  </si>
  <si>
    <t>727213227R</t>
  </si>
  <si>
    <t>Protipožární trubní ucpávky plastového potrubí kanalizace prostup stropem s požární odolností EI 120</t>
  </si>
  <si>
    <t>1712161038</t>
  </si>
  <si>
    <t>763</t>
  </si>
  <si>
    <t>Konstrukce suché výstavby</t>
  </si>
  <si>
    <t>42</t>
  </si>
  <si>
    <t>763135101</t>
  </si>
  <si>
    <t>Montáž sádrokartonového podhledu kazetového demontovatelného, velikosti kazet 600x600 mm včetně zavěšené nosné konstrukce viditelné</t>
  </si>
  <si>
    <t>-1710550168</t>
  </si>
  <si>
    <t>https://podminky.urs.cz/item/CS_URS_2023_01/763135101</t>
  </si>
  <si>
    <t>Poznámka k položce:_x000d_
1PP</t>
  </si>
  <si>
    <t>8,28</t>
  </si>
  <si>
    <t>43</t>
  </si>
  <si>
    <t>M</t>
  </si>
  <si>
    <t>59030570</t>
  </si>
  <si>
    <t>podhled kazetový bez děrování viditelný rastr tl 10mm 600x600mm</t>
  </si>
  <si>
    <t>275682645</t>
  </si>
  <si>
    <t>8,28*1,05 "Přepočtené koeficientem množství</t>
  </si>
  <si>
    <t>44</t>
  </si>
  <si>
    <t>763164551</t>
  </si>
  <si>
    <t>Obklad konstrukcí sádrokartonovými deskami včetně ochranných úhelníků ve tvaru L rozvinuté šíře přes 0,8 m, opláštěný deskou standardní A, tl. 12,5 mm</t>
  </si>
  <si>
    <t>-322328829</t>
  </si>
  <si>
    <t>https://podminky.urs.cz/item/CS_URS_2023_01/763164551</t>
  </si>
  <si>
    <t>0,9*1*2</t>
  </si>
  <si>
    <t>45</t>
  </si>
  <si>
    <t>763431801</t>
  </si>
  <si>
    <t>Demontáž podhledu minerálního na zavěšeném na roštu viditelném</t>
  </si>
  <si>
    <t>809012534</t>
  </si>
  <si>
    <t>https://podminky.urs.cz/item/CS_URS_2023_01/763431801</t>
  </si>
  <si>
    <t>Poznámka k položce:_x000d_
demontáž stáv.kazetového minerálního podhledu v chodbě 1PP</t>
  </si>
  <si>
    <t>"1PP"</t>
  </si>
  <si>
    <t>1,8*3+1,8*1,6</t>
  </si>
  <si>
    <t>"1NP"</t>
  </si>
  <si>
    <t>"1.04" 1,4</t>
  </si>
  <si>
    <t>"1.05" 4,95</t>
  </si>
  <si>
    <t>"1.06" 20,95</t>
  </si>
  <si>
    <t>"1.07" 1,7</t>
  </si>
  <si>
    <t>"1.08" 1,7</t>
  </si>
  <si>
    <t>"1.09" 104,50</t>
  </si>
  <si>
    <t>"1.14" 11,7</t>
  </si>
  <si>
    <t>"1.15" 1,85</t>
  </si>
  <si>
    <t>"1.16" 4,1</t>
  </si>
  <si>
    <t>"1.20" 3,2</t>
  </si>
  <si>
    <t>998763302</t>
  </si>
  <si>
    <t>Přesun hmot pro konstrukce montované z desek sádrokartonových, sádrovláknitých, cementovláknitých nebo cementových stanovený z hmotnosti přesunovaného materiálu vodorovná dopravní vzdálenost do 50 m v objektech výšky přes 6 do 12 m</t>
  </si>
  <si>
    <t>2118828246</t>
  </si>
  <si>
    <t>https://podminky.urs.cz/item/CS_URS_2023_01/998763302</t>
  </si>
  <si>
    <t>766</t>
  </si>
  <si>
    <t>Konstrukce truhlářské</t>
  </si>
  <si>
    <t>47</t>
  </si>
  <si>
    <t>766441823</t>
  </si>
  <si>
    <t>Demontáž parapetních desek dřevěných nebo plastových šířky do 300 mm, délky přes 2000 mm</t>
  </si>
  <si>
    <t>-1443818329</t>
  </si>
  <si>
    <t>https://podminky.urs.cz/item/CS_URS_2023_01/766441823</t>
  </si>
  <si>
    <t>48</t>
  </si>
  <si>
    <t>766622834</t>
  </si>
  <si>
    <t>Demontáž okenních konstrukcí k opětovnému použití rámu zdvojených dřevěných nebo plastových, plochy otvoru přes 4 m2</t>
  </si>
  <si>
    <t>1153833501</t>
  </si>
  <si>
    <t>https://podminky.urs.cz/item/CS_URS_2023_01/766622834</t>
  </si>
  <si>
    <t>49</t>
  </si>
  <si>
    <t>766622862</t>
  </si>
  <si>
    <t>Demontáž okenních konstrukcí k opětovnému použití vyvěšení křídel dřevěných nebo plastových okenních, plochy otvoru přes 1,5 m2</t>
  </si>
  <si>
    <t>531594220</t>
  </si>
  <si>
    <t>https://podminky.urs.cz/item/CS_URS_2023_01/766622862</t>
  </si>
  <si>
    <t>771</t>
  </si>
  <si>
    <t>Podlahy z dlaždic</t>
  </si>
  <si>
    <t>50</t>
  </si>
  <si>
    <t>771473810</t>
  </si>
  <si>
    <t>Demontáž soklíků z dlaždic keramických lepených rovných</t>
  </si>
  <si>
    <t>751754241</t>
  </si>
  <si>
    <t>https://podminky.urs.cz/item/CS_URS_2023_01/771473810</t>
  </si>
  <si>
    <t>"m.č.1.09" 6,5+3+0,6*6+0,43+5,5+0,56+5,4+0,55+1,855+6+0,3+0,75+0,25+0,5+1*3+0,75+0,15+0,6*2+2,5+0,54+0,6+3</t>
  </si>
  <si>
    <t>"m.č.1.10" 3,6+2+0,84+0,55+6,3-0,8+2,6+0,2+0,47</t>
  </si>
  <si>
    <t>"m.č.1.14" 1,5+1,9+3+1,5-0,8+3,4-2*0,8+2+1,1+3,1+0,1+2+0,3*2</t>
  </si>
  <si>
    <t>"m.č.1.17" 3,4-0,8+3,5-1+3-0,8-0,9+6-0,9*3+3,9-0,7-0,9+1,7+0,7+5,8-0,9</t>
  </si>
  <si>
    <t>51</t>
  </si>
  <si>
    <t>771573810</t>
  </si>
  <si>
    <t>Demontáž podlah z dlaždic keramických lepených</t>
  </si>
  <si>
    <t>-1074367823</t>
  </si>
  <si>
    <t>https://podminky.urs.cz/item/CS_URS_2023_01/771573810</t>
  </si>
  <si>
    <t>"m.č.1.09" 104,5</t>
  </si>
  <si>
    <t>"m.č.1.10" 28,5</t>
  </si>
  <si>
    <t>"m.č.1.11" 16,4</t>
  </si>
  <si>
    <t>"m.č.1.12" 4,0</t>
  </si>
  <si>
    <t>"m.č.1.13" 11,1</t>
  </si>
  <si>
    <t>"m.č.1.14" 11,7</t>
  </si>
  <si>
    <t>"m.č.1.15" 1,85</t>
  </si>
  <si>
    <t>"m.č.1.16" 4,1</t>
  </si>
  <si>
    <t>"m.č.1.17" 22,3</t>
  </si>
  <si>
    <t>776</t>
  </si>
  <si>
    <t>Podlahy povlakové</t>
  </si>
  <si>
    <t>52</t>
  </si>
  <si>
    <t>776201812</t>
  </si>
  <si>
    <t>Demontáž povlakových podlahovin lepených ručně s podložkou</t>
  </si>
  <si>
    <t>1136698106</t>
  </si>
  <si>
    <t>https://podminky.urs.cz/item/CS_URS_2023_01/776201812</t>
  </si>
  <si>
    <t>"m.č.1.22" 6,1</t>
  </si>
  <si>
    <t>53</t>
  </si>
  <si>
    <t>776410811</t>
  </si>
  <si>
    <t>Demontáž soklíků nebo lišt pryžových nebo plastových</t>
  </si>
  <si>
    <t>-55932861</t>
  </si>
  <si>
    <t>https://podminky.urs.cz/item/CS_URS_2023_01/776410811</t>
  </si>
  <si>
    <t>"m.č.1.22" 3,075*2+2*2-0,9</t>
  </si>
  <si>
    <t>54</t>
  </si>
  <si>
    <t>776991821</t>
  </si>
  <si>
    <t>Ostatní práce odstranění lepidla ručně z podlah</t>
  </si>
  <si>
    <t>-678121082</t>
  </si>
  <si>
    <t>https://podminky.urs.cz/item/CS_URS_2023_01/776991821</t>
  </si>
  <si>
    <t>6,1</t>
  </si>
  <si>
    <t>781</t>
  </si>
  <si>
    <t>Dokončovací práce - obklady</t>
  </si>
  <si>
    <t>55</t>
  </si>
  <si>
    <t>781473810</t>
  </si>
  <si>
    <t>Demontáž obkladů z dlaždic keramických lepených</t>
  </si>
  <si>
    <t>-1542802030</t>
  </si>
  <si>
    <t>https://podminky.urs.cz/item/CS_URS_2023_01/781473810</t>
  </si>
  <si>
    <t xml:space="preserve">"m.č.1.09" 2*(1,1+1,1+0,54+0,54) </t>
  </si>
  <si>
    <t xml:space="preserve">"m.č.1.11"  2*(4,5+5,4+0,5+0,4+1,2+0,5+0,2+2,5+1,6+3)-1*(1,45+1,17+1,45)+0,3*1*6</t>
  </si>
  <si>
    <t xml:space="preserve">"m.č.1.12"  2*(1,9+2,05+0,7+2,5)</t>
  </si>
  <si>
    <t xml:space="preserve">"m.č.1.13"  2*(2,2+3+2,3)</t>
  </si>
  <si>
    <t xml:space="preserve">"m.č.1.15"  2*(2*1,9+1*2)-0,9*2</t>
  </si>
  <si>
    <t xml:space="preserve">"m.č.1.16"   2*(2,2*2+1,9*2)-0,9*2+2*(2,2+1,2)</t>
  </si>
  <si>
    <t>56</t>
  </si>
  <si>
    <t>781491811</t>
  </si>
  <si>
    <t>Odstranění obkladů – ostatní prvky profily rohové</t>
  </si>
  <si>
    <t>1802111305</t>
  </si>
  <si>
    <t>https://podminky.urs.cz/item/CS_URS_2023_01/781491811</t>
  </si>
  <si>
    <t>2*(15)</t>
  </si>
  <si>
    <t>783</t>
  </si>
  <si>
    <t>Dokončovací práce - nátěry</t>
  </si>
  <si>
    <t>57</t>
  </si>
  <si>
    <t>783806805</t>
  </si>
  <si>
    <t>Odstranění nátěrů z omítek opálením s obroušením</t>
  </si>
  <si>
    <t>-958277137</t>
  </si>
  <si>
    <t>https://podminky.urs.cz/item/CS_URS_2023_01/783806805</t>
  </si>
  <si>
    <t>"m.č.1.10" 2*(2+2+2+2+1,7+2,5+0,55*2+6,2+0,5+0,2+0,75+2,5)</t>
  </si>
  <si>
    <t>"m.č.1.17" 2*(3,5+3,5+3,5+6,5+5,5+0,25+0,4+1,5+0,85)-0,9*6</t>
  </si>
  <si>
    <t>"m.č.1.20" 2*(2,6*2+1,25*2)-0,9*2*2</t>
  </si>
  <si>
    <t>"m.č.1.22" 2*(2*2+3,075*2)-0,9*2</t>
  </si>
  <si>
    <t>784</t>
  </si>
  <si>
    <t>Dokončovací práce - malby a tapety</t>
  </si>
  <si>
    <t>58</t>
  </si>
  <si>
    <t>784121001</t>
  </si>
  <si>
    <t>Oškrabání malby v místnostech výšky do 3,80 m</t>
  </si>
  <si>
    <t>729408043</t>
  </si>
  <si>
    <t>https://podminky.urs.cz/item/CS_URS_2023_01/784121001</t>
  </si>
  <si>
    <t>"1.01" 3,02*(12,8*2+2,28+0,38+3*2+1,93*8,17)+65,55-0,9*2*13</t>
  </si>
  <si>
    <t>"1.02" 3,02*(3,7*2+1,5*2)+5,65</t>
  </si>
  <si>
    <t>"1.03" 1,02*(3,7*2+2,45*2)-0,9*2-0,9*1,42*2+13,7</t>
  </si>
  <si>
    <t>"1.04" 3,02*(0,9*2+1,55*2)-0,9*2</t>
  </si>
  <si>
    <t>"1.05" 1,02*(2,2*2+2,3*2)</t>
  </si>
  <si>
    <t>"1.06" 1,02*(2,64*2+2*2+4,5*2+4*2+1,5*2)-0,9*2</t>
  </si>
  <si>
    <t>"1.07" 1,02*(1,8*2+0,9*2)-0,9*1,02</t>
  </si>
  <si>
    <t>"1.08" 1,02*(1,8*2+0,9*2)</t>
  </si>
  <si>
    <t>"1.09" 3,02*(6,5*2+3+0,43+5,5+0,56+5,4+0,55+1,88+0,6*6+1,8+0,55*3+1,12*5+2,6+0,4+0,4+0,2+3)-1,5*2-0,9*2*2+1,02*(3+0,5+1,5)</t>
  </si>
  <si>
    <t>"1.10" 3,02*(0,55*3+2,6+6,3+1,6+0,84+2,5)-0,9*2-1,5*2+28,5</t>
  </si>
  <si>
    <t>"1.11" 1,02*(4,5+2,6+0,8+0,2+0,2+6+1,5)-0,9*2+16,4</t>
  </si>
  <si>
    <t>"1.12" 1,02*(2,6+2+2,1+0,7)+4</t>
  </si>
  <si>
    <t>"1.13" 1,02*(2,2*2+2,3)+11,1</t>
  </si>
  <si>
    <t>"1.14" 3,02*(1,6+2*2,1)-0,9*2-1,55*3</t>
  </si>
  <si>
    <t>"1.15" 3,02*(3,5+2,92+1,6+2,5+1,445)-0,9*2</t>
  </si>
  <si>
    <t>"1.16" 3,02*(2,2*2+1,9*2)</t>
  </si>
  <si>
    <t>"1.17" 3,02*(3,5+3,5+3,5+2,5+6+6+1,7+0,8+0,6)-0,9*2*8</t>
  </si>
  <si>
    <t>"1.18" 3,26*(2,14*2+2,6*2)-0,9*2</t>
  </si>
  <si>
    <t>"1.19" 3,26*(3,455*2+2*2)-0,9*2</t>
  </si>
  <si>
    <t>"1.20" 3,02*(1,25*2+2,6*2)-0,9*2*2</t>
  </si>
  <si>
    <t>"1.21" 3,26*(1,5*2+2*2)-0,9*2+3</t>
  </si>
  <si>
    <t>"1.22" 3,26*(2*2+3,1*2)-0,9*2+6,1</t>
  </si>
  <si>
    <t>"1.23" 3,26*(4*2+2*2+2,7*2)-0,9*2*2+11,3</t>
  </si>
  <si>
    <t>"1.24" 1,02*(2,3*2+0,9*2)-0,9*1,02</t>
  </si>
  <si>
    <t>"1.25" 1,02*(0,9*2+1,4*2)-0,9*2</t>
  </si>
  <si>
    <t>"1.26" 0</t>
  </si>
  <si>
    <t>"1.27" 0</t>
  </si>
  <si>
    <t>HZS</t>
  </si>
  <si>
    <t>Hodinové zúčtovací sazby</t>
  </si>
  <si>
    <t>59</t>
  </si>
  <si>
    <t>HZS1292</t>
  </si>
  <si>
    <t>Hodinové zúčtovací sazby profesí HSV zemní a pomocné práce stavební dělník</t>
  </si>
  <si>
    <t>hod</t>
  </si>
  <si>
    <t>512</t>
  </si>
  <si>
    <t>1427117762</t>
  </si>
  <si>
    <t>https://podminky.urs.cz/item/CS_URS_2023_01/HZS1292</t>
  </si>
  <si>
    <t>Poznámka k položce:_x000d_
sekání původních= rušených instalačních rozvodů + prostupů pro instalace podlahou/stropem+vynášení odpadů</t>
  </si>
  <si>
    <t>2*36</t>
  </si>
  <si>
    <t>60</t>
  </si>
  <si>
    <t>HZS2171</t>
  </si>
  <si>
    <t>Hodinové zúčtovací sazby profesí PSV provádění stavebních konstrukcí sádrokartonář</t>
  </si>
  <si>
    <t>-1491491249</t>
  </si>
  <si>
    <t>https://podminky.urs.cz/item/CS_URS_2023_01/HZS2171</t>
  </si>
  <si>
    <t>Poznámka k položce:_x000d_
demontáže rastrů kazetových podhledů</t>
  </si>
  <si>
    <t>2*24</t>
  </si>
  <si>
    <t>61</t>
  </si>
  <si>
    <t>HZS2212</t>
  </si>
  <si>
    <t>Hodinové zúčtovací sazby profesí PSV provádění stavebních instalací instalatér odborný</t>
  </si>
  <si>
    <t>-1036435111</t>
  </si>
  <si>
    <t>https://podminky.urs.cz/item/CS_URS_2023_01/HZS2212</t>
  </si>
  <si>
    <t>Poznámka k položce:_x000d_
demontže instalačních rozvodů, ověřoání uzavíracích armatur, demontáže zařízení</t>
  </si>
  <si>
    <t>2*32</t>
  </si>
  <si>
    <t>62</t>
  </si>
  <si>
    <t>HZS2222</t>
  </si>
  <si>
    <t>Hodinové zúčtovací sazby profesí PSV provádění stavebních instalací topenář odborný</t>
  </si>
  <si>
    <t>2029762218</t>
  </si>
  <si>
    <t>https://podminky.urs.cz/item/CS_URS_2023_01/HZS2222</t>
  </si>
  <si>
    <t>Poznámka k položce:_x000d_
demontáže instalačních rozvodů, ověřování uzavíracích armatur, demontáže zařízení</t>
  </si>
  <si>
    <t>63</t>
  </si>
  <si>
    <t>HZS2232</t>
  </si>
  <si>
    <t>Hodinové zúčtovací sazby profesí PSV provádění stavebních instalací elektrikář odborný</t>
  </si>
  <si>
    <t>-1942388318</t>
  </si>
  <si>
    <t>https://podminky.urs.cz/item/CS_URS_2023_01/HZS2232</t>
  </si>
  <si>
    <t>Poznámka k položce:_x000d_
demontáže instalačních rozvodů, ověřování jističů, demontáže elektro zařízení vč.osvětlovacích těles</t>
  </si>
  <si>
    <t>64</t>
  </si>
  <si>
    <t>HZS2492</t>
  </si>
  <si>
    <t>Hodinové zúčtovací sazby profesí PSV zednické výpomoci a pomocné práce PSV pomocný dělník PSV</t>
  </si>
  <si>
    <t>526861654</t>
  </si>
  <si>
    <t>https://podminky.urs.cz/item/CS_URS_2023_01/HZS2492</t>
  </si>
  <si>
    <t>65</t>
  </si>
  <si>
    <t>HZS3211</t>
  </si>
  <si>
    <t>Hodinové zúčtovací sazby montáží technologických zařízení na stavebních objektech montér vzduchotechniky a chlazení</t>
  </si>
  <si>
    <t>-40210898</t>
  </si>
  <si>
    <t>https://podminky.urs.cz/item/CS_URS_2023_01/HZS3211</t>
  </si>
  <si>
    <t>2*16</t>
  </si>
  <si>
    <t>66</t>
  </si>
  <si>
    <t>HZS3222</t>
  </si>
  <si>
    <t>Hodinové zúčtovací sazby montáží technologických zařízení na stavebních objektech montér slaboproudých zařízení odborný</t>
  </si>
  <si>
    <t>-1137866410</t>
  </si>
  <si>
    <t>https://podminky.urs.cz/item/CS_URS_2023_01/HZS3222</t>
  </si>
  <si>
    <t>67</t>
  </si>
  <si>
    <t>HZS3231</t>
  </si>
  <si>
    <t>Hodinové zúčtovací sazby montáží technologických zařízení na stavebních objektech montér měřících a regulačních zařízení</t>
  </si>
  <si>
    <t>183515538</t>
  </si>
  <si>
    <t>https://podminky.urs.cz/item/CS_URS_2023_01/HZS3231</t>
  </si>
  <si>
    <t>SO01.2 - Nové konstrukce a práce</t>
  </si>
  <si>
    <t xml:space="preserve">    3 - Svislé a kompletní konstrukce</t>
  </si>
  <si>
    <t>Svislé a kompletní konstrukce</t>
  </si>
  <si>
    <t>317121101</t>
  </si>
  <si>
    <t>Montáž prefabrikovaných překladů délky do 1500 mm</t>
  </si>
  <si>
    <t>2013070716</t>
  </si>
  <si>
    <t>https://podminky.urs.cz/item/CS_URS_2023_01/317121101</t>
  </si>
  <si>
    <t>59321004</t>
  </si>
  <si>
    <t>překlad pórobetonový nenosný š 150mm dl 1000-1250mm</t>
  </si>
  <si>
    <t>51897682</t>
  </si>
  <si>
    <t>59321953</t>
  </si>
  <si>
    <t>překlad pórobetonový nenosný š 150mm dl 1500-2000mm</t>
  </si>
  <si>
    <t>2115638292</t>
  </si>
  <si>
    <t>317121102</t>
  </si>
  <si>
    <t>Montáž prefabrikovaných překladů délky přes 1500 do 2200 mm</t>
  </si>
  <si>
    <t>309932812</t>
  </si>
  <si>
    <t>https://podminky.urs.cz/item/CS_URS_2023_01/317121102</t>
  </si>
  <si>
    <t>317941121</t>
  </si>
  <si>
    <t>Osazování ocelových válcovaných nosníků na zdivu I nebo IE nebo U nebo UE nebo L do č. 12 nebo výšky do 120 mm</t>
  </si>
  <si>
    <t>-20059160</t>
  </si>
  <si>
    <t>https://podminky.urs.cz/item/CS_URS_2023_01/317941121</t>
  </si>
  <si>
    <t>0,01134</t>
  </si>
  <si>
    <t>13010712</t>
  </si>
  <si>
    <t>ocel profilová jakost S235JR (11 375) průřez I (IPN) 100</t>
  </si>
  <si>
    <t>-847225329</t>
  </si>
  <si>
    <t>342272225</t>
  </si>
  <si>
    <t>Příčky z pórobetonových tvárnic hladkých na tenké maltové lože objemová hmotnost do 500 kg/m3, tloušťka příčky 100 mm</t>
  </si>
  <si>
    <t>1738996205</t>
  </si>
  <si>
    <t>https://podminky.urs.cz/item/CS_URS_2023_01/342272225</t>
  </si>
  <si>
    <t>3,26*(1,4+2)</t>
  </si>
  <si>
    <t>342272245</t>
  </si>
  <si>
    <t>Příčky z pórobetonových tvárnic hladkých na tenké maltové lože objemová hmotnost do 500 kg/m3, tloušťka příčky 150 mm</t>
  </si>
  <si>
    <t>1847086297</t>
  </si>
  <si>
    <t>https://podminky.urs.cz/item/CS_URS_2023_01/342272245</t>
  </si>
  <si>
    <t>3,26*(5,3+5,3+5,3+1,855+0,88+2,735+5,46)-2*1,25*2-0,9*2*3</t>
  </si>
  <si>
    <t>611131121</t>
  </si>
  <si>
    <t>Podkladní a spojovací vrstva vnitřních omítaných ploch penetrace disperzní nanášená ručně stropů</t>
  </si>
  <si>
    <t>610812253</t>
  </si>
  <si>
    <t>https://podminky.urs.cz/item/CS_URS_2023_01/611131121</t>
  </si>
  <si>
    <t>20,95+35,6+34+33,13+12,55+7,38+5+2,42+6,95+3+11,3+14,55</t>
  </si>
  <si>
    <t>611315422</t>
  </si>
  <si>
    <t>Oprava vápenné omítky vnitřních ploch štukové dvouvrstvé, tloušťky do 20 mm a tloušťky štuku do 3 mm stropů, v rozsahu opravované plochy přes 10 do 30%</t>
  </si>
  <si>
    <t>-1958963411</t>
  </si>
  <si>
    <t>https://podminky.urs.cz/item/CS_URS_2023_01/611315422</t>
  </si>
  <si>
    <t>"m.č.1.10" 33,13</t>
  </si>
  <si>
    <t>"m.č.1.11" 12,55</t>
  </si>
  <si>
    <t>"m.č.1.12" 7,36</t>
  </si>
  <si>
    <t>"m.č.1.13" 5</t>
  </si>
  <si>
    <t>"m.č.1.16" 2,42</t>
  </si>
  <si>
    <t>"m.č.1.19" 6,95</t>
  </si>
  <si>
    <t>"m.č.1.21" 3</t>
  </si>
  <si>
    <t>"m.č.1.23" 11,3</t>
  </si>
  <si>
    <t>"m.č.1.27" 14,55</t>
  </si>
  <si>
    <t>611315423</t>
  </si>
  <si>
    <t>Oprava vápenné omítky vnitřních ploch štukové dvouvrstvé, tloušťky do 20 mm a tloušťky štuku do 3 mm stropů, v rozsahu opravované plochy přes 30 do 50%</t>
  </si>
  <si>
    <t>-1079631083</t>
  </si>
  <si>
    <t>https://podminky.urs.cz/item/CS_URS_2023_01/611315423</t>
  </si>
  <si>
    <t>"m.č.1.09b" 35,6</t>
  </si>
  <si>
    <t>"m.č.1.09c" 34</t>
  </si>
  <si>
    <t>611321141</t>
  </si>
  <si>
    <t>Omítka vápenocementová vnitřních ploch nanášená ručně dvouvrstvá, tloušťky jádrové omítky do 10 mm a tloušťky štuku do 3 mm štuková vodorovných konstrukcí stropů rovných</t>
  </si>
  <si>
    <t>-1142034786</t>
  </si>
  <si>
    <t>https://podminky.urs.cz/item/CS_URS_2023_01/611321141</t>
  </si>
  <si>
    <t>"m.č.1.06" 20,95</t>
  </si>
  <si>
    <t>612131121</t>
  </si>
  <si>
    <t>Podkladní a spojovací vrstva vnitřních omítaných ploch penetrace disperzní nanášená ručně stěn</t>
  </si>
  <si>
    <t>-1101454471</t>
  </si>
  <si>
    <t>https://podminky.urs.cz/item/CS_URS_2023_01/612131121</t>
  </si>
  <si>
    <t>"pod nové omítky" 3,26*2*(5,3+5,3+5,3+1,855+2,735+5,46+0,88+1,9+1,4)</t>
  </si>
  <si>
    <t>"pod keram.obklady" 2*(5,3+2*5,3+5,3+5,8+5,8+0,6+0,6)</t>
  </si>
  <si>
    <t>612321121</t>
  </si>
  <si>
    <t>Omítka vápenocementová vnitřních ploch nanášená ručně jednovrstvá, tloušťky do 10 mm hladká svislých konstrukcí stěn</t>
  </si>
  <si>
    <t>410757069</t>
  </si>
  <si>
    <t>https://podminky.urs.cz/item/CS_URS_2023_01/612321121</t>
  </si>
  <si>
    <t xml:space="preserve">"m.č.1.16"   2*(2,2*2+1,9*2)-0,9*2</t>
  </si>
  <si>
    <t>632451101</t>
  </si>
  <si>
    <t>Potěr cementový samonivelační ze suchých směsí tloušťky přes 2 do 5 mm</t>
  </si>
  <si>
    <t>1953611507</t>
  </si>
  <si>
    <t>https://podminky.urs.cz/item/CS_URS_2023_01/632451101</t>
  </si>
  <si>
    <t>"m.č.1.09a" 20,1</t>
  </si>
  <si>
    <t>"m.č.1.09d" 7,95</t>
  </si>
  <si>
    <t>"m.č.1.15" 12,69</t>
  </si>
  <si>
    <t>632451105</t>
  </si>
  <si>
    <t>Potěr cementový samonivelační ze suchých směsí tloušťky přes 10 do 15 mm</t>
  </si>
  <si>
    <t>-2027407577</t>
  </si>
  <si>
    <t>https://podminky.urs.cz/item/CS_URS_2023_01/632451105</t>
  </si>
  <si>
    <t>"m.č.1.09e" 3,7</t>
  </si>
  <si>
    <t>"m.č.1.12" 7,38</t>
  </si>
  <si>
    <t>"m.č.1.14" 3,3</t>
  </si>
  <si>
    <t>"m.č.1.17" 9,79+11,76</t>
  </si>
  <si>
    <t>953943212R</t>
  </si>
  <si>
    <t>Osazování přenosných hasicích přístrojů</t>
  </si>
  <si>
    <t>-404279671</t>
  </si>
  <si>
    <t>3+2</t>
  </si>
  <si>
    <t>44932211R</t>
  </si>
  <si>
    <t>přístroj hasicí ruční sněhový 55B</t>
  </si>
  <si>
    <t>-1361577904</t>
  </si>
  <si>
    <t>44932112R2</t>
  </si>
  <si>
    <t>přístroj hasicí ruční práškový 27A</t>
  </si>
  <si>
    <t>-2049829060</t>
  </si>
  <si>
    <t>727111011R</t>
  </si>
  <si>
    <t>Trubní ucpávka ocelového VZT potrubí stěnou tl do 300mm požární odolnost EI 45</t>
  </si>
  <si>
    <t>-451377208</t>
  </si>
  <si>
    <t>Poznámka k položce:_x000d_
Dle požadavků PBŘ= všechny prostupy stěnou</t>
  </si>
  <si>
    <t>727213227</t>
  </si>
  <si>
    <t>Protipožární trubní ucpávky plastového potrubí prostup stropem tloušťky 150 mm požární odolnost EI 120 D 110</t>
  </si>
  <si>
    <t>-518955078</t>
  </si>
  <si>
    <t>https://podminky.urs.cz/item/CS_URS_2023_01/727213227</t>
  </si>
  <si>
    <t>763431001</t>
  </si>
  <si>
    <t>Montáž podhledu minerálního včetně zavěšeného roštu viditelného s panely vyjímatelnými, velikosti panelů do 0,36 m2</t>
  </si>
  <si>
    <t>-903566379</t>
  </si>
  <si>
    <t>https://podminky.urs.cz/item/CS_URS_2023_01/763431001</t>
  </si>
  <si>
    <t xml:space="preserve">"1.06" 2,0*2,64 </t>
  </si>
  <si>
    <t>"1.09a" 20,1</t>
  </si>
  <si>
    <t xml:space="preserve">"1.09d"  7,95</t>
  </si>
  <si>
    <t>"1.09e" 3,7</t>
  </si>
  <si>
    <t>"1.14" 3,31</t>
  </si>
  <si>
    <t>"1.15" 12,89</t>
  </si>
  <si>
    <t>"1.17b" 11,76</t>
  </si>
  <si>
    <t>"1.18" 5,6</t>
  </si>
  <si>
    <t>"1.22" 6,1</t>
  </si>
  <si>
    <t>63126300</t>
  </si>
  <si>
    <t>panel akustický povrch velice porézní skelná tkanina hrana zatřená rovná αw=1,00 A2-s1,d0 viditelný rastr š 24mm bílý tl 20mm</t>
  </si>
  <si>
    <t>1647923460</t>
  </si>
  <si>
    <t>88,17*1,12 "Přepočtené koeficientem množství</t>
  </si>
  <si>
    <t>763431001R1</t>
  </si>
  <si>
    <t>Zpětná montáž minerálního podhledu s vyjímatelnými panely vel. do 0,36 m2 na zavěšený viditelný rošt</t>
  </si>
  <si>
    <t>906373486</t>
  </si>
  <si>
    <t>766622133</t>
  </si>
  <si>
    <t>Montáž oken plastových včetně montáže rámu plochy přes 1 m2 otevíravých do zdiva, výšky přes 2,5 m</t>
  </si>
  <si>
    <t>1900812286</t>
  </si>
  <si>
    <t>https://podminky.urs.cz/item/CS_URS_2023_01/766622133</t>
  </si>
  <si>
    <t>61140053-F01</t>
  </si>
  <si>
    <t>okno plastové otevíravé/sklopné dvojsklo přes plochu 1m2 v 1,5-2,5m</t>
  </si>
  <si>
    <t>368270615</t>
  </si>
  <si>
    <t>Poznámka k položce:_x000d_
Technická specifikace a požadavky na provedení nového atypického plastového okna podle tabulky výrobků (výpis prvků PSV) v PD s označením F01.</t>
  </si>
  <si>
    <t>766660001</t>
  </si>
  <si>
    <t>Montáž dveřních křídel dřevěných nebo plastových otevíravých do ocelové zárubně povrchově upravených jednokřídlových, šířky do 800 mm</t>
  </si>
  <si>
    <t>-1504017695</t>
  </si>
  <si>
    <t>61162073-D01</t>
  </si>
  <si>
    <t>dveře jednokřídlé voštinové povrch laminátový CPL plné 700x1970mm</t>
  </si>
  <si>
    <t>-1552248666</t>
  </si>
  <si>
    <t>Poznámka k položce:_x000d_
Technická specifikace a požadavky na provedení dveřních křídel podle tabulky výrobků (výpis prvků PSV) v PD s označením D01 včetně kování.</t>
  </si>
  <si>
    <t>766660002</t>
  </si>
  <si>
    <t>Montáž dveřních křídel dřevěných nebo plastových otevíravých do ocelové zárubně povrchově upravených jednokřídlových, šířky přes 800 mm</t>
  </si>
  <si>
    <t>-371220195</t>
  </si>
  <si>
    <t>https://podminky.urs.cz/item/CS_URS_2023_01/766660002</t>
  </si>
  <si>
    <t>61162074-D02</t>
  </si>
  <si>
    <t>dveře jednokřídlé voštinové povrch laminátový CPL plné 800x1970mm</t>
  </si>
  <si>
    <t>-1941157986</t>
  </si>
  <si>
    <t>Poznámka k položce:_x000d_
Technická specifikace a požadavky na provedení dveřních křídel podle tabulky výrobků (výpis prvků PSV) v PD s označením D02 včetně kování.</t>
  </si>
  <si>
    <t>61162075-D03</t>
  </si>
  <si>
    <t>dveře jednokřídlé voštinové povrch laminátový CPL plné 900x1970mm</t>
  </si>
  <si>
    <t>1532978863</t>
  </si>
  <si>
    <t>Poznámka k položce:_x000d_
Technická specifikace a požadavky na provedení dveřních křídel podle tabulky výrobků (výpis prvků PSV) v PD s označením D03 včetně kování.</t>
  </si>
  <si>
    <t>61162074-D06</t>
  </si>
  <si>
    <t>dveře jednokřídlé voštinové povrch laminátový CPL plné 800mm</t>
  </si>
  <si>
    <t>1178990633</t>
  </si>
  <si>
    <t>Poznámka k položce:_x000d_
Technická specifikace a požadavky na provedení dveřních křídel podle tabulky výrobků (výpis prvků PSV) v PD s označením D06 včetně kování.</t>
  </si>
  <si>
    <t>61162075-D07</t>
  </si>
  <si>
    <t>355770612</t>
  </si>
  <si>
    <t>Poznámka k položce:_x000d_
Technická specifikace a požadavky na provedení dveřních křídel podle tabulky výrobků (výpis prvků PSV) v PD s označením D07 včetně kování.</t>
  </si>
  <si>
    <t>766660011</t>
  </si>
  <si>
    <t>Montáž dveřních křídel dřevěných nebo plastových otevíravých do ocelové zárubně povrchově upravených dvoukřídlových, šířky do 1450 mm</t>
  </si>
  <si>
    <t>-598452864</t>
  </si>
  <si>
    <t>https://podminky.urs.cz/item/CS_URS_2023_01/766660011</t>
  </si>
  <si>
    <t>61161048-D04</t>
  </si>
  <si>
    <t>dveře dvoukřídlé dřevotřískové laminát CPL plné 1250x1970mm</t>
  </si>
  <si>
    <t>-36911771</t>
  </si>
  <si>
    <t>Poznámka k položce:_x000d_
Technická specifikace a požadavky na provedení dveřních křídel podle tabulky výrobků (výpis prvků PSV) v PD s označením D04 včetně kování.</t>
  </si>
  <si>
    <t>61161048-D05</t>
  </si>
  <si>
    <t>405395050</t>
  </si>
  <si>
    <t>Poznámka k položce:_x000d_
Technická specifikace a požadavky na provedení dveřních křídel podle tabulky výrobků (výpis prvků PSV) v PD s označením D05 včetně kování.</t>
  </si>
  <si>
    <t>771111011</t>
  </si>
  <si>
    <t>Příprava podkladu před provedením dlažby vysátí podlah</t>
  </si>
  <si>
    <t>1172949089</t>
  </si>
  <si>
    <t>https://podminky.urs.cz/item/CS_URS_2023_01/771111011</t>
  </si>
  <si>
    <t>771121011</t>
  </si>
  <si>
    <t>Příprava podkladu před provedením dlažby nátěr penetrační na podlahu</t>
  </si>
  <si>
    <t>-332702267</t>
  </si>
  <si>
    <t>https://podminky.urs.cz/item/CS_URS_2023_01/771121011</t>
  </si>
  <si>
    <t>771151012</t>
  </si>
  <si>
    <t>Příprava podkladu před provedením dlažby samonivelační stěrka min.pevnosti 20 MPa, tloušťky přes 3 do 5 mm</t>
  </si>
  <si>
    <t>-748979797</t>
  </si>
  <si>
    <t>https://podminky.urs.cz/item/CS_URS_2023_01/771151012</t>
  </si>
  <si>
    <t>771474112</t>
  </si>
  <si>
    <t>Montáž soklů z dlaždic keramických lepených flexibilním lepidlem rovných, výšky přes 65 do 90 mm</t>
  </si>
  <si>
    <t>-799590772</t>
  </si>
  <si>
    <t>https://podminky.urs.cz/item/CS_URS_2023_01/771474112</t>
  </si>
  <si>
    <t>5,8*2+6,5*2+6*2+5,6*2+5,5+2*1,2+0,66+5,5+1,2*2+0,8*2+6,3+0,55*3+10</t>
  </si>
  <si>
    <t>59761338</t>
  </si>
  <si>
    <t>sokl-dlažba keramická slinutá hladká do interiéru i exteriéru 445x85mm</t>
  </si>
  <si>
    <t>1819843423</t>
  </si>
  <si>
    <t>83,81*2,475 "Přepočtené koeficientem množství</t>
  </si>
  <si>
    <t>771575113</t>
  </si>
  <si>
    <t>Montáž podlah z dlaždic keramických lepených disperzním lepidlem hladkých přes 9 do 12 ks/ m2</t>
  </si>
  <si>
    <t>-226108780</t>
  </si>
  <si>
    <t>https://podminky.urs.cz/item/CS_URS_2023_01/771575113</t>
  </si>
  <si>
    <t>"m.č.1.17a" (9,79+11,76)*0,1</t>
  </si>
  <si>
    <t>"m.č.1.17b" 11,76</t>
  </si>
  <si>
    <t>59761003</t>
  </si>
  <si>
    <t>dlažba keramická hutná hladká do interiéru přes 9 do 12ks/m2</t>
  </si>
  <si>
    <t>-1074663337</t>
  </si>
  <si>
    <t>150,995*1,1 "Přepočtené koeficientem množství</t>
  </si>
  <si>
    <t>771591115</t>
  </si>
  <si>
    <t>Podlahy - dokončovací práce spárování silikonem</t>
  </si>
  <si>
    <t>-1127609546</t>
  </si>
  <si>
    <t>https://podminky.urs.cz/item/CS_URS_2023_01/771591115</t>
  </si>
  <si>
    <t>83,81</t>
  </si>
  <si>
    <t>771592011</t>
  </si>
  <si>
    <t>Čištění vnitřních ploch po položení dlažby podlah nebo schodišť chemickými prostředky</t>
  </si>
  <si>
    <t>1128474232</t>
  </si>
  <si>
    <t>https://podminky.urs.cz/item/CS_URS_2023_01/771592011</t>
  </si>
  <si>
    <t>781111011</t>
  </si>
  <si>
    <t>Příprava podkladu před provedením obkladu oprášení (ometení) stěny</t>
  </si>
  <si>
    <t>-2010204649</t>
  </si>
  <si>
    <t>https://podminky.urs.cz/item/CS_URS_2023_01/781111011</t>
  </si>
  <si>
    <t>"1.09b" 2*(6,5+0,5+2,5+0,5+0,3+1,4+6+0,5)</t>
  </si>
  <si>
    <t>"1.09c" 2*(6+1,7+2,8+0,5+3,8+0,7+0,3+0,2)</t>
  </si>
  <si>
    <t>"1.10" 2*(0,7+0,8+3+3+0,7+6,2+5,5+1,2*4+1,2+1,8+0,6)</t>
  </si>
  <si>
    <t>"1.11" 2*(4,5+5,5+2,5+1,6+1,5+1,3)</t>
  </si>
  <si>
    <t>"1.12" 2*(2,7+0,7+0,2+2+2)</t>
  </si>
  <si>
    <t>"1.13" 2*(2,2+2,3+3)</t>
  </si>
  <si>
    <t>"1.16" 2*(1,9*2+1,3*2)-0,9*2</t>
  </si>
  <si>
    <t>"1.18" 2*(2,14*2+2,6*2)-0,9*2</t>
  </si>
  <si>
    <t>781121011</t>
  </si>
  <si>
    <t>Příprava podkladu před provedením obkladu nátěr penetrační na stěnu</t>
  </si>
  <si>
    <t>918201212</t>
  </si>
  <si>
    <t>https://podminky.urs.cz/item/CS_URS_2023_01/781121011</t>
  </si>
  <si>
    <t>781161021</t>
  </si>
  <si>
    <t>Příprava podkladu před provedením obkladu montáž profilu ukončujícího profilu rohového, vanového</t>
  </si>
  <si>
    <t>-272877852</t>
  </si>
  <si>
    <t>https://podminky.urs.cz/item/CS_URS_2023_01/781161021</t>
  </si>
  <si>
    <t>6,5*2+5,8*2+6*2+5,8*2+8+2,5+0,8+6,2+3+1,2*4+0,55*3+0,6+0,85+2,5+2,3+2+2+2+2,5*2+3+4,5+5,5+6+2*1,9+1,2*2+2,15*2+2,6*2</t>
  </si>
  <si>
    <t>59054121</t>
  </si>
  <si>
    <t>profil ukončovací pro vnější hrany obkladů hliník matně eloxovaný 6x2500mm</t>
  </si>
  <si>
    <t>1947433293</t>
  </si>
  <si>
    <t>127,1+98</t>
  </si>
  <si>
    <t>225,1*1,1 "Přepočtené koeficientem množství</t>
  </si>
  <si>
    <t>781474111</t>
  </si>
  <si>
    <t>Montáž obkladů vnitřních stěn z dlaždic keramických lepených flexibilním lepidlem maloformátových hladkých přes 6 do 9 ks/m2</t>
  </si>
  <si>
    <t>-2003186718</t>
  </si>
  <si>
    <t>https://podminky.urs.cz/item/CS_URS_2023_01/781474111</t>
  </si>
  <si>
    <t>59761026</t>
  </si>
  <si>
    <t>obklad keramický hladký do 12ks/m2</t>
  </si>
  <si>
    <t>-1287709551</t>
  </si>
  <si>
    <t>217,16*1,08 "Přepočtené koeficientem množství</t>
  </si>
  <si>
    <t>781494111</t>
  </si>
  <si>
    <t>Obklad - dokončující práce profily ukončovací plastové lepené flexibilním lepidlem rohové</t>
  </si>
  <si>
    <t>-615618324</t>
  </si>
  <si>
    <t>https://podminky.urs.cz/item/CS_URS_2023_01/781494111</t>
  </si>
  <si>
    <t>2*(9+8+15+13+2+2)</t>
  </si>
  <si>
    <t>781495115</t>
  </si>
  <si>
    <t>Obklad - dokončující práce ostatní práce spárování silikonem</t>
  </si>
  <si>
    <t>-1498044980</t>
  </si>
  <si>
    <t>https://podminky.urs.cz/item/CS_URS_2023_01/781495115</t>
  </si>
  <si>
    <t>98</t>
  </si>
  <si>
    <t>781495211</t>
  </si>
  <si>
    <t>Čištění vnitřních ploch po provedení obkladu stěn chemickými prostředky</t>
  </si>
  <si>
    <t>-590385621</t>
  </si>
  <si>
    <t>https://podminky.urs.cz/item/CS_URS_2023_01/781495211</t>
  </si>
  <si>
    <t>784121011</t>
  </si>
  <si>
    <t>Rozmývání podkladu po oškrabání malby v místnostech výšky do 3,80 m</t>
  </si>
  <si>
    <t>2080805265</t>
  </si>
  <si>
    <t>https://podminky.urs.cz/item/CS_URS_2023_01/784121011</t>
  </si>
  <si>
    <t>784121031</t>
  </si>
  <si>
    <t>Mydlení podkladu v místnostech výšky do 3,80 m</t>
  </si>
  <si>
    <t>595811513</t>
  </si>
  <si>
    <t>https://podminky.urs.cz/item/CS_URS_2023_01/784121031</t>
  </si>
  <si>
    <t>784151001</t>
  </si>
  <si>
    <t>Izolování izolačními barvami vodou ředitelnými jednonásobné v místnostech výšky do 3,80 m</t>
  </si>
  <si>
    <t>113236145</t>
  </si>
  <si>
    <t>https://podminky.urs.cz/item/CS_URS_2023_01/784151001</t>
  </si>
  <si>
    <t>784161001</t>
  </si>
  <si>
    <t>Tmelení spar a rohů, šířky do 3 mm akrylátovým tmelem v místnostech výšky do 3,80 m</t>
  </si>
  <si>
    <t>-1241475720</t>
  </si>
  <si>
    <t>https://podminky.urs.cz/item/CS_URS_2023_01/784161001</t>
  </si>
  <si>
    <t>450</t>
  </si>
  <si>
    <t>784161111</t>
  </si>
  <si>
    <t>Bandážování (materiál ve specifikaci) rohů stěn v místnostech výšky do 3,80 m</t>
  </si>
  <si>
    <t>1000655473</t>
  </si>
  <si>
    <t>https://podminky.urs.cz/item/CS_URS_2023_01/784161111</t>
  </si>
  <si>
    <t>59030680</t>
  </si>
  <si>
    <t>páska ze skelných vláken pro SDK</t>
  </si>
  <si>
    <t>387090320</t>
  </si>
  <si>
    <t>150*1,05 "Přepočtené koeficientem množství</t>
  </si>
  <si>
    <t>784161231</t>
  </si>
  <si>
    <t>Lokální vyrovnání podkladu sádrovou stěrkou, tloušťky do 3 mm, plochy přes 0,5 do 1,0 m2 v místnostech výšky do 3,80 m</t>
  </si>
  <si>
    <t>207314873</t>
  </si>
  <si>
    <t>https://podminky.urs.cz/item/CS_URS_2023_01/784161231</t>
  </si>
  <si>
    <t>784161511</t>
  </si>
  <si>
    <t>Celoplošné vyrovnání podkladu disperzní stěrkou, tloušťky do 3 mm vyrovnáním v místnostech výšky do 3,80 m</t>
  </si>
  <si>
    <t>-1628303223</t>
  </si>
  <si>
    <t>https://podminky.urs.cz/item/CS_URS_2023_01/784161511</t>
  </si>
  <si>
    <t>949,054</t>
  </si>
  <si>
    <t>784161531</t>
  </si>
  <si>
    <t>Celoplošné vyrovnání podkladu disperzní stěrkou, tloušťky do 3 mm příplatek za každý další 1 mm tloušťky přes 3 mm v místnostech výšky do 3,80 m</t>
  </si>
  <si>
    <t>-1289003803</t>
  </si>
  <si>
    <t>https://podminky.urs.cz/item/CS_URS_2023_01/784161531</t>
  </si>
  <si>
    <t>949,054*3</t>
  </si>
  <si>
    <t>784171001</t>
  </si>
  <si>
    <t>Olepování vnitřních ploch (materiál ve specifikaci) včetně pozdějšího odlepení páskou nebo fólií v místnostech výšky do 3,80 m</t>
  </si>
  <si>
    <t>-863637951</t>
  </si>
  <si>
    <t>https://podminky.urs.cz/item/CS_URS_2023_01/784171001</t>
  </si>
  <si>
    <t>500</t>
  </si>
  <si>
    <t>58124833</t>
  </si>
  <si>
    <t>páska pro malířské potřeby maskovací krepová 19mmx50m</t>
  </si>
  <si>
    <t>-1247821556</t>
  </si>
  <si>
    <t>500*1,05 "Přepočtené koeficientem množství</t>
  </si>
  <si>
    <t>784171101</t>
  </si>
  <si>
    <t>Zakrytí nemalovaných ploch (materiál ve specifikaci) včetně pozdějšího odkrytí podlah</t>
  </si>
  <si>
    <t>1930809933</t>
  </si>
  <si>
    <t>https://podminky.urs.cz/item/CS_URS_2023_01/784171101</t>
  </si>
  <si>
    <t>65,6+5,65+13,7+1,4+4,95+20,95+1,7+1,7+104,5+28,5+16,4+4+11,1+11,7+1,85+4,1+22,3+5,6+6,95+3,2+3+6,1+11,3+2,3+3,55</t>
  </si>
  <si>
    <t>58124842</t>
  </si>
  <si>
    <t>fólie pro malířské potřeby zakrývací tl 7µ 4x5m</t>
  </si>
  <si>
    <t>255535212</t>
  </si>
  <si>
    <t>362,1*1,05 "Přepočtené koeficientem množství</t>
  </si>
  <si>
    <t>68</t>
  </si>
  <si>
    <t>784171111</t>
  </si>
  <si>
    <t>Zakrytí nemalovaných ploch (materiál ve specifikaci) včetně pozdějšího odkrytí svislých ploch např. stěn, oken, dveří v místnostech výšky do 3,80</t>
  </si>
  <si>
    <t>191663732</t>
  </si>
  <si>
    <t>https://podminky.urs.cz/item/CS_URS_2023_01/784171111</t>
  </si>
  <si>
    <t>260</t>
  </si>
  <si>
    <t>69</t>
  </si>
  <si>
    <t>-2072798787</t>
  </si>
  <si>
    <t>260*1,05 "Přepočtené koeficientem množství</t>
  </si>
  <si>
    <t>70</t>
  </si>
  <si>
    <t>784181011</t>
  </si>
  <si>
    <t>Pačokování dvojnásobné v místnostech výšky do 3,80 m</t>
  </si>
  <si>
    <t>-248341259</t>
  </si>
  <si>
    <t>https://podminky.urs.cz/item/CS_URS_2023_01/784181011</t>
  </si>
  <si>
    <t>71</t>
  </si>
  <si>
    <t>784181101</t>
  </si>
  <si>
    <t>Penetrace podkladu jednonásobná základní akrylátová bezbarvá v místnostech výšky do 3,80 m</t>
  </si>
  <si>
    <t>2065203362</t>
  </si>
  <si>
    <t>https://podminky.urs.cz/item/CS_URS_2023_01/784181101</t>
  </si>
  <si>
    <t>72</t>
  </si>
  <si>
    <t>784191001</t>
  </si>
  <si>
    <t>Čištění vnitřních ploch hrubý úklid po provedení malířských prací omytím oken nebo balkonových dveří jednoduchých</t>
  </si>
  <si>
    <t>959369352</t>
  </si>
  <si>
    <t>https://podminky.urs.cz/item/CS_URS_2023_01/784191001</t>
  </si>
  <si>
    <t>73</t>
  </si>
  <si>
    <t>784191007</t>
  </si>
  <si>
    <t>Čištění vnitřních ploch hrubý úklid po provedení malířských prací omytím podlah</t>
  </si>
  <si>
    <t>-1530506714</t>
  </si>
  <si>
    <t>https://podminky.urs.cz/item/CS_URS_2023_01/784191007</t>
  </si>
  <si>
    <t>74</t>
  </si>
  <si>
    <t>784211101</t>
  </si>
  <si>
    <t>Malby z malířských směsí oděruvzdorných za mokra dvojnásobné, bílé za mokra oděruvzdorné výborně v místnostech výšky do 3,80 m</t>
  </si>
  <si>
    <t>1507333001</t>
  </si>
  <si>
    <t>https://podminky.urs.cz/item/CS_URS_2023_01/784211101</t>
  </si>
  <si>
    <t>75</t>
  </si>
  <si>
    <t>-1504571837</t>
  </si>
  <si>
    <t>76</t>
  </si>
  <si>
    <t>HZS1301</t>
  </si>
  <si>
    <t>Hodinové zúčtovací sazby profesí HSV provádění konstrukcí zedník</t>
  </si>
  <si>
    <t>-975251160</t>
  </si>
  <si>
    <t>https://podminky.urs.cz/item/CS_URS_2023_01/HZS1301</t>
  </si>
  <si>
    <t>2*8</t>
  </si>
  <si>
    <t>77</t>
  </si>
  <si>
    <t>HZS1312</t>
  </si>
  <si>
    <t>Hodinové zúčtovací sazby profesí HSV provádění konstrukcí omítkář - štukatér</t>
  </si>
  <si>
    <t>952468103</t>
  </si>
  <si>
    <t>https://podminky.urs.cz/item/CS_URS_2023_01/HZS1312</t>
  </si>
  <si>
    <t>78</t>
  </si>
  <si>
    <t>-1812888623</t>
  </si>
  <si>
    <t>79</t>
  </si>
  <si>
    <t>1430691771</t>
  </si>
  <si>
    <t>80</t>
  </si>
  <si>
    <t>1128875698</t>
  </si>
  <si>
    <t>81</t>
  </si>
  <si>
    <t>-1712373237</t>
  </si>
  <si>
    <t>82</t>
  </si>
  <si>
    <t>-491065055</t>
  </si>
  <si>
    <t>3*16</t>
  </si>
  <si>
    <t>83</t>
  </si>
  <si>
    <t>63299691</t>
  </si>
  <si>
    <t>84</t>
  </si>
  <si>
    <t>-254600230</t>
  </si>
  <si>
    <t>85</t>
  </si>
  <si>
    <t>-960663313</t>
  </si>
  <si>
    <t>86</t>
  </si>
  <si>
    <t>HZS4211</t>
  </si>
  <si>
    <t>Hodinové zúčtovací sazby ostatních profesí revizní a kontrolní činnost revizní technik</t>
  </si>
  <si>
    <t>620799244</t>
  </si>
  <si>
    <t>https://podminky.urs.cz/item/CS_URS_2023_01/HZS4211</t>
  </si>
  <si>
    <t>87</t>
  </si>
  <si>
    <t>HZS4232</t>
  </si>
  <si>
    <t>Hodinové zúčtovací sazby ostatních profesí revizní a kontrolní činnost technik odborný</t>
  </si>
  <si>
    <t>-696763511</t>
  </si>
  <si>
    <t>https://podminky.urs.cz/item/CS_URS_2023_01/HZS4232</t>
  </si>
  <si>
    <t>SO01.3 - Nové konstrukce a práce na střeše nad 2NP</t>
  </si>
  <si>
    <t xml:space="preserve">    998 - Přesun hmot</t>
  </si>
  <si>
    <t xml:space="preserve">    712 - Povlakové krytiny</t>
  </si>
  <si>
    <t>636311122</t>
  </si>
  <si>
    <t>Kladení dlažby z betonových dlaždic na sucho na terče z umělé hmoty o rozměru dlažby 50x50 cm, o výšce terče přes 25 do 70 mm</t>
  </si>
  <si>
    <t>46125177</t>
  </si>
  <si>
    <t>https://podminky.urs.cz/item/CS_URS_2023_01/636311122</t>
  </si>
  <si>
    <t>59245601</t>
  </si>
  <si>
    <t>dlažba desková betonová tl 50mm přírodní</t>
  </si>
  <si>
    <t>-927039697</t>
  </si>
  <si>
    <t>16*1,06 "Přepočtené koeficientem množství</t>
  </si>
  <si>
    <t>941111121</t>
  </si>
  <si>
    <t>Montáž lešení řadového trubkového lehkého pracovního s podlahami s provozním zatížením tř. 3 do 200 kg/m2 šířky tř. W09 od 0,9 do 1,2 m, výšky do 10 m</t>
  </si>
  <si>
    <t>2140524124</t>
  </si>
  <si>
    <t>https://podminky.urs.cz/item/CS_URS_2023_01/941111121</t>
  </si>
  <si>
    <t xml:space="preserve">"část pro montáž VZT mřížky ve fasádě"  6*4+3*2</t>
  </si>
  <si>
    <t>"část pro montáž venk.klima nad vstuem u schodiště" 4*4</t>
  </si>
  <si>
    <t>"část pro montáž VZT potrubí na fasádě v koutě budov" 9*5+9*4</t>
  </si>
  <si>
    <t>941111211</t>
  </si>
  <si>
    <t>Montáž lešení řadového trubkového lehkého pracovního s podlahami s provozním zatížením tř. 3 do 200 kg/m2 Příplatek za první a každý další den použití lešení k ceně -1111</t>
  </si>
  <si>
    <t>-252352065</t>
  </si>
  <si>
    <t>https://podminky.urs.cz/item/CS_URS_2023_01/941111211</t>
  </si>
  <si>
    <t>127*30</t>
  </si>
  <si>
    <t>941111312</t>
  </si>
  <si>
    <t>Odborná prohlídka lešení řadového trubkového lehkého pracovního s podlahami s provozním zatížením tř. 3 do 200 kg/m2 šířky tř. W06 až W12 od 0,6 m do 1,5 m výšky do 25 m, celkové plochy do 500 m2 zakrytého sítí</t>
  </si>
  <si>
    <t>-848797395</t>
  </si>
  <si>
    <t>https://podminky.urs.cz/item/CS_URS_2023_01/941111312</t>
  </si>
  <si>
    <t>941111811</t>
  </si>
  <si>
    <t>Demontáž lešení řadového trubkového lehkého pracovního s podlahami s provozním zatížením tř. 3 do 200 kg/m2 šířky tř. W06 od 0,6 do 0,9 m, výšky do 10 m</t>
  </si>
  <si>
    <t>593634611</t>
  </si>
  <si>
    <t>https://podminky.urs.cz/item/CS_URS_2023_01/941111811</t>
  </si>
  <si>
    <t>127</t>
  </si>
  <si>
    <t>944511111</t>
  </si>
  <si>
    <t>Montáž ochranné sítě zavěšené na konstrukci lešení z textilie z umělých vláken</t>
  </si>
  <si>
    <t>-255361423</t>
  </si>
  <si>
    <t>https://podminky.urs.cz/item/CS_URS_2023_01/944511111</t>
  </si>
  <si>
    <t>944511211</t>
  </si>
  <si>
    <t>Montáž ochranné sítě Příplatek za první a každý další den použití sítě k ceně -1111</t>
  </si>
  <si>
    <t>1716731128</t>
  </si>
  <si>
    <t>https://podminky.urs.cz/item/CS_URS_2023_01/944511211</t>
  </si>
  <si>
    <t>944511811</t>
  </si>
  <si>
    <t>Demontáž ochranné sítě zavěšené na konstrukci lešení z textilie z umělých vláken</t>
  </si>
  <si>
    <t>376053943</t>
  </si>
  <si>
    <t>https://podminky.urs.cz/item/CS_URS_2023_01/944511811</t>
  </si>
  <si>
    <t>945421112R</t>
  </si>
  <si>
    <t>Práce autojeřábu- doprava VZT zařízení na střechu objektu</t>
  </si>
  <si>
    <t>-1760611279</t>
  </si>
  <si>
    <t>Poznámka k položce:_x000d_
práce ve stísněném prostoru</t>
  </si>
  <si>
    <t>998</t>
  </si>
  <si>
    <t>Přesun hmot</t>
  </si>
  <si>
    <t>998018002</t>
  </si>
  <si>
    <t>Přesun hmot pro budovy občanské výstavby, bydlení, výrobu a služby ruční - bez užití mechanizace vodorovná dopravní vzdálenost do 100 m pro budovy s jakoukoliv nosnou konstrukcí výšky přes 6 do 12 m</t>
  </si>
  <si>
    <t>2049466467</t>
  </si>
  <si>
    <t>https://podminky.urs.cz/item/CS_URS_2023_01/998018002</t>
  </si>
  <si>
    <t>712</t>
  </si>
  <si>
    <t>Povlakové krytiny</t>
  </si>
  <si>
    <t>712331101</t>
  </si>
  <si>
    <t>Provedení povlakové krytiny střech plochých do 10° pásy na sucho AIP nebo NAIP</t>
  </si>
  <si>
    <t>1586409335</t>
  </si>
  <si>
    <t>https://podminky.urs.cz/item/CS_URS_2023_01/712331101</t>
  </si>
  <si>
    <t>Poznámka k položce:_x000d_
podklad pod plastové terče betonové dlažby na střeše nad 2NP</t>
  </si>
  <si>
    <t>62811120</t>
  </si>
  <si>
    <t>asfaltový pás separační bez krycí vrstvy (impregnovaná vložka), typu A</t>
  </si>
  <si>
    <t>-814704505</t>
  </si>
  <si>
    <t>16*1,1655 "Přepočtené koeficientem množství</t>
  </si>
  <si>
    <t>998712102</t>
  </si>
  <si>
    <t>Přesun hmot pro povlakové krytiny stanovený z hmotnosti přesunovaného materiálu vodorovná dopravní vzdálenost do 50 m v objektech výšky přes 6 do 12 m</t>
  </si>
  <si>
    <t>796371886</t>
  </si>
  <si>
    <t>https://podminky.urs.cz/item/CS_URS_2023_01/998712102</t>
  </si>
  <si>
    <t>998712181</t>
  </si>
  <si>
    <t>Přesun hmot pro povlakové krytiny stanovený z hmotnosti přesunovaného materiálu Příplatek k cenám za přesun prováděný bez použití mechanizace pro jakoukoliv výšku objektu</t>
  </si>
  <si>
    <t>-1900405487</t>
  </si>
  <si>
    <t>https://podminky.urs.cz/item/CS_URS_2023_01/998712181</t>
  </si>
  <si>
    <t>-494049698</t>
  </si>
  <si>
    <t>-1690268939</t>
  </si>
  <si>
    <t>Poznámka k položce:_x000d_
provádění prostupů střešní konstrukcí pro VZT</t>
  </si>
  <si>
    <t>-133703724</t>
  </si>
  <si>
    <t>-138521614</t>
  </si>
  <si>
    <t>HZS2152</t>
  </si>
  <si>
    <t>Hodinové zúčtovací sazby profesí PSV provádění stavebních konstrukcí klempíř odborný</t>
  </si>
  <si>
    <t>-754610380</t>
  </si>
  <si>
    <t>https://podminky.urs.cz/item/CS_URS_2023_01/HZS2152</t>
  </si>
  <si>
    <t>HZS2162</t>
  </si>
  <si>
    <t>Hodinové zúčtovací sazby profesí PSV provádění stavebních konstrukcí izolatér odborný</t>
  </si>
  <si>
    <t>-1597281201</t>
  </si>
  <si>
    <t>https://podminky.urs.cz/item/CS_URS_2023_01/HZS2162</t>
  </si>
  <si>
    <t>138109134</t>
  </si>
  <si>
    <t>-2022886868</t>
  </si>
  <si>
    <t>-1615938331</t>
  </si>
  <si>
    <t>1955474426</t>
  </si>
  <si>
    <t>329422481</t>
  </si>
  <si>
    <t>1650252974</t>
  </si>
  <si>
    <t>Poznámka k položce:_x000d_
řešení prostupů střešní konstrukcí</t>
  </si>
  <si>
    <t>-1710991459</t>
  </si>
  <si>
    <t>-430847975</t>
  </si>
  <si>
    <t>753393011</t>
  </si>
  <si>
    <t>-2064449782</t>
  </si>
  <si>
    <t>SO 02 - Elektroinstalace</t>
  </si>
  <si>
    <t>1. - NN-silnoproud</t>
  </si>
  <si>
    <t xml:space="preserve">    1 - Elektroinstalační práce</t>
  </si>
  <si>
    <t xml:space="preserve">    741 - Elektroinstalace - silnoproud</t>
  </si>
  <si>
    <t>M - Práce a dodávky M</t>
  </si>
  <si>
    <t xml:space="preserve">    21-M - Elektromontáže</t>
  </si>
  <si>
    <t xml:space="preserve">    VRN6 - Územní vlivy</t>
  </si>
  <si>
    <t>Elektroinstalační práce</t>
  </si>
  <si>
    <t>R0000001</t>
  </si>
  <si>
    <t>Demontáž stávající elektroinstalace</t>
  </si>
  <si>
    <t>-1193844454</t>
  </si>
  <si>
    <t>973032616</t>
  </si>
  <si>
    <t>Vysekání kapes ve zdivu z dutých cihel nebo tvárnic pro špalíky a krabice, velikosti do 100x100x50 mm</t>
  </si>
  <si>
    <t>775370521</t>
  </si>
  <si>
    <t>974041112</t>
  </si>
  <si>
    <t>Vysekání otvoru cihla průřezu do 40x50 mm</t>
  </si>
  <si>
    <t>-1164509524</t>
  </si>
  <si>
    <t>974041113</t>
  </si>
  <si>
    <t>Vysekání otvoru cihla průřezu do 40x70 mm</t>
  </si>
  <si>
    <t>1185668911</t>
  </si>
  <si>
    <t>977332211</t>
  </si>
  <si>
    <t>Frézování drážek pro vodiče ve stěnách z dutých cihel nebo tvárnic, rozměru do 30x30 mm</t>
  </si>
  <si>
    <t>-289344337</t>
  </si>
  <si>
    <t>741310011</t>
  </si>
  <si>
    <t>Montáž spínačů jedno nebo dvoupólových nástěnných se zapojením vodičů, pro prostředí normální ovladačů, řazení 1/0-tlačítkových zapínacích</t>
  </si>
  <si>
    <t>1009072126</t>
  </si>
  <si>
    <t>ABB.2TKA002095G1</t>
  </si>
  <si>
    <t>Stop tlačítko umístěné pod sklem, nástěnné</t>
  </si>
  <si>
    <t>-277157571</t>
  </si>
  <si>
    <t>741</t>
  </si>
  <si>
    <t>Elektroinstalace - silnoproud</t>
  </si>
  <si>
    <t>210813011</t>
  </si>
  <si>
    <t>Montáž izolovaných kabelů měděných do 1 kV bez ukončení plných nebo laněných kulatých (např. CYKY, CHKE-R) uložených pevně počtu a průřezu žil 3x1,5 až 6 mm2</t>
  </si>
  <si>
    <t>-1548220879</t>
  </si>
  <si>
    <t>34111525</t>
  </si>
  <si>
    <t>kabel silový oheň retardující bezhalogenový s funkčností při požáru 180min a P60-R reakce na oheň B2cas1d1a1 jádro Cu 0,6/1kV (1-CSKH-V) 2x1,5mm2</t>
  </si>
  <si>
    <t>128</t>
  </si>
  <si>
    <t>-1121124584</t>
  </si>
  <si>
    <t>741112001</t>
  </si>
  <si>
    <t>Montáž krabic elektroinstalačních bez napojení na trubky a lišty, demontáže a montáže víčka a přístroje protahovacích nebo odbočných zapuštěných plastových kruhových</t>
  </si>
  <si>
    <t>-1998221008</t>
  </si>
  <si>
    <t>34571521</t>
  </si>
  <si>
    <t>krabice pod omítku PVC odbočná kruhová D 70mm s víčkem a svorkovnicí</t>
  </si>
  <si>
    <t>1481598977</t>
  </si>
  <si>
    <t>741120301</t>
  </si>
  <si>
    <t>Montáž vodičů izolovaných měděných bez ukončení uložených pevně plných a laněných s PVC pláštěm, bezhalogenových, ohniodolných (např. CY, CHAH-V) průřezu žíly 0,55 až 16 mm2</t>
  </si>
  <si>
    <t>840913991</t>
  </si>
  <si>
    <t>34141027</t>
  </si>
  <si>
    <t>vodič propojovací flexibilní jádro Cu lanované izolace PVC 450/750V (H07V-K) 1x6mm2</t>
  </si>
  <si>
    <t>-445702999</t>
  </si>
  <si>
    <t>741122121</t>
  </si>
  <si>
    <t>Montáž kabelů měděných bez ukončení uložených v trubkách zatažených plných kulatých nebo bezhalogenových (např. CYKY) počtu a průřezu žil 2x1,5 až 6 mm2</t>
  </si>
  <si>
    <t>1610554969</t>
  </si>
  <si>
    <t>34111005</t>
  </si>
  <si>
    <t>kabel instalační jádro Cu plné izolace PVC plášť PVC 450/750V (CYKY) 2x1,5mm2</t>
  </si>
  <si>
    <t>-1199591902</t>
  </si>
  <si>
    <t>741122122</t>
  </si>
  <si>
    <t>Montáž kabelů měděných bez ukončení uložených v trubkách zatažených plných kulatých nebo bezhalogenových (např. CYKY) počtu a průřezu žil 3x1,5 až 6 mm2</t>
  </si>
  <si>
    <t>2136765879</t>
  </si>
  <si>
    <t>34111030</t>
  </si>
  <si>
    <t>kabel instalační jádro Cu plné izolace PVC plášť PVC 450/750V (CYKY) 3x1,5mm2</t>
  </si>
  <si>
    <t>1691533935</t>
  </si>
  <si>
    <t>43037835</t>
  </si>
  <si>
    <t>34111036</t>
  </si>
  <si>
    <t>kabel instalační jádro Cu plné izolace PVC plášť PVC 450/750V (CYKY) 3x2,5mm2</t>
  </si>
  <si>
    <t>-522987069</t>
  </si>
  <si>
    <t>741122142</t>
  </si>
  <si>
    <t>Montáž kabelů měděných bez ukončení uložených v trubkách zatažených plných kulatých nebo bezhalogenových (např. CYKY) počtu a průřezu žil 5x1,5 až 2,5 mm2</t>
  </si>
  <si>
    <t>-952522599</t>
  </si>
  <si>
    <t>34111094</t>
  </si>
  <si>
    <t>kabel instalační jádro Cu plné izolace PVC plášť PVC 450/750V (CYKY) 5x2,5mm2</t>
  </si>
  <si>
    <t>-1218883684</t>
  </si>
  <si>
    <t>1347930044</t>
  </si>
  <si>
    <t>34111090</t>
  </si>
  <si>
    <t>kabel instalační jádro Cu plné izolace PVC plášť PVC 450/750V (CYKY) 5x1,5mm2</t>
  </si>
  <si>
    <t>1722246570</t>
  </si>
  <si>
    <t>741122143</t>
  </si>
  <si>
    <t>Montáž kabelů měděných bez ukončení uložených v trubkách zatažených plných kulatých nebo bezhalogenových (např. CYKY) počtu a průřezu žil 5x4 až 6 mm2</t>
  </si>
  <si>
    <t>1211546926</t>
  </si>
  <si>
    <t>34111098</t>
  </si>
  <si>
    <t>kabel instalační jádro Cu plné izolace PVC plášť PVC 450/750V (CYKY) 5x4mm2</t>
  </si>
  <si>
    <t>1481452754</t>
  </si>
  <si>
    <t>741130005.1</t>
  </si>
  <si>
    <t>Ukončení vodičů izolovaných s označením a zapojením v rozváděči nebo na přístroji, průřezu žíly do 10 mm2</t>
  </si>
  <si>
    <t>-2005647971</t>
  </si>
  <si>
    <t>34562694</t>
  </si>
  <si>
    <t>svorkovnice krabicová bezšroubová jednopólová pro 3 vodiče 0,5-2,5mm2, 400V 24A</t>
  </si>
  <si>
    <t>692102719</t>
  </si>
  <si>
    <t>34562695</t>
  </si>
  <si>
    <t>svorkovnice krabicová bezšroubová jednopólová pro 4 vodiče 0,5-2,5mm2, 400V 24A</t>
  </si>
  <si>
    <t>466946467</t>
  </si>
  <si>
    <t>34562696</t>
  </si>
  <si>
    <t>svorkovnice krabicová bezšroubová jednopólová pro 5 vodičů 0,5-2,5mm2, 400V 24A</t>
  </si>
  <si>
    <t>-2061705659</t>
  </si>
  <si>
    <t>97</t>
  </si>
  <si>
    <t>-237693317</t>
  </si>
  <si>
    <t>-1282001459</t>
  </si>
  <si>
    <t>741310011.1</t>
  </si>
  <si>
    <t>1529770346</t>
  </si>
  <si>
    <t>34535008</t>
  </si>
  <si>
    <t>ovládač zapínací, řazení 1/0</t>
  </si>
  <si>
    <t>-428465325</t>
  </si>
  <si>
    <t>34535000</t>
  </si>
  <si>
    <t>spínač jednopólový, řazení 1</t>
  </si>
  <si>
    <t>-37962194</t>
  </si>
  <si>
    <t>34535001</t>
  </si>
  <si>
    <t>spínač jednopólový, řazení 2 - TANGO</t>
  </si>
  <si>
    <t>1587021894</t>
  </si>
  <si>
    <t>34535002</t>
  </si>
  <si>
    <t>přepínač sériový, řazení 5</t>
  </si>
  <si>
    <t>6018880</t>
  </si>
  <si>
    <t>34535003</t>
  </si>
  <si>
    <t>přepínač střídavý, řazení 6</t>
  </si>
  <si>
    <t>1089147342</t>
  </si>
  <si>
    <t>741310011.1.1</t>
  </si>
  <si>
    <t>584544430</t>
  </si>
  <si>
    <t>ABB.2TKA002095G1.1</t>
  </si>
  <si>
    <t>Stop tlačítko umístěné pod sklem, nástěnné s aretací</t>
  </si>
  <si>
    <t>-1660302383</t>
  </si>
  <si>
    <t>741313002</t>
  </si>
  <si>
    <t>Montáž zásuvek domovních se zapojením vodičů bezšroubové připojení polozapuštěných nebo zapuštěných 10/16 A, provedení 2P + PE dvojí zapojení pro průběžnou montáž</t>
  </si>
  <si>
    <t>-933031314</t>
  </si>
  <si>
    <t>34555241</t>
  </si>
  <si>
    <t>přístroj zásuvky zápustné jednonásobné, krytka s clonkami, bezšroubové svorky</t>
  </si>
  <si>
    <t>-1109593756</t>
  </si>
  <si>
    <t>34539059</t>
  </si>
  <si>
    <t>rámeček jednonásobný</t>
  </si>
  <si>
    <t>-750787979</t>
  </si>
  <si>
    <t>741320105</t>
  </si>
  <si>
    <t>Montáž jističů se zapojením vodičů jednopólových nn do 25 A ve skříni</t>
  </si>
  <si>
    <t>-1386656005</t>
  </si>
  <si>
    <t>1183652</t>
  </si>
  <si>
    <t>jistič 1pólový-charakteristika B 10A, zkratový proud 10kA</t>
  </si>
  <si>
    <t>1016011117</t>
  </si>
  <si>
    <t>1183648</t>
  </si>
  <si>
    <t>jistič 1pólový-charakteristika B 16A, zkratový proud 10kA</t>
  </si>
  <si>
    <t>-1873751647</t>
  </si>
  <si>
    <t>1183628</t>
  </si>
  <si>
    <t>jistič 1pólový-charakteristika C 16A, zkratový proud 10kA</t>
  </si>
  <si>
    <t>1633907041</t>
  </si>
  <si>
    <t>741320165</t>
  </si>
  <si>
    <t>Montáž jističů se zapojením vodičů třípólových nn do 25 A ve skříni</t>
  </si>
  <si>
    <t>1738116341</t>
  </si>
  <si>
    <t>1183594</t>
  </si>
  <si>
    <t>jistič 3pólový-charakteristika C 10A, zkratový proud 10kA</t>
  </si>
  <si>
    <t>275328078</t>
  </si>
  <si>
    <t>1183596</t>
  </si>
  <si>
    <t>jistič 3pólový-charakteristika C 16A, zkratový proud 10kA</t>
  </si>
  <si>
    <t>2000827688</t>
  </si>
  <si>
    <t>1183591</t>
  </si>
  <si>
    <t>jistič 3pólový-charakteristika C 20A, zkratový proud 10kA</t>
  </si>
  <si>
    <t>1957785809</t>
  </si>
  <si>
    <t>741320201</t>
  </si>
  <si>
    <t>Montáž jističů se zapojením vodičů čtyřpólových nn deionových vestavných do 100 A</t>
  </si>
  <si>
    <t>1016283212</t>
  </si>
  <si>
    <t>1249841</t>
  </si>
  <si>
    <t>Hlavní vypínač do rozvaděče na DIN lištu 3pólový 100A</t>
  </si>
  <si>
    <t>-1568064666</t>
  </si>
  <si>
    <t>000439689</t>
  </si>
  <si>
    <t>napěťová spoušť pro jistič 100A</t>
  </si>
  <si>
    <t>1174880829</t>
  </si>
  <si>
    <t>741321003</t>
  </si>
  <si>
    <t>Montáž proudových chráničů se zapojením vodičů dvoupólových nn do 25 A ve skříni</t>
  </si>
  <si>
    <t>337440216</t>
  </si>
  <si>
    <t>1187843</t>
  </si>
  <si>
    <t>Kombinovaný chránič proudový 16A pracovního proudu 0,03A, zkratový proud 10kA, charakteristika C</t>
  </si>
  <si>
    <t>-2085880063</t>
  </si>
  <si>
    <t>741330032</t>
  </si>
  <si>
    <t>Montáž stykačů nn se zapojením vodičů střídavých vestavných jednopólových do 25 A</t>
  </si>
  <si>
    <t>1085438497</t>
  </si>
  <si>
    <t>1215837</t>
  </si>
  <si>
    <t>Instalační stykač 25A, 2x zapínací kontakt 230V\25-20</t>
  </si>
  <si>
    <t>727758140</t>
  </si>
  <si>
    <t>741331032</t>
  </si>
  <si>
    <t>Montáž měřicích přístrojů bez zapojení vodičů elektroměru třífázového</t>
  </si>
  <si>
    <t>1096556606</t>
  </si>
  <si>
    <t>10.775.416</t>
  </si>
  <si>
    <t xml:space="preserve">Elektroměr  třífázový na DIN lištu s výstupem M-BUS</t>
  </si>
  <si>
    <t>2010415837</t>
  </si>
  <si>
    <t>R000000001</t>
  </si>
  <si>
    <t>Podružný materiál</t>
  </si>
  <si>
    <t>91441519</t>
  </si>
  <si>
    <t>R0000002</t>
  </si>
  <si>
    <t>Revize rozvaděče</t>
  </si>
  <si>
    <t>1853165259</t>
  </si>
  <si>
    <t>741370034</t>
  </si>
  <si>
    <t>Montáž svítidel LED se zapojením vodičů bytových nebo společenských místností nástěnných přisazených 2 zdroje nouzové</t>
  </si>
  <si>
    <t>-380278336</t>
  </si>
  <si>
    <t>1000052602</t>
  </si>
  <si>
    <t xml:space="preserve">LED nouzové svítidlo "NO" 11W  IP42 1h , stále svítící / svítící při výpadku, čirý kryt</t>
  </si>
  <si>
    <t>-2133402073</t>
  </si>
  <si>
    <t>741371102</t>
  </si>
  <si>
    <t>Montáž svítidlo LED průmyslové stropní přisazené 1 zdroj s krytem</t>
  </si>
  <si>
    <t>-344394434</t>
  </si>
  <si>
    <t>34825006</t>
  </si>
  <si>
    <t xml:space="preserve">svítidlo "A"  LED přisazené 35W, 4020lm, Ra85, 4000K, mikropyramidová optika, L90/B10, 50000hod čtvercové</t>
  </si>
  <si>
    <t>1609987666</t>
  </si>
  <si>
    <t>348R250002</t>
  </si>
  <si>
    <t>svítidlo "B" LED přisazené 37W, 5070lm, Ra80, 4000K, kryt, L90/B10, 50000hod,</t>
  </si>
  <si>
    <t>855227101</t>
  </si>
  <si>
    <t>H005R</t>
  </si>
  <si>
    <t>závěs na zavěšení svítidel</t>
  </si>
  <si>
    <t>-1347498110</t>
  </si>
  <si>
    <t>34833100</t>
  </si>
  <si>
    <t xml:space="preserve">svítidlo LED "C"  1x38W, 5570lm, L90/B10, 50000hodin</t>
  </si>
  <si>
    <t>-616193139</t>
  </si>
  <si>
    <t>1209430</t>
  </si>
  <si>
    <t>LED kruhové svítidlo "D" 13W IP20,1350lm,nástěnné</t>
  </si>
  <si>
    <t>-1445801113</t>
  </si>
  <si>
    <t>1209431</t>
  </si>
  <si>
    <t>LED kruhové svítidlo "D1" 14W IP54,1350lm,nástěnné, pohybové čidlo PIR</t>
  </si>
  <si>
    <t>-1244002266</t>
  </si>
  <si>
    <t>Práce a dodávky M</t>
  </si>
  <si>
    <t>21-M</t>
  </si>
  <si>
    <t>Elektromontáže</t>
  </si>
  <si>
    <t>210280002</t>
  </si>
  <si>
    <t>Zkoušky a prohlídky elektrických rozvodů a zařízení celková prohlídka, zkoušení, měření a vyhotovení revizní zprávy pro objem montážních prací přes 100 do 500 tisíc Kč</t>
  </si>
  <si>
    <t>-959706811</t>
  </si>
  <si>
    <t>R0000012</t>
  </si>
  <si>
    <t>Zjištění stávajícího stavu</t>
  </si>
  <si>
    <t>854777959</t>
  </si>
  <si>
    <t>R0000013</t>
  </si>
  <si>
    <t>Úprava stávajícího rozvaděče</t>
  </si>
  <si>
    <t>1837283473</t>
  </si>
  <si>
    <t>043002000</t>
  </si>
  <si>
    <t>Zkoušební provoz a ostatní měření</t>
  </si>
  <si>
    <t>2047332465</t>
  </si>
  <si>
    <t>045002000</t>
  </si>
  <si>
    <t>Kompletační a koordinační činnost</t>
  </si>
  <si>
    <t>881006367</t>
  </si>
  <si>
    <t>VRN6</t>
  </si>
  <si>
    <t>Územní vlivy</t>
  </si>
  <si>
    <t>065002000</t>
  </si>
  <si>
    <t>Mimostaveništní doprava materiálů</t>
  </si>
  <si>
    <t>-994178881</t>
  </si>
  <si>
    <t>090001000</t>
  </si>
  <si>
    <t>449721526</t>
  </si>
  <si>
    <t>2. - SLB- slaboproud</t>
  </si>
  <si>
    <t xml:space="preserve">    742 - Elektroinstalace - slaboproud</t>
  </si>
  <si>
    <t xml:space="preserve">    Elektroinstalace NN - Elektroinstalace NN</t>
  </si>
  <si>
    <t>741124731</t>
  </si>
  <si>
    <t>Montáž kabelů měděných ovládacích bez ukončení uložených pevně stíněných ovládacích s plným jádrem (např. JYTY) počtu a průměru žil 2 až 19x0,8 mm2</t>
  </si>
  <si>
    <t>-1697603749</t>
  </si>
  <si>
    <t>10.049.129</t>
  </si>
  <si>
    <t>JYSTY 3x2x0,8 rot</t>
  </si>
  <si>
    <t>1040420207</t>
  </si>
  <si>
    <t>Poznámka k položce:_x000d_
Instalační kabely pro sdělovací zařízení. Použití: K pevnému uložení ve vnitřních prostorách jako instalační kabely pro sdělovací úč ely. Obrázek je pouze informativní.</t>
  </si>
  <si>
    <t>R000001D</t>
  </si>
  <si>
    <t>-1216846718</t>
  </si>
  <si>
    <t>742</t>
  </si>
  <si>
    <t>Elektroinstalace - slaboproud</t>
  </si>
  <si>
    <t>742110001</t>
  </si>
  <si>
    <t>Montáž trubek elektroinstalačních plastových ohebných uložených pod omítku včetně zasekání</t>
  </si>
  <si>
    <t>471126042</t>
  </si>
  <si>
    <t>34571073</t>
  </si>
  <si>
    <t>trubka elektroinstalační ohebná z PVC (EN) 2325</t>
  </si>
  <si>
    <t>-354595030</t>
  </si>
  <si>
    <t>742121001</t>
  </si>
  <si>
    <t>Montáž kabelů sdělovacích pro vnitřní rozvody počtu žil do 15</t>
  </si>
  <si>
    <t>1347241110</t>
  </si>
  <si>
    <t>1300</t>
  </si>
  <si>
    <t>34121268</t>
  </si>
  <si>
    <t>kabel datový bezhalogenový třída reakce na oheň B2cas1d1a1 jádro Cu plné (U/UTP) kat. 6</t>
  </si>
  <si>
    <t>1021154850</t>
  </si>
  <si>
    <t>742220232</t>
  </si>
  <si>
    <t>Montáž příslušenství pro PZTS detektor na stěnu nebo na strop</t>
  </si>
  <si>
    <t>292442517</t>
  </si>
  <si>
    <t>345R00000002</t>
  </si>
  <si>
    <t>PIR detektor pohybu kompatibilní se stávající ústřednou DSC PC4020</t>
  </si>
  <si>
    <t>764141578</t>
  </si>
  <si>
    <t>742330024.1</t>
  </si>
  <si>
    <t>Montáž strukturované kabeláže příslušenství a ostatní práce k rozvaděčům patch panelu 24 portů UTP/FTP</t>
  </si>
  <si>
    <t>1022021513</t>
  </si>
  <si>
    <t>1321479.1</t>
  </si>
  <si>
    <t>PATCH PANEL 1U 24 port</t>
  </si>
  <si>
    <t>180281954</t>
  </si>
  <si>
    <t>1R321479.3</t>
  </si>
  <si>
    <t>Horizontální organizér 1U s víkem do RACK 19"</t>
  </si>
  <si>
    <t>1563514357</t>
  </si>
  <si>
    <t>742330041</t>
  </si>
  <si>
    <t>Montáž strukturované kabeláže zásuvek datových pod omítku, do nábytku, do parapetního žlabu nebo podlahové krabice jednozásuvky</t>
  </si>
  <si>
    <t>-640456057</t>
  </si>
  <si>
    <t>11.316.498</t>
  </si>
  <si>
    <t>Datová zásuvka 2xRJ45Cat 6</t>
  </si>
  <si>
    <t>-1860401293</t>
  </si>
  <si>
    <t>742330044</t>
  </si>
  <si>
    <t>Montáž strukturované kabeláže zásuvek datových pod omítku, do nábytku, do parapetního žlabu nebo podlahové krabice 1 až 6 pozic</t>
  </si>
  <si>
    <t>-1547196728</t>
  </si>
  <si>
    <t>742330101.1</t>
  </si>
  <si>
    <t>Montáž strukturované kabeláže měření segmentu metalického s vyhotovením protokolu</t>
  </si>
  <si>
    <t>-1206618266</t>
  </si>
  <si>
    <t>742340002</t>
  </si>
  <si>
    <t>Montáž WiFi - nástěnné</t>
  </si>
  <si>
    <t>1671084540</t>
  </si>
  <si>
    <t>001R.1</t>
  </si>
  <si>
    <t>WiFi vnitřní: Přístupový bod bezdrátové sítě
Rádio:2,4GHz i 5GHz
Podpora standardů: 802.11 minimálně:a/ac/b/g/n
Technologie: MIMO 3x3 (obě rádia)
PoE: Podpora PoE 802.3af či PoE 802.3at
RJ45 porty: 1Gbit připojení, další 1Gbit průchozí
Antény: vnitřní
Kompatibilita: Plná se stávajícím WiFi kontrolérem zadavatele: UniFi Controller
Záruka. min.2roky</t>
  </si>
  <si>
    <t>1774796134</t>
  </si>
  <si>
    <t>Pol15</t>
  </si>
  <si>
    <t>Datová zásuvka 1xRJ45 kat.6 design TANGO</t>
  </si>
  <si>
    <t>-2072362758</t>
  </si>
  <si>
    <t>R0000001222</t>
  </si>
  <si>
    <t>Montáž patch kabelu</t>
  </si>
  <si>
    <t>-1621016544</t>
  </si>
  <si>
    <t>ADI.0051226.URS</t>
  </si>
  <si>
    <t>Patch kabel CAT6 UTP 1m LACSON</t>
  </si>
  <si>
    <t>-1268260064</t>
  </si>
  <si>
    <t>Elektroinstalace NN</t>
  </si>
  <si>
    <t>-456897737</t>
  </si>
  <si>
    <t>522682453</t>
  </si>
  <si>
    <t>741910412</t>
  </si>
  <si>
    <t>Montáž žlabů bez stojiny a výložníků kovových s podpěrkami a příslušenstvím bez víka, šířky do 100 mm</t>
  </si>
  <si>
    <t>-1097221291</t>
  </si>
  <si>
    <t>1388132</t>
  </si>
  <si>
    <t>KABELOVY ZLAB 110X100MM SKSM 110 FS 3M vč.úchytů</t>
  </si>
  <si>
    <t>1625453575</t>
  </si>
  <si>
    <t>853301265</t>
  </si>
  <si>
    <t>988723429</t>
  </si>
  <si>
    <t>013254000</t>
  </si>
  <si>
    <t>Dokumentace skutečného provedení stavby</t>
  </si>
  <si>
    <t>-508227192</t>
  </si>
  <si>
    <t>407961928</t>
  </si>
  <si>
    <t>Zkoušební provoz, nastavení a ostatní měření</t>
  </si>
  <si>
    <t>1302380420</t>
  </si>
  <si>
    <t>04300R2000</t>
  </si>
  <si>
    <t>Nastavení stávající ústředny EZS - DSC PC4020</t>
  </si>
  <si>
    <t>360846174</t>
  </si>
  <si>
    <t>1656262522</t>
  </si>
  <si>
    <t>-201450428</t>
  </si>
  <si>
    <t>-1775485583</t>
  </si>
  <si>
    <t>3. - EPS</t>
  </si>
  <si>
    <t>ERM003R</t>
  </si>
  <si>
    <t>Montáž + dodávka reprosoustavy</t>
  </si>
  <si>
    <t>-888272915</t>
  </si>
  <si>
    <t>Poznámka k položce:_x000d_
specifikace dle PD</t>
  </si>
  <si>
    <t>741122015</t>
  </si>
  <si>
    <t>Montáž kabelů měděných bez ukončení uložených pod omítku plných kulatých (např. CYKY), počtu a průřezu žil 3x1,5 mm2</t>
  </si>
  <si>
    <t>41487651</t>
  </si>
  <si>
    <t>34111531</t>
  </si>
  <si>
    <t xml:space="preserve">kabel silový oheň retardující bezhalogenový s funkčností při požáru 180min a P60-R  reakce na oheň B2cas1d1a1 jádro Cu 0,6/1kV (1-CSKH-V) 3x1,5mm2</t>
  </si>
  <si>
    <t>904185397</t>
  </si>
  <si>
    <t>741124701</t>
  </si>
  <si>
    <t>Montáž kabelů měděných ovládacích bez ukončení uložených volně stíněných ovládacích s plným jádrem (např. JYTY) počtu a průměru žil 2 až 19x0,8 mm2</t>
  </si>
  <si>
    <t>552685029</t>
  </si>
  <si>
    <t>34121580</t>
  </si>
  <si>
    <t>kabel ovládací průmyslový stíněný laminovanou Al fólií s příložným Cu drátem jádro Cu plné izolace JXFE-V 2x2x0,8mm</t>
  </si>
  <si>
    <t>-1541238373</t>
  </si>
  <si>
    <t>741910601</t>
  </si>
  <si>
    <t>Montáž ostatních nosných prvků příchytek plastových, počtu otvorů do 4</t>
  </si>
  <si>
    <t>1333725886</t>
  </si>
  <si>
    <t>10.955.842</t>
  </si>
  <si>
    <t>Příchytka s požární odolností</t>
  </si>
  <si>
    <t>1027879908</t>
  </si>
  <si>
    <t>Demontáž</t>
  </si>
  <si>
    <t>-479528689</t>
  </si>
  <si>
    <t>742210121R</t>
  </si>
  <si>
    <t>Dodávka + Montáž hlásiče automatického bodového</t>
  </si>
  <si>
    <t>1524229910</t>
  </si>
  <si>
    <t>Poznámka k položce:_x000d_
specifikace hlásiče dle PD</t>
  </si>
  <si>
    <t>742210131R</t>
  </si>
  <si>
    <t>Dodávka + montáž soklu hlásiče nebo patice</t>
  </si>
  <si>
    <t>-13076258</t>
  </si>
  <si>
    <t>Poznámka k položce:_x000d_
specifikace soklu hlásiče dle PD</t>
  </si>
  <si>
    <t>91535244</t>
  </si>
  <si>
    <t>139463772</t>
  </si>
  <si>
    <t>-1093302825</t>
  </si>
  <si>
    <t>Montážní materiál</t>
  </si>
  <si>
    <t>2006729689</t>
  </si>
  <si>
    <t>092203000</t>
  </si>
  <si>
    <t>Náklady na zaškolení obsluhy</t>
  </si>
  <si>
    <t>1110578099</t>
  </si>
  <si>
    <t>4. - MaR</t>
  </si>
  <si>
    <t xml:space="preserve">      PROMOTIC - PROMOTIC-SCADA - NEBO KOMPATIBILNÍ</t>
  </si>
  <si>
    <t>1772574301</t>
  </si>
  <si>
    <t>https://podminky.urs.cz/item/CS_URS_2023_01/977332211</t>
  </si>
  <si>
    <t>741110001</t>
  </si>
  <si>
    <t>Montáž trubek elektroinstalačních s nasunutím nebo našroubováním do krabic plastových tuhých, uložených pevně, vnější Ø přes 16 do 23 mm</t>
  </si>
  <si>
    <t>1450894980</t>
  </si>
  <si>
    <t>34571092</t>
  </si>
  <si>
    <t>trubka elektroinstalační tuhá z PVC D 17,4/20 mm, délka 3m</t>
  </si>
  <si>
    <t>1213009893</t>
  </si>
  <si>
    <t>57,1428571428571*1,05 "Přepočtené koeficientem množství</t>
  </si>
  <si>
    <t>741110232</t>
  </si>
  <si>
    <t>Montáž trubek pancéřových elektroinstalačních s nasunutím nebo našroubováním do krabic kovových ohebných, uložených pevně, Ø přes 16 do 29 mm</t>
  </si>
  <si>
    <t>1577464807</t>
  </si>
  <si>
    <t>34571063</t>
  </si>
  <si>
    <t>trubka elektroinstalační ohebná z PVC (ČSN) 2323</t>
  </si>
  <si>
    <t>939767186</t>
  </si>
  <si>
    <t>42,8571428571429*1,05 "Přepočtené koeficientem množství</t>
  </si>
  <si>
    <t>741110513</t>
  </si>
  <si>
    <t>Montáž lišt a kanálků elektroinstalačních se spojkami, ohyby a rohy a s nasunutím do krabic vkládacích s víčkem, šířky do přes 120 do 180 mm</t>
  </si>
  <si>
    <t>1372557898</t>
  </si>
  <si>
    <t>34571220</t>
  </si>
  <si>
    <t>kanál elektroinstalační hranatý PVC 140x60mm</t>
  </si>
  <si>
    <t>1512522630</t>
  </si>
  <si>
    <t>741120401</t>
  </si>
  <si>
    <t>Montáž vodičů izolovaných měděných drátovacích bez ukončení v rozváděčích plných a laněných (např. CY), průřezu žily 0,35 až 6 mm2</t>
  </si>
  <si>
    <t>845513375</t>
  </si>
  <si>
    <t>34141025</t>
  </si>
  <si>
    <t>vodič propojovací flexibilní jádro Cu lanované izolace PVC 450/750V (H07V-K) 1x2,5mm2</t>
  </si>
  <si>
    <t>1459765947</t>
  </si>
  <si>
    <t>-1863121377</t>
  </si>
  <si>
    <t>-6514033</t>
  </si>
  <si>
    <t>591,304347826087*1,15 "Přepočtené koeficientem množství</t>
  </si>
  <si>
    <t>741124703</t>
  </si>
  <si>
    <t>Montáž kabelů měděných ovládacích bez ukončení uložených volně stíněných ovládacích s plným jádrem (např. JYTY) počtu a průměru žil 2 až 19x1 mm2</t>
  </si>
  <si>
    <t>-1290830767</t>
  </si>
  <si>
    <t>34113150</t>
  </si>
  <si>
    <t>kabel ovládací průmyslový stíněný laminovanou Al fólií s příložným Cu drátem jádro Cu plné izolace PVC plášť PVC 250V (JYTY) 4x1,00mm2</t>
  </si>
  <si>
    <t>-2091287513</t>
  </si>
  <si>
    <t>826,086956521739*1,15 "Přepočtené koeficientem množství</t>
  </si>
  <si>
    <t>-130653240</t>
  </si>
  <si>
    <t>160</t>
  </si>
  <si>
    <t>1359100</t>
  </si>
  <si>
    <t>KABEL UFTP CAT6 LSOH</t>
  </si>
  <si>
    <t>-672108994</t>
  </si>
  <si>
    <t>741130021</t>
  </si>
  <si>
    <t>Ukončení vodičů izolovaných s označením a zapojením na svorkovnici s otevřením a uzavřením krytu, průřezu žíly do 2,5 mm2</t>
  </si>
  <si>
    <t>133240098</t>
  </si>
  <si>
    <t>741130021.1</t>
  </si>
  <si>
    <t>1135927053</t>
  </si>
  <si>
    <t>741136321</t>
  </si>
  <si>
    <t>Napojení souboru žil do skříně průřezu jedné žíly do 16 mm2</t>
  </si>
  <si>
    <t>-1852572588</t>
  </si>
  <si>
    <t>1000156833</t>
  </si>
  <si>
    <t>Hřebenová přípojnice 3P, 16mm2/12mod. k propojení 4</t>
  </si>
  <si>
    <t>454545243</t>
  </si>
  <si>
    <t>741210001</t>
  </si>
  <si>
    <t>Montáž rozvodnic oceloplechových nebo plastových bez zapojení vodičů běžných, hmotnosti do 20 kg</t>
  </si>
  <si>
    <t>-1153607267</t>
  </si>
  <si>
    <t>741210147</t>
  </si>
  <si>
    <t>Montáž rozváděčů litinových, hliníkových nebo plastových bez zapojení vodičů částí skříněk víka hmotnosti do plechu montážního</t>
  </si>
  <si>
    <t>-341282296</t>
  </si>
  <si>
    <t>10.891.521</t>
  </si>
  <si>
    <t>Modul nosných lišt přístrojů</t>
  </si>
  <si>
    <t>-575791905</t>
  </si>
  <si>
    <t>741210201</t>
  </si>
  <si>
    <t>Montáž rozváděčů skříňových nebo panelových bez zapojení vodičů dělitelných, hmotnosti jednoho pole do 200 kg</t>
  </si>
  <si>
    <t>1498375707</t>
  </si>
  <si>
    <t>1142320</t>
  </si>
  <si>
    <t>Rozvaděč plast na stěnu IP44 1200x400x300</t>
  </si>
  <si>
    <t>1568056806</t>
  </si>
  <si>
    <t>741231002</t>
  </si>
  <si>
    <t>Montáž svorkovnic do rozváděčů s popisnými štítky se zapojením vodičů na jedné straně řadových, průřezové plochy vodičů do 6 mm2</t>
  </si>
  <si>
    <t>-1814343356</t>
  </si>
  <si>
    <t>10.629.009</t>
  </si>
  <si>
    <t>Svorka řadová do 6mm2</t>
  </si>
  <si>
    <t>-1290728392</t>
  </si>
  <si>
    <t>10.735.689</t>
  </si>
  <si>
    <t>Svorka BKS 35/10 sběrnicová</t>
  </si>
  <si>
    <t>-399790235</t>
  </si>
  <si>
    <t>-927130803</t>
  </si>
  <si>
    <t>-868093018</t>
  </si>
  <si>
    <t>1125839215</t>
  </si>
  <si>
    <t>741240001</t>
  </si>
  <si>
    <t>Montáž ostatního příslušenství rozvoden kabelových vývodek do rozváděčů litinových, hliníkových nebo plastových bez zhotovení otvorů D do 42 mm</t>
  </si>
  <si>
    <t>11541723</t>
  </si>
  <si>
    <t>10.530.203</t>
  </si>
  <si>
    <t xml:space="preserve">Vývodka do pr.32  vnější rovná</t>
  </si>
  <si>
    <t>-1626813208</t>
  </si>
  <si>
    <t>741313001</t>
  </si>
  <si>
    <t>Montáž zásuvek domovních se zapojením vodičů bezšroubové připojení polozapuštěných nebo zapuštěných 10/16 A, provedení 2P + PE</t>
  </si>
  <si>
    <t>1543460812</t>
  </si>
  <si>
    <t xml:space="preserve">přístroj zásuvky zápustné jednonásobné,  na DIN</t>
  </si>
  <si>
    <t>-85266731</t>
  </si>
  <si>
    <t>741320003</t>
  </si>
  <si>
    <t>Montáž pojistek se zapojením vodičů závitových kompletních skleněných</t>
  </si>
  <si>
    <t>1836865105</t>
  </si>
  <si>
    <t>8500000654</t>
  </si>
  <si>
    <t>Pojistka skleněná trubičková 5×20 mm, F 0,5 A</t>
  </si>
  <si>
    <t>-999320541</t>
  </si>
  <si>
    <t>-1907551728</t>
  </si>
  <si>
    <t>-296655829</t>
  </si>
  <si>
    <t>1195982707</t>
  </si>
  <si>
    <t>1249839</t>
  </si>
  <si>
    <t>Hlavní vypínač do rozvaděče na DIN lištu 1pólový 63A</t>
  </si>
  <si>
    <t>943027465</t>
  </si>
  <si>
    <t>1039885790</t>
  </si>
  <si>
    <t>2067437716</t>
  </si>
  <si>
    <t>741322141</t>
  </si>
  <si>
    <t>Montáž přepěťových ochran nn se zapojením vodičů svodiče přepětí – typ 3 na DIN lištu jednopólových</t>
  </si>
  <si>
    <t>-1842481163</t>
  </si>
  <si>
    <t>35889540</t>
  </si>
  <si>
    <t xml:space="preserve">svodič přepětí - ochrana 3.stupně  na DIN lištu s vf.filtrem</t>
  </si>
  <si>
    <t>363064602</t>
  </si>
  <si>
    <t>741330821</t>
  </si>
  <si>
    <t>Montáž regulátoru PLC</t>
  </si>
  <si>
    <t>955147069</t>
  </si>
  <si>
    <t>-1960166443</t>
  </si>
  <si>
    <t>467922285</t>
  </si>
  <si>
    <t>741331008R1</t>
  </si>
  <si>
    <t>Připojení měřiče tepla pro ÚT ve výměníkové stanici pro dálkový přenos a SW práce pro zobrazení údajů z měřiče tepla na dispečinku SCADA UJEP</t>
  </si>
  <si>
    <t>1311021863</t>
  </si>
  <si>
    <t>Poznámka k položce:_x000d_
D+M - podružný materiál bez měřiče tepla, pro UT - VIKS D</t>
  </si>
  <si>
    <t>741331008R2</t>
  </si>
  <si>
    <t>Připojení měřiče tepla pro VZT ve výměníkové stanici pro dálkový přenos a SW práce pro zobrazení údajů z měřiče tepla na dispečinku SCADA UJEP</t>
  </si>
  <si>
    <t>1752121139</t>
  </si>
  <si>
    <t>Poznámka k položce:_x000d_
D+M - podružný materiál bez měřiče tepla, pro VIKS FSE</t>
  </si>
  <si>
    <t>-1511490027</t>
  </si>
  <si>
    <t>KABELOVY ZLAB 110X100MM SKSM 110 FS 3M</t>
  </si>
  <si>
    <t>-1673596319</t>
  </si>
  <si>
    <t>742210031</t>
  </si>
  <si>
    <t>Montáž zdroje napájecího</t>
  </si>
  <si>
    <t>-1787670671</t>
  </si>
  <si>
    <t>40463100</t>
  </si>
  <si>
    <t>zdroj spínaný 24V(12)/2,0A,</t>
  </si>
  <si>
    <t>-1973971354</t>
  </si>
  <si>
    <t>742210421</t>
  </si>
  <si>
    <t>Programování PLC (datový bod)</t>
  </si>
  <si>
    <t>-1815859660</t>
  </si>
  <si>
    <t>742210422</t>
  </si>
  <si>
    <t>Programování displej (datový bod)</t>
  </si>
  <si>
    <t>-1836129905</t>
  </si>
  <si>
    <t>742210423</t>
  </si>
  <si>
    <t>Programování centrální dispečinkový SW (datový bod)-PROMOTIC - stávající SW na UJEP</t>
  </si>
  <si>
    <t>-470629553</t>
  </si>
  <si>
    <t>90</t>
  </si>
  <si>
    <t>742210424</t>
  </si>
  <si>
    <t>Oživení PLC na stavbě</t>
  </si>
  <si>
    <t>584966295</t>
  </si>
  <si>
    <t>0,972222222222222*36 "Přepočtené koeficientem množství</t>
  </si>
  <si>
    <t>1479762335</t>
  </si>
  <si>
    <t>1000393</t>
  </si>
  <si>
    <t xml:space="preserve">Programovatelný řídící systém PLC s rozšiřujícími moduly  AMIT 1xAD-CPUW2/1, 2xAD-AI8, 3xAD-AO8U, 2xAD-DI8A, diplej APT130+propojovací kabely- zvolený typ je nutný z hlediska kompatibility se stávajícícm systémem na UJEP</t>
  </si>
  <si>
    <t>-1021315450</t>
  </si>
  <si>
    <t>012345R</t>
  </si>
  <si>
    <t>Převodník M-BUS-ETHERNET AMIT DM-MBUS64 - zvolený typ je nutný z hlediska kompatibility se stávajícícm systémem na UJEP</t>
  </si>
  <si>
    <t>1813407755</t>
  </si>
  <si>
    <t>PROMOTIC</t>
  </si>
  <si>
    <t>PROMOTIC-SCADA - NEBO KOMPATIBILNÍ</t>
  </si>
  <si>
    <t>PmDevProf</t>
  </si>
  <si>
    <t>Vývojové prostředí pro aplikace bez omezení velikosti - licence</t>
  </si>
  <si>
    <t>151108662</t>
  </si>
  <si>
    <t>PmDriverPack</t>
  </si>
  <si>
    <t>Balíček všech komunikačních ovladačů a sdandardních rozhraní</t>
  </si>
  <si>
    <t>1856215393</t>
  </si>
  <si>
    <t>PmRtProf</t>
  </si>
  <si>
    <t>Neomezená velikost aplikace - licence</t>
  </si>
  <si>
    <t>-1001251317</t>
  </si>
  <si>
    <t>PmUSBstd</t>
  </si>
  <si>
    <t>Hardwarový klíč (USB dongle) standardní velikosti pro běh lokální aplikace nebo licenčního serveru - WIN SERVER licence</t>
  </si>
  <si>
    <t>-1675553537</t>
  </si>
  <si>
    <t>PmWebClient</t>
  </si>
  <si>
    <t>Klientská licence pro 5.klientů</t>
  </si>
  <si>
    <t>576699458</t>
  </si>
  <si>
    <t>1168148452</t>
  </si>
  <si>
    <t>-907997697</t>
  </si>
  <si>
    <t>-392471268</t>
  </si>
  <si>
    <t>360192915</t>
  </si>
  <si>
    <t>-826816216</t>
  </si>
  <si>
    <t>1240265995</t>
  </si>
  <si>
    <t>SO 03 - Vzduchotechnika</t>
  </si>
  <si>
    <t>SO 03.1 - Prostor laboratoří, přípraven</t>
  </si>
  <si>
    <t>D1 - 1.Prostory laboratoří, přípraven</t>
  </si>
  <si>
    <t>D1</t>
  </si>
  <si>
    <t>1.Prostory laboratoří, přípraven</t>
  </si>
  <si>
    <t>1.001</t>
  </si>
  <si>
    <t>Stávající jednotka Duplex - repas. výměna F, kontrola všech částí</t>
  </si>
  <si>
    <t>851619473</t>
  </si>
  <si>
    <t>Poznámka k položce:_x000d_
Dodávka + montáž vč.zprovoznění</t>
  </si>
  <si>
    <t>1.001a</t>
  </si>
  <si>
    <t>Ovládací panel pro stávající VZT jednotku Duplex OPS-1T</t>
  </si>
  <si>
    <t>-714648614</t>
  </si>
  <si>
    <t>1.001b</t>
  </si>
  <si>
    <t>Kontrola stávajícího výfukového potrubí na střeše, včetně případných oprav</t>
  </si>
  <si>
    <t>-1840539825</t>
  </si>
  <si>
    <t>Poznámka k položce:_x000d_
Dodávka + montáž</t>
  </si>
  <si>
    <t>1.002</t>
  </si>
  <si>
    <t>Výústka nastavitelná VNM 2A 280*200 R1 TPM 015/01</t>
  </si>
  <si>
    <t>-654427589</t>
  </si>
  <si>
    <t>Poznámka k položce:_x000d_
Dodávka a montáž. Typ uvedeného zařízení je nutné považovat za referenční s tím, že je možné jej nahradit jiným výrobkem se stejnými nebo lepšími technickými parametry a specifikací.</t>
  </si>
  <si>
    <t>1.003</t>
  </si>
  <si>
    <t>Výústka nastavitelná VNM 2A 400*100 R1 TPM 015/01</t>
  </si>
  <si>
    <t>1708365393</t>
  </si>
  <si>
    <t>1.004</t>
  </si>
  <si>
    <t>Výústka nastavitelná VNM 2A 400*200 R1 TPM 015/01</t>
  </si>
  <si>
    <t>-873097760</t>
  </si>
  <si>
    <t>1.005</t>
  </si>
  <si>
    <t>Výústka nastavitelná VNM 2A 225*200 R1 TPM 015/01</t>
  </si>
  <si>
    <t>1441453154</t>
  </si>
  <si>
    <t>1.006</t>
  </si>
  <si>
    <t>Výústka nastavitelná VNM 2A 560*140 R1 TPM 015/01</t>
  </si>
  <si>
    <t>322094080</t>
  </si>
  <si>
    <t>1.007</t>
  </si>
  <si>
    <t>Výústka nastavitelná VNM 1A 320*200 TPM 015/01</t>
  </si>
  <si>
    <t>-2015672060</t>
  </si>
  <si>
    <t>1.008</t>
  </si>
  <si>
    <t>Výústka nastavitelná VNM 1A 400*100 R1 TPM 015/01</t>
  </si>
  <si>
    <t>1168428914</t>
  </si>
  <si>
    <t>1.009</t>
  </si>
  <si>
    <t>Výústka nastavitelná VNM 1A 400*200 R1 TPM 015/01</t>
  </si>
  <si>
    <t>1347070170</t>
  </si>
  <si>
    <t>1+2</t>
  </si>
  <si>
    <t>1.010</t>
  </si>
  <si>
    <t>Výústka nastavitelná VNM 1A 560*140 R1 TPM 015/01</t>
  </si>
  <si>
    <t>391237468</t>
  </si>
  <si>
    <t>1.011</t>
  </si>
  <si>
    <t>Výústka nastavitelná VNM 1A 325*140 R1 TPM 015/01</t>
  </si>
  <si>
    <t>1933988060</t>
  </si>
  <si>
    <t>1.012</t>
  </si>
  <si>
    <t>Výústka nastavitelná VNM 2A 200*200 R1 TPM 015/01</t>
  </si>
  <si>
    <t>-447180130</t>
  </si>
  <si>
    <t>1.013</t>
  </si>
  <si>
    <t>Talířový ventil plastový ELI-100mm/přívod/</t>
  </si>
  <si>
    <t>-1022480487</t>
  </si>
  <si>
    <t>1.014</t>
  </si>
  <si>
    <t>Talířový ventil plastový ELI-160mm/přívod/</t>
  </si>
  <si>
    <t>2003062200</t>
  </si>
  <si>
    <t>1.015</t>
  </si>
  <si>
    <t>Talířový ventil plastový ELF-100mm/odvodní/</t>
  </si>
  <si>
    <t>-2014495880</t>
  </si>
  <si>
    <t>1.016</t>
  </si>
  <si>
    <t>Talířový ventil plastový ELF-200mm/odvodní/</t>
  </si>
  <si>
    <t>-83670416</t>
  </si>
  <si>
    <t>1.138</t>
  </si>
  <si>
    <t>Potrubí čtyřhranné-tvarovky SK I s= 0,5-0,8mm pozink plech</t>
  </si>
  <si>
    <t>-1347055118</t>
  </si>
  <si>
    <t>1.140</t>
  </si>
  <si>
    <t>Protihluková izolace potrubí tl.80mm s obalem ALU fólií</t>
  </si>
  <si>
    <t>290974634</t>
  </si>
  <si>
    <t>1.026</t>
  </si>
  <si>
    <t>Potrubí čtyřhranné-rovné SK I s=0,5-0,8mm pozink plech</t>
  </si>
  <si>
    <t>-1753521723</t>
  </si>
  <si>
    <t>1.017</t>
  </si>
  <si>
    <t>Regulační klapka RKM 315x315-.01 TPM 009/00</t>
  </si>
  <si>
    <t>795192509</t>
  </si>
  <si>
    <t>Poznámka k položce:_x000d_
Dodávka a montáž vč.zprovoznění_x000d_
 Typ uvedeného zařízení je nutné považovat za referenční s tím, že je možné jej nahradit jiným výrobkem se stejnými nebo lepšími technickými parametry a specifikací.</t>
  </si>
  <si>
    <t>1.018</t>
  </si>
  <si>
    <t>Regulační klapka RKM 315x200-.01 TPM 009/00</t>
  </si>
  <si>
    <t>-960910366</t>
  </si>
  <si>
    <t>Poznámka k položce:_x000d_
Dodávka a montáž vč.zprovoznění_x000d_
_x000d_
 Typ uvedeného zařízení je nutné považovat za referenční s tím, že je možné jej nahradit jiným výrobkem se stejnými nebo lepšími technickými parametry a specifikací.</t>
  </si>
  <si>
    <t>1.019</t>
  </si>
  <si>
    <t>Regulátor konstatního průtoku RPMC-K 300*150-.01 TPM 105/14</t>
  </si>
  <si>
    <t>-718981887</t>
  </si>
  <si>
    <t>1.020</t>
  </si>
  <si>
    <t>Tlumič hluku KTU 100*400/1500</t>
  </si>
  <si>
    <t>333285154</t>
  </si>
  <si>
    <t>1.021</t>
  </si>
  <si>
    <t>Protidešťová žaluzie PDZM 40 800*630-.222 TPM 079/112</t>
  </si>
  <si>
    <t>-482956249</t>
  </si>
  <si>
    <t>1.022</t>
  </si>
  <si>
    <t>Potrubí spiro pozink D100/3m</t>
  </si>
  <si>
    <t>mb</t>
  </si>
  <si>
    <t>1513729057</t>
  </si>
  <si>
    <t>1.139</t>
  </si>
  <si>
    <t>Tepelná izolace potrubí tl.40mm s obalem ALU fólií</t>
  </si>
  <si>
    <t>-2087687416</t>
  </si>
  <si>
    <t>1.141</t>
  </si>
  <si>
    <t>Montážní, těsnící a spojovací materiál</t>
  </si>
  <si>
    <t>1132697229</t>
  </si>
  <si>
    <t>1.142</t>
  </si>
  <si>
    <t>Uvedení jednotky Duplex do provozu</t>
  </si>
  <si>
    <t>1197667709</t>
  </si>
  <si>
    <t>SO 03.2 - Laboratorní digestoře v m.č.1.11 a 1.13</t>
  </si>
  <si>
    <t>D1 - 2.Laboratorní digestoře v m.č.: 1.11 a 1.13</t>
  </si>
  <si>
    <t>2.Laboratorní digestoře v m.č.: 1.11 a 1.13</t>
  </si>
  <si>
    <t>2.001</t>
  </si>
  <si>
    <t>Větrací jednotka přívodní Vento 80-50, QLP= 4250m3h-1 +TO + př.chl.+T</t>
  </si>
  <si>
    <t>-1358528868</t>
  </si>
  <si>
    <t>Poznámka k položce:_x000d_
Dodávka a montáž vč.zprovoznění_x000d_
Typ uvedeného zařízení je nutné považovat za referenční a vzhledem k tomu, že tuto položku nelze lépe obecně specifikovat, může být nahrazeno výrobkem s vlastnostmi obdobnými nebo lepšími.</t>
  </si>
  <si>
    <t>2.002</t>
  </si>
  <si>
    <t>Protihluková žaluzie PHZE- 800*800/300/ZN</t>
  </si>
  <si>
    <t>623215343</t>
  </si>
  <si>
    <t>Poznámka k položce:_x000d_
Dodávka a montáž vč.zprovoznění_x000d_
Typ uvedeného zařízení je nutné považovat za referenční s tím, že je možné jej nahradit jiným výrobkem se stejnými nebo lepšími technickými parametry a specifikací.</t>
  </si>
  <si>
    <t>2.001a</t>
  </si>
  <si>
    <t>RaM pro kompletní zařízení 2 (přívod + odvod)</t>
  </si>
  <si>
    <t>-1506310112</t>
  </si>
  <si>
    <t>2.003</t>
  </si>
  <si>
    <t>Regulátor variabilního průtoku vzduchu RPMC-V 200*200 145/750 l</t>
  </si>
  <si>
    <t>162475624</t>
  </si>
  <si>
    <t>2.004</t>
  </si>
  <si>
    <t>Regulátor variabilního průtoku vzduchu RPMC-V 300*200 195/1000 l</t>
  </si>
  <si>
    <t>-513873244</t>
  </si>
  <si>
    <t>2.005</t>
  </si>
  <si>
    <t>Kondenzační jednotka HCYU 2004 XRV --1 Plus</t>
  </si>
  <si>
    <t>-1621761113</t>
  </si>
  <si>
    <t>2.005a</t>
  </si>
  <si>
    <t>Regulační modul (VZT-kit) HAHU 9-20 XRV-R</t>
  </si>
  <si>
    <t>-1260903587</t>
  </si>
  <si>
    <t>2.006</t>
  </si>
  <si>
    <t>Cu potrubí chladiva včetně izolace a armatur (2-35m)</t>
  </si>
  <si>
    <t>-287228018</t>
  </si>
  <si>
    <t>Poznámka k položce:_x000d_
Dodávka a montáž</t>
  </si>
  <si>
    <t>2.007 -</t>
  </si>
  <si>
    <t>Potrubí čtyřhranné - rovné SK I s=0,5-0,8mm pozink plech</t>
  </si>
  <si>
    <t>-606751297</t>
  </si>
  <si>
    <t>2.029</t>
  </si>
  <si>
    <t>Potrubí čtyřhranné-tvarovky SK I s=0,5-0,8mm pozink plech</t>
  </si>
  <si>
    <t>-675122381</t>
  </si>
  <si>
    <t>2.033</t>
  </si>
  <si>
    <t>Větrací jednotka odvodní VENTO Ex 80-50 QLO=4250m3/h</t>
  </si>
  <si>
    <t>203578215</t>
  </si>
  <si>
    <t>2.033a</t>
  </si>
  <si>
    <t>Komponenty MaR</t>
  </si>
  <si>
    <t>1564097115</t>
  </si>
  <si>
    <t>Poznámka k položce:_x000d_
Dodávka a montáž vč.zprovoznění</t>
  </si>
  <si>
    <t>2.034</t>
  </si>
  <si>
    <t>Regulátor variabilního průtoku VAV TVR Ex/200/S1S/145-1000</t>
  </si>
  <si>
    <t>228732171</t>
  </si>
  <si>
    <t>2.037-</t>
  </si>
  <si>
    <t>Potrubí čtyřhranné rovné SK I s=0,5-0,8mm pozink plech</t>
  </si>
  <si>
    <t>-1732139465</t>
  </si>
  <si>
    <t>2.081</t>
  </si>
  <si>
    <t>Potrubí čtyřhranné -tvarovky SK I s=0,5-0,8mm pozink.plech</t>
  </si>
  <si>
    <t>1902801697</t>
  </si>
  <si>
    <t>2.082</t>
  </si>
  <si>
    <t>Tepelná izolace potrubí tl.20mm s obalem ALU folií</t>
  </si>
  <si>
    <t>1173711978</t>
  </si>
  <si>
    <t>2.083</t>
  </si>
  <si>
    <t>Tepelná izolace potrubí tl.40mm s obalem ALU folií</t>
  </si>
  <si>
    <t>-1380662952</t>
  </si>
  <si>
    <t>SO 03.3 - Laboratorní digestoře v m.č.1.09b a 1.09c</t>
  </si>
  <si>
    <t>D1 - 3.Laboratorní digestoře v m.č.: 1.09b a 1.09c</t>
  </si>
  <si>
    <t>3.Laboratorní digestoře v m.č.: 1.09b a 1.09c</t>
  </si>
  <si>
    <t>3.001</t>
  </si>
  <si>
    <t>Větrací jednotka přívodní Vento 70-40, QLP= 3020m3h-1 +TO + př.chl.+T</t>
  </si>
  <si>
    <t>-259809358</t>
  </si>
  <si>
    <t>3.001a</t>
  </si>
  <si>
    <t>RaM pro kompletní zařízení č.3 (přívod + odvod)</t>
  </si>
  <si>
    <t>1092064451</t>
  </si>
  <si>
    <t>3.002</t>
  </si>
  <si>
    <t>Protihluková žaluzie PHZE- 800*630/300/ZN</t>
  </si>
  <si>
    <t>-1478050167</t>
  </si>
  <si>
    <t>3.003</t>
  </si>
  <si>
    <t>Regulátor konstantního průtoku RPMC-K 400*200 285/1510 I TPM 106</t>
  </si>
  <si>
    <t>1190179125</t>
  </si>
  <si>
    <t>3.004</t>
  </si>
  <si>
    <t>Kondenzační jednotka HCNU 1406 XRV</t>
  </si>
  <si>
    <t>1414335593</t>
  </si>
  <si>
    <t>3.004a</t>
  </si>
  <si>
    <t>-1904041986</t>
  </si>
  <si>
    <t>3.005</t>
  </si>
  <si>
    <t>1301774134</t>
  </si>
  <si>
    <t>3.006 -</t>
  </si>
  <si>
    <t>2122713027</t>
  </si>
  <si>
    <t>3.007</t>
  </si>
  <si>
    <t>-904121688</t>
  </si>
  <si>
    <t>3.034</t>
  </si>
  <si>
    <t>Větrací jednotka odvodní VENTO Ex 70-40 QLO= 3020m3/h</t>
  </si>
  <si>
    <t>1154422311</t>
  </si>
  <si>
    <t>3.034a</t>
  </si>
  <si>
    <t>26888743</t>
  </si>
  <si>
    <t>3.035</t>
  </si>
  <si>
    <t>Regulátor variabilního průtoku VAV TVR Ex/250/S1S/285-1510</t>
  </si>
  <si>
    <t>-893726841</t>
  </si>
  <si>
    <t>3.036-</t>
  </si>
  <si>
    <t>-567825384</t>
  </si>
  <si>
    <t>3.085</t>
  </si>
  <si>
    <t>314527476</t>
  </si>
  <si>
    <t>3.066</t>
  </si>
  <si>
    <t>-1944466616</t>
  </si>
  <si>
    <t>3.067</t>
  </si>
  <si>
    <t>-744681795</t>
  </si>
  <si>
    <t>SO 03.4 - Spodní skříňky digestoří</t>
  </si>
  <si>
    <t>D1 - 4.Spodní skříňky digestoří</t>
  </si>
  <si>
    <t>4.Spodní skříňky digestoří</t>
  </si>
  <si>
    <t>4.001</t>
  </si>
  <si>
    <t>Ventilační nástavec pro Ex-ZONE model HF.EA</t>
  </si>
  <si>
    <t>551272387</t>
  </si>
  <si>
    <t>4.002</t>
  </si>
  <si>
    <t>Ohebná hadice Sonodec 25-75mm*10m</t>
  </si>
  <si>
    <t>567532495</t>
  </si>
  <si>
    <t>4.003</t>
  </si>
  <si>
    <t>Regulační klapka RKKM 200 SL.46 TPM 03/03</t>
  </si>
  <si>
    <t>-2123190521</t>
  </si>
  <si>
    <t>4.004</t>
  </si>
  <si>
    <t>Oblouk SPIRO 30°segmentový D75</t>
  </si>
  <si>
    <t>-1743428698</t>
  </si>
  <si>
    <t>4.005</t>
  </si>
  <si>
    <t>Oblouk SPIRO 90° segmentový D75</t>
  </si>
  <si>
    <t>-528350273</t>
  </si>
  <si>
    <t>4.006</t>
  </si>
  <si>
    <t>Oblouk SPIRO 15° segmentový D75</t>
  </si>
  <si>
    <t>-1539124566</t>
  </si>
  <si>
    <t>4.007</t>
  </si>
  <si>
    <t>Oblouk SPIRO 45° segmentový D75</t>
  </si>
  <si>
    <t>-2027429689</t>
  </si>
  <si>
    <t>4.008</t>
  </si>
  <si>
    <t>Přechod osový asymetrický 125-75</t>
  </si>
  <si>
    <t>2120336132</t>
  </si>
  <si>
    <t>4.009</t>
  </si>
  <si>
    <t>Odbočka jednostranná SPIRO 45°OBJ 125/100</t>
  </si>
  <si>
    <t>1152652002</t>
  </si>
  <si>
    <t>4.010</t>
  </si>
  <si>
    <t>Odbočka jednostranná SPIRO 45°OBD 200/100</t>
  </si>
  <si>
    <t>-1877197986</t>
  </si>
  <si>
    <t>4.011</t>
  </si>
  <si>
    <t>Odbočka jednostranná SPIRO 45°OBJ 200/100</t>
  </si>
  <si>
    <t>574661846</t>
  </si>
  <si>
    <t>4.012</t>
  </si>
  <si>
    <t>Oblouk SPIRO 45° segmentový D125</t>
  </si>
  <si>
    <t>948360271</t>
  </si>
  <si>
    <t>4.013</t>
  </si>
  <si>
    <t>Oblouk SPIRO 90° segmentový D200</t>
  </si>
  <si>
    <t>482965121</t>
  </si>
  <si>
    <t>4.014</t>
  </si>
  <si>
    <t>Výfukový kus přímý VKS D 200</t>
  </si>
  <si>
    <t>1279718193</t>
  </si>
  <si>
    <t>4.015</t>
  </si>
  <si>
    <t>Přechod osový asymetr. 200-125</t>
  </si>
  <si>
    <t>1877636999</t>
  </si>
  <si>
    <t>4.016</t>
  </si>
  <si>
    <t>SPIRO potrubí pozink D 100/3m</t>
  </si>
  <si>
    <t>140147167</t>
  </si>
  <si>
    <t>4.017</t>
  </si>
  <si>
    <t>SPIRO potrubí pozink D 125/3m</t>
  </si>
  <si>
    <t>-117686407</t>
  </si>
  <si>
    <t>4.018</t>
  </si>
  <si>
    <t>SPIRO potrubí pozink D 200/3m</t>
  </si>
  <si>
    <t>-1469362793</t>
  </si>
  <si>
    <t>4.019</t>
  </si>
  <si>
    <t>-2123789918</t>
  </si>
  <si>
    <t>SO 03.5 - Skříně s tlakovými lahvemi</t>
  </si>
  <si>
    <t>D1 - 5.Skříně s tlakovými lahvemi</t>
  </si>
  <si>
    <t>5.Skříně s tlakovými lahvemi</t>
  </si>
  <si>
    <t>5.001</t>
  </si>
  <si>
    <t>-996868622</t>
  </si>
  <si>
    <t>5.002</t>
  </si>
  <si>
    <t>927973152</t>
  </si>
  <si>
    <t>5.003</t>
  </si>
  <si>
    <t>232706814</t>
  </si>
  <si>
    <t>5.004</t>
  </si>
  <si>
    <t>-1537841274</t>
  </si>
  <si>
    <t>5.005</t>
  </si>
  <si>
    <t>SPIRO potrubí pozink D 75/3m</t>
  </si>
  <si>
    <t>-1537192188</t>
  </si>
  <si>
    <t>5.006</t>
  </si>
  <si>
    <t>Výfukový kus přímý VKS D80</t>
  </si>
  <si>
    <t>717771774</t>
  </si>
  <si>
    <t>5.007</t>
  </si>
  <si>
    <t>607997279</t>
  </si>
  <si>
    <t>SO 03.6 - Odsávací ramena</t>
  </si>
  <si>
    <t>D1 - 6.Odsávací ramena</t>
  </si>
  <si>
    <t>6.Odsávací ramena</t>
  </si>
  <si>
    <t>6.001</t>
  </si>
  <si>
    <t>Ventilátor N16 Nederman + nást.konzole a motor.spouštěč</t>
  </si>
  <si>
    <t>-719884067</t>
  </si>
  <si>
    <t>6.002</t>
  </si>
  <si>
    <t>-1337138117</t>
  </si>
  <si>
    <t>6.003</t>
  </si>
  <si>
    <t>Odsávací rameno Nederman Standard 3m</t>
  </si>
  <si>
    <t>1810172429</t>
  </si>
  <si>
    <t>6.004</t>
  </si>
  <si>
    <t>Tlumící vložka kruhová 160 PN 12 0256</t>
  </si>
  <si>
    <t>-109017059</t>
  </si>
  <si>
    <t>6.005</t>
  </si>
  <si>
    <t>Ohebná hadice /PVC/ Greydec 100-160mm * 10m</t>
  </si>
  <si>
    <t>1175632846</t>
  </si>
  <si>
    <t>6.006</t>
  </si>
  <si>
    <t>Výfukový kus přímý VSK D 200</t>
  </si>
  <si>
    <t>-1810057</t>
  </si>
  <si>
    <t>6.007</t>
  </si>
  <si>
    <t>Oblouk SPIRO 45° segmentový D 160</t>
  </si>
  <si>
    <t>-788825629</t>
  </si>
  <si>
    <t>6.008</t>
  </si>
  <si>
    <t>Oblouk SPIRO 90° segmentový D 160</t>
  </si>
  <si>
    <t>-169447762</t>
  </si>
  <si>
    <t>6.009</t>
  </si>
  <si>
    <t>Oblouk SPIRO 90° segmentový D 200</t>
  </si>
  <si>
    <t>507140285</t>
  </si>
  <si>
    <t>6.010</t>
  </si>
  <si>
    <t>kalhotový kus Spiro 200-160-160/500</t>
  </si>
  <si>
    <t>1263608063</t>
  </si>
  <si>
    <t>6.011</t>
  </si>
  <si>
    <t>Spiro potrubí pozink D 160/3m</t>
  </si>
  <si>
    <t>-1809729281</t>
  </si>
  <si>
    <t>6.012</t>
  </si>
  <si>
    <t>Spiro potrubí pozink D 200/3m</t>
  </si>
  <si>
    <t>-508151045</t>
  </si>
  <si>
    <t>6.013</t>
  </si>
  <si>
    <t>Zpětná klapka RSK 160 ED</t>
  </si>
  <si>
    <t>-11022901</t>
  </si>
  <si>
    <t>6.014</t>
  </si>
  <si>
    <t>968709756</t>
  </si>
  <si>
    <t>SO 03.7 - Odvod vzduchu od přístrojů</t>
  </si>
  <si>
    <t>D1 - 7.Odvod vzduchu od přístrojů</t>
  </si>
  <si>
    <t>7.Odvod vzduchu od přístrojů</t>
  </si>
  <si>
    <t>7.001</t>
  </si>
  <si>
    <t>Ventilátor Mixvent TD 250/100 Ecowatt</t>
  </si>
  <si>
    <t>-2096445799</t>
  </si>
  <si>
    <t>7.002</t>
  </si>
  <si>
    <t>Ohebná hadice /PVC/ Gredec 100-102mm*10m</t>
  </si>
  <si>
    <t>688464885</t>
  </si>
  <si>
    <t>7.003</t>
  </si>
  <si>
    <t>Výfukový kus šikmý 45° VKS D 100</t>
  </si>
  <si>
    <t>-1905989230</t>
  </si>
  <si>
    <t>7.004</t>
  </si>
  <si>
    <t>Výfukový kus šikmý 45° D 180</t>
  </si>
  <si>
    <t>1076633944</t>
  </si>
  <si>
    <t>7.005</t>
  </si>
  <si>
    <t>Regulační klapka RKKM 180 SL-.46 TPM 030/03</t>
  </si>
  <si>
    <t>1494261773</t>
  </si>
  <si>
    <t>7.006</t>
  </si>
  <si>
    <t>Oblouk SPIRO 45° segmentový D100</t>
  </si>
  <si>
    <t>-118297200</t>
  </si>
  <si>
    <t>7.007</t>
  </si>
  <si>
    <t>Oblouk SPIRO 90° segmentový D100</t>
  </si>
  <si>
    <t>-301250016</t>
  </si>
  <si>
    <t>7.008</t>
  </si>
  <si>
    <t>Přechod osový asymetrický 125-100</t>
  </si>
  <si>
    <t>-1868999674</t>
  </si>
  <si>
    <t>7.009</t>
  </si>
  <si>
    <t>Přechod osový asymetrický 140-125</t>
  </si>
  <si>
    <t>1088379755</t>
  </si>
  <si>
    <t>7.010</t>
  </si>
  <si>
    <t>Přechod osový asymetrický 160-140</t>
  </si>
  <si>
    <t>1176562900</t>
  </si>
  <si>
    <t>7.011</t>
  </si>
  <si>
    <t>762832243</t>
  </si>
  <si>
    <t>7.012</t>
  </si>
  <si>
    <t>Odbočka jednostranná SPIRO 45°OBJ 140/100</t>
  </si>
  <si>
    <t>-1522467784</t>
  </si>
  <si>
    <t>7.013</t>
  </si>
  <si>
    <t>Odbočka jednostranná SPIRO 45°OBJ 160/100</t>
  </si>
  <si>
    <t>-1804964194</t>
  </si>
  <si>
    <t>7.014</t>
  </si>
  <si>
    <t>Odbočka jednostranná SPIRO 45°OBJ 180/100</t>
  </si>
  <si>
    <t>-229860272</t>
  </si>
  <si>
    <t>7.015</t>
  </si>
  <si>
    <t>Přechod osový asymetr. 180-160</t>
  </si>
  <si>
    <t>-902374511</t>
  </si>
  <si>
    <t>7.016</t>
  </si>
  <si>
    <t>Oblouk SPIRO 90°segmentový D 160</t>
  </si>
  <si>
    <t>167473708</t>
  </si>
  <si>
    <t>7.017</t>
  </si>
  <si>
    <t>Oblouk SPIRO 90°segmentový D 180</t>
  </si>
  <si>
    <t>-1302845079</t>
  </si>
  <si>
    <t>2125478302</t>
  </si>
  <si>
    <t>7.018</t>
  </si>
  <si>
    <t>Oblouk SPIRO 45° segmentový D 180</t>
  </si>
  <si>
    <t>1129537376</t>
  </si>
  <si>
    <t>7.019</t>
  </si>
  <si>
    <t>2044681138</t>
  </si>
  <si>
    <t>7.020</t>
  </si>
  <si>
    <t>559403118</t>
  </si>
  <si>
    <t>7.021</t>
  </si>
  <si>
    <t>SPIRO potrubí pozink D 140/3m</t>
  </si>
  <si>
    <t>-161402802</t>
  </si>
  <si>
    <t>7.022</t>
  </si>
  <si>
    <t>SPIRO potrubí pozink D 160/3m</t>
  </si>
  <si>
    <t>1689924610</t>
  </si>
  <si>
    <t>7.023</t>
  </si>
  <si>
    <t>SPIRO potrubí pozink D 180/3m</t>
  </si>
  <si>
    <t>2042258744</t>
  </si>
  <si>
    <t>7.024</t>
  </si>
  <si>
    <t>Mřížka 600*200mm</t>
  </si>
  <si>
    <t>-534273146</t>
  </si>
  <si>
    <t>7.025</t>
  </si>
  <si>
    <t>-2117757939</t>
  </si>
  <si>
    <t>SO 03.8 - Klimatizace v kancelářích a laboratořích</t>
  </si>
  <si>
    <t>D1 - 8.Klimatizace v kancelářích a laboratořích</t>
  </si>
  <si>
    <t>8.Klimatizace v kancelářích a laboratořích</t>
  </si>
  <si>
    <t>8.001</t>
  </si>
  <si>
    <t>Venkovní kondenzační jednotka HCYU 2806 XRV 28/28kW</t>
  </si>
  <si>
    <t>665288235</t>
  </si>
  <si>
    <t>Poznámka k položce:_x000d_
Dodávka a montáž vč.zprovoznění. _x000d_
Typ uvedeného zařízení je nutné považovat za referenční a vzhledem k tomu, že tuto položku nelze lépe obecně specifikovat, může být nahrazeno výrobkem s vlastnostmi obdobnými nebo lepšími.</t>
  </si>
  <si>
    <t>8.002</t>
  </si>
  <si>
    <t>Klimatizační jednotka nástěnná HKEU 285 XRV-P</t>
  </si>
  <si>
    <t>-8943629</t>
  </si>
  <si>
    <t>8.003</t>
  </si>
  <si>
    <t>Klimatizační jednotka nástěnná HKEU 365 XRV-P</t>
  </si>
  <si>
    <t>649100085</t>
  </si>
  <si>
    <t>8.004</t>
  </si>
  <si>
    <t>1878891888</t>
  </si>
  <si>
    <t>8.005</t>
  </si>
  <si>
    <t>Klimatizační jednotka podstropní HSFU 565 XRV-P</t>
  </si>
  <si>
    <t>-222641263</t>
  </si>
  <si>
    <t>8.006</t>
  </si>
  <si>
    <t>Klimatizační jednotka podstropní HSFU 715 XRV-P</t>
  </si>
  <si>
    <t>676918821</t>
  </si>
  <si>
    <t>8.007</t>
  </si>
  <si>
    <t>-340533846</t>
  </si>
  <si>
    <t>8.008</t>
  </si>
  <si>
    <t>Cu potrubí chladiva včetně izolace a armatur (2*70m)</t>
  </si>
  <si>
    <t>1773803691</t>
  </si>
  <si>
    <t>140</t>
  </si>
  <si>
    <t>8.009</t>
  </si>
  <si>
    <t>Příslušenství klimatizace DIS 180-1l</t>
  </si>
  <si>
    <t>-848038085</t>
  </si>
  <si>
    <t>8.009a</t>
  </si>
  <si>
    <t>Příslušenství klimatizace DIS 22-1l</t>
  </si>
  <si>
    <t>-860714800</t>
  </si>
  <si>
    <t>8.009b</t>
  </si>
  <si>
    <t>Příslušenství klimatizace DIS 5-6 XRV-P</t>
  </si>
  <si>
    <t>582597675</t>
  </si>
  <si>
    <t>SO 03.9 - Klimatizace technické místnosti č.1.19</t>
  </si>
  <si>
    <t>D1 - 9.Klimatizace technické místnosti č.1.19</t>
  </si>
  <si>
    <t>9.Klimatizace technické místnosti č.1.19</t>
  </si>
  <si>
    <t>9.001</t>
  </si>
  <si>
    <t>Klimatizační jednotka podstropní HUCU 531 ZAL</t>
  </si>
  <si>
    <t>-536530256</t>
  </si>
  <si>
    <t>9.002</t>
  </si>
  <si>
    <t>Venkovní jednotka kondenzační HCKI 531 ZAL</t>
  </si>
  <si>
    <t>-2051153121</t>
  </si>
  <si>
    <t>9.003</t>
  </si>
  <si>
    <t>Cu potrubí chladiva včetně izolace a armatur (2*24m)</t>
  </si>
  <si>
    <t>1433097443</t>
  </si>
  <si>
    <t>Poznámka k položce:_x000d_
dávka a montáž vč.el.kabelového vodiče</t>
  </si>
  <si>
    <t>SO 03.10 - Klimatizace kanceláře m.č.1.27</t>
  </si>
  <si>
    <t>D1 - 10.Klimatizace kanceláře m.č.1.27</t>
  </si>
  <si>
    <t>10.Klimatizace kanceláře m.č.1.27</t>
  </si>
  <si>
    <t>-1773492789</t>
  </si>
  <si>
    <t>Venkovní jednotka kondenzační HCKI 531 ZA</t>
  </si>
  <si>
    <t>1928060000</t>
  </si>
  <si>
    <t>Cu potrubí chladiva včetně izolace a armatur (2*8m)</t>
  </si>
  <si>
    <t>-1194127861</t>
  </si>
  <si>
    <t>SO 03.11 - Montážní materiál, demontáže, ostatní</t>
  </si>
  <si>
    <t>D1 - 11. Montážní materiál, demontáže a ostatní</t>
  </si>
  <si>
    <t>11. Montážní materiál, demontáže a ostatní</t>
  </si>
  <si>
    <t>11.001</t>
  </si>
  <si>
    <t>Montážní a těsnící materiál</t>
  </si>
  <si>
    <t>kg</t>
  </si>
  <si>
    <t>-44201097</t>
  </si>
  <si>
    <t>150</t>
  </si>
  <si>
    <t>11.002</t>
  </si>
  <si>
    <t>úprava stávající VZT, viz.detail A</t>
  </si>
  <si>
    <t>322883102</t>
  </si>
  <si>
    <t>11.003</t>
  </si>
  <si>
    <t>úprava stávající VZT, viz.detail B</t>
  </si>
  <si>
    <t>40337778</t>
  </si>
  <si>
    <t>11.004</t>
  </si>
  <si>
    <t>Demontáže stávající VZT, předpoklad 3*42hod.</t>
  </si>
  <si>
    <t>-530617841</t>
  </si>
  <si>
    <t>3*42</t>
  </si>
  <si>
    <t>11.005</t>
  </si>
  <si>
    <t>Zapojení VZT do systému EPS</t>
  </si>
  <si>
    <t>-1363964736</t>
  </si>
  <si>
    <t>SO 04 - Zdravotechnika</t>
  </si>
  <si>
    <t>SO 04.1 - Kanalizace</t>
  </si>
  <si>
    <t xml:space="preserve">    721 - Zdravotechnika - vnitřní kanalizace</t>
  </si>
  <si>
    <t>721</t>
  </si>
  <si>
    <t>Zdravotechnika - vnitřní kanalizace</t>
  </si>
  <si>
    <t>721110941R</t>
  </si>
  <si>
    <t>Oprava -propojení stáabajícího potrubí kanalizace DN 75</t>
  </si>
  <si>
    <t>-687353713</t>
  </si>
  <si>
    <t>721171905</t>
  </si>
  <si>
    <t>Opravy odpadního potrubí plastového vsazení odbočky do potrubí DN 110</t>
  </si>
  <si>
    <t>1757687268</t>
  </si>
  <si>
    <t>https://podminky.urs.cz/item/CS_URS_2023_01/721171905</t>
  </si>
  <si>
    <t>721173723</t>
  </si>
  <si>
    <t>Potrubí z trub polyetylenových svařované připojovací DN 50</t>
  </si>
  <si>
    <t>-934828256</t>
  </si>
  <si>
    <t>https://podminky.urs.cz/item/CS_URS_2023_01/721173723</t>
  </si>
  <si>
    <t>721174024</t>
  </si>
  <si>
    <t>Potrubí z trub polypropylenových odpadní (svislé) DN 75</t>
  </si>
  <si>
    <t>2089167796</t>
  </si>
  <si>
    <t>https://podminky.urs.cz/item/CS_URS_2023_01/721174024</t>
  </si>
  <si>
    <t>721194105</t>
  </si>
  <si>
    <t>Vyměření přípojek na potrubí vyvedení a upevnění odpadních výpustek DN 50</t>
  </si>
  <si>
    <t>1722429872</t>
  </si>
  <si>
    <t>https://podminky.urs.cz/item/CS_URS_2023_01/721194105</t>
  </si>
  <si>
    <t>721290111</t>
  </si>
  <si>
    <t>Zkouška těsnosti kanalizace v objektech vodou do DN 125</t>
  </si>
  <si>
    <t>1236421564</t>
  </si>
  <si>
    <t>https://podminky.urs.cz/item/CS_URS_2023_01/721290111</t>
  </si>
  <si>
    <t>-1039620203</t>
  </si>
  <si>
    <t>998721102</t>
  </si>
  <si>
    <t>Přesun hmot pro vnitřní kanalizace stanovený z hmotnosti přesunovaného materiálu vodorovná dopravní vzdálenost do 50 m v objektech výšky přes 6 do 12 m</t>
  </si>
  <si>
    <t>396670843</t>
  </si>
  <si>
    <t>https://podminky.urs.cz/item/CS_URS_2023_01/998721102</t>
  </si>
  <si>
    <t>998721181</t>
  </si>
  <si>
    <t>Přesun hmot pro vnitřní kanalizace stanovený z hmotnosti přesunovaného materiálu Příplatek k ceně za přesun prováděný bez použití mechanizace pro jakoukoliv výšku objektu</t>
  </si>
  <si>
    <t>1234647218</t>
  </si>
  <si>
    <t>https://podminky.urs.cz/item/CS_URS_2023_01/998721181</t>
  </si>
  <si>
    <t>863898485</t>
  </si>
  <si>
    <t>1646998278</t>
  </si>
  <si>
    <t>HZS2491</t>
  </si>
  <si>
    <t>Hodinové zúčtovací sazby profesí PSV zednické výpomoci a pomocné práce PSV dělník zednických výpomocí</t>
  </si>
  <si>
    <t>723129138</t>
  </si>
  <si>
    <t>https://podminky.urs.cz/item/CS_URS_2023_01/HZS2491</t>
  </si>
  <si>
    <t>-1924850930</t>
  </si>
  <si>
    <t>SO 04.2 - Vodoinstalace</t>
  </si>
  <si>
    <t xml:space="preserve">    713 - Izolace tepelné</t>
  </si>
  <si>
    <t xml:space="preserve">    722 - Zdravotechnika - vnitřní vodovod</t>
  </si>
  <si>
    <t>355911948R</t>
  </si>
  <si>
    <t>vyčerpání a desinfekce stávajícího lapače tuků</t>
  </si>
  <si>
    <t>746300478</t>
  </si>
  <si>
    <t>Poznámka k položce:_x000d_
vč.odvozu a uložení vyčerpaných kalů na čistírnu oprvnou firmou</t>
  </si>
  <si>
    <t>713</t>
  </si>
  <si>
    <t>Izolace tepelné</t>
  </si>
  <si>
    <t>713463411</t>
  </si>
  <si>
    <t>Montáž izolace tepelné potrubí a ohybů tvarovkami nebo deskami potrubními pouzdry návlekovými izolačními hadicemi potrubí a ohybů</t>
  </si>
  <si>
    <t>1198935066</t>
  </si>
  <si>
    <t>https://podminky.urs.cz/item/CS_URS_2023_01/713463411</t>
  </si>
  <si>
    <t>95+15</t>
  </si>
  <si>
    <t>MLT.I00000703</t>
  </si>
  <si>
    <t>izolace potrubí / návlekové pouzdro - průměr potrubí DN 20, tl.izolace 20mm</t>
  </si>
  <si>
    <t>780857162</t>
  </si>
  <si>
    <t>95</t>
  </si>
  <si>
    <t>95*1,06 "Přepočtené koeficientem množství</t>
  </si>
  <si>
    <t>28377013</t>
  </si>
  <si>
    <t>pouzdro izolační potrubní z pěnového polyetylenu 25/20mm</t>
  </si>
  <si>
    <t>578904960</t>
  </si>
  <si>
    <t>722</t>
  </si>
  <si>
    <t>Zdravotechnika - vnitřní vodovod</t>
  </si>
  <si>
    <t>722131946R</t>
  </si>
  <si>
    <t>Opravy - propojení vodovodního potrubí z ocelových trubek pozinkovaných závitových propojení dosavadního potrubí svěrnými spojkami PN 16 DN potrubí / G odbočky DN 50 / G 6/4</t>
  </si>
  <si>
    <t>1633436194</t>
  </si>
  <si>
    <t>722174021</t>
  </si>
  <si>
    <t>Potrubí z plastových trubek z polypropylenu PPR svařovaných polyfúzně PN 20 (SDR 6) D 16 x 2,7</t>
  </si>
  <si>
    <t>-1922233261</t>
  </si>
  <si>
    <t>https://podminky.urs.cz/item/CS_URS_2023_01/722174021</t>
  </si>
  <si>
    <t>722174022</t>
  </si>
  <si>
    <t>Potrubí z plastových trubek z polypropylenu PPR svařovaných polyfúzně PN 20 (SDR 6) D 20 x 3,4</t>
  </si>
  <si>
    <t>1144822705</t>
  </si>
  <si>
    <t>https://podminky.urs.cz/item/CS_URS_2023_01/722174022</t>
  </si>
  <si>
    <t>722174023</t>
  </si>
  <si>
    <t>Potrubí z plastových trubek z polypropylenu PPR svařovaných polyfúzně PN 20 (SDR 6) D 25 x 4,2</t>
  </si>
  <si>
    <t>762780905</t>
  </si>
  <si>
    <t>https://podminky.urs.cz/item/CS_URS_2023_01/722174023</t>
  </si>
  <si>
    <t>722190401</t>
  </si>
  <si>
    <t>Zřízení přípojek na potrubí vyvedení a upevnění výpustek do DN 25</t>
  </si>
  <si>
    <t>-1732754864</t>
  </si>
  <si>
    <t>https://podminky.urs.cz/item/CS_URS_2023_01/722190401</t>
  </si>
  <si>
    <t>4+19</t>
  </si>
  <si>
    <t>722225123R</t>
  </si>
  <si>
    <t>Zpětná klapka DN 25</t>
  </si>
  <si>
    <t>-637941065</t>
  </si>
  <si>
    <t>722232063</t>
  </si>
  <si>
    <t>Armatury se dvěma závity kulové kohouty PN 42 do 185 °C přímé vnitřní závit s vypouštěním G 1"</t>
  </si>
  <si>
    <t>-1773608402</t>
  </si>
  <si>
    <t>https://podminky.urs.cz/item/CS_URS_2023_01/722232063</t>
  </si>
  <si>
    <t>722232072</t>
  </si>
  <si>
    <t>Armatury se dvěma závity kulové kohouty PN 42 do 185 °C přímé 2x vnější závit G 1/2"</t>
  </si>
  <si>
    <t>2024231854</t>
  </si>
  <si>
    <t>https://podminky.urs.cz/item/CS_URS_2023_01/722232072</t>
  </si>
  <si>
    <t>Poznámka k položce:_x000d_
dodávka + montáž</t>
  </si>
  <si>
    <t>722263209R</t>
  </si>
  <si>
    <t>Vodoměry pro vodu do 100°C závitové horizontální jednovtokové suchoběžné pro dálkový odečet G 1/2"x 110 mm Qn 1,6 R100</t>
  </si>
  <si>
    <t>1436453587</t>
  </si>
  <si>
    <t xml:space="preserve">Poznámka k položce:_x000d_
Dodávka + montáž vodoměru  – typ APZ-ZENNER-Qn 1,5, který bude vybaven dálkovým odečtem s komunikačním rozhraním wireless „M-BUS“. Podrobný technický popis (specifikace) tohoto vodoměru je přílohou této technické zprávy.</t>
  </si>
  <si>
    <t>722290226</t>
  </si>
  <si>
    <t>Zkoušky, proplach a desinfekce vodovodního potrubí zkoušky těsnosti vodovodního potrubí závitového do DN 50</t>
  </si>
  <si>
    <t>-1430708885</t>
  </si>
  <si>
    <t>https://podminky.urs.cz/item/CS_URS_2023_01/722290226</t>
  </si>
  <si>
    <t>110</t>
  </si>
  <si>
    <t>998722103</t>
  </si>
  <si>
    <t>Přesun hmot pro vnitřní vodovod stanovený z hmotnosti přesunovaného materiálu vodorovná dopravní vzdálenost do 50 m v objektech výšky přes 12 do 24 m</t>
  </si>
  <si>
    <t>-1153080994</t>
  </si>
  <si>
    <t>https://podminky.urs.cz/item/CS_URS_2023_01/998722103</t>
  </si>
  <si>
    <t>998722181</t>
  </si>
  <si>
    <t>Přesun hmot pro vnitřní vodovod stanovený z hmotnosti přesunovaného materiálu Příplatek k ceně za přesun prováděný bez použití mechanizace pro jakoukoliv výšku objektu</t>
  </si>
  <si>
    <t>-1164218796</t>
  </si>
  <si>
    <t>https://podminky.urs.cz/item/CS_URS_2023_01/998722181</t>
  </si>
  <si>
    <t>725211601</t>
  </si>
  <si>
    <t>Umyvadla keramická bílá bez výtokových armatur připevněná na stěnu šrouby bez sloupu nebo krytu na sifon, šířka umyvadla 500 mm</t>
  </si>
  <si>
    <t>-1355613110</t>
  </si>
  <si>
    <t>https://podminky.urs.cz/item/CS_URS_2023_01/725211601</t>
  </si>
  <si>
    <t>725813111R</t>
  </si>
  <si>
    <t>Ventily rohové s připojovací trubičkou nebo flexi hadičkou G 1/2"</t>
  </si>
  <si>
    <t>1364571803</t>
  </si>
  <si>
    <t>725822613</t>
  </si>
  <si>
    <t>Baterie umyvadlové stojánkové pákové s výpustí</t>
  </si>
  <si>
    <t>561485128</t>
  </si>
  <si>
    <t>https://podminky.urs.cz/item/CS_URS_2023_01/725822613</t>
  </si>
  <si>
    <t>725869101</t>
  </si>
  <si>
    <t>Zápachové uzávěrky zařizovacích předmětů montáž zápachových uzávěrek umyvadlových do DN 40</t>
  </si>
  <si>
    <t>531497108</t>
  </si>
  <si>
    <t>https://podminky.urs.cz/item/CS_URS_2023_01/725869101</t>
  </si>
  <si>
    <t>55161321R</t>
  </si>
  <si>
    <t>uzávěrka zápachová umyvadlová s krycí růžicí odtoku DN 32</t>
  </si>
  <si>
    <t>-2134812883</t>
  </si>
  <si>
    <t>Poznámka k položce:_x000d_
Nerezový sifon</t>
  </si>
  <si>
    <t>725869218R</t>
  </si>
  <si>
    <t>Montáž zápachových uzávěrek U-sifonů pro VZT kondenzát</t>
  </si>
  <si>
    <t>-1968911952</t>
  </si>
  <si>
    <t>55161837R</t>
  </si>
  <si>
    <t>uzávěrka zápachová pro pro VZT kondenzát</t>
  </si>
  <si>
    <t>-1459530030</t>
  </si>
  <si>
    <t>Poznámka k položce:_x000d_
Sifon HL 136N</t>
  </si>
  <si>
    <t>998725103</t>
  </si>
  <si>
    <t>Přesun hmot pro zařizovací předměty stanovený z hmotnosti přesunovaného materiálu vodorovná dopravní vzdálenost do 50 m v objektech výšky přes 12 do 24 m</t>
  </si>
  <si>
    <t>-1025843236</t>
  </si>
  <si>
    <t>https://podminky.urs.cz/item/CS_URS_2023_01/998725103</t>
  </si>
  <si>
    <t>998725181</t>
  </si>
  <si>
    <t>Přesun hmot pro zařizovací předměty stanovený z hmotnosti přesunovaného materiálu Příplatek k cenám za přesun prováděný bez použití mechanizace pro jakoukoliv výšku objektu</t>
  </si>
  <si>
    <t>1928477327</t>
  </si>
  <si>
    <t>https://podminky.urs.cz/item/CS_URS_2023_01/998725181</t>
  </si>
  <si>
    <t>-1674183104</t>
  </si>
  <si>
    <t>Poznámka k položce:_x000d_
demontáže stávajících rozvodů ZTI</t>
  </si>
  <si>
    <t>883802208</t>
  </si>
  <si>
    <t>259192640</t>
  </si>
  <si>
    <t>SO 05 - Ústřední vytápění</t>
  </si>
  <si>
    <t xml:space="preserve">    732 - Ústřední vytápění - strojovny</t>
  </si>
  <si>
    <t xml:space="preserve">    733 - Ústřední vytápění - rozvodné potrubí</t>
  </si>
  <si>
    <t xml:space="preserve">    734 - Ústřední vytápění - armatury</t>
  </si>
  <si>
    <t>732</t>
  </si>
  <si>
    <t>Ústřední vytápění - strojovny</t>
  </si>
  <si>
    <t>732421402.GRS</t>
  </si>
  <si>
    <t>D+M= Čerpadlo teplovodní mokroběžné závitové oběhové DN 25 výtlak do 4,0 m průtok 2,2 m3/h pro vytápění</t>
  </si>
  <si>
    <t>2138896430</t>
  </si>
  <si>
    <t>Poznámka k položce:_x000d_
referenční výrobek = ALPHA2 25-40_x000d_
Dodávka a montáž vč.zprovoznění_x000d_
Typ uvedeného zařízení je nutné považovat za referenční a vzhledem k tomu, že tuto položku nelze lépe obecně specifikovat, může být nahrazeno výrobkem s vlastnostmi obdobnými nebo lepšími.</t>
  </si>
  <si>
    <t>732421412.GRS</t>
  </si>
  <si>
    <t>D+M= Čerpadlo teplovodní mokroběžné závitové oběhové DN 25 výtlak do 6,0 m průtok 2,8 m3/h pro vytápění</t>
  </si>
  <si>
    <t>-247795679</t>
  </si>
  <si>
    <t>Poznámka k položce:_x000d_
referenční výrobek např.:ALPHA2 25-60_x000d_
Dodávka a montáž vč.zprovoznění_x000d_
Typ uvedeného zařízení je nutné považovat za referenční a vzhledem k tomu, že tuto položku nelze lépe obecně specifikovat, může být nahrazeno výrobkem s vlastnostmi obdobnými nebo lepšími.</t>
  </si>
  <si>
    <t>48491011R</t>
  </si>
  <si>
    <t>D+M= trojcestný přesný směšovač se servopohonem VRG 131/20, kv=4, DN 20-3/4"</t>
  </si>
  <si>
    <t>837933271</t>
  </si>
  <si>
    <t>732481521R1</t>
  </si>
  <si>
    <t>Dodávka a montáž měřiče tepla UT-VIKS D</t>
  </si>
  <si>
    <t>344810191</t>
  </si>
  <si>
    <t>Poznámka k položce:_x000d_
Qp= 6m3/hod., Qr= 0,06m3/hod., Qs= 12m3/hod., 130°C, PN 16, ve zpátečce_x000d_
Dodávka a montáž vč.zprovoznění_x000d_
Typ uvedeného zařízení je nutné považovat za referenční a vzhledem k tomu, že tuto položku nelze lépe obecně specifikovat, může být nahrazeno výrobkem s vlastnostmi obdobnými nebo lepšími.</t>
  </si>
  <si>
    <t>732481521R2</t>
  </si>
  <si>
    <t>Dodávka a montáž měřiče tepla VZT- VIKS FSE</t>
  </si>
  <si>
    <t>1551148961</t>
  </si>
  <si>
    <t>Poznámka k položce:_x000d_
Qp= 4m3/hod., Qr= 0,06m3/hod., Qs= 12m3/hod., 130°C, PN 16, ve zpátečce_x000d_
Dodávka a montáž vč.zprovoznění_x000d_
Typ uvedeného zařízení je nutné považovat za referenční a vzhledem k tomu, že tuto položku nelze lépe obecně specifikovat, může být nahrazeno výrobkem s vlastnostmi obdobnými nebo lepšími.</t>
  </si>
  <si>
    <t>733</t>
  </si>
  <si>
    <t>Ústřední vytápění - rozvodné potrubí</t>
  </si>
  <si>
    <t>733122226</t>
  </si>
  <si>
    <t>Potrubí z trubek ocelových hladkých spojovaných lisováním z uhlíkové oceli tenkostěnné vně pozinkované PN 16, T= +110°C Ø 35/1,5</t>
  </si>
  <si>
    <t>1270461660</t>
  </si>
  <si>
    <t>https://podminky.urs.cz/item/CS_URS_2023_01/733122226</t>
  </si>
  <si>
    <t>Poznámka k položce:_x000d_
včetně lisovaných fitinek - T kusů a šroubení (přechody na závit)</t>
  </si>
  <si>
    <t>733122227</t>
  </si>
  <si>
    <t>Potrubí z trubek ocelových hladkých spojovaných lisováním z uhlíkové oceli tenkostěnné vně pozinkované PN 16, T= +110°C Ø 42/1,5</t>
  </si>
  <si>
    <t>622827648</t>
  </si>
  <si>
    <t>https://podminky.urs.cz/item/CS_URS_2023_01/733122227</t>
  </si>
  <si>
    <t>733122228</t>
  </si>
  <si>
    <t>Potrubí z trubek ocelových hladkých spojovaných lisováním z uhlíkové oceli tenkostěnné vně pozinkované PN 16, T= +110°C Ø 54/1,5</t>
  </si>
  <si>
    <t>153964371</t>
  </si>
  <si>
    <t>https://podminky.urs.cz/item/CS_URS_2023_01/733122228</t>
  </si>
  <si>
    <t>733190217</t>
  </si>
  <si>
    <t>Zkoušky těsnosti potrubí, manžety prostupové z trubek ocelových zkoušky těsnosti potrubí (za provozu) z trubek ocelových hladkých Ø do 51/2,6</t>
  </si>
  <si>
    <t>51378085</t>
  </si>
  <si>
    <t>https://podminky.urs.cz/item/CS_URS_2023_01/733190217</t>
  </si>
  <si>
    <t>733190219</t>
  </si>
  <si>
    <t>Zkoušky těsnosti potrubí, manžety prostupové z trubek ocelových zkoušky těsnosti potrubí (za provozu) z trubek ocelových hladkých Ø přes 51/2,6 do 60,3/2,9</t>
  </si>
  <si>
    <t>1457490041</t>
  </si>
  <si>
    <t>https://podminky.urs.cz/item/CS_URS_2023_01/733190219</t>
  </si>
  <si>
    <t>733191113</t>
  </si>
  <si>
    <t>Zkoušky těsnosti potrubí, manžety prostupové z trubek ocelových manžety prostupové pro trubky DN přes 32 do 50</t>
  </si>
  <si>
    <t>-332524631</t>
  </si>
  <si>
    <t>https://podminky.urs.cz/item/CS_URS_2023_01/733191113</t>
  </si>
  <si>
    <t>733191114</t>
  </si>
  <si>
    <t>Zkoušky těsnosti potrubí, manžety prostupové z trubek ocelových manžety prostupové pro trubky DN přes 50 do 60</t>
  </si>
  <si>
    <t>1497373078</t>
  </si>
  <si>
    <t>https://podminky.urs.cz/item/CS_URS_2023_01/733191114</t>
  </si>
  <si>
    <t>733811242</t>
  </si>
  <si>
    <t>Ochrana potrubí termoizolačními trubicemi z pěnového polyetylenu PE přilepenými v příčných a podélných spojích, tloušťky izolace přes 13 do 20 mm, vnitřního průměru izolace DN přes 22 do 45 mm</t>
  </si>
  <si>
    <t>1664480268</t>
  </si>
  <si>
    <t>https://podminky.urs.cz/item/CS_URS_2023_01/733811242</t>
  </si>
  <si>
    <t>733811243</t>
  </si>
  <si>
    <t>Ochrana potrubí termoizolačními trubicemi z pěnového polyetylenu PE přilepenými v příčných a podélných spojích, tloušťky izolace přes 13 do 20 mm, vnitřního průměru izolace DN přes 45 do 63 mm</t>
  </si>
  <si>
    <t>-1929261821</t>
  </si>
  <si>
    <t>https://podminky.urs.cz/item/CS_URS_2023_01/733811243</t>
  </si>
  <si>
    <t>120</t>
  </si>
  <si>
    <t>998733102</t>
  </si>
  <si>
    <t>Přesun hmot pro rozvody potrubí stanovený z hmotnosti přesunovaného materiálu vodorovná dopravní vzdálenost do 50 m v objektech výšky přes 6 do 12 m</t>
  </si>
  <si>
    <t>-1540613061</t>
  </si>
  <si>
    <t>https://podminky.urs.cz/item/CS_URS_2023_01/998733102</t>
  </si>
  <si>
    <t>998733181</t>
  </si>
  <si>
    <t>Přesun hmot pro rozvody potrubí stanovený z hmotnosti přesunovaného materiálu Příplatek k cenám za přesun prováděný bez použití mechanizace pro jakoukoliv výšku objektu</t>
  </si>
  <si>
    <t>-1084359364</t>
  </si>
  <si>
    <t>https://podminky.urs.cz/item/CS_URS_2023_01/998733181</t>
  </si>
  <si>
    <t>734</t>
  </si>
  <si>
    <t>Ústřední vytápění - armatury</t>
  </si>
  <si>
    <t>734209103</t>
  </si>
  <si>
    <t>Montáž závitových armatur s 1 závitem G 1/2 (DN 15)</t>
  </si>
  <si>
    <t>-1044079245</t>
  </si>
  <si>
    <t>https://podminky.urs.cz/item/CS_URS_2023_01/734209103</t>
  </si>
  <si>
    <t>734209104</t>
  </si>
  <si>
    <t>Montáž závitových armatur s 1 závitem G 3/4 (DN 20)</t>
  </si>
  <si>
    <t>-516675877</t>
  </si>
  <si>
    <t>https://podminky.urs.cz/item/CS_URS_2023_01/734209104</t>
  </si>
  <si>
    <t>734209116</t>
  </si>
  <si>
    <t>Montáž závitových armatur se 2 závity G 5/4 (DN 32)</t>
  </si>
  <si>
    <t>1797239977</t>
  </si>
  <si>
    <t>https://podminky.urs.cz/item/CS_URS_2023_01/734209116</t>
  </si>
  <si>
    <t>4+1</t>
  </si>
  <si>
    <t>734209117</t>
  </si>
  <si>
    <t>Montáž závitových armatur se 2 závity G 6/4 (DN 40)</t>
  </si>
  <si>
    <t>935783275</t>
  </si>
  <si>
    <t>https://podminky.urs.cz/item/CS_URS_2023_01/734209117</t>
  </si>
  <si>
    <t>734209118</t>
  </si>
  <si>
    <t>Montáž závitových armatur se 2 závity G 2 (DN 50)</t>
  </si>
  <si>
    <t>-1037979606</t>
  </si>
  <si>
    <t>https://podminky.urs.cz/item/CS_URS_2023_01/734209118</t>
  </si>
  <si>
    <t>734242415</t>
  </si>
  <si>
    <t>Ventily zpětné závitové PN 16 do 110°C přímé G 5/4</t>
  </si>
  <si>
    <t>-375084441</t>
  </si>
  <si>
    <t>https://podminky.urs.cz/item/CS_URS_2023_01/734242415</t>
  </si>
  <si>
    <t>Poznámka k položce:_x000d_
zpětná klapka</t>
  </si>
  <si>
    <t>734242416</t>
  </si>
  <si>
    <t>Ventily zpětné závitové PN 16 do 110°C přímé G 6/4</t>
  </si>
  <si>
    <t>1198238079</t>
  </si>
  <si>
    <t>https://podminky.urs.cz/item/CS_URS_2023_01/734242416</t>
  </si>
  <si>
    <t>734242417</t>
  </si>
  <si>
    <t>Ventily zpětné závitové PN 16 do 110°C přímé G 2</t>
  </si>
  <si>
    <t>1340800249</t>
  </si>
  <si>
    <t>https://podminky.urs.cz/item/CS_URS_2023_01/734242417</t>
  </si>
  <si>
    <t>734291123</t>
  </si>
  <si>
    <t>Ostatní armatury kohouty plnicí a vypouštěcí PN 10 do 90°C G 1/2</t>
  </si>
  <si>
    <t>-1140021214</t>
  </si>
  <si>
    <t>https://podminky.urs.cz/item/CS_URS_2023_01/734291123</t>
  </si>
  <si>
    <t>734291247</t>
  </si>
  <si>
    <t>Ostatní armatury filtry závitové PN 16 do 130°C přímé s vnitřními závity G 2</t>
  </si>
  <si>
    <t>304732110</t>
  </si>
  <si>
    <t>https://podminky.urs.cz/item/CS_URS_2023_01/734291247</t>
  </si>
  <si>
    <t>734291951R</t>
  </si>
  <si>
    <t>Demontáž a zpětná montáž hlavice ručního a termostatického ovládání</t>
  </si>
  <si>
    <t>774698573</t>
  </si>
  <si>
    <t>Poznámka k položce:_x000d_
výměna stávajících termostatických hlavic za nové</t>
  </si>
  <si>
    <t>55128134</t>
  </si>
  <si>
    <t>hlava termostatická kapalinová pro radiátorové tělesa s integrovaným ventilem</t>
  </si>
  <si>
    <t>-36401970</t>
  </si>
  <si>
    <t>734292724</t>
  </si>
  <si>
    <t>Ostatní armatury kulové kohouty PN 42 do 185°C přímé vnitřní závit s vypouštěním G 3/4</t>
  </si>
  <si>
    <t>1390315989</t>
  </si>
  <si>
    <t>https://podminky.urs.cz/item/CS_URS_2023_01/734292724</t>
  </si>
  <si>
    <t>734292726</t>
  </si>
  <si>
    <t>Ostatní armatury kulové kohouty PN 42 do 185°C přímé vnitřní závit s vypouštěním G 5/4</t>
  </si>
  <si>
    <t>844570120</t>
  </si>
  <si>
    <t>https://podminky.urs.cz/item/CS_URS_2023_01/734292726</t>
  </si>
  <si>
    <t>734292727</t>
  </si>
  <si>
    <t>Ostatní armatury kulové kohouty PN 42 do 185°C přímé vnitřní závit s vypouštěním G 6/4</t>
  </si>
  <si>
    <t>1791016577</t>
  </si>
  <si>
    <t>https://podminky.urs.cz/item/CS_URS_2023_01/734292727</t>
  </si>
  <si>
    <t>734292728</t>
  </si>
  <si>
    <t>Ostatní armatury kulové kohouty PN 42 do 185°C přímé vnitřní závit s vypouštěním G 2</t>
  </si>
  <si>
    <t>-1640797328</t>
  </si>
  <si>
    <t>https://podminky.urs.cz/item/CS_URS_2023_01/734292728</t>
  </si>
  <si>
    <t>734411128</t>
  </si>
  <si>
    <t>Teploměry technické s pevným stonkem a jímkou zadní připojení (axiální) průměr 100 mm délka stonku 150 mm</t>
  </si>
  <si>
    <t>-2018649250</t>
  </si>
  <si>
    <t>https://podminky.urs.cz/item/CS_URS_2023_01/734411128</t>
  </si>
  <si>
    <t>Poznámka k položce:_x000d_
pro teplotu 0-120°C</t>
  </si>
  <si>
    <t>734419111</t>
  </si>
  <si>
    <t>Teploměry technické montáž teploměrů s ochranným pouzdrem nebo s pevným stonkem a jímkou</t>
  </si>
  <si>
    <t>767957272</t>
  </si>
  <si>
    <t>https://podminky.urs.cz/item/CS_URS_2023_01/734419111</t>
  </si>
  <si>
    <t>734421101R</t>
  </si>
  <si>
    <t>Manometr D100, 0 - 100 kPa</t>
  </si>
  <si>
    <t>1437403627</t>
  </si>
  <si>
    <t>998734102</t>
  </si>
  <si>
    <t>Přesun hmot pro armatury stanovený z hmotnosti přesunovaného materiálu vodorovná dopravní vzdálenost do 50 m v objektech výšky přes 6 do 12 m</t>
  </si>
  <si>
    <t>-1830354418</t>
  </si>
  <si>
    <t>https://podminky.urs.cz/item/CS_URS_2023_01/998734102</t>
  </si>
  <si>
    <t>998734181</t>
  </si>
  <si>
    <t>Přesun hmot pro armatury stanovený z hmotnosti přesunovaného materiálu Příplatek k cenám za přesun prováděný bez použití mechanizace pro jakoukoliv výšku objektu</t>
  </si>
  <si>
    <t>-321543735</t>
  </si>
  <si>
    <t>https://podminky.urs.cz/item/CS_URS_2023_01/998734181</t>
  </si>
  <si>
    <t>SO 06 - Technické plyny</t>
  </si>
  <si>
    <t xml:space="preserve">    723 - Zdravotechnika - vnitřní plynovod</t>
  </si>
  <si>
    <t xml:space="preserve">    58-M - Revize vyhrazených technických zařízení</t>
  </si>
  <si>
    <t>723</t>
  </si>
  <si>
    <t>Zdravotechnika - vnitřní plynovod</t>
  </si>
  <si>
    <t>723150421R</t>
  </si>
  <si>
    <t>Potrubí z ocelových trubek hladkých z ušlechtilé oceli (nerez= korozivzdorná austenitická ocel tř.:17240) spojovaných svařováním Ø 15*1,5</t>
  </si>
  <si>
    <t>266912386</t>
  </si>
  <si>
    <t>723150422R</t>
  </si>
  <si>
    <t>Potrubí z ocelových trubek hladkých z ušlechtilé oceli (nerez= korozivzdorná austenitická ocel tř.: 17240) spojovaných svařováním Ø 8/1</t>
  </si>
  <si>
    <t>1718694866</t>
  </si>
  <si>
    <t>154</t>
  </si>
  <si>
    <t>723231111R01</t>
  </si>
  <si>
    <t>Sada šroubení (svěrných se 2 prstenci)- závitová připojení, T-kusy, kolena, redukce, spojky</t>
  </si>
  <si>
    <t>1173091177</t>
  </si>
  <si>
    <t>723231111R02</t>
  </si>
  <si>
    <t>Sada uchycení potrubí na stěnu</t>
  </si>
  <si>
    <t>389915879</t>
  </si>
  <si>
    <t>723231111R03</t>
  </si>
  <si>
    <t>Instalace redukčních stanic v rozsahu dle PD technických plynů</t>
  </si>
  <si>
    <t>-1318962214</t>
  </si>
  <si>
    <t>998723103</t>
  </si>
  <si>
    <t>Přesun hmot pro vnitřní plynovod stanovený z hmotnosti přesunovaného materiálu vodorovná dopravní vzdálenost do 50 m v objektech výšky přes 12 do 24 m</t>
  </si>
  <si>
    <t>-847248718</t>
  </si>
  <si>
    <t>https://podminky.urs.cz/item/CS_URS_2023_01/998723103</t>
  </si>
  <si>
    <t>998723181</t>
  </si>
  <si>
    <t>Přesun hmot pro vnitřní plynovod stanovený z hmotnosti přesunovaného materiálu Příplatek k ceně za přesun prováděný bez použití mechanizace pro jakoukoliv výšku objektu</t>
  </si>
  <si>
    <t>943082253</t>
  </si>
  <si>
    <t>https://podminky.urs.cz/item/CS_URS_2023_01/998723181</t>
  </si>
  <si>
    <t>58-M</t>
  </si>
  <si>
    <t>Revize vyhrazených technických zařízení</t>
  </si>
  <si>
    <t>580505001R01</t>
  </si>
  <si>
    <t>RP1- redukční panel tlakové stanice vodíku, pro 1*1 láhev, 200/10bar, s odtlakovacím ventilkem, pojistným ventilem 10bar a výstupním uzávěrem + kovová hadice 1m pro připojení lahve</t>
  </si>
  <si>
    <t>sestava</t>
  </si>
  <si>
    <t>-1537609045</t>
  </si>
  <si>
    <t>Poznámka k položce:_x000d_
Dodávka, montáž a zprovoznění celé sestavy redukčního panelu_x000d_
_x000d_
Typ uvedeného zařízení je nutné považovat za referenční a vzhledem k tomu, že tuto položku nelze lépe obecně specifikovat, může být nahrazeno výrobkem s vlastnostmi obdobnými nebo lepšími.</t>
  </si>
  <si>
    <t>580505001R02</t>
  </si>
  <si>
    <t>RP2+RP3+RP4- redukční panel tlakové stanice (inert), pro 1*1 láhev, 200/10bar, s odtlakovacím ventilkem, pojistným ventilem 10bar a výstupním uzávěrem + kovová hadice 1m pro připojení lahve (dle druhu plynu)</t>
  </si>
  <si>
    <t>1696843259</t>
  </si>
  <si>
    <t>580505001R03</t>
  </si>
  <si>
    <t>RP5 - až - RP21- koncové odběrové panely s uzavíracím ventilem a redukčním ventilem 30*6bar vč.tlakoměru, nástěnné provedení, dle druhu plynu, s výstupem pro kapiláru 1/8"</t>
  </si>
  <si>
    <t>-773136360</t>
  </si>
  <si>
    <t>Poznámka k položce:_x000d_
Dodávka, montáž a zprovoznění celé sestavy odběrového panelu dle PD_x000d_
_x000d_
Typ uvedeného zařízení je nutné považovat za referenční a vzhledem k tomu, že tuto položku nelze lépe obecně specifikovat, může být nahrazeno výrobkem s vlastnostmi obdobnými nebo lepšími.</t>
  </si>
  <si>
    <t>HZS1302</t>
  </si>
  <si>
    <t>Hodinové zúčtovací sazby profesí HSV provádění konstrukcí zedník specialista</t>
  </si>
  <si>
    <t>-1058176241</t>
  </si>
  <si>
    <t>https://podminky.urs.cz/item/CS_URS_2023_01/HZS1302</t>
  </si>
  <si>
    <t>Hodinové zúčtovací sazby profesí PSV provádění stavebních instalací instalatér / plynař odborný</t>
  </si>
  <si>
    <t>-305825846</t>
  </si>
  <si>
    <t>Zkoušky a výchozí revize tlakových stanic a potrubních rozvodů technických plynů vč.uvedení do provozu, zaškolení obsluhy</t>
  </si>
  <si>
    <t>-1963588140</t>
  </si>
  <si>
    <t>SO 07 - Mobiliář</t>
  </si>
  <si>
    <t>SO 07.1 - Místnost č.1.09a</t>
  </si>
  <si>
    <t>D1 - Místnost č.1.09a</t>
  </si>
  <si>
    <t>Poz.1a</t>
  </si>
  <si>
    <t>4. stůl rohový, bez pracovní desky, Konstrukce H (montovaná), pro práci v sedě</t>
  </si>
  <si>
    <t>658045180</t>
  </si>
  <si>
    <t>Poznámka k položce:_x000d_
Dodávka dle specifikace v PD a montáž vč.přesunů</t>
  </si>
  <si>
    <t>Poz.1b</t>
  </si>
  <si>
    <t>10. deska pracovní, postforming, rozměr 1500/600/28mm</t>
  </si>
  <si>
    <t>1659864536</t>
  </si>
  <si>
    <t>Poznámka k položce:_x000d_
Dodávka dle specifikace PD, montáž vč.přesunů</t>
  </si>
  <si>
    <t>2+2</t>
  </si>
  <si>
    <t>Poz.2</t>
  </si>
  <si>
    <t>12.Skříň laboratorní dveřová na nožičkách, horní dveře prosklenné bez zámku (dvě police), spodní dveře plné bez zámku (jedna police), čtyřdvéřová o rozměru 900/450/1960mm</t>
  </si>
  <si>
    <t>984827019</t>
  </si>
  <si>
    <t>Poznámka k položce:_x000d_
dodávka a montáž vč.přesunů</t>
  </si>
  <si>
    <t>Poz.3</t>
  </si>
  <si>
    <t>2127385078</t>
  </si>
  <si>
    <t>Poz.4</t>
  </si>
  <si>
    <t>14.židle kancelářská kolečková, synchro, černý sedák, opěrák síť, PP područky, bez podhl., univerz.kolečka , židle o rozměru 520/640/1050mm</t>
  </si>
  <si>
    <t>-1255063182</t>
  </si>
  <si>
    <t>SO 07.2 - Místnost č.1.09b</t>
  </si>
  <si>
    <t>D1 - Místnost č.1.09b</t>
  </si>
  <si>
    <t>Poz.10a</t>
  </si>
  <si>
    <t>4. Stůl- konstrukce H (montovaná), pro práci ve stoje, bez pracovní desky o rozměru 1200/695/870mm</t>
  </si>
  <si>
    <t>1227573632</t>
  </si>
  <si>
    <t>Poz.10b</t>
  </si>
  <si>
    <t>9. Deska pracovní, laminát vysokotlaký, 1220/750/35mm, tl. 30mm + hrana, tl.35mm</t>
  </si>
  <si>
    <t>-460079358</t>
  </si>
  <si>
    <t>5.stůl o rozměru 1800/945/770mm, bez pracovní desky, Konstrukce H (svařovaná), pro práci ve stoje</t>
  </si>
  <si>
    <t>2023958215</t>
  </si>
  <si>
    <t>9. 9. Deska pracovní, laminát vysokotlaký, 1800/750/35mm, tl. 30mm + hrana, tl.35mm</t>
  </si>
  <si>
    <t>488451023</t>
  </si>
  <si>
    <t>Poz.2a</t>
  </si>
  <si>
    <t>6.stůl o rozměru 1765/945/770mm, bez pracovní desky, Konstrukce H (svařovaná) s kolečky \)2 s brzdou), pro práci ve stoje, bez pracovní desky</t>
  </si>
  <si>
    <t>-1509511223</t>
  </si>
  <si>
    <t>Poz.2b</t>
  </si>
  <si>
    <t>9. deska pracovní , laminát vysokotlaký, tl.30mm+ hrana , tl. 35mm</t>
  </si>
  <si>
    <t>-761050242</t>
  </si>
  <si>
    <t>Poz.21a</t>
  </si>
  <si>
    <t>21. Rameno odsávací včetně připojovacího adaptéru, dílky 2400mm, chemické</t>
  </si>
  <si>
    <t>-1586866891</t>
  </si>
  <si>
    <t>Poz.21b</t>
  </si>
  <si>
    <t>21. Rameno chemické- konzola s prodlužovacím dílem</t>
  </si>
  <si>
    <t>-157595230</t>
  </si>
  <si>
    <t>Poz.21c</t>
  </si>
  <si>
    <t>21. Rameno chemické-Dymník kovový, bílý lak, šířka 280mm</t>
  </si>
  <si>
    <t>664378855</t>
  </si>
  <si>
    <t>Poz.21d</t>
  </si>
  <si>
    <t>21. Rameno chemické- flexibilní hadice pro laboratorní použití, průměr 101mm, pro propojení stolní digestoře, odtahového dílu...s vyústěním vzduchotechniky, rozměr 100/101</t>
  </si>
  <si>
    <t>-286573234</t>
  </si>
  <si>
    <t>Poz.3a</t>
  </si>
  <si>
    <t>4.Stůl- konstrukce H (montovaná) o rozměru 1200/645/770mm, pro práci ve stoje, bez pracovní desky</t>
  </si>
  <si>
    <t>1985731923</t>
  </si>
  <si>
    <t>Poz.3b</t>
  </si>
  <si>
    <t>9.deska pracovní, laminát vysokotlaký, tl.30mm+ hrana, tl.35mm o rozměru 1200/700/35mm</t>
  </si>
  <si>
    <t>-1435934203</t>
  </si>
  <si>
    <t>Poz.4a</t>
  </si>
  <si>
    <t>-51039054</t>
  </si>
  <si>
    <t>Poz.4b</t>
  </si>
  <si>
    <t>828302254</t>
  </si>
  <si>
    <t>Poz.5a</t>
  </si>
  <si>
    <t>-1065299944</t>
  </si>
  <si>
    <t>Poz.5b</t>
  </si>
  <si>
    <t>9.deska pracovní, laminát vysokotlaký, tl.30mm+ hrana, tl.35mm o rozměru 1220/700/35mm</t>
  </si>
  <si>
    <t>105128268</t>
  </si>
  <si>
    <t>Poz.6a</t>
  </si>
  <si>
    <t>22a -digestoř- plechová, výška pracovní deska 900mm, 4*230V/IP 44(2 vnitřní), LED světlo, příprava pro ovládací jednotku, dvě okna manuálně vertikálně posuvná- spodní i horizontálně posuvné, bezpečnostní sklo</t>
  </si>
  <si>
    <t>-1939565609</t>
  </si>
  <si>
    <t>Poz.6b</t>
  </si>
  <si>
    <t>22b -instalace pro digestoře- určen pro manuál.posun okna, s bezpečnostním ALARMEM (nedostatečného průtoku vzduchu)</t>
  </si>
  <si>
    <t>-823011072</t>
  </si>
  <si>
    <t>Poz.6c</t>
  </si>
  <si>
    <t>22c -deska pracovní digestoře 2100, dlažba keramická kyselinovzdorná, tl.30mm+ polypropylenová vanička (vpravo)</t>
  </si>
  <si>
    <t>-1831498214</t>
  </si>
  <si>
    <t>Poz.6d</t>
  </si>
  <si>
    <t>23- instalace pro digestoř, studená voda, olivka 100mm</t>
  </si>
  <si>
    <t>127913030</t>
  </si>
  <si>
    <t>Poz.26a</t>
  </si>
  <si>
    <t>Skříň bezpečnostní na hořlaviny, nízká, typ 90, 1 výjezd, komínek pr.50mm, hmotnost 193kg, o rozměru 1102/574/600mm</t>
  </si>
  <si>
    <t>977806925</t>
  </si>
  <si>
    <t>Poz.26b</t>
  </si>
  <si>
    <t>Sokl pro skříně bezpečnostní šířky 1100mm, o rozměru 1097/60/30mm</t>
  </si>
  <si>
    <t>-2145107055</t>
  </si>
  <si>
    <t>Poz.28a</t>
  </si>
  <si>
    <t>Skříň bezpečnostní na hořlaviny, nízká, typ 90, 1 výjezd, komínek pr.50mm, hmotnost 123,3kg, o rozměru 593/574/600mm</t>
  </si>
  <si>
    <t>1477904608</t>
  </si>
  <si>
    <t>Poz.28b</t>
  </si>
  <si>
    <t>-467430027</t>
  </si>
  <si>
    <t>Poz.26</t>
  </si>
  <si>
    <t>Zakrytí volného prostoru kolem podskříněk, plech tl.1,0mm, rozměry podle doměření po osazení skříní</t>
  </si>
  <si>
    <t>1306104380</t>
  </si>
  <si>
    <t>Poz.22</t>
  </si>
  <si>
    <t>Flexibilní hadice pro laboratorní použití, průměr 250mm- pro propojení digestoře, odathového dílu ,...s vyústěním vzduchotechniky, rozměr 100/250mm</t>
  </si>
  <si>
    <t>789820839</t>
  </si>
  <si>
    <t>Poz.26.1</t>
  </si>
  <si>
    <t>Flexibilní hadice pro laboratorní použití, průměr 51mm- pro propojení skříňky pod digestoří, bezpečnostní skříně,...s vyústěním vzduchotechniky, o rozměru 1000/51mm</t>
  </si>
  <si>
    <t>1127522772</t>
  </si>
  <si>
    <t>Poz.8a</t>
  </si>
  <si>
    <t>25a. Skříň bezpečnostní na tlakové lahve, typ 90, dvoudvéřová, na uložení 4 tlakových lahví se standardním vnitřním vybavením, hmotost 628kg, o rozměru 1198/615/2050mm</t>
  </si>
  <si>
    <t>1615332073</t>
  </si>
  <si>
    <t>Poz.8b</t>
  </si>
  <si>
    <t>598359996</t>
  </si>
  <si>
    <t>Poz.9a</t>
  </si>
  <si>
    <t>-1046950043</t>
  </si>
  <si>
    <t>Poz.9b</t>
  </si>
  <si>
    <t>9. Deska pracovní, laminát vysokotlaký, o rozměru 1220/750/35mm, tl. 30mm + hrana, tl.35mm</t>
  </si>
  <si>
    <t>1050907090</t>
  </si>
  <si>
    <t>SO 07.3 - Místnost č.1.09c</t>
  </si>
  <si>
    <t>D1 - Místnost č.1.09c</t>
  </si>
  <si>
    <t>22a-DIGESTOŘ- plechová, výška pracovní deska 900mm, 4*230V/IP 44(2 vnitřní), LED světlo, příprava pro ovládací jednotku, dvě okna manuálně vertikálně posuvná- spodní i horizontálně posuvné, bezpečnostní sklo, o rozměru 2100/900/2500mm</t>
  </si>
  <si>
    <t>2101485736</t>
  </si>
  <si>
    <t>22b-Instalace pro digestoře- určen pro manuál.posun okna, s bezpečnostním ALARMEM (nedostatečného průtoku vzduchu)</t>
  </si>
  <si>
    <t>512712275</t>
  </si>
  <si>
    <t>Poz.1c</t>
  </si>
  <si>
    <t>22c-Deska pracovní digestoře 2100, dlažba keramická kyselinovzdorná, tl.30mm+ polypropylenová vanička (vpravo)</t>
  </si>
  <si>
    <t>1103161210</t>
  </si>
  <si>
    <t>Poz.1d</t>
  </si>
  <si>
    <t>41303323</t>
  </si>
  <si>
    <t>Poz.1e</t>
  </si>
  <si>
    <t>24- instalace pro digestoř, dusík, olivka 75mm</t>
  </si>
  <si>
    <t>1164454446</t>
  </si>
  <si>
    <t>Poz.1f</t>
  </si>
  <si>
    <t>26- Skříň bezpečnostní na hořlaviny, nízká, typ 90, 1 výjezd, komínek pr.50mm, hmotnost 193kg, o rozměru 1102/574/600mm</t>
  </si>
  <si>
    <t>676680574</t>
  </si>
  <si>
    <t>Poz.1g</t>
  </si>
  <si>
    <t>26-Sokl pro skříně bezpečnostní šířky 1100mm, o rozměru 1097/60/30mm</t>
  </si>
  <si>
    <t>-1014091242</t>
  </si>
  <si>
    <t>Poz.1h</t>
  </si>
  <si>
    <t>27- Skříň bezpečnostní na hořlaviny, nízká, typ 90, 1 výjezd, komínek pr.50mm, hmotnost 123,3kg, o rozměru 593/574/600mm</t>
  </si>
  <si>
    <t>-992860017</t>
  </si>
  <si>
    <t>Poz.1i</t>
  </si>
  <si>
    <t>27- Sokl pro skříně bezpečnostní šířky 590mm. rozměr 587/60/30</t>
  </si>
  <si>
    <t>-373472950</t>
  </si>
  <si>
    <t>Poz.1j</t>
  </si>
  <si>
    <t>-1334351810</t>
  </si>
  <si>
    <t>Poz.1k</t>
  </si>
  <si>
    <t>22-Flexibilní hadice pro laboratorní použití, průměr 250mm- pro propojení digestoře, odathového dílu ,...s vyústěním vzduchotechniky, o rozměru 1000/250mm</t>
  </si>
  <si>
    <t>1234545845</t>
  </si>
  <si>
    <t>Poz.1l</t>
  </si>
  <si>
    <t>26-Flexibilní hadice pro laboratorní použití, průměr 51mm- pro propojení skříňky pod digestoří, bezpečnostní skříně,...s vyústěním vzduchotechniky, rozměr 1000/51</t>
  </si>
  <si>
    <t>-1915258940</t>
  </si>
  <si>
    <t>6.stůl o rozměru 1765/945/770mm, bez pracovní desky, Konstrukce H (svařovaná) s kolečky (2 s brzdou), pro práci ve stoje, bez pracovní desky</t>
  </si>
  <si>
    <t>-1230429202</t>
  </si>
  <si>
    <t>9.deska pracovní, laminát vysokotlaký, tl.30mm+ hrana, tl.35mm o rozměru 1800/1000/35mm</t>
  </si>
  <si>
    <t>1796005279</t>
  </si>
  <si>
    <t>6.Stůl- konstrukce H (svařovaná) o rozměru 1465/945/770mm, s kolečky (2 s brzdou), pro práci ve stoje, bez pracovní desky</t>
  </si>
  <si>
    <t>47341141</t>
  </si>
  <si>
    <t>9.deska pracovní, laminát vysokotlaký, tl.30mm+ hrana, tl.35mm o rozměru 1500/1000/35mm</t>
  </si>
  <si>
    <t>2049679575</t>
  </si>
  <si>
    <t>Poz.4a.1</t>
  </si>
  <si>
    <t>4.Stůl- konstrukce H (svařovaná) o rozměru 800/700/770mm, pro práci ve stoje, bez pracovní desky</t>
  </si>
  <si>
    <t>-299909980</t>
  </si>
  <si>
    <t>Poz.4a.2</t>
  </si>
  <si>
    <t>9.deska pracovní, laminát vysokotlaký, tl.30mm+ hrana, tl.35mm o rozměru 800/700/35mm</t>
  </si>
  <si>
    <t>1134516765</t>
  </si>
  <si>
    <t>Poz.4b.1</t>
  </si>
  <si>
    <t>-1909285487</t>
  </si>
  <si>
    <t>Poz.4b.2</t>
  </si>
  <si>
    <t>-314075905</t>
  </si>
  <si>
    <t>Poz.4c.1</t>
  </si>
  <si>
    <t>608991955</t>
  </si>
  <si>
    <t>Poz.4c.2</t>
  </si>
  <si>
    <t>691398676</t>
  </si>
  <si>
    <t>4.Stůl- konstrukce H (svařovaná) o rozměru 1800/845/770mm, pro práci ve stoje, bez pracovní desky</t>
  </si>
  <si>
    <t>-2071659255</t>
  </si>
  <si>
    <t>9.deska pracovní, laminát vysokotlaký, tl.30mm+ hrana, tl.35mm o rozměru 1800/900/35mm</t>
  </si>
  <si>
    <t>1394096816</t>
  </si>
  <si>
    <t>4.Stůl- konstrukce H (svařovaná) o rozměru 1800/945/770mm, pro práci ve stoje, bez pracovní desky</t>
  </si>
  <si>
    <t>-1404270952</t>
  </si>
  <si>
    <t>-460125046</t>
  </si>
  <si>
    <t>Poznámka k položce:_x000d_
Dodávka + montáž vč.přesunu</t>
  </si>
  <si>
    <t>Poz.8-9c</t>
  </si>
  <si>
    <t>18- stěna mediová z lamina, o rozměru 1000/200/1100mm</t>
  </si>
  <si>
    <t>1518673896</t>
  </si>
  <si>
    <t>1,2</t>
  </si>
  <si>
    <t>Poz.8-9d</t>
  </si>
  <si>
    <t>17- armatury laboratorní nástěnné, 1*230V</t>
  </si>
  <si>
    <t>-1173168931</t>
  </si>
  <si>
    <t>Poz.8-9a</t>
  </si>
  <si>
    <t>4. sestava stolů- konstrukce H (montovaná), pro práci ve stoje, bez pracovní desky o rozměru 1200/945/870mm</t>
  </si>
  <si>
    <t>-642769333</t>
  </si>
  <si>
    <t>Poz.8-9b</t>
  </si>
  <si>
    <t>9. Deska pracovní, laminát vysokotlaký, o rozměru 1200/1000/35mm, tl. 30mm + hrana, tl.35mm</t>
  </si>
  <si>
    <t>-1804969835</t>
  </si>
  <si>
    <t>SO 07.4 - Místnost č.1.09d</t>
  </si>
  <si>
    <t>D1 - Místnost č.1.09d</t>
  </si>
  <si>
    <t>Poz.1</t>
  </si>
  <si>
    <t>12. skříň laboratorní dveřová na nožkách, horní police prosklenné bez zámku (dvě police), spodní plné bez zámku (jedna police), čtyřdveřová, rozměr 900/450/1960mm</t>
  </si>
  <si>
    <t>1640487462</t>
  </si>
  <si>
    <t>1097901721</t>
  </si>
  <si>
    <t>4.Stůl rohový- konstrukce H (montovaná), pro práci v sedě, bez pracovní desky o rozměru 1500/545/720mm</t>
  </si>
  <si>
    <t>-1338856700</t>
  </si>
  <si>
    <t>10.Stůl rohový- deska pracovní , postforming, tl.28mm o rozměru 1500/600/28mm</t>
  </si>
  <si>
    <t>-17395491</t>
  </si>
  <si>
    <t>774282176</t>
  </si>
  <si>
    <t>SO 07.5 - Místnost č.1.10</t>
  </si>
  <si>
    <t>D1 - Místnost č.1.10</t>
  </si>
  <si>
    <t>4.Stůl- konstrukce H (svařovaná), pro práci ve stoje, bez pracovní desky, o rozměru 900/845/870mm</t>
  </si>
  <si>
    <t>1976952057</t>
  </si>
  <si>
    <t>-1095266467</t>
  </si>
  <si>
    <t>Poz.9</t>
  </si>
  <si>
    <t>9.deska pracovní-sestava, laminát vysokotlaký, tl.30mm+ hrana, tl.35mm o rozměru 1800/900/35mm + druhá část o rozměru 1000/900/35mm</t>
  </si>
  <si>
    <t>1384356262</t>
  </si>
  <si>
    <t>SO 07.6 - Místnost č.1.11</t>
  </si>
  <si>
    <t>D1 - Místnost č.1.11</t>
  </si>
  <si>
    <t>22a-DIGESTOŘ- plechová, výška pracovní deska 900mm, 4*230V/IP 44(2 vnitřní), LED světlo, příprava pro ovládací jednotku, dvě okna manuálně vertikálně posuvná- spodní i horizontálně posuvné, bezpečnostní sklo, o rozměru 1200/900/2500mm</t>
  </si>
  <si>
    <t>-1095804831</t>
  </si>
  <si>
    <t>-942753460</t>
  </si>
  <si>
    <t>22c-Deska pracovní digestoře 1200, dlažba keramická kyselinovzdorná, tl.30mm+ polypropylenová vanička (vpravo) o rozměru 1200/900</t>
  </si>
  <si>
    <t>-894915112</t>
  </si>
  <si>
    <t>2008871141</t>
  </si>
  <si>
    <t>769699939</t>
  </si>
  <si>
    <t>28- Skříň bezpečnostní na hořlaviny, nízká, typ 90, 1 výjezd, hloubka 50cm, komínek pr.50mm, hmotnost 148kg, o rozměru 893/502/600mm</t>
  </si>
  <si>
    <t>-2105057247</t>
  </si>
  <si>
    <t>28- Sokl pro skříně bezpečnostní šířky 890mm, o rozměru 887/60/30mm</t>
  </si>
  <si>
    <t>-157405250</t>
  </si>
  <si>
    <t>833879307</t>
  </si>
  <si>
    <t>22-Flexibilní hadice pro laboratorní použití, průměr 250mm- pro propojení digestoře, odtahového dílu ,...s vyústěním vzduchotechniky, o rozměru 1000/250mm</t>
  </si>
  <si>
    <t>-124256321</t>
  </si>
  <si>
    <t>28-Flexibilní hadice pro laboratorní použití, průměr 51mm- pro propojení skříňky pod digestoří, bezpečnostní skříně,...s vyústěním vzduchotechniky, rozměr 1000/51</t>
  </si>
  <si>
    <t>1248192129</t>
  </si>
  <si>
    <t>-1982395212</t>
  </si>
  <si>
    <t>Poznámka k položce:_x000d_
dodávka + montáž vč.přesunu</t>
  </si>
  <si>
    <t>2086761728</t>
  </si>
  <si>
    <t>Poz.2c</t>
  </si>
  <si>
    <t>2106472961</t>
  </si>
  <si>
    <t>Poz.2d</t>
  </si>
  <si>
    <t>1281486262</t>
  </si>
  <si>
    <t>Poz.2e</t>
  </si>
  <si>
    <t>-1709042478</t>
  </si>
  <si>
    <t>Poz.2f</t>
  </si>
  <si>
    <t>-801798584</t>
  </si>
  <si>
    <t>Poz.2g</t>
  </si>
  <si>
    <t>-1884183426</t>
  </si>
  <si>
    <t>Poz.2h</t>
  </si>
  <si>
    <t>-192031795</t>
  </si>
  <si>
    <t>Poz.2i</t>
  </si>
  <si>
    <t>455869305</t>
  </si>
  <si>
    <t>Poz.2j</t>
  </si>
  <si>
    <t>-2108108562</t>
  </si>
  <si>
    <t>1737938394</t>
  </si>
  <si>
    <t>-764641606</t>
  </si>
  <si>
    <t>Poz.3c</t>
  </si>
  <si>
    <t>312572472</t>
  </si>
  <si>
    <t>Poz.3d</t>
  </si>
  <si>
    <t>1962285990</t>
  </si>
  <si>
    <t>Poz.3e</t>
  </si>
  <si>
    <t>-2005408289</t>
  </si>
  <si>
    <t>Poz.3f</t>
  </si>
  <si>
    <t>181818696</t>
  </si>
  <si>
    <t>Poz.3g</t>
  </si>
  <si>
    <t>-563838516</t>
  </si>
  <si>
    <t>Poz.3h</t>
  </si>
  <si>
    <t>669191394</t>
  </si>
  <si>
    <t>Poz.3i</t>
  </si>
  <si>
    <t>170680551</t>
  </si>
  <si>
    <t>Poz.3j</t>
  </si>
  <si>
    <t>778989397</t>
  </si>
  <si>
    <t>4.Stůl- konstrukce H (svařovaná) o rozměru 900/695/870mm, pro práci ve stoje, bez pracovní desky</t>
  </si>
  <si>
    <t>-63309051</t>
  </si>
  <si>
    <t>3. doměr rovný o rozměru 18/150/770mm</t>
  </si>
  <si>
    <t>-1177363356</t>
  </si>
  <si>
    <t>Poz.4c</t>
  </si>
  <si>
    <t>1. Skříňka laboratorní výlevková dveřová na nožičkách s podpěrou pod výlevku, pro práci ve stoje, dveře bez zámku (bez police), jednodveřová) o rozměru 600/570/870mm,</t>
  </si>
  <si>
    <t>445710874</t>
  </si>
  <si>
    <t>Poz.4d</t>
  </si>
  <si>
    <t>9.deska pracovní, laminát vysokotlaký, tl.30mm+ hrana, tl.35mm o rozměru 1000/700/35mm</t>
  </si>
  <si>
    <t>-425938072</t>
  </si>
  <si>
    <t>Poz.4e</t>
  </si>
  <si>
    <t>19. výlevka kameninová + přepad pro zabudování do pracovní desky, vnitř.rozměr 380*380*250mm, bílá</t>
  </si>
  <si>
    <t>72060914</t>
  </si>
  <si>
    <t>Poz.4f</t>
  </si>
  <si>
    <t>16.Armatura laboratorní stojánková- směšovací , voda , s klinickou pákou, vysoká , G3/4" o rozměru 0/250/300mm</t>
  </si>
  <si>
    <t>1866604187</t>
  </si>
  <si>
    <t>Rameno chemické- 21a- rameno odsávací vč.připojovacího adaptéru, délka 2400mm, DN 100mm, chemické</t>
  </si>
  <si>
    <t>1545691384</t>
  </si>
  <si>
    <t>Rameno chemické - 21b- Konzola s prodlužovacím dílem 500mm</t>
  </si>
  <si>
    <t>1362149359</t>
  </si>
  <si>
    <t>Poz.5d</t>
  </si>
  <si>
    <t>Rameno chemické - 21c- Dymník kovový, bílý lak. rozměr 280mm</t>
  </si>
  <si>
    <t>500575403</t>
  </si>
  <si>
    <t>Poz.5e</t>
  </si>
  <si>
    <t>Rameno chemické - 21d- Flexibilní hadice pro laboratorní použití, délky 1000mm, DN 101mm, pro propojení stolní digestoře, odtahového dílu,...s vyústěním vzduchotechniky</t>
  </si>
  <si>
    <t>-1864790701</t>
  </si>
  <si>
    <t>SO 07.7 - Místnost č.1.12</t>
  </si>
  <si>
    <t>D1 - Místnost č.1.12</t>
  </si>
  <si>
    <t>4. Stůl- konstrukce H (svařovaná), pro práci ve stoje, bez pracovní desky o rozměru 1000/545/870mm</t>
  </si>
  <si>
    <t>-841635816</t>
  </si>
  <si>
    <t>10. Deska pracovní, postforming, 1000/600/28mm,</t>
  </si>
  <si>
    <t>-331938778</t>
  </si>
  <si>
    <t>4.Stůl- konstrukce H (svařovaná) o rozměru 900/570/870mm, pro práci ve stoje, bez pracovní desky</t>
  </si>
  <si>
    <t>2104347672</t>
  </si>
  <si>
    <t>-1043138496</t>
  </si>
  <si>
    <t>1. Skříňka laboratorní výlevková dveřová na nožičkách s podpěrou pod výlevku, pro práci ve stoje, dveře bez zámku (bez police), jednodveřová) o rozměru 900/570/870mm,</t>
  </si>
  <si>
    <t>129255070</t>
  </si>
  <si>
    <t>8.deska pracovní, laminát vysokotlaký, tl.30mm+ hrana, tl.35mm o rozměru 1000/700/35mm</t>
  </si>
  <si>
    <t>-2009785333</t>
  </si>
  <si>
    <t>20. výlevka kameninová + přepad pro zabudování do pracovní desky, vnitř.rozměr 680*380*250mm, bílá, venk.rozměr 745/445/265mm</t>
  </si>
  <si>
    <t>40686724</t>
  </si>
  <si>
    <t>-1298876376</t>
  </si>
  <si>
    <t>SO 07.8 - Místnost č.1.13</t>
  </si>
  <si>
    <t>D1 - Místnost č.1.13</t>
  </si>
  <si>
    <t>22a-DIGESTOŘ- plechová, výška pracovní deska 900mm, 4*230V/IP 44(2 vnitřní), LED světlo, příprava pro ovládací jednotku, dvě okna manuálně vertikálně posuvná- spodní i horizontálně posuvné, bezpečnostní sklo, o rozměru 1500/900/2500mm</t>
  </si>
  <si>
    <t>-1419928933</t>
  </si>
  <si>
    <t>1978333437</t>
  </si>
  <si>
    <t>-1187029729</t>
  </si>
  <si>
    <t>1489814380</t>
  </si>
  <si>
    <t>22c-Deska pracovní digestoře 1500, dlažba keramická kyselinovzdorná, tl.30mm+ polypropylenová vanička (vpravo)</t>
  </si>
  <si>
    <t>1702976096</t>
  </si>
  <si>
    <t>860736316</t>
  </si>
  <si>
    <t>1090164515</t>
  </si>
  <si>
    <t>-864459850</t>
  </si>
  <si>
    <t>-625914078</t>
  </si>
  <si>
    <t>-822150766</t>
  </si>
  <si>
    <t>494121687</t>
  </si>
  <si>
    <t>1221978776</t>
  </si>
  <si>
    <t>-226764243</t>
  </si>
  <si>
    <t>2065415007</t>
  </si>
  <si>
    <t>26-Zakrytí volného prostoru kolem podskříněk, plech tl.1,0mm, rozměry podle doměření po osazení skříní</t>
  </si>
  <si>
    <t>1838083758</t>
  </si>
  <si>
    <t>220416744</t>
  </si>
  <si>
    <t>1549357136</t>
  </si>
  <si>
    <t>Poz.2k</t>
  </si>
  <si>
    <t>-978543872</t>
  </si>
  <si>
    <t>-777046768</t>
  </si>
  <si>
    <t>Poz.2l</t>
  </si>
  <si>
    <t>1872127706</t>
  </si>
  <si>
    <t>SO 07.9 - Místnost č.1.15</t>
  </si>
  <si>
    <t>D1 - Místnost č.1.15</t>
  </si>
  <si>
    <t>13. skříň laboratorní dveřová na nožkách, horní police prosklenné bez zámku (dvě police), spodní plné bez zámku (jedna police), čtyřdveřová, rozměr 600/450/1960mm</t>
  </si>
  <si>
    <t>-1481426420</t>
  </si>
  <si>
    <t>-659317974</t>
  </si>
  <si>
    <t>268512845</t>
  </si>
  <si>
    <t>4.Stůl- konstrukce H (montovaná), pro práci v sedě, bez pracovní desky o rozměru 1500/695/720mm</t>
  </si>
  <si>
    <t>853446036</t>
  </si>
  <si>
    <t>10.Stůl rohový- deska pracovní , postforming, tl.28mm o rozměru 1000/600/28mm</t>
  </si>
  <si>
    <t>-283180239</t>
  </si>
  <si>
    <t>Poz.5</t>
  </si>
  <si>
    <t>-622758067</t>
  </si>
  <si>
    <t>4. Stůl- konstrukce H (montovaná), pro práci v sedě, bez pracovní desky o rozměru 1500/695/720mm</t>
  </si>
  <si>
    <t>-521581431</t>
  </si>
  <si>
    <t>10. Deska pracovní, postforming, 1520/750/28mm,</t>
  </si>
  <si>
    <t>1277478629</t>
  </si>
  <si>
    <t>SO 07.10 - Místnost č.1.16</t>
  </si>
  <si>
    <t>D1 - Místnost č.1.16</t>
  </si>
  <si>
    <t>21. Rameno odsávací S vč.připojovacího adaptéru, dN 100, délky 2400mm, chemické</t>
  </si>
  <si>
    <t>506150176</t>
  </si>
  <si>
    <t>21. Rameno chemické- konzola s prodlužovacím dílem 500mm</t>
  </si>
  <si>
    <t>126355652</t>
  </si>
  <si>
    <t>-1658302568</t>
  </si>
  <si>
    <t>21. Rameno chemické- flexibilní hadice pro laboratorní použití, průměr 101mm, pro propojení stolní digestoře, odtahového dílu...s vyústěním vzduchotechniky, rozměr 1000/101</t>
  </si>
  <si>
    <t>-70887687</t>
  </si>
  <si>
    <t>Poz.15</t>
  </si>
  <si>
    <t>15.Stůl váhový pro práci v sedě o rozměru 900/600/750, 1* žulová deska 450*500mmříň laboratorní o rozměru 900/450/1960mm</t>
  </si>
  <si>
    <t>-1598415329</t>
  </si>
  <si>
    <t>SO 07.11 - Místnost č.1.18</t>
  </si>
  <si>
    <t>D1 - Místnost č.1.18</t>
  </si>
  <si>
    <t>4.Stůl rohový- konstrukce (svařovaná), pro práci ve stoje, bez pracovní desky o rozměru 1800/695/870mm</t>
  </si>
  <si>
    <t>1983517673</t>
  </si>
  <si>
    <t>10.Stůl rohový- deska pracovní , postforming, tl.28mm o rozměru 1800/750/28mm</t>
  </si>
  <si>
    <t>-1221167343</t>
  </si>
  <si>
    <t>SO 07.12 - Místnost č.1.22</t>
  </si>
  <si>
    <t>D1 - Místnost č.1.22</t>
  </si>
  <si>
    <t>7. kontejner zásuvkový na kolečkách (2 s brzdou), čtyři zásuvky s částečným výsuvem, bz dotahu a tlumen (bez tužkovníku, 4 mělké), s centrálním zámkem s blokací, rozměr 450/530/620mm</t>
  </si>
  <si>
    <t>927190771</t>
  </si>
  <si>
    <t>4. Stůl- konstrukce H (montovaná), pro práci ve stoje, bez pracovní desky o rozměru 1800/695/870mm</t>
  </si>
  <si>
    <t>489975737</t>
  </si>
  <si>
    <t>10. Deska pracovní, postforming, 1820/750/35mm, tl. 28mm</t>
  </si>
  <si>
    <t>1669184132</t>
  </si>
  <si>
    <t>11.Skříň laboratorní dveřová na nožičkách, dveře plné bez zámku (čtyři police), jednodveřová, rozměru 450/450/1960mm</t>
  </si>
  <si>
    <t>-683645045</t>
  </si>
  <si>
    <t>12.Skříň laboratorní dveřová na nožičkách, horní dveře prosklenné bez zámku (dvě police), spodní dveře plné bez zámku (jedna police), čtyřdveřová, rozměru 900/450/1960mm</t>
  </si>
  <si>
    <t>1488162713</t>
  </si>
  <si>
    <t>200560396</t>
  </si>
  <si>
    <t>SO 07.13 - Ostatní, montáže, doprava</t>
  </si>
  <si>
    <t>D1 - Ostatní, montáže, doprava</t>
  </si>
  <si>
    <t>montážní práce pro celý mobiliář</t>
  </si>
  <si>
    <t>1497081006</t>
  </si>
  <si>
    <t>Poznámka k položce:_x000d_
včetně spojovacího materiálu</t>
  </si>
  <si>
    <t>Doprava mobiliáře a osob</t>
  </si>
  <si>
    <t>-908627373</t>
  </si>
  <si>
    <t>Doprava bezpečnostních skříní</t>
  </si>
  <si>
    <t>-108936927</t>
  </si>
  <si>
    <t>Poznámka k položce:_x000d_
vč.přesunu na místě stavby až po uložení na místo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</si>
  <si>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</si>
  <si>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</si>
  <si>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</si>
  <si>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</si>
  <si>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</si>
  <si>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</si>
  <si>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</si>
  <si>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</si>
  <si>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</si>
  <si>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</si>
  <si>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</si>
  <si>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</si>
  <si>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</si>
  <si>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</si>
  <si>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</si>
  <si>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</si>
  <si>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</si>
  <si>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</si>
  <si>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OST</t>
  </si>
  <si>
    <t>Ostatní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</si>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</sst>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4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2" fillId="0" borderId="0" applyNumberFormat="0" applyFill="0" applyBorder="0" applyAlignment="0" applyProtection="0"/>
  </cellStyleXfs>
  <cellXfs count="381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7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4" fontId="18" fillId="0" borderId="6" xfId="0" applyNumberFormat="1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9" fillId="0" borderId="0" xfId="0" applyNumberFormat="1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4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0" fillId="0" borderId="12" xfId="0" applyFont="1" applyBorder="1" applyAlignment="1">
      <alignment horizontal="center" vertical="center"/>
    </xf>
    <xf numFmtId="0" fontId="20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1" fillId="0" borderId="15" xfId="0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1" fillId="0" borderId="15" xfId="0" applyFont="1" applyBorder="1" applyAlignment="1" applyProtection="1">
      <alignment horizontal="left" vertical="center"/>
    </xf>
    <xf numFmtId="0" fontId="21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2" fillId="4" borderId="7" xfId="0" applyFont="1" applyFill="1" applyBorder="1" applyAlignment="1" applyProtection="1">
      <alignment horizontal="center" vertical="center"/>
    </xf>
    <xf numFmtId="0" fontId="22" fillId="4" borderId="8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22" fillId="4" borderId="8" xfId="0" applyFont="1" applyFill="1" applyBorder="1" applyAlignment="1" applyProtection="1">
      <alignment horizontal="center" vertical="center"/>
    </xf>
    <xf numFmtId="0" fontId="22" fillId="4" borderId="8" xfId="0" applyFont="1" applyFill="1" applyBorder="1" applyAlignment="1" applyProtection="1">
      <alignment horizontal="right" vertical="center"/>
    </xf>
    <xf numFmtId="0" fontId="22" fillId="4" borderId="9" xfId="0" applyFont="1" applyFill="1" applyBorder="1" applyAlignment="1" applyProtection="1">
      <alignment horizontal="center" vertical="center"/>
    </xf>
    <xf numFmtId="0" fontId="23" fillId="0" borderId="17" xfId="0" applyFont="1" applyBorder="1" applyAlignment="1" applyProtection="1">
      <alignment horizontal="center" vertical="center" wrapText="1"/>
    </xf>
    <xf numFmtId="0" fontId="23" fillId="0" borderId="18" xfId="0" applyFont="1" applyBorder="1" applyAlignment="1" applyProtection="1">
      <alignment horizontal="center" vertical="center" wrapText="1"/>
    </xf>
    <xf numFmtId="0" fontId="23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4" fillId="0" borderId="0" xfId="0" applyFont="1" applyAlignment="1" applyProtection="1">
      <alignment horizontal="left" vertical="center"/>
    </xf>
    <xf numFmtId="0" fontId="24" fillId="0" borderId="0" xfId="0" applyFont="1" applyAlignment="1" applyProtection="1">
      <alignment vertical="center"/>
    </xf>
    <xf numFmtId="4" fontId="24" fillId="0" borderId="0" xfId="0" applyNumberFormat="1" applyFont="1" applyAlignment="1" applyProtection="1">
      <alignment horizontal="right" vertical="center"/>
    </xf>
    <xf numFmtId="4" fontId="24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0" fillId="0" borderId="15" xfId="0" applyNumberFormat="1" applyFont="1" applyBorder="1" applyAlignment="1" applyProtection="1">
      <alignment vertical="center"/>
    </xf>
    <xf numFmtId="4" fontId="20" fillId="0" borderId="0" xfId="0" applyNumberFormat="1" applyFont="1" applyBorder="1" applyAlignment="1" applyProtection="1">
      <alignment vertical="center"/>
    </xf>
    <xf numFmtId="166" fontId="20" fillId="0" borderId="0" xfId="0" applyNumberFormat="1" applyFont="1" applyBorder="1" applyAlignment="1" applyProtection="1">
      <alignment vertical="center"/>
    </xf>
    <xf numFmtId="4" fontId="20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6" fillId="0" borderId="0" xfId="1" applyFont="1" applyAlignment="1">
      <alignment horizontal="center" vertical="center"/>
    </xf>
    <xf numFmtId="0" fontId="5" fillId="0" borderId="4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0" fontId="28" fillId="0" borderId="0" xfId="0" applyFont="1" applyAlignment="1" applyProtection="1">
      <alignment vertical="center"/>
    </xf>
    <xf numFmtId="4" fontId="28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29" fillId="0" borderId="15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28" fillId="0" borderId="0" xfId="0" applyNumberFormat="1" applyFont="1" applyAlignment="1" applyProtection="1">
      <alignment horizontal="right" vertical="center"/>
    </xf>
    <xf numFmtId="0" fontId="7" fillId="0" borderId="0" xfId="0" applyFont="1" applyAlignment="1" applyProtection="1">
      <alignment vertical="center"/>
    </xf>
    <xf numFmtId="0" fontId="30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5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6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1" fillId="0" borderId="20" xfId="0" applyNumberFormat="1" applyFont="1" applyBorder="1" applyAlignment="1" applyProtection="1">
      <alignment vertical="center"/>
    </xf>
    <xf numFmtId="4" fontId="1" fillId="0" borderId="21" xfId="0" applyNumberFormat="1" applyFont="1" applyBorder="1" applyAlignment="1" applyProtection="1">
      <alignment vertical="center"/>
    </xf>
    <xf numFmtId="166" fontId="1" fillId="0" borderId="21" xfId="0" applyNumberFormat="1" applyFont="1" applyBorder="1" applyAlignment="1" applyProtection="1">
      <alignment vertical="center"/>
    </xf>
    <xf numFmtId="4" fontId="1" fillId="0" borderId="22" xfId="0" applyNumberFormat="1" applyFont="1" applyBorder="1" applyAlignment="1" applyProtection="1">
      <alignment vertical="center"/>
    </xf>
    <xf numFmtId="0" fontId="0" fillId="0" borderId="2" xfId="0" applyBorder="1"/>
    <xf numFmtId="0" fontId="0" fillId="0" borderId="3" xfId="0" applyBorder="1"/>
    <xf numFmtId="0" fontId="14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4" fontId="24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1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2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2" fillId="4" borderId="0" xfId="0" applyFont="1" applyFill="1" applyAlignment="1" applyProtection="1">
      <alignment horizontal="right" vertical="center"/>
    </xf>
    <xf numFmtId="0" fontId="32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2" fillId="4" borderId="17" xfId="0" applyFont="1" applyFill="1" applyBorder="1" applyAlignment="1" applyProtection="1">
      <alignment horizontal="center" vertical="center" wrapText="1"/>
    </xf>
    <xf numFmtId="0" fontId="22" fillId="4" borderId="18" xfId="0" applyFont="1" applyFill="1" applyBorder="1" applyAlignment="1" applyProtection="1">
      <alignment horizontal="center" vertical="center" wrapText="1"/>
    </xf>
    <xf numFmtId="0" fontId="22" fillId="4" borderId="19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4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3" fillId="0" borderId="13" xfId="0" applyNumberFormat="1" applyFont="1" applyBorder="1" applyAlignment="1" applyProtection="1"/>
    <xf numFmtId="166" fontId="33" fillId="0" borderId="14" xfId="0" applyNumberFormat="1" applyFont="1" applyBorder="1" applyAlignment="1" applyProtection="1"/>
    <xf numFmtId="4" fontId="34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2" fillId="0" borderId="23" xfId="0" applyFont="1" applyBorder="1" applyAlignment="1" applyProtection="1">
      <alignment horizontal="center" vertical="center"/>
    </xf>
    <xf numFmtId="49" fontId="22" fillId="0" borderId="23" xfId="0" applyNumberFormat="1" applyFont="1" applyBorder="1" applyAlignment="1" applyProtection="1">
      <alignment horizontal="left" vertical="center" wrapText="1"/>
    </xf>
    <xf numFmtId="0" fontId="22" fillId="0" borderId="23" xfId="0" applyFont="1" applyBorder="1" applyAlignment="1" applyProtection="1">
      <alignment horizontal="left" vertical="center" wrapText="1"/>
    </xf>
    <xf numFmtId="0" fontId="22" fillId="0" borderId="23" xfId="0" applyFont="1" applyBorder="1" applyAlignment="1" applyProtection="1">
      <alignment horizontal="center" vertical="center" wrapText="1"/>
    </xf>
    <xf numFmtId="167" fontId="22" fillId="0" borderId="23" xfId="0" applyNumberFormat="1" applyFont="1" applyBorder="1" applyAlignment="1" applyProtection="1">
      <alignment vertical="center"/>
    </xf>
    <xf numFmtId="4" fontId="22" fillId="2" borderId="23" xfId="0" applyNumberFormat="1" applyFont="1" applyFill="1" applyBorder="1" applyAlignment="1" applyProtection="1">
      <alignment vertical="center"/>
      <protection locked="0"/>
    </xf>
    <xf numFmtId="4" fontId="22" fillId="0" borderId="23" xfId="0" applyNumberFormat="1" applyFont="1" applyBorder="1" applyAlignment="1" applyProtection="1">
      <alignment vertical="center"/>
    </xf>
    <xf numFmtId="0" fontId="23" fillId="2" borderId="15" xfId="0" applyFont="1" applyFill="1" applyBorder="1" applyAlignment="1" applyProtection="1">
      <alignment horizontal="left" vertical="center"/>
      <protection locked="0"/>
    </xf>
    <xf numFmtId="0" fontId="23" fillId="0" borderId="0" xfId="0" applyFont="1" applyBorder="1" applyAlignment="1" applyProtection="1">
      <alignment horizontal="center" vertical="center"/>
    </xf>
    <xf numFmtId="166" fontId="23" fillId="0" borderId="0" xfId="0" applyNumberFormat="1" applyFont="1" applyBorder="1" applyAlignment="1" applyProtection="1">
      <alignment vertical="center"/>
    </xf>
    <xf numFmtId="166" fontId="23" fillId="0" borderId="16" xfId="0" applyNumberFormat="1" applyFont="1" applyBorder="1" applyAlignment="1" applyProtection="1">
      <alignment vertical="center"/>
    </xf>
    <xf numFmtId="0" fontId="22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5" fillId="0" borderId="0" xfId="0" applyFont="1" applyAlignment="1" applyProtection="1">
      <alignment horizontal="left" vertical="center"/>
    </xf>
    <xf numFmtId="0" fontId="36" fillId="0" borderId="0" xfId="1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7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38" fillId="0" borderId="0" xfId="0" applyFont="1" applyAlignment="1" applyProtection="1">
      <alignment vertical="center" wrapText="1"/>
    </xf>
    <xf numFmtId="0" fontId="10" fillId="0" borderId="20" xfId="0" applyFont="1" applyBorder="1" applyAlignment="1" applyProtection="1">
      <alignment vertical="center"/>
    </xf>
    <xf numFmtId="0" fontId="10" fillId="0" borderId="21" xfId="0" applyFont="1" applyBorder="1" applyAlignment="1" applyProtection="1">
      <alignment vertical="center"/>
    </xf>
    <xf numFmtId="0" fontId="10" fillId="0" borderId="22" xfId="0" applyFont="1" applyBorder="1" applyAlignment="1" applyProtection="1">
      <alignment vertical="center"/>
    </xf>
    <xf numFmtId="0" fontId="39" fillId="0" borderId="23" xfId="0" applyFont="1" applyBorder="1" applyAlignment="1" applyProtection="1">
      <alignment horizontal="center" vertical="center"/>
    </xf>
    <xf numFmtId="49" fontId="39" fillId="0" borderId="23" xfId="0" applyNumberFormat="1" applyFont="1" applyBorder="1" applyAlignment="1" applyProtection="1">
      <alignment horizontal="left" vertical="center" wrapText="1"/>
    </xf>
    <xf numFmtId="0" fontId="39" fillId="0" borderId="23" xfId="0" applyFont="1" applyBorder="1" applyAlignment="1" applyProtection="1">
      <alignment horizontal="left" vertical="center" wrapText="1"/>
    </xf>
    <xf numFmtId="0" fontId="39" fillId="0" borderId="23" xfId="0" applyFont="1" applyBorder="1" applyAlignment="1" applyProtection="1">
      <alignment horizontal="center" vertical="center" wrapText="1"/>
    </xf>
    <xf numFmtId="167" fontId="39" fillId="0" borderId="23" xfId="0" applyNumberFormat="1" applyFont="1" applyBorder="1" applyAlignment="1" applyProtection="1">
      <alignment vertical="center"/>
    </xf>
    <xf numFmtId="4" fontId="39" fillId="2" borderId="23" xfId="0" applyNumberFormat="1" applyFont="1" applyFill="1" applyBorder="1" applyAlignment="1" applyProtection="1">
      <alignment vertical="center"/>
      <protection locked="0"/>
    </xf>
    <xf numFmtId="4" fontId="39" fillId="0" borderId="23" xfId="0" applyNumberFormat="1" applyFont="1" applyBorder="1" applyAlignment="1" applyProtection="1">
      <alignment vertical="center"/>
    </xf>
    <xf numFmtId="0" fontId="40" fillId="0" borderId="4" xfId="0" applyFont="1" applyBorder="1" applyAlignment="1">
      <alignment vertical="center"/>
    </xf>
    <xf numFmtId="0" fontId="39" fillId="2" borderId="15" xfId="0" applyFont="1" applyFill="1" applyBorder="1" applyAlignment="1" applyProtection="1">
      <alignment horizontal="left" vertical="center"/>
      <protection locked="0"/>
    </xf>
    <xf numFmtId="0" fontId="39" fillId="0" borderId="0" xfId="0" applyFont="1" applyBorder="1" applyAlignment="1" applyProtection="1">
      <alignment horizontal="center"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9" fillId="0" borderId="20" xfId="0" applyFont="1" applyBorder="1" applyAlignment="1" applyProtection="1">
      <alignment vertical="center"/>
    </xf>
    <xf numFmtId="0" fontId="9" fillId="0" borderId="21" xfId="0" applyFont="1" applyBorder="1" applyAlignment="1" applyProtection="1">
      <alignment vertical="center"/>
    </xf>
    <xf numFmtId="0" fontId="9" fillId="0" borderId="22" xfId="0" applyFont="1" applyBorder="1" applyAlignment="1" applyProtection="1">
      <alignment vertical="center"/>
    </xf>
    <xf numFmtId="0" fontId="23" fillId="2" borderId="20" xfId="0" applyFont="1" applyFill="1" applyBorder="1" applyAlignment="1" applyProtection="1">
      <alignment horizontal="left" vertical="center"/>
      <protection locked="0"/>
    </xf>
    <xf numFmtId="0" fontId="23" fillId="0" borderId="21" xfId="0" applyFont="1" applyBorder="1" applyAlignment="1" applyProtection="1">
      <alignment horizontal="center" vertical="center"/>
    </xf>
    <xf numFmtId="0" fontId="0" fillId="0" borderId="21" xfId="0" applyFont="1" applyBorder="1" applyAlignment="1" applyProtection="1">
      <alignment vertical="center"/>
    </xf>
    <xf numFmtId="166" fontId="23" fillId="0" borderId="21" xfId="0" applyNumberFormat="1" applyFont="1" applyBorder="1" applyAlignment="1" applyProtection="1">
      <alignment vertical="center"/>
    </xf>
    <xf numFmtId="166" fontId="23" fillId="0" borderId="22" xfId="0" applyNumberFormat="1" applyFont="1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0" fillId="0" borderId="0" xfId="0" applyAlignment="1">
      <alignment vertical="top"/>
    </xf>
    <xf numFmtId="0" fontId="41" fillId="0" borderId="24" xfId="0" applyFont="1" applyBorder="1" applyAlignment="1">
      <alignment vertical="center" wrapText="1"/>
    </xf>
    <xf numFmtId="0" fontId="41" fillId="0" borderId="25" xfId="0" applyFont="1" applyBorder="1" applyAlignment="1">
      <alignment vertical="center" wrapText="1"/>
    </xf>
    <xf numFmtId="0" fontId="41" fillId="0" borderId="26" xfId="0" applyFont="1" applyBorder="1" applyAlignment="1">
      <alignment vertical="center" wrapText="1"/>
    </xf>
    <xf numFmtId="0" fontId="41" fillId="0" borderId="27" xfId="0" applyFont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 wrapText="1"/>
    </xf>
    <xf numFmtId="0" fontId="41" fillId="0" borderId="28" xfId="0" applyFont="1" applyBorder="1" applyAlignment="1">
      <alignment horizontal="center" vertical="center" wrapText="1"/>
    </xf>
    <xf numFmtId="0" fontId="41" fillId="0" borderId="27" xfId="0" applyFont="1" applyBorder="1" applyAlignment="1">
      <alignment vertical="center" wrapText="1"/>
    </xf>
    <xf numFmtId="0" fontId="43" fillId="0" borderId="29" xfId="0" applyFont="1" applyBorder="1" applyAlignment="1">
      <alignment horizontal="left" wrapText="1"/>
    </xf>
    <xf numFmtId="0" fontId="41" fillId="0" borderId="28" xfId="0" applyFont="1" applyBorder="1" applyAlignment="1">
      <alignment vertical="center" wrapText="1"/>
    </xf>
    <xf numFmtId="0" fontId="43" fillId="0" borderId="1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left" vertical="center" wrapText="1"/>
    </xf>
    <xf numFmtId="0" fontId="45" fillId="0" borderId="27" xfId="0" applyFont="1" applyBorder="1" applyAlignment="1">
      <alignment vertical="center" wrapText="1"/>
    </xf>
    <xf numFmtId="0" fontId="44" fillId="0" borderId="1" xfId="0" applyFont="1" applyBorder="1" applyAlignment="1">
      <alignment vertical="center" wrapText="1"/>
    </xf>
    <xf numFmtId="0" fontId="44" fillId="0" borderId="1" xfId="0" applyFont="1" applyBorder="1" applyAlignment="1">
      <alignment horizontal="left" vertical="center"/>
    </xf>
    <xf numFmtId="0" fontId="44" fillId="0" borderId="1" xfId="0" applyFont="1" applyBorder="1" applyAlignment="1">
      <alignment vertical="center"/>
    </xf>
    <xf numFmtId="49" fontId="44" fillId="0" borderId="1" xfId="0" applyNumberFormat="1" applyFont="1" applyBorder="1" applyAlignment="1">
      <alignment horizontal="left" vertical="center" wrapText="1"/>
    </xf>
    <xf numFmtId="49" fontId="44" fillId="0" borderId="1" xfId="0" applyNumberFormat="1" applyFont="1" applyBorder="1" applyAlignment="1">
      <alignment vertical="center" wrapText="1"/>
    </xf>
    <xf numFmtId="0" fontId="41" fillId="0" borderId="30" xfId="0" applyFont="1" applyBorder="1" applyAlignment="1">
      <alignment vertical="center" wrapText="1"/>
    </xf>
    <xf numFmtId="0" fontId="46" fillId="0" borderId="29" xfId="0" applyFont="1" applyBorder="1" applyAlignment="1">
      <alignment vertical="center" wrapText="1"/>
    </xf>
    <xf numFmtId="0" fontId="41" fillId="0" borderId="31" xfId="0" applyFont="1" applyBorder="1" applyAlignment="1">
      <alignment vertical="center" wrapText="1"/>
    </xf>
    <xf numFmtId="0" fontId="41" fillId="0" borderId="1" xfId="0" applyFont="1" applyBorder="1" applyAlignment="1">
      <alignment vertical="top"/>
    </xf>
    <xf numFmtId="0" fontId="41" fillId="0" borderId="0" xfId="0" applyFont="1" applyAlignment="1">
      <alignment vertical="top"/>
    </xf>
    <xf numFmtId="0" fontId="41" fillId="0" borderId="24" xfId="0" applyFont="1" applyBorder="1" applyAlignment="1">
      <alignment horizontal="left" vertical="center"/>
    </xf>
    <xf numFmtId="0" fontId="41" fillId="0" borderId="25" xfId="0" applyFont="1" applyBorder="1" applyAlignment="1">
      <alignment horizontal="left" vertical="center"/>
    </xf>
    <xf numFmtId="0" fontId="41" fillId="0" borderId="26" xfId="0" applyFont="1" applyBorder="1" applyAlignment="1">
      <alignment horizontal="left" vertical="center"/>
    </xf>
    <xf numFmtId="0" fontId="41" fillId="0" borderId="27" xfId="0" applyFont="1" applyBorder="1" applyAlignment="1">
      <alignment horizontal="left" vertical="center"/>
    </xf>
    <xf numFmtId="0" fontId="42" fillId="0" borderId="1" xfId="0" applyFont="1" applyBorder="1" applyAlignment="1">
      <alignment horizontal="center" vertical="center"/>
    </xf>
    <xf numFmtId="0" fontId="41" fillId="0" borderId="28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/>
    </xf>
    <xf numFmtId="0" fontId="47" fillId="0" borderId="0" xfId="0" applyFont="1" applyAlignment="1">
      <alignment horizontal="left" vertical="center"/>
    </xf>
    <xf numFmtId="0" fontId="43" fillId="0" borderId="29" xfId="0" applyFont="1" applyBorder="1" applyAlignment="1">
      <alignment horizontal="left" vertical="center"/>
    </xf>
    <xf numFmtId="0" fontId="43" fillId="0" borderId="29" xfId="0" applyFont="1" applyBorder="1" applyAlignment="1">
      <alignment horizontal="center" vertical="center"/>
    </xf>
    <xf numFmtId="0" fontId="47" fillId="0" borderId="29" xfId="0" applyFont="1" applyBorder="1" applyAlignment="1">
      <alignment horizontal="left" vertical="center"/>
    </xf>
    <xf numFmtId="0" fontId="48" fillId="0" borderId="1" xfId="0" applyFont="1" applyBorder="1" applyAlignment="1">
      <alignment horizontal="left" vertical="center"/>
    </xf>
    <xf numFmtId="0" fontId="45" fillId="0" borderId="0" xfId="0" applyFont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44" fillId="0" borderId="1" xfId="0" applyFont="1" applyBorder="1" applyAlignment="1">
      <alignment horizontal="center" vertical="center"/>
    </xf>
    <xf numFmtId="0" fontId="44" fillId="0" borderId="0" xfId="0" applyFont="1" applyAlignment="1">
      <alignment horizontal="left" vertical="center"/>
    </xf>
    <xf numFmtId="0" fontId="45" fillId="0" borderId="27" xfId="0" applyFont="1" applyBorder="1" applyAlignment="1">
      <alignment horizontal="left" vertical="center"/>
    </xf>
    <xf numFmtId="0" fontId="44" fillId="0" borderId="1" xfId="0" applyFont="1" applyFill="1" applyBorder="1" applyAlignment="1">
      <alignment horizontal="left" vertical="center"/>
    </xf>
    <xf numFmtId="0" fontId="44" fillId="0" borderId="1" xfId="0" applyFont="1" applyFill="1" applyBorder="1" applyAlignment="1">
      <alignment horizontal="center" vertical="center"/>
    </xf>
    <xf numFmtId="0" fontId="41" fillId="0" borderId="30" xfId="0" applyFont="1" applyBorder="1" applyAlignment="1">
      <alignment horizontal="left" vertical="center"/>
    </xf>
    <xf numFmtId="0" fontId="46" fillId="0" borderId="29" xfId="0" applyFont="1" applyBorder="1" applyAlignment="1">
      <alignment horizontal="left" vertical="center"/>
    </xf>
    <xf numFmtId="0" fontId="41" fillId="0" borderId="31" xfId="0" applyFont="1" applyBorder="1" applyAlignment="1">
      <alignment horizontal="left" vertical="center"/>
    </xf>
    <xf numFmtId="0" fontId="41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45" fillId="0" borderId="29" xfId="0" applyFont="1" applyBorder="1" applyAlignment="1">
      <alignment horizontal="left" vertical="center"/>
    </xf>
    <xf numFmtId="0" fontId="41" fillId="0" borderId="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center" vertical="center" wrapText="1"/>
    </xf>
    <xf numFmtId="0" fontId="41" fillId="0" borderId="24" xfId="0" applyFont="1" applyBorder="1" applyAlignment="1">
      <alignment horizontal="left" vertical="center" wrapText="1"/>
    </xf>
    <xf numFmtId="0" fontId="41" fillId="0" borderId="25" xfId="0" applyFont="1" applyBorder="1" applyAlignment="1">
      <alignment horizontal="left" vertical="center" wrapText="1"/>
    </xf>
    <xf numFmtId="0" fontId="41" fillId="0" borderId="26" xfId="0" applyFont="1" applyBorder="1" applyAlignment="1">
      <alignment horizontal="left" vertical="center" wrapText="1"/>
    </xf>
    <xf numFmtId="0" fontId="41" fillId="0" borderId="27" xfId="0" applyFont="1" applyBorder="1" applyAlignment="1">
      <alignment horizontal="left" vertical="center" wrapText="1"/>
    </xf>
    <xf numFmtId="0" fontId="41" fillId="0" borderId="28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47" fillId="0" borderId="28" xfId="0" applyFont="1" applyBorder="1" applyAlignment="1">
      <alignment horizontal="left" vertical="center" wrapText="1"/>
    </xf>
    <xf numFmtId="0" fontId="45" fillId="0" borderId="27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center"/>
    </xf>
    <xf numFmtId="0" fontId="45" fillId="0" borderId="28" xfId="0" applyFont="1" applyBorder="1" applyAlignment="1">
      <alignment horizontal="left" vertical="center" wrapText="1"/>
    </xf>
    <xf numFmtId="0" fontId="45" fillId="0" borderId="28" xfId="0" applyFont="1" applyBorder="1" applyAlignment="1">
      <alignment horizontal="left" vertical="center"/>
    </xf>
    <xf numFmtId="0" fontId="45" fillId="0" borderId="30" xfId="0" applyFont="1" applyBorder="1" applyAlignment="1">
      <alignment horizontal="left" vertical="center" wrapText="1"/>
    </xf>
    <xf numFmtId="0" fontId="45" fillId="0" borderId="29" xfId="0" applyFont="1" applyBorder="1" applyAlignment="1">
      <alignment horizontal="left" vertical="center" wrapText="1"/>
    </xf>
    <xf numFmtId="0" fontId="45" fillId="0" borderId="31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left" vertical="top"/>
    </xf>
    <xf numFmtId="0" fontId="44" fillId="0" borderId="1" xfId="0" applyFont="1" applyBorder="1" applyAlignment="1">
      <alignment horizontal="center" vertical="top"/>
    </xf>
    <xf numFmtId="0" fontId="45" fillId="0" borderId="30" xfId="0" applyFont="1" applyBorder="1" applyAlignment="1">
      <alignment horizontal="left" vertical="center"/>
    </xf>
    <xf numFmtId="0" fontId="45" fillId="0" borderId="31" xfId="0" applyFont="1" applyBorder="1" applyAlignment="1">
      <alignment horizontal="left" vertical="center"/>
    </xf>
    <xf numFmtId="0" fontId="45" fillId="0" borderId="1" xfId="0" applyFont="1" applyBorder="1" applyAlignment="1">
      <alignment horizontal="center" vertical="center"/>
    </xf>
    <xf numFmtId="0" fontId="47" fillId="0" borderId="0" xfId="0" applyFont="1" applyAlignment="1">
      <alignment vertical="center"/>
    </xf>
    <xf numFmtId="0" fontId="43" fillId="0" borderId="1" xfId="0" applyFont="1" applyBorder="1" applyAlignment="1">
      <alignment vertical="center"/>
    </xf>
    <xf numFmtId="0" fontId="47" fillId="0" borderId="29" xfId="0" applyFont="1" applyBorder="1" applyAlignment="1">
      <alignment vertical="center"/>
    </xf>
    <xf numFmtId="0" fontId="43" fillId="0" borderId="29" xfId="0" applyFont="1" applyBorder="1" applyAlignment="1">
      <alignment vertical="center"/>
    </xf>
    <xf numFmtId="0" fontId="44" fillId="0" borderId="1" xfId="0" applyFont="1" applyBorder="1" applyAlignment="1">
      <alignment vertical="top"/>
    </xf>
    <xf numFmtId="49" fontId="44" fillId="0" borderId="1" xfId="0" applyNumberFormat="1" applyFont="1" applyBorder="1" applyAlignment="1">
      <alignment horizontal="left" vertical="center"/>
    </xf>
    <xf numFmtId="0" fontId="50" fillId="0" borderId="27" xfId="0" applyFont="1" applyBorder="1" applyAlignment="1" applyProtection="1">
      <alignment horizontal="left" vertical="center"/>
    </xf>
    <xf numFmtId="0" fontId="51" fillId="0" borderId="1" xfId="0" applyFont="1" applyBorder="1" applyAlignment="1" applyProtection="1">
      <alignment vertical="top"/>
    </xf>
    <xf numFmtId="0" fontId="51" fillId="0" borderId="1" xfId="0" applyFont="1" applyBorder="1" applyAlignment="1" applyProtection="1">
      <alignment horizontal="left" vertical="center"/>
    </xf>
    <xf numFmtId="0" fontId="51" fillId="0" borderId="1" xfId="0" applyFont="1" applyBorder="1" applyAlignment="1" applyProtection="1">
      <alignment horizontal="center" vertical="center"/>
    </xf>
    <xf numFmtId="49" fontId="51" fillId="0" borderId="1" xfId="0" applyNumberFormat="1" applyFont="1" applyBorder="1" applyAlignment="1" applyProtection="1">
      <alignment horizontal="left" vertical="center"/>
    </xf>
    <xf numFmtId="0" fontId="50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3" fillId="0" borderId="29" xfId="0" applyFont="1" applyBorder="1" applyAlignment="1">
      <alignment horizontal="left"/>
    </xf>
    <xf numFmtId="0" fontId="47" fillId="0" borderId="29" xfId="0" applyFont="1" applyBorder="1" applyAlignment="1"/>
    <xf numFmtId="0" fontId="41" fillId="0" borderId="27" xfId="0" applyFont="1" applyBorder="1" applyAlignment="1">
      <alignment vertical="top"/>
    </xf>
    <xf numFmtId="0" fontId="41" fillId="0" borderId="28" xfId="0" applyFont="1" applyBorder="1" applyAlignment="1">
      <alignment vertical="top"/>
    </xf>
    <xf numFmtId="0" fontId="41" fillId="0" borderId="30" xfId="0" applyFont="1" applyBorder="1" applyAlignment="1">
      <alignment vertical="top"/>
    </xf>
    <xf numFmtId="0" fontId="41" fillId="0" borderId="29" xfId="0" applyFont="1" applyBorder="1" applyAlignment="1">
      <alignment vertical="top"/>
    </xf>
    <xf numFmtId="0" fontId="41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worksheet" Target="worksheets/sheet26.xml" /><Relationship Id="rId27" Type="http://schemas.openxmlformats.org/officeDocument/2006/relationships/worksheet" Target="worksheets/sheet27.xml" /><Relationship Id="rId28" Type="http://schemas.openxmlformats.org/officeDocument/2006/relationships/worksheet" Target="worksheets/sheet28.xml" /><Relationship Id="rId29" Type="http://schemas.openxmlformats.org/officeDocument/2006/relationships/worksheet" Target="worksheets/sheet29.xml" /><Relationship Id="rId30" Type="http://schemas.openxmlformats.org/officeDocument/2006/relationships/worksheet" Target="worksheets/sheet30.xml" /><Relationship Id="rId31" Type="http://schemas.openxmlformats.org/officeDocument/2006/relationships/worksheet" Target="worksheets/sheet31.xml" /><Relationship Id="rId32" Type="http://schemas.openxmlformats.org/officeDocument/2006/relationships/worksheet" Target="worksheets/sheet32.xml" /><Relationship Id="rId33" Type="http://schemas.openxmlformats.org/officeDocument/2006/relationships/worksheet" Target="worksheets/sheet33.xml" /><Relationship Id="rId34" Type="http://schemas.openxmlformats.org/officeDocument/2006/relationships/worksheet" Target="worksheets/sheet34.xml" /><Relationship Id="rId35" Type="http://schemas.openxmlformats.org/officeDocument/2006/relationships/worksheet" Target="worksheets/sheet35.xml" /><Relationship Id="rId36" Type="http://schemas.openxmlformats.org/officeDocument/2006/relationships/worksheet" Target="worksheets/sheet36.xml" /><Relationship Id="rId37" Type="http://schemas.openxmlformats.org/officeDocument/2006/relationships/worksheet" Target="worksheets/sheet37.xml" /><Relationship Id="rId38" Type="http://schemas.openxmlformats.org/officeDocument/2006/relationships/worksheet" Target="worksheets/sheet38.xml" /><Relationship Id="rId39" Type="http://schemas.openxmlformats.org/officeDocument/2006/relationships/styles" Target="styles.xml" /><Relationship Id="rId40" Type="http://schemas.openxmlformats.org/officeDocument/2006/relationships/theme" Target="theme/theme1.xml" /><Relationship Id="rId41" Type="http://schemas.openxmlformats.org/officeDocument/2006/relationships/calcChain" Target="calcChain.xml" /><Relationship Id="rId42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drawing" Target="../drawings/drawing17.xml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drawing" Target="../drawings/drawing18.xml" /></Relationships>
</file>

<file path=xl/worksheets/_rels/sheet19.xml.rels>&#65279;<?xml version="1.0" encoding="utf-8"?><Relationships xmlns="http://schemas.openxmlformats.org/package/2006/relationships"><Relationship Id="rId1" Type="http://schemas.openxmlformats.org/officeDocument/2006/relationships/drawing" Target="../drawings/drawing19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011503000" TargetMode="External" /><Relationship Id="rId2" Type="http://schemas.openxmlformats.org/officeDocument/2006/relationships/hyperlink" Target="https://podminky.urs.cz/item/CS_URS_2023_01/012103000" TargetMode="External" /><Relationship Id="rId3" Type="http://schemas.openxmlformats.org/officeDocument/2006/relationships/hyperlink" Target="https://podminky.urs.cz/item/CS_URS_2023_01/012303000" TargetMode="External" /><Relationship Id="rId4" Type="http://schemas.openxmlformats.org/officeDocument/2006/relationships/hyperlink" Target="https://podminky.urs.cz/item/CS_URS_2023_01/013294000" TargetMode="External" /><Relationship Id="rId5" Type="http://schemas.openxmlformats.org/officeDocument/2006/relationships/hyperlink" Target="https://podminky.urs.cz/item/CS_URS_2023_01/032103000" TargetMode="External" /><Relationship Id="rId6" Type="http://schemas.openxmlformats.org/officeDocument/2006/relationships/hyperlink" Target="https://podminky.urs.cz/item/CS_URS_2023_01/032503000" TargetMode="External" /><Relationship Id="rId7" Type="http://schemas.openxmlformats.org/officeDocument/2006/relationships/hyperlink" Target="https://podminky.urs.cz/item/CS_URS_2023_01/032803000" TargetMode="External" /><Relationship Id="rId8" Type="http://schemas.openxmlformats.org/officeDocument/2006/relationships/hyperlink" Target="https://podminky.urs.cz/item/CS_URS_2023_01/032903000" TargetMode="External" /><Relationship Id="rId9" Type="http://schemas.openxmlformats.org/officeDocument/2006/relationships/hyperlink" Target="https://podminky.urs.cz/item/CS_URS_2023_01/033103000" TargetMode="External" /><Relationship Id="rId10" Type="http://schemas.openxmlformats.org/officeDocument/2006/relationships/hyperlink" Target="https://podminky.urs.cz/item/CS_URS_2023_01/033203000" TargetMode="External" /><Relationship Id="rId11" Type="http://schemas.openxmlformats.org/officeDocument/2006/relationships/hyperlink" Target="https://podminky.urs.cz/item/CS_URS_2023_01/034303000" TargetMode="External" /><Relationship Id="rId12" Type="http://schemas.openxmlformats.org/officeDocument/2006/relationships/hyperlink" Target="https://podminky.urs.cz/item/CS_URS_2023_01/034403000" TargetMode="External" /><Relationship Id="rId13" Type="http://schemas.openxmlformats.org/officeDocument/2006/relationships/hyperlink" Target="https://podminky.urs.cz/item/CS_URS_2023_01/034503000" TargetMode="External" /><Relationship Id="rId14" Type="http://schemas.openxmlformats.org/officeDocument/2006/relationships/hyperlink" Target="https://podminky.urs.cz/item/CS_URS_2023_01/043144000" TargetMode="External" /><Relationship Id="rId15" Type="http://schemas.openxmlformats.org/officeDocument/2006/relationships/hyperlink" Target="https://podminky.urs.cz/item/CS_URS_2023_01/043194000" TargetMode="External" /><Relationship Id="rId16" Type="http://schemas.openxmlformats.org/officeDocument/2006/relationships/hyperlink" Target="https://podminky.urs.cz/item/CS_URS_2023_01/044003000" TargetMode="External" /><Relationship Id="rId17" Type="http://schemas.openxmlformats.org/officeDocument/2006/relationships/hyperlink" Target="https://podminky.urs.cz/item/CS_URS_2023_01/071103000" TargetMode="External" /><Relationship Id="rId18" Type="http://schemas.openxmlformats.org/officeDocument/2006/relationships/hyperlink" Target="https://podminky.urs.cz/item/CS_URS_2023_01/091003000" TargetMode="External" /><Relationship Id="rId19" Type="http://schemas.openxmlformats.org/officeDocument/2006/relationships/hyperlink" Target="https://podminky.urs.cz/item/CS_URS_2023_01/094104000" TargetMode="External" /><Relationship Id="rId20" Type="http://schemas.openxmlformats.org/officeDocument/2006/relationships/drawing" Target="../drawings/drawing2.xml" /></Relationships>
</file>

<file path=xl/worksheets/_rels/sheet20.xml.rels>&#65279;<?xml version="1.0" encoding="utf-8"?><Relationships xmlns="http://schemas.openxmlformats.org/package/2006/relationships"><Relationship Id="rId1" Type="http://schemas.openxmlformats.org/officeDocument/2006/relationships/drawing" Target="../drawings/drawing20.xml" /></Relationships>
</file>

<file path=xl/worksheets/_rels/sheet21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721171905" TargetMode="External" /><Relationship Id="rId2" Type="http://schemas.openxmlformats.org/officeDocument/2006/relationships/hyperlink" Target="https://podminky.urs.cz/item/CS_URS_2023_01/721173723" TargetMode="External" /><Relationship Id="rId3" Type="http://schemas.openxmlformats.org/officeDocument/2006/relationships/hyperlink" Target="https://podminky.urs.cz/item/CS_URS_2023_01/721174024" TargetMode="External" /><Relationship Id="rId4" Type="http://schemas.openxmlformats.org/officeDocument/2006/relationships/hyperlink" Target="https://podminky.urs.cz/item/CS_URS_2023_01/721194105" TargetMode="External" /><Relationship Id="rId5" Type="http://schemas.openxmlformats.org/officeDocument/2006/relationships/hyperlink" Target="https://podminky.urs.cz/item/CS_URS_2023_01/721290111" TargetMode="External" /><Relationship Id="rId6" Type="http://schemas.openxmlformats.org/officeDocument/2006/relationships/hyperlink" Target="https://podminky.urs.cz/item/CS_URS_2023_01/721290111" TargetMode="External" /><Relationship Id="rId7" Type="http://schemas.openxmlformats.org/officeDocument/2006/relationships/hyperlink" Target="https://podminky.urs.cz/item/CS_URS_2023_01/998721102" TargetMode="External" /><Relationship Id="rId8" Type="http://schemas.openxmlformats.org/officeDocument/2006/relationships/hyperlink" Target="https://podminky.urs.cz/item/CS_URS_2023_01/998721181" TargetMode="External" /><Relationship Id="rId9" Type="http://schemas.openxmlformats.org/officeDocument/2006/relationships/hyperlink" Target="https://podminky.urs.cz/item/CS_URS_2023_01/HZS2212" TargetMode="External" /><Relationship Id="rId10" Type="http://schemas.openxmlformats.org/officeDocument/2006/relationships/hyperlink" Target="https://podminky.urs.cz/item/CS_URS_2023_01/HZS2222" TargetMode="External" /><Relationship Id="rId11" Type="http://schemas.openxmlformats.org/officeDocument/2006/relationships/hyperlink" Target="https://podminky.urs.cz/item/CS_URS_2023_01/HZS2491" TargetMode="External" /><Relationship Id="rId12" Type="http://schemas.openxmlformats.org/officeDocument/2006/relationships/hyperlink" Target="https://podminky.urs.cz/item/CS_URS_2023_01/HZS2492" TargetMode="External" /><Relationship Id="rId13" Type="http://schemas.openxmlformats.org/officeDocument/2006/relationships/drawing" Target="../drawings/drawing21.xml" /></Relationships>
</file>

<file path=xl/worksheets/_rels/sheet2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713463411" TargetMode="External" /><Relationship Id="rId2" Type="http://schemas.openxmlformats.org/officeDocument/2006/relationships/hyperlink" Target="https://podminky.urs.cz/item/CS_URS_2023_01/722174021" TargetMode="External" /><Relationship Id="rId3" Type="http://schemas.openxmlformats.org/officeDocument/2006/relationships/hyperlink" Target="https://podminky.urs.cz/item/CS_URS_2023_01/722174022" TargetMode="External" /><Relationship Id="rId4" Type="http://schemas.openxmlformats.org/officeDocument/2006/relationships/hyperlink" Target="https://podminky.urs.cz/item/CS_URS_2023_01/722174023" TargetMode="External" /><Relationship Id="rId5" Type="http://schemas.openxmlformats.org/officeDocument/2006/relationships/hyperlink" Target="https://podminky.urs.cz/item/CS_URS_2023_01/722190401" TargetMode="External" /><Relationship Id="rId6" Type="http://schemas.openxmlformats.org/officeDocument/2006/relationships/hyperlink" Target="https://podminky.urs.cz/item/CS_URS_2023_01/722232063" TargetMode="External" /><Relationship Id="rId7" Type="http://schemas.openxmlformats.org/officeDocument/2006/relationships/hyperlink" Target="https://podminky.urs.cz/item/CS_URS_2023_01/722232072" TargetMode="External" /><Relationship Id="rId8" Type="http://schemas.openxmlformats.org/officeDocument/2006/relationships/hyperlink" Target="https://podminky.urs.cz/item/CS_URS_2023_01/722290226" TargetMode="External" /><Relationship Id="rId9" Type="http://schemas.openxmlformats.org/officeDocument/2006/relationships/hyperlink" Target="https://podminky.urs.cz/item/CS_URS_2023_01/998722103" TargetMode="External" /><Relationship Id="rId10" Type="http://schemas.openxmlformats.org/officeDocument/2006/relationships/hyperlink" Target="https://podminky.urs.cz/item/CS_URS_2023_01/998722181" TargetMode="External" /><Relationship Id="rId11" Type="http://schemas.openxmlformats.org/officeDocument/2006/relationships/hyperlink" Target="https://podminky.urs.cz/item/CS_URS_2023_01/725211601" TargetMode="External" /><Relationship Id="rId12" Type="http://schemas.openxmlformats.org/officeDocument/2006/relationships/hyperlink" Target="https://podminky.urs.cz/item/CS_URS_2023_01/725822613" TargetMode="External" /><Relationship Id="rId13" Type="http://schemas.openxmlformats.org/officeDocument/2006/relationships/hyperlink" Target="https://podminky.urs.cz/item/CS_URS_2023_01/725869101" TargetMode="External" /><Relationship Id="rId14" Type="http://schemas.openxmlformats.org/officeDocument/2006/relationships/hyperlink" Target="https://podminky.urs.cz/item/CS_URS_2023_01/998725103" TargetMode="External" /><Relationship Id="rId15" Type="http://schemas.openxmlformats.org/officeDocument/2006/relationships/hyperlink" Target="https://podminky.urs.cz/item/CS_URS_2023_01/998725181" TargetMode="External" /><Relationship Id="rId16" Type="http://schemas.openxmlformats.org/officeDocument/2006/relationships/hyperlink" Target="https://podminky.urs.cz/item/CS_URS_2023_01/HZS2212" TargetMode="External" /><Relationship Id="rId17" Type="http://schemas.openxmlformats.org/officeDocument/2006/relationships/hyperlink" Target="https://podminky.urs.cz/item/CS_URS_2023_01/HZS2491" TargetMode="External" /><Relationship Id="rId18" Type="http://schemas.openxmlformats.org/officeDocument/2006/relationships/hyperlink" Target="https://podminky.urs.cz/item/CS_URS_2023_01/HZS2492" TargetMode="External" /><Relationship Id="rId19" Type="http://schemas.openxmlformats.org/officeDocument/2006/relationships/drawing" Target="../drawings/drawing22.xml" /></Relationships>
</file>

<file path=xl/worksheets/_rels/sheet2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733122226" TargetMode="External" /><Relationship Id="rId2" Type="http://schemas.openxmlformats.org/officeDocument/2006/relationships/hyperlink" Target="https://podminky.urs.cz/item/CS_URS_2023_01/733122227" TargetMode="External" /><Relationship Id="rId3" Type="http://schemas.openxmlformats.org/officeDocument/2006/relationships/hyperlink" Target="https://podminky.urs.cz/item/CS_URS_2023_01/733122228" TargetMode="External" /><Relationship Id="rId4" Type="http://schemas.openxmlformats.org/officeDocument/2006/relationships/hyperlink" Target="https://podminky.urs.cz/item/CS_URS_2023_01/733190217" TargetMode="External" /><Relationship Id="rId5" Type="http://schemas.openxmlformats.org/officeDocument/2006/relationships/hyperlink" Target="https://podminky.urs.cz/item/CS_URS_2023_01/733190219" TargetMode="External" /><Relationship Id="rId6" Type="http://schemas.openxmlformats.org/officeDocument/2006/relationships/hyperlink" Target="https://podminky.urs.cz/item/CS_URS_2023_01/733191113" TargetMode="External" /><Relationship Id="rId7" Type="http://schemas.openxmlformats.org/officeDocument/2006/relationships/hyperlink" Target="https://podminky.urs.cz/item/CS_URS_2023_01/733191114" TargetMode="External" /><Relationship Id="rId8" Type="http://schemas.openxmlformats.org/officeDocument/2006/relationships/hyperlink" Target="https://podminky.urs.cz/item/CS_URS_2023_01/733811242" TargetMode="External" /><Relationship Id="rId9" Type="http://schemas.openxmlformats.org/officeDocument/2006/relationships/hyperlink" Target="https://podminky.urs.cz/item/CS_URS_2023_01/733811243" TargetMode="External" /><Relationship Id="rId10" Type="http://schemas.openxmlformats.org/officeDocument/2006/relationships/hyperlink" Target="https://podminky.urs.cz/item/CS_URS_2023_01/998733102" TargetMode="External" /><Relationship Id="rId11" Type="http://schemas.openxmlformats.org/officeDocument/2006/relationships/hyperlink" Target="https://podminky.urs.cz/item/CS_URS_2023_01/998733181" TargetMode="External" /><Relationship Id="rId12" Type="http://schemas.openxmlformats.org/officeDocument/2006/relationships/hyperlink" Target="https://podminky.urs.cz/item/CS_URS_2023_01/734209103" TargetMode="External" /><Relationship Id="rId13" Type="http://schemas.openxmlformats.org/officeDocument/2006/relationships/hyperlink" Target="https://podminky.urs.cz/item/CS_URS_2023_01/734209104" TargetMode="External" /><Relationship Id="rId14" Type="http://schemas.openxmlformats.org/officeDocument/2006/relationships/hyperlink" Target="https://podminky.urs.cz/item/CS_URS_2023_01/734209116" TargetMode="External" /><Relationship Id="rId15" Type="http://schemas.openxmlformats.org/officeDocument/2006/relationships/hyperlink" Target="https://podminky.urs.cz/item/CS_URS_2023_01/734209117" TargetMode="External" /><Relationship Id="rId16" Type="http://schemas.openxmlformats.org/officeDocument/2006/relationships/hyperlink" Target="https://podminky.urs.cz/item/CS_URS_2023_01/734209118" TargetMode="External" /><Relationship Id="rId17" Type="http://schemas.openxmlformats.org/officeDocument/2006/relationships/hyperlink" Target="https://podminky.urs.cz/item/CS_URS_2023_01/734242415" TargetMode="External" /><Relationship Id="rId18" Type="http://schemas.openxmlformats.org/officeDocument/2006/relationships/hyperlink" Target="https://podminky.urs.cz/item/CS_URS_2023_01/734242416" TargetMode="External" /><Relationship Id="rId19" Type="http://schemas.openxmlformats.org/officeDocument/2006/relationships/hyperlink" Target="https://podminky.urs.cz/item/CS_URS_2023_01/734242417" TargetMode="External" /><Relationship Id="rId20" Type="http://schemas.openxmlformats.org/officeDocument/2006/relationships/hyperlink" Target="https://podminky.urs.cz/item/CS_URS_2023_01/734291123" TargetMode="External" /><Relationship Id="rId21" Type="http://schemas.openxmlformats.org/officeDocument/2006/relationships/hyperlink" Target="https://podminky.urs.cz/item/CS_URS_2023_01/734291247" TargetMode="External" /><Relationship Id="rId22" Type="http://schemas.openxmlformats.org/officeDocument/2006/relationships/hyperlink" Target="https://podminky.urs.cz/item/CS_URS_2023_01/734292724" TargetMode="External" /><Relationship Id="rId23" Type="http://schemas.openxmlformats.org/officeDocument/2006/relationships/hyperlink" Target="https://podminky.urs.cz/item/CS_URS_2023_01/734292726" TargetMode="External" /><Relationship Id="rId24" Type="http://schemas.openxmlformats.org/officeDocument/2006/relationships/hyperlink" Target="https://podminky.urs.cz/item/CS_URS_2023_01/734292727" TargetMode="External" /><Relationship Id="rId25" Type="http://schemas.openxmlformats.org/officeDocument/2006/relationships/hyperlink" Target="https://podminky.urs.cz/item/CS_URS_2023_01/734292728" TargetMode="External" /><Relationship Id="rId26" Type="http://schemas.openxmlformats.org/officeDocument/2006/relationships/hyperlink" Target="https://podminky.urs.cz/item/CS_URS_2023_01/734411128" TargetMode="External" /><Relationship Id="rId27" Type="http://schemas.openxmlformats.org/officeDocument/2006/relationships/hyperlink" Target="https://podminky.urs.cz/item/CS_URS_2023_01/734419111" TargetMode="External" /><Relationship Id="rId28" Type="http://schemas.openxmlformats.org/officeDocument/2006/relationships/hyperlink" Target="https://podminky.urs.cz/item/CS_URS_2023_01/998734102" TargetMode="External" /><Relationship Id="rId29" Type="http://schemas.openxmlformats.org/officeDocument/2006/relationships/hyperlink" Target="https://podminky.urs.cz/item/CS_URS_2023_01/998734181" TargetMode="External" /><Relationship Id="rId30" Type="http://schemas.openxmlformats.org/officeDocument/2006/relationships/drawing" Target="../drawings/drawing23.xml" /></Relationships>
</file>

<file path=xl/worksheets/_rels/sheet2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998723103" TargetMode="External" /><Relationship Id="rId2" Type="http://schemas.openxmlformats.org/officeDocument/2006/relationships/hyperlink" Target="https://podminky.urs.cz/item/CS_URS_2023_01/998723181" TargetMode="External" /><Relationship Id="rId3" Type="http://schemas.openxmlformats.org/officeDocument/2006/relationships/hyperlink" Target="https://podminky.urs.cz/item/CS_URS_2023_01/HZS1302" TargetMode="External" /><Relationship Id="rId4" Type="http://schemas.openxmlformats.org/officeDocument/2006/relationships/hyperlink" Target="https://podminky.urs.cz/item/CS_URS_2023_01/HZS2212" TargetMode="External" /><Relationship Id="rId5" Type="http://schemas.openxmlformats.org/officeDocument/2006/relationships/hyperlink" Target="https://podminky.urs.cz/item/CS_URS_2023_01/043144000" TargetMode="External" /><Relationship Id="rId6" Type="http://schemas.openxmlformats.org/officeDocument/2006/relationships/drawing" Target="../drawings/drawing24.xml" /></Relationships>
</file>

<file path=xl/worksheets/_rels/sheet25.xml.rels>&#65279;<?xml version="1.0" encoding="utf-8"?><Relationships xmlns="http://schemas.openxmlformats.org/package/2006/relationships"><Relationship Id="rId1" Type="http://schemas.openxmlformats.org/officeDocument/2006/relationships/drawing" Target="../drawings/drawing25.xml" /></Relationships>
</file>

<file path=xl/worksheets/_rels/sheet26.xml.rels>&#65279;<?xml version="1.0" encoding="utf-8"?><Relationships xmlns="http://schemas.openxmlformats.org/package/2006/relationships"><Relationship Id="rId1" Type="http://schemas.openxmlformats.org/officeDocument/2006/relationships/drawing" Target="../drawings/drawing26.xml" /></Relationships>
</file>

<file path=xl/worksheets/_rels/sheet27.xml.rels>&#65279;<?xml version="1.0" encoding="utf-8"?><Relationships xmlns="http://schemas.openxmlformats.org/package/2006/relationships"><Relationship Id="rId1" Type="http://schemas.openxmlformats.org/officeDocument/2006/relationships/drawing" Target="../drawings/drawing27.xml" /></Relationships>
</file>

<file path=xl/worksheets/_rels/sheet28.xml.rels>&#65279;<?xml version="1.0" encoding="utf-8"?><Relationships xmlns="http://schemas.openxmlformats.org/package/2006/relationships"><Relationship Id="rId1" Type="http://schemas.openxmlformats.org/officeDocument/2006/relationships/drawing" Target="../drawings/drawing28.xml" /></Relationships>
</file>

<file path=xl/worksheets/_rels/sheet29.xml.rels>&#65279;<?xml version="1.0" encoding="utf-8"?><Relationships xmlns="http://schemas.openxmlformats.org/package/2006/relationships"><Relationship Id="rId1" Type="http://schemas.openxmlformats.org/officeDocument/2006/relationships/drawing" Target="../drawings/drawing29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631311131" TargetMode="External" /><Relationship Id="rId2" Type="http://schemas.openxmlformats.org/officeDocument/2006/relationships/hyperlink" Target="https://podminky.urs.cz/item/CS_URS_2023_01/965046111" TargetMode="External" /><Relationship Id="rId3" Type="http://schemas.openxmlformats.org/officeDocument/2006/relationships/hyperlink" Target="https://podminky.urs.cz/item/CS_URS_2023_01/965046119" TargetMode="External" /><Relationship Id="rId4" Type="http://schemas.openxmlformats.org/officeDocument/2006/relationships/hyperlink" Target="https://podminky.urs.cz/item/CS_URS_2023_01/965081611" TargetMode="External" /><Relationship Id="rId5" Type="http://schemas.openxmlformats.org/officeDocument/2006/relationships/hyperlink" Target="https://podminky.urs.cz/item/CS_URS_2023_01/968062245" TargetMode="External" /><Relationship Id="rId6" Type="http://schemas.openxmlformats.org/officeDocument/2006/relationships/hyperlink" Target="https://podminky.urs.cz/item/CS_URS_2023_01/971033231" TargetMode="External" /><Relationship Id="rId7" Type="http://schemas.openxmlformats.org/officeDocument/2006/relationships/hyperlink" Target="https://podminky.urs.cz/item/CS_URS_2023_01/971033241" TargetMode="External" /><Relationship Id="rId8" Type="http://schemas.openxmlformats.org/officeDocument/2006/relationships/hyperlink" Target="https://podminky.urs.cz/item/CS_URS_2023_01/971033251" TargetMode="External" /><Relationship Id="rId9" Type="http://schemas.openxmlformats.org/officeDocument/2006/relationships/hyperlink" Target="https://podminky.urs.cz/item/CS_URS_2023_01/971033261" TargetMode="External" /><Relationship Id="rId10" Type="http://schemas.openxmlformats.org/officeDocument/2006/relationships/hyperlink" Target="https://podminky.urs.cz/item/CS_URS_2023_01/971033331" TargetMode="External" /><Relationship Id="rId11" Type="http://schemas.openxmlformats.org/officeDocument/2006/relationships/hyperlink" Target="https://podminky.urs.cz/item/CS_URS_2023_01/971033341" TargetMode="External" /><Relationship Id="rId12" Type="http://schemas.openxmlformats.org/officeDocument/2006/relationships/hyperlink" Target="https://podminky.urs.cz/item/CS_URS_2023_01/971033351" TargetMode="External" /><Relationship Id="rId13" Type="http://schemas.openxmlformats.org/officeDocument/2006/relationships/hyperlink" Target="https://podminky.urs.cz/item/CS_URS_2023_01/971033351" TargetMode="External" /><Relationship Id="rId14" Type="http://schemas.openxmlformats.org/officeDocument/2006/relationships/hyperlink" Target="https://podminky.urs.cz/item/CS_URS_2023_01/971033381" TargetMode="External" /><Relationship Id="rId15" Type="http://schemas.openxmlformats.org/officeDocument/2006/relationships/hyperlink" Target="https://podminky.urs.cz/item/CS_URS_2023_01/971033431" TargetMode="External" /><Relationship Id="rId16" Type="http://schemas.openxmlformats.org/officeDocument/2006/relationships/hyperlink" Target="https://podminky.urs.cz/item/CS_URS_2023_01/971033441" TargetMode="External" /><Relationship Id="rId17" Type="http://schemas.openxmlformats.org/officeDocument/2006/relationships/hyperlink" Target="https://podminky.urs.cz/item/CS_URS_2023_01/971033531" TargetMode="External" /><Relationship Id="rId18" Type="http://schemas.openxmlformats.org/officeDocument/2006/relationships/hyperlink" Target="https://podminky.urs.cz/item/CS_URS_2023_01/971033561" TargetMode="External" /><Relationship Id="rId19" Type="http://schemas.openxmlformats.org/officeDocument/2006/relationships/hyperlink" Target="https://podminky.urs.cz/item/CS_URS_2023_01/971033631" TargetMode="External" /><Relationship Id="rId20" Type="http://schemas.openxmlformats.org/officeDocument/2006/relationships/hyperlink" Target="https://podminky.urs.cz/item/CS_URS_2023_01/977151121" TargetMode="External" /><Relationship Id="rId21" Type="http://schemas.openxmlformats.org/officeDocument/2006/relationships/hyperlink" Target="https://podminky.urs.cz/item/CS_URS_2023_01/977151124" TargetMode="External" /><Relationship Id="rId22" Type="http://schemas.openxmlformats.org/officeDocument/2006/relationships/hyperlink" Target="https://podminky.urs.cz/item/CS_URS_2023_01/978011191" TargetMode="External" /><Relationship Id="rId23" Type="http://schemas.openxmlformats.org/officeDocument/2006/relationships/hyperlink" Target="https://podminky.urs.cz/item/CS_URS_2023_01/978013191" TargetMode="External" /><Relationship Id="rId24" Type="http://schemas.openxmlformats.org/officeDocument/2006/relationships/hyperlink" Target="https://podminky.urs.cz/item/CS_URS_2023_01/997013151" TargetMode="External" /><Relationship Id="rId25" Type="http://schemas.openxmlformats.org/officeDocument/2006/relationships/hyperlink" Target="https://podminky.urs.cz/item/CS_URS_2023_01/997013501" TargetMode="External" /><Relationship Id="rId26" Type="http://schemas.openxmlformats.org/officeDocument/2006/relationships/hyperlink" Target="https://podminky.urs.cz/item/CS_URS_2023_01/997013509" TargetMode="External" /><Relationship Id="rId27" Type="http://schemas.openxmlformats.org/officeDocument/2006/relationships/hyperlink" Target="https://podminky.urs.cz/item/CS_URS_2023_01/997013861" TargetMode="External" /><Relationship Id="rId28" Type="http://schemas.openxmlformats.org/officeDocument/2006/relationships/hyperlink" Target="https://podminky.urs.cz/item/CS_URS_2023_01/997013863" TargetMode="External" /><Relationship Id="rId29" Type="http://schemas.openxmlformats.org/officeDocument/2006/relationships/hyperlink" Target="https://podminky.urs.cz/item/CS_URS_2023_01/997013867" TargetMode="External" /><Relationship Id="rId30" Type="http://schemas.openxmlformats.org/officeDocument/2006/relationships/hyperlink" Target="https://podminky.urs.cz/item/CS_URS_2023_01/997013869" TargetMode="External" /><Relationship Id="rId31" Type="http://schemas.openxmlformats.org/officeDocument/2006/relationships/hyperlink" Target="https://podminky.urs.cz/item/CS_URS_2023_01/997013871" TargetMode="External" /><Relationship Id="rId32" Type="http://schemas.openxmlformats.org/officeDocument/2006/relationships/hyperlink" Target="https://podminky.urs.cz/item/CS_URS_2023_01/997013875" TargetMode="External" /><Relationship Id="rId33" Type="http://schemas.openxmlformats.org/officeDocument/2006/relationships/hyperlink" Target="https://podminky.urs.cz/item/CS_URS_2023_01/725110814" TargetMode="External" /><Relationship Id="rId34" Type="http://schemas.openxmlformats.org/officeDocument/2006/relationships/hyperlink" Target="https://podminky.urs.cz/item/CS_URS_2023_01/725210821" TargetMode="External" /><Relationship Id="rId35" Type="http://schemas.openxmlformats.org/officeDocument/2006/relationships/hyperlink" Target="https://podminky.urs.cz/item/CS_URS_2023_01/725310828" TargetMode="External" /><Relationship Id="rId36" Type="http://schemas.openxmlformats.org/officeDocument/2006/relationships/hyperlink" Target="https://podminky.urs.cz/item/CS_URS_2023_01/725320828" TargetMode="External" /><Relationship Id="rId37" Type="http://schemas.openxmlformats.org/officeDocument/2006/relationships/hyperlink" Target="https://podminky.urs.cz/item/CS_URS_2023_01/725820802" TargetMode="External" /><Relationship Id="rId38" Type="http://schemas.openxmlformats.org/officeDocument/2006/relationships/hyperlink" Target="https://podminky.urs.cz/item/CS_URS_2023_01/763135101" TargetMode="External" /><Relationship Id="rId39" Type="http://schemas.openxmlformats.org/officeDocument/2006/relationships/hyperlink" Target="https://podminky.urs.cz/item/CS_URS_2023_01/763164551" TargetMode="External" /><Relationship Id="rId40" Type="http://schemas.openxmlformats.org/officeDocument/2006/relationships/hyperlink" Target="https://podminky.urs.cz/item/CS_URS_2023_01/763431801" TargetMode="External" /><Relationship Id="rId41" Type="http://schemas.openxmlformats.org/officeDocument/2006/relationships/hyperlink" Target="https://podminky.urs.cz/item/CS_URS_2023_01/998763302" TargetMode="External" /><Relationship Id="rId42" Type="http://schemas.openxmlformats.org/officeDocument/2006/relationships/hyperlink" Target="https://podminky.urs.cz/item/CS_URS_2023_01/766441823" TargetMode="External" /><Relationship Id="rId43" Type="http://schemas.openxmlformats.org/officeDocument/2006/relationships/hyperlink" Target="https://podminky.urs.cz/item/CS_URS_2023_01/766622834" TargetMode="External" /><Relationship Id="rId44" Type="http://schemas.openxmlformats.org/officeDocument/2006/relationships/hyperlink" Target="https://podminky.urs.cz/item/CS_URS_2023_01/766622862" TargetMode="External" /><Relationship Id="rId45" Type="http://schemas.openxmlformats.org/officeDocument/2006/relationships/hyperlink" Target="https://podminky.urs.cz/item/CS_URS_2023_01/771473810" TargetMode="External" /><Relationship Id="rId46" Type="http://schemas.openxmlformats.org/officeDocument/2006/relationships/hyperlink" Target="https://podminky.urs.cz/item/CS_URS_2023_01/771573810" TargetMode="External" /><Relationship Id="rId47" Type="http://schemas.openxmlformats.org/officeDocument/2006/relationships/hyperlink" Target="https://podminky.urs.cz/item/CS_URS_2023_01/776201812" TargetMode="External" /><Relationship Id="rId48" Type="http://schemas.openxmlformats.org/officeDocument/2006/relationships/hyperlink" Target="https://podminky.urs.cz/item/CS_URS_2023_01/776410811" TargetMode="External" /><Relationship Id="rId49" Type="http://schemas.openxmlformats.org/officeDocument/2006/relationships/hyperlink" Target="https://podminky.urs.cz/item/CS_URS_2023_01/776991821" TargetMode="External" /><Relationship Id="rId50" Type="http://schemas.openxmlformats.org/officeDocument/2006/relationships/hyperlink" Target="https://podminky.urs.cz/item/CS_URS_2023_01/781473810" TargetMode="External" /><Relationship Id="rId51" Type="http://schemas.openxmlformats.org/officeDocument/2006/relationships/hyperlink" Target="https://podminky.urs.cz/item/CS_URS_2023_01/781491811" TargetMode="External" /><Relationship Id="rId52" Type="http://schemas.openxmlformats.org/officeDocument/2006/relationships/hyperlink" Target="https://podminky.urs.cz/item/CS_URS_2023_01/783806805" TargetMode="External" /><Relationship Id="rId53" Type="http://schemas.openxmlformats.org/officeDocument/2006/relationships/hyperlink" Target="https://podminky.urs.cz/item/CS_URS_2023_01/784121001" TargetMode="External" /><Relationship Id="rId54" Type="http://schemas.openxmlformats.org/officeDocument/2006/relationships/hyperlink" Target="https://podminky.urs.cz/item/CS_URS_2023_01/HZS1292" TargetMode="External" /><Relationship Id="rId55" Type="http://schemas.openxmlformats.org/officeDocument/2006/relationships/hyperlink" Target="https://podminky.urs.cz/item/CS_URS_2023_01/HZS2171" TargetMode="External" /><Relationship Id="rId56" Type="http://schemas.openxmlformats.org/officeDocument/2006/relationships/hyperlink" Target="https://podminky.urs.cz/item/CS_URS_2023_01/HZS2212" TargetMode="External" /><Relationship Id="rId57" Type="http://schemas.openxmlformats.org/officeDocument/2006/relationships/hyperlink" Target="https://podminky.urs.cz/item/CS_URS_2023_01/HZS2222" TargetMode="External" /><Relationship Id="rId58" Type="http://schemas.openxmlformats.org/officeDocument/2006/relationships/hyperlink" Target="https://podminky.urs.cz/item/CS_URS_2023_01/HZS2232" TargetMode="External" /><Relationship Id="rId59" Type="http://schemas.openxmlformats.org/officeDocument/2006/relationships/hyperlink" Target="https://podminky.urs.cz/item/CS_URS_2023_01/HZS2492" TargetMode="External" /><Relationship Id="rId60" Type="http://schemas.openxmlformats.org/officeDocument/2006/relationships/hyperlink" Target="https://podminky.urs.cz/item/CS_URS_2023_01/HZS3211" TargetMode="External" /><Relationship Id="rId61" Type="http://schemas.openxmlformats.org/officeDocument/2006/relationships/hyperlink" Target="https://podminky.urs.cz/item/CS_URS_2023_01/HZS3222" TargetMode="External" /><Relationship Id="rId62" Type="http://schemas.openxmlformats.org/officeDocument/2006/relationships/hyperlink" Target="https://podminky.urs.cz/item/CS_URS_2023_01/HZS3231" TargetMode="External" /><Relationship Id="rId63" Type="http://schemas.openxmlformats.org/officeDocument/2006/relationships/drawing" Target="../drawings/drawing3.xml" /></Relationships>
</file>

<file path=xl/worksheets/_rels/sheet30.xml.rels>&#65279;<?xml version="1.0" encoding="utf-8"?><Relationships xmlns="http://schemas.openxmlformats.org/package/2006/relationships"><Relationship Id="rId1" Type="http://schemas.openxmlformats.org/officeDocument/2006/relationships/drawing" Target="../drawings/drawing30.xml" /></Relationships>
</file>

<file path=xl/worksheets/_rels/sheet31.xml.rels>&#65279;<?xml version="1.0" encoding="utf-8"?><Relationships xmlns="http://schemas.openxmlformats.org/package/2006/relationships"><Relationship Id="rId1" Type="http://schemas.openxmlformats.org/officeDocument/2006/relationships/drawing" Target="../drawings/drawing31.xml" /></Relationships>
</file>

<file path=xl/worksheets/_rels/sheet32.xml.rels>&#65279;<?xml version="1.0" encoding="utf-8"?><Relationships xmlns="http://schemas.openxmlformats.org/package/2006/relationships"><Relationship Id="rId1" Type="http://schemas.openxmlformats.org/officeDocument/2006/relationships/drawing" Target="../drawings/drawing32.xml" /></Relationships>
</file>

<file path=xl/worksheets/_rels/sheet33.xml.rels>&#65279;<?xml version="1.0" encoding="utf-8"?><Relationships xmlns="http://schemas.openxmlformats.org/package/2006/relationships"><Relationship Id="rId1" Type="http://schemas.openxmlformats.org/officeDocument/2006/relationships/drawing" Target="../drawings/drawing33.xml" /></Relationships>
</file>

<file path=xl/worksheets/_rels/sheet34.xml.rels>&#65279;<?xml version="1.0" encoding="utf-8"?><Relationships xmlns="http://schemas.openxmlformats.org/package/2006/relationships"><Relationship Id="rId1" Type="http://schemas.openxmlformats.org/officeDocument/2006/relationships/drawing" Target="../drawings/drawing34.xml" /></Relationships>
</file>

<file path=xl/worksheets/_rels/sheet35.xml.rels>&#65279;<?xml version="1.0" encoding="utf-8"?><Relationships xmlns="http://schemas.openxmlformats.org/package/2006/relationships"><Relationship Id="rId1" Type="http://schemas.openxmlformats.org/officeDocument/2006/relationships/drawing" Target="../drawings/drawing35.xml" /></Relationships>
</file>

<file path=xl/worksheets/_rels/sheet36.xml.rels>&#65279;<?xml version="1.0" encoding="utf-8"?><Relationships xmlns="http://schemas.openxmlformats.org/package/2006/relationships"><Relationship Id="rId1" Type="http://schemas.openxmlformats.org/officeDocument/2006/relationships/drawing" Target="../drawings/drawing36.xml" /></Relationships>
</file>

<file path=xl/worksheets/_rels/sheet37.xml.rels>&#65279;<?xml version="1.0" encoding="utf-8"?><Relationships xmlns="http://schemas.openxmlformats.org/package/2006/relationships"><Relationship Id="rId1" Type="http://schemas.openxmlformats.org/officeDocument/2006/relationships/drawing" Target="../drawings/drawing37.xml" /></Relationships>
</file>

<file path=xl/worksheets/_rels/sheet38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317121101" TargetMode="External" /><Relationship Id="rId2" Type="http://schemas.openxmlformats.org/officeDocument/2006/relationships/hyperlink" Target="https://podminky.urs.cz/item/CS_URS_2023_01/317121102" TargetMode="External" /><Relationship Id="rId3" Type="http://schemas.openxmlformats.org/officeDocument/2006/relationships/hyperlink" Target="https://podminky.urs.cz/item/CS_URS_2023_01/317941121" TargetMode="External" /><Relationship Id="rId4" Type="http://schemas.openxmlformats.org/officeDocument/2006/relationships/hyperlink" Target="https://podminky.urs.cz/item/CS_URS_2023_01/342272225" TargetMode="External" /><Relationship Id="rId5" Type="http://schemas.openxmlformats.org/officeDocument/2006/relationships/hyperlink" Target="https://podminky.urs.cz/item/CS_URS_2023_01/342272245" TargetMode="External" /><Relationship Id="rId6" Type="http://schemas.openxmlformats.org/officeDocument/2006/relationships/hyperlink" Target="https://podminky.urs.cz/item/CS_URS_2023_01/611131121" TargetMode="External" /><Relationship Id="rId7" Type="http://schemas.openxmlformats.org/officeDocument/2006/relationships/hyperlink" Target="https://podminky.urs.cz/item/CS_URS_2023_01/611315422" TargetMode="External" /><Relationship Id="rId8" Type="http://schemas.openxmlformats.org/officeDocument/2006/relationships/hyperlink" Target="https://podminky.urs.cz/item/CS_URS_2023_01/611315423" TargetMode="External" /><Relationship Id="rId9" Type="http://schemas.openxmlformats.org/officeDocument/2006/relationships/hyperlink" Target="https://podminky.urs.cz/item/CS_URS_2023_01/611321141" TargetMode="External" /><Relationship Id="rId10" Type="http://schemas.openxmlformats.org/officeDocument/2006/relationships/hyperlink" Target="https://podminky.urs.cz/item/CS_URS_2023_01/612131121" TargetMode="External" /><Relationship Id="rId11" Type="http://schemas.openxmlformats.org/officeDocument/2006/relationships/hyperlink" Target="https://podminky.urs.cz/item/CS_URS_2023_01/612321121" TargetMode="External" /><Relationship Id="rId12" Type="http://schemas.openxmlformats.org/officeDocument/2006/relationships/hyperlink" Target="https://podminky.urs.cz/item/CS_URS_2023_01/632451101" TargetMode="External" /><Relationship Id="rId13" Type="http://schemas.openxmlformats.org/officeDocument/2006/relationships/hyperlink" Target="https://podminky.urs.cz/item/CS_URS_2023_01/632451105" TargetMode="External" /><Relationship Id="rId14" Type="http://schemas.openxmlformats.org/officeDocument/2006/relationships/hyperlink" Target="https://podminky.urs.cz/item/CS_URS_2023_01/727213227" TargetMode="External" /><Relationship Id="rId15" Type="http://schemas.openxmlformats.org/officeDocument/2006/relationships/hyperlink" Target="https://podminky.urs.cz/item/CS_URS_2023_01/763431001" TargetMode="External" /><Relationship Id="rId16" Type="http://schemas.openxmlformats.org/officeDocument/2006/relationships/hyperlink" Target="https://podminky.urs.cz/item/CS_URS_2023_01/766622133" TargetMode="External" /><Relationship Id="rId17" Type="http://schemas.openxmlformats.org/officeDocument/2006/relationships/hyperlink" Target="https://podminky.urs.cz/item/CS_URS_2023_01/766660002" TargetMode="External" /><Relationship Id="rId18" Type="http://schemas.openxmlformats.org/officeDocument/2006/relationships/hyperlink" Target="https://podminky.urs.cz/item/CS_URS_2023_01/766660011" TargetMode="External" /><Relationship Id="rId19" Type="http://schemas.openxmlformats.org/officeDocument/2006/relationships/hyperlink" Target="https://podminky.urs.cz/item/CS_URS_2023_01/771111011" TargetMode="External" /><Relationship Id="rId20" Type="http://schemas.openxmlformats.org/officeDocument/2006/relationships/hyperlink" Target="https://podminky.urs.cz/item/CS_URS_2023_01/771121011" TargetMode="External" /><Relationship Id="rId21" Type="http://schemas.openxmlformats.org/officeDocument/2006/relationships/hyperlink" Target="https://podminky.urs.cz/item/CS_URS_2023_01/771151012" TargetMode="External" /><Relationship Id="rId22" Type="http://schemas.openxmlformats.org/officeDocument/2006/relationships/hyperlink" Target="https://podminky.urs.cz/item/CS_URS_2023_01/771474112" TargetMode="External" /><Relationship Id="rId23" Type="http://schemas.openxmlformats.org/officeDocument/2006/relationships/hyperlink" Target="https://podminky.urs.cz/item/CS_URS_2023_01/771575113" TargetMode="External" /><Relationship Id="rId24" Type="http://schemas.openxmlformats.org/officeDocument/2006/relationships/hyperlink" Target="https://podminky.urs.cz/item/CS_URS_2023_01/771591115" TargetMode="External" /><Relationship Id="rId25" Type="http://schemas.openxmlformats.org/officeDocument/2006/relationships/hyperlink" Target="https://podminky.urs.cz/item/CS_URS_2023_01/771592011" TargetMode="External" /><Relationship Id="rId26" Type="http://schemas.openxmlformats.org/officeDocument/2006/relationships/hyperlink" Target="https://podminky.urs.cz/item/CS_URS_2023_01/781111011" TargetMode="External" /><Relationship Id="rId27" Type="http://schemas.openxmlformats.org/officeDocument/2006/relationships/hyperlink" Target="https://podminky.urs.cz/item/CS_URS_2023_01/781121011" TargetMode="External" /><Relationship Id="rId28" Type="http://schemas.openxmlformats.org/officeDocument/2006/relationships/hyperlink" Target="https://podminky.urs.cz/item/CS_URS_2023_01/781161021" TargetMode="External" /><Relationship Id="rId29" Type="http://schemas.openxmlformats.org/officeDocument/2006/relationships/hyperlink" Target="https://podminky.urs.cz/item/CS_URS_2023_01/781474111" TargetMode="External" /><Relationship Id="rId30" Type="http://schemas.openxmlformats.org/officeDocument/2006/relationships/hyperlink" Target="https://podminky.urs.cz/item/CS_URS_2023_01/781494111" TargetMode="External" /><Relationship Id="rId31" Type="http://schemas.openxmlformats.org/officeDocument/2006/relationships/hyperlink" Target="https://podminky.urs.cz/item/CS_URS_2023_01/781495115" TargetMode="External" /><Relationship Id="rId32" Type="http://schemas.openxmlformats.org/officeDocument/2006/relationships/hyperlink" Target="https://podminky.urs.cz/item/CS_URS_2023_01/781495211" TargetMode="External" /><Relationship Id="rId33" Type="http://schemas.openxmlformats.org/officeDocument/2006/relationships/hyperlink" Target="https://podminky.urs.cz/item/CS_URS_2023_01/784121011" TargetMode="External" /><Relationship Id="rId34" Type="http://schemas.openxmlformats.org/officeDocument/2006/relationships/hyperlink" Target="https://podminky.urs.cz/item/CS_URS_2023_01/784121031" TargetMode="External" /><Relationship Id="rId35" Type="http://schemas.openxmlformats.org/officeDocument/2006/relationships/hyperlink" Target="https://podminky.urs.cz/item/CS_URS_2023_01/784151001" TargetMode="External" /><Relationship Id="rId36" Type="http://schemas.openxmlformats.org/officeDocument/2006/relationships/hyperlink" Target="https://podminky.urs.cz/item/CS_URS_2023_01/784161001" TargetMode="External" /><Relationship Id="rId37" Type="http://schemas.openxmlformats.org/officeDocument/2006/relationships/hyperlink" Target="https://podminky.urs.cz/item/CS_URS_2023_01/784161111" TargetMode="External" /><Relationship Id="rId38" Type="http://schemas.openxmlformats.org/officeDocument/2006/relationships/hyperlink" Target="https://podminky.urs.cz/item/CS_URS_2023_01/784161231" TargetMode="External" /><Relationship Id="rId39" Type="http://schemas.openxmlformats.org/officeDocument/2006/relationships/hyperlink" Target="https://podminky.urs.cz/item/CS_URS_2023_01/784161511" TargetMode="External" /><Relationship Id="rId40" Type="http://schemas.openxmlformats.org/officeDocument/2006/relationships/hyperlink" Target="https://podminky.urs.cz/item/CS_URS_2023_01/784161531" TargetMode="External" /><Relationship Id="rId41" Type="http://schemas.openxmlformats.org/officeDocument/2006/relationships/hyperlink" Target="https://podminky.urs.cz/item/CS_URS_2023_01/784171001" TargetMode="External" /><Relationship Id="rId42" Type="http://schemas.openxmlformats.org/officeDocument/2006/relationships/hyperlink" Target="https://podminky.urs.cz/item/CS_URS_2023_01/784171101" TargetMode="External" /><Relationship Id="rId43" Type="http://schemas.openxmlformats.org/officeDocument/2006/relationships/hyperlink" Target="https://podminky.urs.cz/item/CS_URS_2023_01/784171111" TargetMode="External" /><Relationship Id="rId44" Type="http://schemas.openxmlformats.org/officeDocument/2006/relationships/hyperlink" Target="https://podminky.urs.cz/item/CS_URS_2023_01/784181011" TargetMode="External" /><Relationship Id="rId45" Type="http://schemas.openxmlformats.org/officeDocument/2006/relationships/hyperlink" Target="https://podminky.urs.cz/item/CS_URS_2023_01/784181101" TargetMode="External" /><Relationship Id="rId46" Type="http://schemas.openxmlformats.org/officeDocument/2006/relationships/hyperlink" Target="https://podminky.urs.cz/item/CS_URS_2023_01/784191001" TargetMode="External" /><Relationship Id="rId47" Type="http://schemas.openxmlformats.org/officeDocument/2006/relationships/hyperlink" Target="https://podminky.urs.cz/item/CS_URS_2023_01/784191007" TargetMode="External" /><Relationship Id="rId48" Type="http://schemas.openxmlformats.org/officeDocument/2006/relationships/hyperlink" Target="https://podminky.urs.cz/item/CS_URS_2023_01/784211101" TargetMode="External" /><Relationship Id="rId49" Type="http://schemas.openxmlformats.org/officeDocument/2006/relationships/hyperlink" Target="https://podminky.urs.cz/item/CS_URS_2023_01/HZS1292" TargetMode="External" /><Relationship Id="rId50" Type="http://schemas.openxmlformats.org/officeDocument/2006/relationships/hyperlink" Target="https://podminky.urs.cz/item/CS_URS_2023_01/HZS1301" TargetMode="External" /><Relationship Id="rId51" Type="http://schemas.openxmlformats.org/officeDocument/2006/relationships/hyperlink" Target="https://podminky.urs.cz/item/CS_URS_2023_01/HZS1312" TargetMode="External" /><Relationship Id="rId52" Type="http://schemas.openxmlformats.org/officeDocument/2006/relationships/hyperlink" Target="https://podminky.urs.cz/item/CS_URS_2023_01/HZS2171" TargetMode="External" /><Relationship Id="rId53" Type="http://schemas.openxmlformats.org/officeDocument/2006/relationships/hyperlink" Target="https://podminky.urs.cz/item/CS_URS_2023_01/HZS2212" TargetMode="External" /><Relationship Id="rId54" Type="http://schemas.openxmlformats.org/officeDocument/2006/relationships/hyperlink" Target="https://podminky.urs.cz/item/CS_URS_2023_01/HZS2222" TargetMode="External" /><Relationship Id="rId55" Type="http://schemas.openxmlformats.org/officeDocument/2006/relationships/hyperlink" Target="https://podminky.urs.cz/item/CS_URS_2023_01/HZS2232" TargetMode="External" /><Relationship Id="rId56" Type="http://schemas.openxmlformats.org/officeDocument/2006/relationships/hyperlink" Target="https://podminky.urs.cz/item/CS_URS_2023_01/HZS2492" TargetMode="External" /><Relationship Id="rId57" Type="http://schemas.openxmlformats.org/officeDocument/2006/relationships/hyperlink" Target="https://podminky.urs.cz/item/CS_URS_2023_01/HZS3211" TargetMode="External" /><Relationship Id="rId58" Type="http://schemas.openxmlformats.org/officeDocument/2006/relationships/hyperlink" Target="https://podminky.urs.cz/item/CS_URS_2023_01/HZS3222" TargetMode="External" /><Relationship Id="rId59" Type="http://schemas.openxmlformats.org/officeDocument/2006/relationships/hyperlink" Target="https://podminky.urs.cz/item/CS_URS_2023_01/HZS3231" TargetMode="External" /><Relationship Id="rId60" Type="http://schemas.openxmlformats.org/officeDocument/2006/relationships/hyperlink" Target="https://podminky.urs.cz/item/CS_URS_2023_01/HZS4211" TargetMode="External" /><Relationship Id="rId61" Type="http://schemas.openxmlformats.org/officeDocument/2006/relationships/hyperlink" Target="https://podminky.urs.cz/item/CS_URS_2023_01/HZS4232" TargetMode="External" /><Relationship Id="rId62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636311122" TargetMode="External" /><Relationship Id="rId2" Type="http://schemas.openxmlformats.org/officeDocument/2006/relationships/hyperlink" Target="https://podminky.urs.cz/item/CS_URS_2023_01/941111121" TargetMode="External" /><Relationship Id="rId3" Type="http://schemas.openxmlformats.org/officeDocument/2006/relationships/hyperlink" Target="https://podminky.urs.cz/item/CS_URS_2023_01/941111211" TargetMode="External" /><Relationship Id="rId4" Type="http://schemas.openxmlformats.org/officeDocument/2006/relationships/hyperlink" Target="https://podminky.urs.cz/item/CS_URS_2023_01/941111312" TargetMode="External" /><Relationship Id="rId5" Type="http://schemas.openxmlformats.org/officeDocument/2006/relationships/hyperlink" Target="https://podminky.urs.cz/item/CS_URS_2023_01/941111811" TargetMode="External" /><Relationship Id="rId6" Type="http://schemas.openxmlformats.org/officeDocument/2006/relationships/hyperlink" Target="https://podminky.urs.cz/item/CS_URS_2023_01/944511111" TargetMode="External" /><Relationship Id="rId7" Type="http://schemas.openxmlformats.org/officeDocument/2006/relationships/hyperlink" Target="https://podminky.urs.cz/item/CS_URS_2023_01/944511211" TargetMode="External" /><Relationship Id="rId8" Type="http://schemas.openxmlformats.org/officeDocument/2006/relationships/hyperlink" Target="https://podminky.urs.cz/item/CS_URS_2023_01/944511811" TargetMode="External" /><Relationship Id="rId9" Type="http://schemas.openxmlformats.org/officeDocument/2006/relationships/hyperlink" Target="https://podminky.urs.cz/item/CS_URS_2023_01/998018002" TargetMode="External" /><Relationship Id="rId10" Type="http://schemas.openxmlformats.org/officeDocument/2006/relationships/hyperlink" Target="https://podminky.urs.cz/item/CS_URS_2023_01/712331101" TargetMode="External" /><Relationship Id="rId11" Type="http://schemas.openxmlformats.org/officeDocument/2006/relationships/hyperlink" Target="https://podminky.urs.cz/item/CS_URS_2023_01/998712102" TargetMode="External" /><Relationship Id="rId12" Type="http://schemas.openxmlformats.org/officeDocument/2006/relationships/hyperlink" Target="https://podminky.urs.cz/item/CS_URS_2023_01/998712181" TargetMode="External" /><Relationship Id="rId13" Type="http://schemas.openxmlformats.org/officeDocument/2006/relationships/hyperlink" Target="https://podminky.urs.cz/item/CS_URS_2023_01/HZS1292" TargetMode="External" /><Relationship Id="rId14" Type="http://schemas.openxmlformats.org/officeDocument/2006/relationships/hyperlink" Target="https://podminky.urs.cz/item/CS_URS_2023_01/HZS1292" TargetMode="External" /><Relationship Id="rId15" Type="http://schemas.openxmlformats.org/officeDocument/2006/relationships/hyperlink" Target="https://podminky.urs.cz/item/CS_URS_2023_01/HZS1301" TargetMode="External" /><Relationship Id="rId16" Type="http://schemas.openxmlformats.org/officeDocument/2006/relationships/hyperlink" Target="https://podminky.urs.cz/item/CS_URS_2023_01/HZS1312" TargetMode="External" /><Relationship Id="rId17" Type="http://schemas.openxmlformats.org/officeDocument/2006/relationships/hyperlink" Target="https://podminky.urs.cz/item/CS_URS_2023_01/HZS2152" TargetMode="External" /><Relationship Id="rId18" Type="http://schemas.openxmlformats.org/officeDocument/2006/relationships/hyperlink" Target="https://podminky.urs.cz/item/CS_URS_2023_01/HZS2162" TargetMode="External" /><Relationship Id="rId19" Type="http://schemas.openxmlformats.org/officeDocument/2006/relationships/hyperlink" Target="https://podminky.urs.cz/item/CS_URS_2023_01/HZS2171" TargetMode="External" /><Relationship Id="rId20" Type="http://schemas.openxmlformats.org/officeDocument/2006/relationships/hyperlink" Target="https://podminky.urs.cz/item/CS_URS_2023_01/HZS2212" TargetMode="External" /><Relationship Id="rId21" Type="http://schemas.openxmlformats.org/officeDocument/2006/relationships/hyperlink" Target="https://podminky.urs.cz/item/CS_URS_2023_01/HZS2222" TargetMode="External" /><Relationship Id="rId22" Type="http://schemas.openxmlformats.org/officeDocument/2006/relationships/hyperlink" Target="https://podminky.urs.cz/item/CS_URS_2023_01/HZS2232" TargetMode="External" /><Relationship Id="rId23" Type="http://schemas.openxmlformats.org/officeDocument/2006/relationships/hyperlink" Target="https://podminky.urs.cz/item/CS_URS_2023_01/HZS2492" TargetMode="External" /><Relationship Id="rId24" Type="http://schemas.openxmlformats.org/officeDocument/2006/relationships/hyperlink" Target="https://podminky.urs.cz/item/CS_URS_2023_01/HZS3211" TargetMode="External" /><Relationship Id="rId25" Type="http://schemas.openxmlformats.org/officeDocument/2006/relationships/hyperlink" Target="https://podminky.urs.cz/item/CS_URS_2023_01/HZS3222" TargetMode="External" /><Relationship Id="rId26" Type="http://schemas.openxmlformats.org/officeDocument/2006/relationships/hyperlink" Target="https://podminky.urs.cz/item/CS_URS_2023_01/HZS3231" TargetMode="External" /><Relationship Id="rId27" Type="http://schemas.openxmlformats.org/officeDocument/2006/relationships/hyperlink" Target="https://podminky.urs.cz/item/CS_URS_2023_01/HZS4211" TargetMode="External" /><Relationship Id="rId28" Type="http://schemas.openxmlformats.org/officeDocument/2006/relationships/hyperlink" Target="https://podminky.urs.cz/item/CS_URS_2023_01/HZS4232" TargetMode="External" /><Relationship Id="rId29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3_01/977332211" TargetMode="External" /><Relationship Id="rId2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8" t="s">
        <v>0</v>
      </c>
      <c r="AZ1" s="18" t="s">
        <v>1</v>
      </c>
      <c r="BA1" s="18" t="s">
        <v>2</v>
      </c>
      <c r="BB1" s="18" t="s">
        <v>3</v>
      </c>
      <c r="BT1" s="18" t="s">
        <v>4</v>
      </c>
      <c r="BU1" s="18" t="s">
        <v>4</v>
      </c>
      <c r="BV1" s="18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9" t="s">
        <v>6</v>
      </c>
      <c r="BT2" s="19" t="s">
        <v>7</v>
      </c>
    </row>
    <row r="3" s="1" customFormat="1" ht="6.96" customHeight="1">
      <c r="B3" s="20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2"/>
      <c r="BS3" s="19" t="s">
        <v>6</v>
      </c>
      <c r="BT3" s="19" t="s">
        <v>8</v>
      </c>
    </row>
    <row r="4" s="1" customFormat="1" ht="24.96" customHeight="1">
      <c r="B4" s="23"/>
      <c r="C4" s="24"/>
      <c r="D4" s="25" t="s">
        <v>9</v>
      </c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2"/>
      <c r="AS4" s="26" t="s">
        <v>10</v>
      </c>
      <c r="BE4" s="27" t="s">
        <v>11</v>
      </c>
      <c r="BS4" s="19" t="s">
        <v>12</v>
      </c>
    </row>
    <row r="5" s="1" customFormat="1" ht="12" customHeight="1">
      <c r="B5" s="23"/>
      <c r="C5" s="24"/>
      <c r="D5" s="28" t="s">
        <v>13</v>
      </c>
      <c r="E5" s="24"/>
      <c r="F5" s="24"/>
      <c r="G5" s="24"/>
      <c r="H5" s="24"/>
      <c r="I5" s="24"/>
      <c r="J5" s="24"/>
      <c r="K5" s="29" t="s">
        <v>14</v>
      </c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2"/>
      <c r="BE5" s="30" t="s">
        <v>15</v>
      </c>
      <c r="BS5" s="19" t="s">
        <v>6</v>
      </c>
    </row>
    <row r="6" s="1" customFormat="1" ht="36.96" customHeight="1">
      <c r="B6" s="23"/>
      <c r="C6" s="24"/>
      <c r="D6" s="31" t="s">
        <v>16</v>
      </c>
      <c r="E6" s="24"/>
      <c r="F6" s="24"/>
      <c r="G6" s="24"/>
      <c r="H6" s="24"/>
      <c r="I6" s="24"/>
      <c r="J6" s="24"/>
      <c r="K6" s="32" t="s">
        <v>17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2"/>
      <c r="BE6" s="33"/>
      <c r="BS6" s="19" t="s">
        <v>6</v>
      </c>
    </row>
    <row r="7" s="1" customFormat="1" ht="12" customHeight="1">
      <c r="B7" s="23"/>
      <c r="C7" s="24"/>
      <c r="D7" s="34" t="s">
        <v>18</v>
      </c>
      <c r="E7" s="24"/>
      <c r="F7" s="24"/>
      <c r="G7" s="24"/>
      <c r="H7" s="24"/>
      <c r="I7" s="24"/>
      <c r="J7" s="24"/>
      <c r="K7" s="29" t="s">
        <v>19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34" t="s">
        <v>20</v>
      </c>
      <c r="AL7" s="24"/>
      <c r="AM7" s="24"/>
      <c r="AN7" s="29" t="s">
        <v>19</v>
      </c>
      <c r="AO7" s="24"/>
      <c r="AP7" s="24"/>
      <c r="AQ7" s="24"/>
      <c r="AR7" s="22"/>
      <c r="BE7" s="33"/>
      <c r="BS7" s="19" t="s">
        <v>6</v>
      </c>
    </row>
    <row r="8" s="1" customFormat="1" ht="12" customHeight="1">
      <c r="B8" s="23"/>
      <c r="C8" s="24"/>
      <c r="D8" s="34" t="s">
        <v>21</v>
      </c>
      <c r="E8" s="24"/>
      <c r="F8" s="24"/>
      <c r="G8" s="24"/>
      <c r="H8" s="24"/>
      <c r="I8" s="24"/>
      <c r="J8" s="24"/>
      <c r="K8" s="29" t="s">
        <v>22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34" t="s">
        <v>23</v>
      </c>
      <c r="AL8" s="24"/>
      <c r="AM8" s="24"/>
      <c r="AN8" s="35" t="s">
        <v>24</v>
      </c>
      <c r="AO8" s="24"/>
      <c r="AP8" s="24"/>
      <c r="AQ8" s="24"/>
      <c r="AR8" s="22"/>
      <c r="BE8" s="33"/>
      <c r="BS8" s="19" t="s">
        <v>6</v>
      </c>
    </row>
    <row r="9" s="1" customFormat="1" ht="14.4" customHeight="1">
      <c r="B9" s="23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2"/>
      <c r="BE9" s="33"/>
      <c r="BS9" s="19" t="s">
        <v>6</v>
      </c>
    </row>
    <row r="10" s="1" customFormat="1" ht="12" customHeight="1">
      <c r="B10" s="23"/>
      <c r="C10" s="24"/>
      <c r="D10" s="34" t="s">
        <v>25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34" t="s">
        <v>26</v>
      </c>
      <c r="AL10" s="24"/>
      <c r="AM10" s="24"/>
      <c r="AN10" s="29" t="s">
        <v>27</v>
      </c>
      <c r="AO10" s="24"/>
      <c r="AP10" s="24"/>
      <c r="AQ10" s="24"/>
      <c r="AR10" s="22"/>
      <c r="BE10" s="33"/>
      <c r="BS10" s="19" t="s">
        <v>6</v>
      </c>
    </row>
    <row r="11" s="1" customFormat="1" ht="18.48" customHeight="1">
      <c r="B11" s="23"/>
      <c r="C11" s="24"/>
      <c r="D11" s="24"/>
      <c r="E11" s="29" t="s">
        <v>28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34" t="s">
        <v>29</v>
      </c>
      <c r="AL11" s="24"/>
      <c r="AM11" s="24"/>
      <c r="AN11" s="29" t="s">
        <v>30</v>
      </c>
      <c r="AO11" s="24"/>
      <c r="AP11" s="24"/>
      <c r="AQ11" s="24"/>
      <c r="AR11" s="22"/>
      <c r="BE11" s="33"/>
      <c r="BS11" s="19" t="s">
        <v>6</v>
      </c>
    </row>
    <row r="12" s="1" customFormat="1" ht="6.96" customHeight="1">
      <c r="B12" s="23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2"/>
      <c r="BE12" s="33"/>
      <c r="BS12" s="19" t="s">
        <v>6</v>
      </c>
    </row>
    <row r="13" s="1" customFormat="1" ht="12" customHeight="1">
      <c r="B13" s="23"/>
      <c r="C13" s="24"/>
      <c r="D13" s="34" t="s">
        <v>31</v>
      </c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34" t="s">
        <v>26</v>
      </c>
      <c r="AL13" s="24"/>
      <c r="AM13" s="24"/>
      <c r="AN13" s="36" t="s">
        <v>32</v>
      </c>
      <c r="AO13" s="24"/>
      <c r="AP13" s="24"/>
      <c r="AQ13" s="24"/>
      <c r="AR13" s="22"/>
      <c r="BE13" s="33"/>
      <c r="BS13" s="19" t="s">
        <v>6</v>
      </c>
    </row>
    <row r="14">
      <c r="B14" s="23"/>
      <c r="C14" s="24"/>
      <c r="D14" s="24"/>
      <c r="E14" s="36" t="s">
        <v>32</v>
      </c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4" t="s">
        <v>29</v>
      </c>
      <c r="AL14" s="24"/>
      <c r="AM14" s="24"/>
      <c r="AN14" s="36" t="s">
        <v>32</v>
      </c>
      <c r="AO14" s="24"/>
      <c r="AP14" s="24"/>
      <c r="AQ14" s="24"/>
      <c r="AR14" s="22"/>
      <c r="BE14" s="33"/>
      <c r="BS14" s="19" t="s">
        <v>6</v>
      </c>
    </row>
    <row r="15" s="1" customFormat="1" ht="6.96" customHeight="1">
      <c r="B15" s="23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2"/>
      <c r="BE15" s="33"/>
      <c r="BS15" s="19" t="s">
        <v>4</v>
      </c>
    </row>
    <row r="16" s="1" customFormat="1" ht="12" customHeight="1">
      <c r="B16" s="23"/>
      <c r="C16" s="24"/>
      <c r="D16" s="34" t="s">
        <v>33</v>
      </c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34" t="s">
        <v>26</v>
      </c>
      <c r="AL16" s="24"/>
      <c r="AM16" s="24"/>
      <c r="AN16" s="29" t="s">
        <v>34</v>
      </c>
      <c r="AO16" s="24"/>
      <c r="AP16" s="24"/>
      <c r="AQ16" s="24"/>
      <c r="AR16" s="22"/>
      <c r="BE16" s="33"/>
      <c r="BS16" s="19" t="s">
        <v>4</v>
      </c>
    </row>
    <row r="17" s="1" customFormat="1" ht="18.48" customHeight="1">
      <c r="B17" s="23"/>
      <c r="C17" s="24"/>
      <c r="D17" s="24"/>
      <c r="E17" s="29" t="s">
        <v>35</v>
      </c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34" t="s">
        <v>29</v>
      </c>
      <c r="AL17" s="24"/>
      <c r="AM17" s="24"/>
      <c r="AN17" s="29" t="s">
        <v>36</v>
      </c>
      <c r="AO17" s="24"/>
      <c r="AP17" s="24"/>
      <c r="AQ17" s="24"/>
      <c r="AR17" s="22"/>
      <c r="BE17" s="33"/>
      <c r="BS17" s="19" t="s">
        <v>37</v>
      </c>
    </row>
    <row r="18" s="1" customFormat="1" ht="6.96" customHeight="1">
      <c r="B18" s="23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2"/>
      <c r="BE18" s="33"/>
      <c r="BS18" s="19" t="s">
        <v>6</v>
      </c>
    </row>
    <row r="19" s="1" customFormat="1" ht="12" customHeight="1">
      <c r="B19" s="23"/>
      <c r="C19" s="24"/>
      <c r="D19" s="34" t="s">
        <v>38</v>
      </c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34" t="s">
        <v>26</v>
      </c>
      <c r="AL19" s="24"/>
      <c r="AM19" s="24"/>
      <c r="AN19" s="29" t="s">
        <v>39</v>
      </c>
      <c r="AO19" s="24"/>
      <c r="AP19" s="24"/>
      <c r="AQ19" s="24"/>
      <c r="AR19" s="22"/>
      <c r="BE19" s="33"/>
      <c r="BS19" s="19" t="s">
        <v>6</v>
      </c>
    </row>
    <row r="20" s="1" customFormat="1" ht="18.48" customHeight="1">
      <c r="B20" s="23"/>
      <c r="C20" s="24"/>
      <c r="D20" s="24"/>
      <c r="E20" s="29" t="s">
        <v>35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34" t="s">
        <v>29</v>
      </c>
      <c r="AL20" s="24"/>
      <c r="AM20" s="24"/>
      <c r="AN20" s="29" t="s">
        <v>40</v>
      </c>
      <c r="AO20" s="24"/>
      <c r="AP20" s="24"/>
      <c r="AQ20" s="24"/>
      <c r="AR20" s="22"/>
      <c r="BE20" s="33"/>
      <c r="BS20" s="19" t="s">
        <v>4</v>
      </c>
    </row>
    <row r="21" s="1" customFormat="1" ht="6.96" customHeight="1">
      <c r="B21" s="23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2"/>
      <c r="BE21" s="33"/>
    </row>
    <row r="22" s="1" customFormat="1" ht="12" customHeight="1">
      <c r="B22" s="23"/>
      <c r="C22" s="24"/>
      <c r="D22" s="34" t="s">
        <v>41</v>
      </c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2"/>
      <c r="BE22" s="33"/>
    </row>
    <row r="23" s="1" customFormat="1" ht="119.25" customHeight="1">
      <c r="B23" s="23"/>
      <c r="C23" s="24"/>
      <c r="D23" s="24"/>
      <c r="E23" s="38" t="s">
        <v>42</v>
      </c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24"/>
      <c r="AP23" s="24"/>
      <c r="AQ23" s="24"/>
      <c r="AR23" s="22"/>
      <c r="BE23" s="33"/>
    </row>
    <row r="24" s="1" customFormat="1" ht="6.96" customHeight="1">
      <c r="B24" s="23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2"/>
      <c r="BE24" s="33"/>
    </row>
    <row r="25" s="1" customFormat="1" ht="6.96" customHeight="1">
      <c r="B25" s="23"/>
      <c r="C25" s="24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24"/>
      <c r="AQ25" s="24"/>
      <c r="AR25" s="22"/>
      <c r="BE25" s="33"/>
    </row>
    <row r="26" s="2" customFormat="1" ht="25.92" customHeight="1">
      <c r="A26" s="40"/>
      <c r="B26" s="41"/>
      <c r="C26" s="42"/>
      <c r="D26" s="43" t="s">
        <v>43</v>
      </c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5">
        <f>ROUND(AG54,2)</f>
        <v>0</v>
      </c>
      <c r="AL26" s="44"/>
      <c r="AM26" s="44"/>
      <c r="AN26" s="44"/>
      <c r="AO26" s="44"/>
      <c r="AP26" s="42"/>
      <c r="AQ26" s="42"/>
      <c r="AR26" s="46"/>
      <c r="BE26" s="33"/>
    </row>
    <row r="27" s="2" customFormat="1" ht="6.96" customHeight="1">
      <c r="A27" s="40"/>
      <c r="B27" s="41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6"/>
      <c r="BE27" s="33"/>
    </row>
    <row r="28" s="2" customFormat="1">
      <c r="A28" s="40"/>
      <c r="B28" s="41"/>
      <c r="C28" s="42"/>
      <c r="D28" s="42"/>
      <c r="E28" s="42"/>
      <c r="F28" s="42"/>
      <c r="G28" s="42"/>
      <c r="H28" s="42"/>
      <c r="I28" s="42"/>
      <c r="J28" s="42"/>
      <c r="K28" s="42"/>
      <c r="L28" s="47" t="s">
        <v>44</v>
      </c>
      <c r="M28" s="47"/>
      <c r="N28" s="47"/>
      <c r="O28" s="47"/>
      <c r="P28" s="47"/>
      <c r="Q28" s="42"/>
      <c r="R28" s="42"/>
      <c r="S28" s="42"/>
      <c r="T28" s="42"/>
      <c r="U28" s="42"/>
      <c r="V28" s="42"/>
      <c r="W28" s="47" t="s">
        <v>45</v>
      </c>
      <c r="X28" s="47"/>
      <c r="Y28" s="47"/>
      <c r="Z28" s="47"/>
      <c r="AA28" s="47"/>
      <c r="AB28" s="47"/>
      <c r="AC28" s="47"/>
      <c r="AD28" s="47"/>
      <c r="AE28" s="47"/>
      <c r="AF28" s="42"/>
      <c r="AG28" s="42"/>
      <c r="AH28" s="42"/>
      <c r="AI28" s="42"/>
      <c r="AJ28" s="42"/>
      <c r="AK28" s="47" t="s">
        <v>46</v>
      </c>
      <c r="AL28" s="47"/>
      <c r="AM28" s="47"/>
      <c r="AN28" s="47"/>
      <c r="AO28" s="47"/>
      <c r="AP28" s="42"/>
      <c r="AQ28" s="42"/>
      <c r="AR28" s="46"/>
      <c r="BE28" s="33"/>
    </row>
    <row r="29" s="3" customFormat="1" ht="14.4" customHeight="1">
      <c r="A29" s="3"/>
      <c r="B29" s="48"/>
      <c r="C29" s="49"/>
      <c r="D29" s="34" t="s">
        <v>47</v>
      </c>
      <c r="E29" s="49"/>
      <c r="F29" s="34" t="s">
        <v>48</v>
      </c>
      <c r="G29" s="49"/>
      <c r="H29" s="49"/>
      <c r="I29" s="49"/>
      <c r="J29" s="49"/>
      <c r="K29" s="49"/>
      <c r="L29" s="50">
        <v>0.20999999999999999</v>
      </c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51">
        <f>ROUND(AZ54, 2)</f>
        <v>0</v>
      </c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51">
        <f>ROUND(AV54, 2)</f>
        <v>0</v>
      </c>
      <c r="AL29" s="49"/>
      <c r="AM29" s="49"/>
      <c r="AN29" s="49"/>
      <c r="AO29" s="49"/>
      <c r="AP29" s="49"/>
      <c r="AQ29" s="49"/>
      <c r="AR29" s="52"/>
      <c r="BE29" s="53"/>
    </row>
    <row r="30" s="3" customFormat="1" ht="14.4" customHeight="1">
      <c r="A30" s="3"/>
      <c r="B30" s="48"/>
      <c r="C30" s="49"/>
      <c r="D30" s="49"/>
      <c r="E30" s="49"/>
      <c r="F30" s="34" t="s">
        <v>49</v>
      </c>
      <c r="G30" s="49"/>
      <c r="H30" s="49"/>
      <c r="I30" s="49"/>
      <c r="J30" s="49"/>
      <c r="K30" s="49"/>
      <c r="L30" s="50">
        <v>0.14999999999999999</v>
      </c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51">
        <f>ROUND(BA54, 2)</f>
        <v>0</v>
      </c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51">
        <f>ROUND(AW54, 2)</f>
        <v>0</v>
      </c>
      <c r="AL30" s="49"/>
      <c r="AM30" s="49"/>
      <c r="AN30" s="49"/>
      <c r="AO30" s="49"/>
      <c r="AP30" s="49"/>
      <c r="AQ30" s="49"/>
      <c r="AR30" s="52"/>
      <c r="BE30" s="53"/>
    </row>
    <row r="31" hidden="1" s="3" customFormat="1" ht="14.4" customHeight="1">
      <c r="A31" s="3"/>
      <c r="B31" s="48"/>
      <c r="C31" s="49"/>
      <c r="D31" s="49"/>
      <c r="E31" s="49"/>
      <c r="F31" s="34" t="s">
        <v>50</v>
      </c>
      <c r="G31" s="49"/>
      <c r="H31" s="49"/>
      <c r="I31" s="49"/>
      <c r="J31" s="49"/>
      <c r="K31" s="49"/>
      <c r="L31" s="50">
        <v>0.20999999999999999</v>
      </c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51">
        <f>ROUND(BB54, 2)</f>
        <v>0</v>
      </c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51">
        <v>0</v>
      </c>
      <c r="AL31" s="49"/>
      <c r="AM31" s="49"/>
      <c r="AN31" s="49"/>
      <c r="AO31" s="49"/>
      <c r="AP31" s="49"/>
      <c r="AQ31" s="49"/>
      <c r="AR31" s="52"/>
      <c r="BE31" s="53"/>
    </row>
    <row r="32" hidden="1" s="3" customFormat="1" ht="14.4" customHeight="1">
      <c r="A32" s="3"/>
      <c r="B32" s="48"/>
      <c r="C32" s="49"/>
      <c r="D32" s="49"/>
      <c r="E32" s="49"/>
      <c r="F32" s="34" t="s">
        <v>51</v>
      </c>
      <c r="G32" s="49"/>
      <c r="H32" s="49"/>
      <c r="I32" s="49"/>
      <c r="J32" s="49"/>
      <c r="K32" s="49"/>
      <c r="L32" s="50">
        <v>0.14999999999999999</v>
      </c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51">
        <f>ROUND(BC54, 2)</f>
        <v>0</v>
      </c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51">
        <v>0</v>
      </c>
      <c r="AL32" s="49"/>
      <c r="AM32" s="49"/>
      <c r="AN32" s="49"/>
      <c r="AO32" s="49"/>
      <c r="AP32" s="49"/>
      <c r="AQ32" s="49"/>
      <c r="AR32" s="52"/>
      <c r="BE32" s="53"/>
    </row>
    <row r="33" hidden="1" s="3" customFormat="1" ht="14.4" customHeight="1">
      <c r="A33" s="3"/>
      <c r="B33" s="48"/>
      <c r="C33" s="49"/>
      <c r="D33" s="49"/>
      <c r="E33" s="49"/>
      <c r="F33" s="34" t="s">
        <v>52</v>
      </c>
      <c r="G33" s="49"/>
      <c r="H33" s="49"/>
      <c r="I33" s="49"/>
      <c r="J33" s="49"/>
      <c r="K33" s="49"/>
      <c r="L33" s="50">
        <v>0</v>
      </c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51">
        <f>ROUND(BD54, 2)</f>
        <v>0</v>
      </c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51">
        <v>0</v>
      </c>
      <c r="AL33" s="49"/>
      <c r="AM33" s="49"/>
      <c r="AN33" s="49"/>
      <c r="AO33" s="49"/>
      <c r="AP33" s="49"/>
      <c r="AQ33" s="49"/>
      <c r="AR33" s="52"/>
      <c r="BE33" s="3"/>
    </row>
    <row r="34" s="2" customFormat="1" ht="6.96" customHeight="1">
      <c r="A34" s="40"/>
      <c r="B34" s="41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6"/>
      <c r="BE34" s="40"/>
    </row>
    <row r="35" s="2" customFormat="1" ht="25.92" customHeight="1">
      <c r="A35" s="40"/>
      <c r="B35" s="41"/>
      <c r="C35" s="54"/>
      <c r="D35" s="55" t="s">
        <v>53</v>
      </c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7" t="s">
        <v>54</v>
      </c>
      <c r="U35" s="56"/>
      <c r="V35" s="56"/>
      <c r="W35" s="56"/>
      <c r="X35" s="58" t="s">
        <v>55</v>
      </c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9">
        <f>SUM(AK26:AK33)</f>
        <v>0</v>
      </c>
      <c r="AL35" s="56"/>
      <c r="AM35" s="56"/>
      <c r="AN35" s="56"/>
      <c r="AO35" s="60"/>
      <c r="AP35" s="54"/>
      <c r="AQ35" s="54"/>
      <c r="AR35" s="46"/>
      <c r="BE35" s="40"/>
    </row>
    <row r="36" s="2" customFormat="1" ht="6.96" customHeight="1">
      <c r="A36" s="40"/>
      <c r="B36" s="41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6"/>
      <c r="BE36" s="40"/>
    </row>
    <row r="37" s="2" customFormat="1" ht="6.96" customHeight="1">
      <c r="A37" s="40"/>
      <c r="B37" s="61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46"/>
      <c r="BE37" s="40"/>
    </row>
    <row r="41" s="2" customFormat="1" ht="6.96" customHeight="1">
      <c r="A41" s="40"/>
      <c r="B41" s="63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46"/>
      <c r="BE41" s="40"/>
    </row>
    <row r="42" s="2" customFormat="1" ht="24.96" customHeight="1">
      <c r="A42" s="40"/>
      <c r="B42" s="41"/>
      <c r="C42" s="25" t="s">
        <v>56</v>
      </c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6"/>
      <c r="BE42" s="40"/>
    </row>
    <row r="43" s="2" customFormat="1" ht="6.96" customHeight="1">
      <c r="A43" s="40"/>
      <c r="B43" s="41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6"/>
      <c r="BE43" s="40"/>
    </row>
    <row r="44" s="4" customFormat="1" ht="12" customHeight="1">
      <c r="A44" s="4"/>
      <c r="B44" s="65"/>
      <c r="C44" s="34" t="s">
        <v>13</v>
      </c>
      <c r="D44" s="66"/>
      <c r="E44" s="66"/>
      <c r="F44" s="66"/>
      <c r="G44" s="66"/>
      <c r="H44" s="66"/>
      <c r="I44" s="66"/>
      <c r="J44" s="66"/>
      <c r="K44" s="66"/>
      <c r="L44" s="66" t="str">
        <f>K5</f>
        <v>20230510</v>
      </c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  <c r="AG44" s="66"/>
      <c r="AH44" s="66"/>
      <c r="AI44" s="66"/>
      <c r="AJ44" s="66"/>
      <c r="AK44" s="66"/>
      <c r="AL44" s="66"/>
      <c r="AM44" s="66"/>
      <c r="AN44" s="66"/>
      <c r="AO44" s="66"/>
      <c r="AP44" s="66"/>
      <c r="AQ44" s="66"/>
      <c r="AR44" s="67"/>
      <c r="BE44" s="4"/>
    </row>
    <row r="45" s="5" customFormat="1" ht="36.96" customHeight="1">
      <c r="A45" s="5"/>
      <c r="B45" s="68"/>
      <c r="C45" s="69" t="s">
        <v>16</v>
      </c>
      <c r="D45" s="70"/>
      <c r="E45" s="70"/>
      <c r="F45" s="70"/>
      <c r="G45" s="70"/>
      <c r="H45" s="70"/>
      <c r="I45" s="70"/>
      <c r="J45" s="70"/>
      <c r="K45" s="70"/>
      <c r="L45" s="71" t="str">
        <f>K6</f>
        <v>Vytvoření laboratoří FŽP- UNICRE</v>
      </c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2"/>
      <c r="BE45" s="5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6"/>
      <c r="BE46" s="40"/>
    </row>
    <row r="47" s="2" customFormat="1" ht="12" customHeight="1">
      <c r="A47" s="40"/>
      <c r="B47" s="41"/>
      <c r="C47" s="34" t="s">
        <v>21</v>
      </c>
      <c r="D47" s="42"/>
      <c r="E47" s="42"/>
      <c r="F47" s="42"/>
      <c r="G47" s="42"/>
      <c r="H47" s="42"/>
      <c r="I47" s="42"/>
      <c r="J47" s="42"/>
      <c r="K47" s="42"/>
      <c r="L47" s="73" t="str">
        <f>IF(K8="","",K8)</f>
        <v>Ústí nad Labem</v>
      </c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34" t="s">
        <v>23</v>
      </c>
      <c r="AJ47" s="42"/>
      <c r="AK47" s="42"/>
      <c r="AL47" s="42"/>
      <c r="AM47" s="74" t="str">
        <f>IF(AN8= "","",AN8)</f>
        <v>10. 5. 2023</v>
      </c>
      <c r="AN47" s="74"/>
      <c r="AO47" s="42"/>
      <c r="AP47" s="42"/>
      <c r="AQ47" s="42"/>
      <c r="AR47" s="46"/>
      <c r="B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6"/>
      <c r="BE48" s="40"/>
    </row>
    <row r="49" s="2" customFormat="1" ht="40.05" customHeight="1">
      <c r="A49" s="40"/>
      <c r="B49" s="41"/>
      <c r="C49" s="34" t="s">
        <v>25</v>
      </c>
      <c r="D49" s="42"/>
      <c r="E49" s="42"/>
      <c r="F49" s="42"/>
      <c r="G49" s="42"/>
      <c r="H49" s="42"/>
      <c r="I49" s="42"/>
      <c r="J49" s="42"/>
      <c r="K49" s="42"/>
      <c r="L49" s="66" t="str">
        <f>IF(E11= "","",E11)</f>
        <v>UJEP, Pasteurova 3632/15, 400 96 Ústí nad Labem</v>
      </c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34" t="s">
        <v>33</v>
      </c>
      <c r="AJ49" s="42"/>
      <c r="AK49" s="42"/>
      <c r="AL49" s="42"/>
      <c r="AM49" s="75" t="str">
        <f>IF(E17="","",E17)</f>
        <v>Correct BC, s.r.o., El.Krásnohorské 1339/15, UL</v>
      </c>
      <c r="AN49" s="66"/>
      <c r="AO49" s="66"/>
      <c r="AP49" s="66"/>
      <c r="AQ49" s="42"/>
      <c r="AR49" s="46"/>
      <c r="AS49" s="76" t="s">
        <v>57</v>
      </c>
      <c r="AT49" s="77"/>
      <c r="AU49" s="78"/>
      <c r="AV49" s="78"/>
      <c r="AW49" s="78"/>
      <c r="AX49" s="78"/>
      <c r="AY49" s="78"/>
      <c r="AZ49" s="78"/>
      <c r="BA49" s="78"/>
      <c r="BB49" s="78"/>
      <c r="BC49" s="78"/>
      <c r="BD49" s="79"/>
      <c r="BE49" s="40"/>
    </row>
    <row r="50" s="2" customFormat="1" ht="40.05" customHeight="1">
      <c r="A50" s="40"/>
      <c r="B50" s="41"/>
      <c r="C50" s="34" t="s">
        <v>31</v>
      </c>
      <c r="D50" s="42"/>
      <c r="E50" s="42"/>
      <c r="F50" s="42"/>
      <c r="G50" s="42"/>
      <c r="H50" s="42"/>
      <c r="I50" s="42"/>
      <c r="J50" s="42"/>
      <c r="K50" s="42"/>
      <c r="L50" s="66" t="str">
        <f>IF(E14= "Vyplň údaj","",E14)</f>
        <v/>
      </c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34" t="s">
        <v>38</v>
      </c>
      <c r="AJ50" s="42"/>
      <c r="AK50" s="42"/>
      <c r="AL50" s="42"/>
      <c r="AM50" s="75" t="str">
        <f>IF(E20="","",E20)</f>
        <v>Correct BC, s.r.o., El.Krásnohorské 1339/15, UL</v>
      </c>
      <c r="AN50" s="66"/>
      <c r="AO50" s="66"/>
      <c r="AP50" s="66"/>
      <c r="AQ50" s="42"/>
      <c r="AR50" s="46"/>
      <c r="AS50" s="80"/>
      <c r="AT50" s="81"/>
      <c r="AU50" s="82"/>
      <c r="AV50" s="82"/>
      <c r="AW50" s="82"/>
      <c r="AX50" s="82"/>
      <c r="AY50" s="82"/>
      <c r="AZ50" s="82"/>
      <c r="BA50" s="82"/>
      <c r="BB50" s="82"/>
      <c r="BC50" s="82"/>
      <c r="BD50" s="83"/>
      <c r="BE50" s="40"/>
    </row>
    <row r="51" s="2" customFormat="1" ht="10.8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6"/>
      <c r="AS51" s="84"/>
      <c r="AT51" s="85"/>
      <c r="AU51" s="86"/>
      <c r="AV51" s="86"/>
      <c r="AW51" s="86"/>
      <c r="AX51" s="86"/>
      <c r="AY51" s="86"/>
      <c r="AZ51" s="86"/>
      <c r="BA51" s="86"/>
      <c r="BB51" s="86"/>
      <c r="BC51" s="86"/>
      <c r="BD51" s="87"/>
      <c r="BE51" s="40"/>
    </row>
    <row r="52" s="2" customFormat="1" ht="29.28" customHeight="1">
      <c r="A52" s="40"/>
      <c r="B52" s="41"/>
      <c r="C52" s="88" t="s">
        <v>58</v>
      </c>
      <c r="D52" s="89"/>
      <c r="E52" s="89"/>
      <c r="F52" s="89"/>
      <c r="G52" s="89"/>
      <c r="H52" s="90"/>
      <c r="I52" s="91" t="s">
        <v>59</v>
      </c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92" t="s">
        <v>60</v>
      </c>
      <c r="AH52" s="89"/>
      <c r="AI52" s="89"/>
      <c r="AJ52" s="89"/>
      <c r="AK52" s="89"/>
      <c r="AL52" s="89"/>
      <c r="AM52" s="89"/>
      <c r="AN52" s="91" t="s">
        <v>61</v>
      </c>
      <c r="AO52" s="89"/>
      <c r="AP52" s="89"/>
      <c r="AQ52" s="93" t="s">
        <v>62</v>
      </c>
      <c r="AR52" s="46"/>
      <c r="AS52" s="94" t="s">
        <v>63</v>
      </c>
      <c r="AT52" s="95" t="s">
        <v>64</v>
      </c>
      <c r="AU52" s="95" t="s">
        <v>65</v>
      </c>
      <c r="AV52" s="95" t="s">
        <v>66</v>
      </c>
      <c r="AW52" s="95" t="s">
        <v>67</v>
      </c>
      <c r="AX52" s="95" t="s">
        <v>68</v>
      </c>
      <c r="AY52" s="95" t="s">
        <v>69</v>
      </c>
      <c r="AZ52" s="95" t="s">
        <v>70</v>
      </c>
      <c r="BA52" s="95" t="s">
        <v>71</v>
      </c>
      <c r="BB52" s="95" t="s">
        <v>72</v>
      </c>
      <c r="BC52" s="95" t="s">
        <v>73</v>
      </c>
      <c r="BD52" s="96" t="s">
        <v>74</v>
      </c>
      <c r="BE52" s="40"/>
    </row>
    <row r="53" s="2" customFormat="1" ht="10.8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6"/>
      <c r="AS53" s="97"/>
      <c r="AT53" s="98"/>
      <c r="AU53" s="98"/>
      <c r="AV53" s="98"/>
      <c r="AW53" s="98"/>
      <c r="AX53" s="98"/>
      <c r="AY53" s="98"/>
      <c r="AZ53" s="98"/>
      <c r="BA53" s="98"/>
      <c r="BB53" s="98"/>
      <c r="BC53" s="98"/>
      <c r="BD53" s="99"/>
      <c r="BE53" s="40"/>
    </row>
    <row r="54" s="6" customFormat="1" ht="32.4" customHeight="1">
      <c r="A54" s="6"/>
      <c r="B54" s="100"/>
      <c r="C54" s="101" t="s">
        <v>75</v>
      </c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3">
        <f>ROUND(AG55+AG56+AG60+AG65+AG77+SUM(AG80:AG82),2)</f>
        <v>0</v>
      </c>
      <c r="AH54" s="103"/>
      <c r="AI54" s="103"/>
      <c r="AJ54" s="103"/>
      <c r="AK54" s="103"/>
      <c r="AL54" s="103"/>
      <c r="AM54" s="103"/>
      <c r="AN54" s="104">
        <f>SUM(AG54,AT54)</f>
        <v>0</v>
      </c>
      <c r="AO54" s="104"/>
      <c r="AP54" s="104"/>
      <c r="AQ54" s="105" t="s">
        <v>19</v>
      </c>
      <c r="AR54" s="106"/>
      <c r="AS54" s="107">
        <f>ROUND(AS55+AS56+AS60+AS65+AS77+SUM(AS80:AS82),2)</f>
        <v>0</v>
      </c>
      <c r="AT54" s="108">
        <f>ROUND(SUM(AV54:AW54),2)</f>
        <v>0</v>
      </c>
      <c r="AU54" s="109">
        <f>ROUND(AU55+AU56+AU60+AU65+AU77+SUM(AU80:AU82),5)</f>
        <v>0</v>
      </c>
      <c r="AV54" s="108">
        <f>ROUND(AZ54*L29,2)</f>
        <v>0</v>
      </c>
      <c r="AW54" s="108">
        <f>ROUND(BA54*L30,2)</f>
        <v>0</v>
      </c>
      <c r="AX54" s="108">
        <f>ROUND(BB54*L29,2)</f>
        <v>0</v>
      </c>
      <c r="AY54" s="108">
        <f>ROUND(BC54*L30,2)</f>
        <v>0</v>
      </c>
      <c r="AZ54" s="108">
        <f>ROUND(AZ55+AZ56+AZ60+AZ65+AZ77+SUM(AZ80:AZ82),2)</f>
        <v>0</v>
      </c>
      <c r="BA54" s="108">
        <f>ROUND(BA55+BA56+BA60+BA65+BA77+SUM(BA80:BA82),2)</f>
        <v>0</v>
      </c>
      <c r="BB54" s="108">
        <f>ROUND(BB55+BB56+BB60+BB65+BB77+SUM(BB80:BB82),2)</f>
        <v>0</v>
      </c>
      <c r="BC54" s="108">
        <f>ROUND(BC55+BC56+BC60+BC65+BC77+SUM(BC80:BC82),2)</f>
        <v>0</v>
      </c>
      <c r="BD54" s="110">
        <f>ROUND(BD55+BD56+BD60+BD65+BD77+SUM(BD80:BD82),2)</f>
        <v>0</v>
      </c>
      <c r="BE54" s="6"/>
      <c r="BS54" s="111" t="s">
        <v>76</v>
      </c>
      <c r="BT54" s="111" t="s">
        <v>77</v>
      </c>
      <c r="BU54" s="112" t="s">
        <v>78</v>
      </c>
      <c r="BV54" s="111" t="s">
        <v>79</v>
      </c>
      <c r="BW54" s="111" t="s">
        <v>5</v>
      </c>
      <c r="BX54" s="111" t="s">
        <v>80</v>
      </c>
      <c r="CL54" s="111" t="s">
        <v>19</v>
      </c>
    </row>
    <row r="55" s="7" customFormat="1" ht="16.5" customHeight="1">
      <c r="A55" s="113" t="s">
        <v>81</v>
      </c>
      <c r="B55" s="114"/>
      <c r="C55" s="115"/>
      <c r="D55" s="116" t="s">
        <v>82</v>
      </c>
      <c r="E55" s="116"/>
      <c r="F55" s="116"/>
      <c r="G55" s="116"/>
      <c r="H55" s="116"/>
      <c r="I55" s="117"/>
      <c r="J55" s="116" t="s">
        <v>83</v>
      </c>
      <c r="K55" s="116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116"/>
      <c r="W55" s="116"/>
      <c r="X55" s="116"/>
      <c r="Y55" s="116"/>
      <c r="Z55" s="116"/>
      <c r="AA55" s="116"/>
      <c r="AB55" s="116"/>
      <c r="AC55" s="116"/>
      <c r="AD55" s="116"/>
      <c r="AE55" s="116"/>
      <c r="AF55" s="116"/>
      <c r="AG55" s="118">
        <f>'SO 00 - VRN'!J30</f>
        <v>0</v>
      </c>
      <c r="AH55" s="117"/>
      <c r="AI55" s="117"/>
      <c r="AJ55" s="117"/>
      <c r="AK55" s="117"/>
      <c r="AL55" s="117"/>
      <c r="AM55" s="117"/>
      <c r="AN55" s="118">
        <f>SUM(AG55,AT55)</f>
        <v>0</v>
      </c>
      <c r="AO55" s="117"/>
      <c r="AP55" s="117"/>
      <c r="AQ55" s="119" t="s">
        <v>84</v>
      </c>
      <c r="AR55" s="120"/>
      <c r="AS55" s="121">
        <v>0</v>
      </c>
      <c r="AT55" s="122">
        <f>ROUND(SUM(AV55:AW55),2)</f>
        <v>0</v>
      </c>
      <c r="AU55" s="123">
        <f>'SO 00 - VRN'!P86</f>
        <v>0</v>
      </c>
      <c r="AV55" s="122">
        <f>'SO 00 - VRN'!J33</f>
        <v>0</v>
      </c>
      <c r="AW55" s="122">
        <f>'SO 00 - VRN'!J34</f>
        <v>0</v>
      </c>
      <c r="AX55" s="122">
        <f>'SO 00 - VRN'!J35</f>
        <v>0</v>
      </c>
      <c r="AY55" s="122">
        <f>'SO 00 - VRN'!J36</f>
        <v>0</v>
      </c>
      <c r="AZ55" s="122">
        <f>'SO 00 - VRN'!F33</f>
        <v>0</v>
      </c>
      <c r="BA55" s="122">
        <f>'SO 00 - VRN'!F34</f>
        <v>0</v>
      </c>
      <c r="BB55" s="122">
        <f>'SO 00 - VRN'!F35</f>
        <v>0</v>
      </c>
      <c r="BC55" s="122">
        <f>'SO 00 - VRN'!F36</f>
        <v>0</v>
      </c>
      <c r="BD55" s="124">
        <f>'SO 00 - VRN'!F37</f>
        <v>0</v>
      </c>
      <c r="BE55" s="7"/>
      <c r="BT55" s="125" t="s">
        <v>85</v>
      </c>
      <c r="BV55" s="125" t="s">
        <v>79</v>
      </c>
      <c r="BW55" s="125" t="s">
        <v>86</v>
      </c>
      <c r="BX55" s="125" t="s">
        <v>5</v>
      </c>
      <c r="CL55" s="125" t="s">
        <v>19</v>
      </c>
      <c r="CM55" s="125" t="s">
        <v>87</v>
      </c>
    </row>
    <row r="56" s="7" customFormat="1" ht="16.5" customHeight="1">
      <c r="A56" s="7"/>
      <c r="B56" s="114"/>
      <c r="C56" s="115"/>
      <c r="D56" s="116" t="s">
        <v>88</v>
      </c>
      <c r="E56" s="116"/>
      <c r="F56" s="116"/>
      <c r="G56" s="116"/>
      <c r="H56" s="116"/>
      <c r="I56" s="117"/>
      <c r="J56" s="116" t="s">
        <v>89</v>
      </c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26">
        <f>ROUND(SUM(AG57:AG59),2)</f>
        <v>0</v>
      </c>
      <c r="AH56" s="117"/>
      <c r="AI56" s="117"/>
      <c r="AJ56" s="117"/>
      <c r="AK56" s="117"/>
      <c r="AL56" s="117"/>
      <c r="AM56" s="117"/>
      <c r="AN56" s="118">
        <f>SUM(AG56,AT56)</f>
        <v>0</v>
      </c>
      <c r="AO56" s="117"/>
      <c r="AP56" s="117"/>
      <c r="AQ56" s="119" t="s">
        <v>84</v>
      </c>
      <c r="AR56" s="120"/>
      <c r="AS56" s="121">
        <f>ROUND(SUM(AS57:AS59),2)</f>
        <v>0</v>
      </c>
      <c r="AT56" s="122">
        <f>ROUND(SUM(AV56:AW56),2)</f>
        <v>0</v>
      </c>
      <c r="AU56" s="123">
        <f>ROUND(SUM(AU57:AU59),5)</f>
        <v>0</v>
      </c>
      <c r="AV56" s="122">
        <f>ROUND(AZ56*L29,2)</f>
        <v>0</v>
      </c>
      <c r="AW56" s="122">
        <f>ROUND(BA56*L30,2)</f>
        <v>0</v>
      </c>
      <c r="AX56" s="122">
        <f>ROUND(BB56*L29,2)</f>
        <v>0</v>
      </c>
      <c r="AY56" s="122">
        <f>ROUND(BC56*L30,2)</f>
        <v>0</v>
      </c>
      <c r="AZ56" s="122">
        <f>ROUND(SUM(AZ57:AZ59),2)</f>
        <v>0</v>
      </c>
      <c r="BA56" s="122">
        <f>ROUND(SUM(BA57:BA59),2)</f>
        <v>0</v>
      </c>
      <c r="BB56" s="122">
        <f>ROUND(SUM(BB57:BB59),2)</f>
        <v>0</v>
      </c>
      <c r="BC56" s="122">
        <f>ROUND(SUM(BC57:BC59),2)</f>
        <v>0</v>
      </c>
      <c r="BD56" s="124">
        <f>ROUND(SUM(BD57:BD59),2)</f>
        <v>0</v>
      </c>
      <c r="BE56" s="7"/>
      <c r="BS56" s="125" t="s">
        <v>76</v>
      </c>
      <c r="BT56" s="125" t="s">
        <v>85</v>
      </c>
      <c r="BU56" s="125" t="s">
        <v>78</v>
      </c>
      <c r="BV56" s="125" t="s">
        <v>79</v>
      </c>
      <c r="BW56" s="125" t="s">
        <v>90</v>
      </c>
      <c r="BX56" s="125" t="s">
        <v>5</v>
      </c>
      <c r="CL56" s="125" t="s">
        <v>19</v>
      </c>
      <c r="CM56" s="125" t="s">
        <v>87</v>
      </c>
    </row>
    <row r="57" s="4" customFormat="1" ht="16.5" customHeight="1">
      <c r="A57" s="113" t="s">
        <v>81</v>
      </c>
      <c r="B57" s="65"/>
      <c r="C57" s="127"/>
      <c r="D57" s="127"/>
      <c r="E57" s="128" t="s">
        <v>91</v>
      </c>
      <c r="F57" s="128"/>
      <c r="G57" s="128"/>
      <c r="H57" s="128"/>
      <c r="I57" s="128"/>
      <c r="J57" s="127"/>
      <c r="K57" s="128" t="s">
        <v>92</v>
      </c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  <c r="AA57" s="128"/>
      <c r="AB57" s="128"/>
      <c r="AC57" s="128"/>
      <c r="AD57" s="128"/>
      <c r="AE57" s="128"/>
      <c r="AF57" s="128"/>
      <c r="AG57" s="129">
        <f>'SO01.1 - Demontáže a bour...'!J32</f>
        <v>0</v>
      </c>
      <c r="AH57" s="127"/>
      <c r="AI57" s="127"/>
      <c r="AJ57" s="127"/>
      <c r="AK57" s="127"/>
      <c r="AL57" s="127"/>
      <c r="AM57" s="127"/>
      <c r="AN57" s="129">
        <f>SUM(AG57,AT57)</f>
        <v>0</v>
      </c>
      <c r="AO57" s="127"/>
      <c r="AP57" s="127"/>
      <c r="AQ57" s="130" t="s">
        <v>93</v>
      </c>
      <c r="AR57" s="67"/>
      <c r="AS57" s="131">
        <v>0</v>
      </c>
      <c r="AT57" s="132">
        <f>ROUND(SUM(AV57:AW57),2)</f>
        <v>0</v>
      </c>
      <c r="AU57" s="133">
        <f>'SO01.1 - Demontáže a bour...'!P100</f>
        <v>0</v>
      </c>
      <c r="AV57" s="132">
        <f>'SO01.1 - Demontáže a bour...'!J35</f>
        <v>0</v>
      </c>
      <c r="AW57" s="132">
        <f>'SO01.1 - Demontáže a bour...'!J36</f>
        <v>0</v>
      </c>
      <c r="AX57" s="132">
        <f>'SO01.1 - Demontáže a bour...'!J37</f>
        <v>0</v>
      </c>
      <c r="AY57" s="132">
        <f>'SO01.1 - Demontáže a bour...'!J38</f>
        <v>0</v>
      </c>
      <c r="AZ57" s="132">
        <f>'SO01.1 - Demontáže a bour...'!F35</f>
        <v>0</v>
      </c>
      <c r="BA57" s="132">
        <f>'SO01.1 - Demontáže a bour...'!F36</f>
        <v>0</v>
      </c>
      <c r="BB57" s="132">
        <f>'SO01.1 - Demontáže a bour...'!F37</f>
        <v>0</v>
      </c>
      <c r="BC57" s="132">
        <f>'SO01.1 - Demontáže a bour...'!F38</f>
        <v>0</v>
      </c>
      <c r="BD57" s="134">
        <f>'SO01.1 - Demontáže a bour...'!F39</f>
        <v>0</v>
      </c>
      <c r="BE57" s="4"/>
      <c r="BT57" s="135" t="s">
        <v>87</v>
      </c>
      <c r="BV57" s="135" t="s">
        <v>79</v>
      </c>
      <c r="BW57" s="135" t="s">
        <v>94</v>
      </c>
      <c r="BX57" s="135" t="s">
        <v>90</v>
      </c>
      <c r="CL57" s="135" t="s">
        <v>19</v>
      </c>
    </row>
    <row r="58" s="4" customFormat="1" ht="16.5" customHeight="1">
      <c r="A58" s="113" t="s">
        <v>81</v>
      </c>
      <c r="B58" s="65"/>
      <c r="C58" s="127"/>
      <c r="D58" s="127"/>
      <c r="E58" s="128" t="s">
        <v>95</v>
      </c>
      <c r="F58" s="128"/>
      <c r="G58" s="128"/>
      <c r="H58" s="128"/>
      <c r="I58" s="128"/>
      <c r="J58" s="127"/>
      <c r="K58" s="128" t="s">
        <v>96</v>
      </c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  <c r="AA58" s="128"/>
      <c r="AB58" s="128"/>
      <c r="AC58" s="128"/>
      <c r="AD58" s="128"/>
      <c r="AE58" s="128"/>
      <c r="AF58" s="128"/>
      <c r="AG58" s="129">
        <f>'SO01.2 - Nové konstrukce ...'!J32</f>
        <v>0</v>
      </c>
      <c r="AH58" s="127"/>
      <c r="AI58" s="127"/>
      <c r="AJ58" s="127"/>
      <c r="AK58" s="127"/>
      <c r="AL58" s="127"/>
      <c r="AM58" s="127"/>
      <c r="AN58" s="129">
        <f>SUM(AG58,AT58)</f>
        <v>0</v>
      </c>
      <c r="AO58" s="127"/>
      <c r="AP58" s="127"/>
      <c r="AQ58" s="130" t="s">
        <v>93</v>
      </c>
      <c r="AR58" s="67"/>
      <c r="AS58" s="131">
        <v>0</v>
      </c>
      <c r="AT58" s="132">
        <f>ROUND(SUM(AV58:AW58),2)</f>
        <v>0</v>
      </c>
      <c r="AU58" s="133">
        <f>'SO01.2 - Nové konstrukce ...'!P97</f>
        <v>0</v>
      </c>
      <c r="AV58" s="132">
        <f>'SO01.2 - Nové konstrukce ...'!J35</f>
        <v>0</v>
      </c>
      <c r="AW58" s="132">
        <f>'SO01.2 - Nové konstrukce ...'!J36</f>
        <v>0</v>
      </c>
      <c r="AX58" s="132">
        <f>'SO01.2 - Nové konstrukce ...'!J37</f>
        <v>0</v>
      </c>
      <c r="AY58" s="132">
        <f>'SO01.2 - Nové konstrukce ...'!J38</f>
        <v>0</v>
      </c>
      <c r="AZ58" s="132">
        <f>'SO01.2 - Nové konstrukce ...'!F35</f>
        <v>0</v>
      </c>
      <c r="BA58" s="132">
        <f>'SO01.2 - Nové konstrukce ...'!F36</f>
        <v>0</v>
      </c>
      <c r="BB58" s="132">
        <f>'SO01.2 - Nové konstrukce ...'!F37</f>
        <v>0</v>
      </c>
      <c r="BC58" s="132">
        <f>'SO01.2 - Nové konstrukce ...'!F38</f>
        <v>0</v>
      </c>
      <c r="BD58" s="134">
        <f>'SO01.2 - Nové konstrukce ...'!F39</f>
        <v>0</v>
      </c>
      <c r="BE58" s="4"/>
      <c r="BT58" s="135" t="s">
        <v>87</v>
      </c>
      <c r="BV58" s="135" t="s">
        <v>79</v>
      </c>
      <c r="BW58" s="135" t="s">
        <v>97</v>
      </c>
      <c r="BX58" s="135" t="s">
        <v>90</v>
      </c>
      <c r="CL58" s="135" t="s">
        <v>19</v>
      </c>
    </row>
    <row r="59" s="4" customFormat="1" ht="23.25" customHeight="1">
      <c r="A59" s="113" t="s">
        <v>81</v>
      </c>
      <c r="B59" s="65"/>
      <c r="C59" s="127"/>
      <c r="D59" s="127"/>
      <c r="E59" s="128" t="s">
        <v>98</v>
      </c>
      <c r="F59" s="128"/>
      <c r="G59" s="128"/>
      <c r="H59" s="128"/>
      <c r="I59" s="128"/>
      <c r="J59" s="127"/>
      <c r="K59" s="128" t="s">
        <v>99</v>
      </c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  <c r="AA59" s="128"/>
      <c r="AB59" s="128"/>
      <c r="AC59" s="128"/>
      <c r="AD59" s="128"/>
      <c r="AE59" s="128"/>
      <c r="AF59" s="128"/>
      <c r="AG59" s="129">
        <f>'SO01.3 - Nové konstrukce ...'!J32</f>
        <v>0</v>
      </c>
      <c r="AH59" s="127"/>
      <c r="AI59" s="127"/>
      <c r="AJ59" s="127"/>
      <c r="AK59" s="127"/>
      <c r="AL59" s="127"/>
      <c r="AM59" s="127"/>
      <c r="AN59" s="129">
        <f>SUM(AG59,AT59)</f>
        <v>0</v>
      </c>
      <c r="AO59" s="127"/>
      <c r="AP59" s="127"/>
      <c r="AQ59" s="130" t="s">
        <v>93</v>
      </c>
      <c r="AR59" s="67"/>
      <c r="AS59" s="131">
        <v>0</v>
      </c>
      <c r="AT59" s="132">
        <f>ROUND(SUM(AV59:AW59),2)</f>
        <v>0</v>
      </c>
      <c r="AU59" s="133">
        <f>'SO01.3 - Nové konstrukce ...'!P92</f>
        <v>0</v>
      </c>
      <c r="AV59" s="132">
        <f>'SO01.3 - Nové konstrukce ...'!J35</f>
        <v>0</v>
      </c>
      <c r="AW59" s="132">
        <f>'SO01.3 - Nové konstrukce ...'!J36</f>
        <v>0</v>
      </c>
      <c r="AX59" s="132">
        <f>'SO01.3 - Nové konstrukce ...'!J37</f>
        <v>0</v>
      </c>
      <c r="AY59" s="132">
        <f>'SO01.3 - Nové konstrukce ...'!J38</f>
        <v>0</v>
      </c>
      <c r="AZ59" s="132">
        <f>'SO01.3 - Nové konstrukce ...'!F35</f>
        <v>0</v>
      </c>
      <c r="BA59" s="132">
        <f>'SO01.3 - Nové konstrukce ...'!F36</f>
        <v>0</v>
      </c>
      <c r="BB59" s="132">
        <f>'SO01.3 - Nové konstrukce ...'!F37</f>
        <v>0</v>
      </c>
      <c r="BC59" s="132">
        <f>'SO01.3 - Nové konstrukce ...'!F38</f>
        <v>0</v>
      </c>
      <c r="BD59" s="134">
        <f>'SO01.3 - Nové konstrukce ...'!F39</f>
        <v>0</v>
      </c>
      <c r="BE59" s="4"/>
      <c r="BT59" s="135" t="s">
        <v>87</v>
      </c>
      <c r="BV59" s="135" t="s">
        <v>79</v>
      </c>
      <c r="BW59" s="135" t="s">
        <v>100</v>
      </c>
      <c r="BX59" s="135" t="s">
        <v>90</v>
      </c>
      <c r="CL59" s="135" t="s">
        <v>19</v>
      </c>
    </row>
    <row r="60" s="7" customFormat="1" ht="16.5" customHeight="1">
      <c r="A60" s="7"/>
      <c r="B60" s="114"/>
      <c r="C60" s="115"/>
      <c r="D60" s="116" t="s">
        <v>101</v>
      </c>
      <c r="E60" s="116"/>
      <c r="F60" s="116"/>
      <c r="G60" s="116"/>
      <c r="H60" s="116"/>
      <c r="I60" s="117"/>
      <c r="J60" s="116" t="s">
        <v>102</v>
      </c>
      <c r="K60" s="116"/>
      <c r="L60" s="116"/>
      <c r="M60" s="116"/>
      <c r="N60" s="116"/>
      <c r="O60" s="116"/>
      <c r="P60" s="116"/>
      <c r="Q60" s="116"/>
      <c r="R60" s="116"/>
      <c r="S60" s="116"/>
      <c r="T60" s="116"/>
      <c r="U60" s="116"/>
      <c r="V60" s="116"/>
      <c r="W60" s="116"/>
      <c r="X60" s="116"/>
      <c r="Y60" s="116"/>
      <c r="Z60" s="116"/>
      <c r="AA60" s="116"/>
      <c r="AB60" s="116"/>
      <c r="AC60" s="116"/>
      <c r="AD60" s="116"/>
      <c r="AE60" s="116"/>
      <c r="AF60" s="116"/>
      <c r="AG60" s="126">
        <f>ROUND(SUM(AG61:AG64),2)</f>
        <v>0</v>
      </c>
      <c r="AH60" s="117"/>
      <c r="AI60" s="117"/>
      <c r="AJ60" s="117"/>
      <c r="AK60" s="117"/>
      <c r="AL60" s="117"/>
      <c r="AM60" s="117"/>
      <c r="AN60" s="118">
        <f>SUM(AG60,AT60)</f>
        <v>0</v>
      </c>
      <c r="AO60" s="117"/>
      <c r="AP60" s="117"/>
      <c r="AQ60" s="119" t="s">
        <v>84</v>
      </c>
      <c r="AR60" s="120"/>
      <c r="AS60" s="121">
        <f>ROUND(SUM(AS61:AS64),2)</f>
        <v>0</v>
      </c>
      <c r="AT60" s="122">
        <f>ROUND(SUM(AV60:AW60),2)</f>
        <v>0</v>
      </c>
      <c r="AU60" s="123">
        <f>ROUND(SUM(AU61:AU64),5)</f>
        <v>0</v>
      </c>
      <c r="AV60" s="122">
        <f>ROUND(AZ60*L29,2)</f>
        <v>0</v>
      </c>
      <c r="AW60" s="122">
        <f>ROUND(BA60*L30,2)</f>
        <v>0</v>
      </c>
      <c r="AX60" s="122">
        <f>ROUND(BB60*L29,2)</f>
        <v>0</v>
      </c>
      <c r="AY60" s="122">
        <f>ROUND(BC60*L30,2)</f>
        <v>0</v>
      </c>
      <c r="AZ60" s="122">
        <f>ROUND(SUM(AZ61:AZ64),2)</f>
        <v>0</v>
      </c>
      <c r="BA60" s="122">
        <f>ROUND(SUM(BA61:BA64),2)</f>
        <v>0</v>
      </c>
      <c r="BB60" s="122">
        <f>ROUND(SUM(BB61:BB64),2)</f>
        <v>0</v>
      </c>
      <c r="BC60" s="122">
        <f>ROUND(SUM(BC61:BC64),2)</f>
        <v>0</v>
      </c>
      <c r="BD60" s="124">
        <f>ROUND(SUM(BD61:BD64),2)</f>
        <v>0</v>
      </c>
      <c r="BE60" s="7"/>
      <c r="BS60" s="125" t="s">
        <v>76</v>
      </c>
      <c r="BT60" s="125" t="s">
        <v>85</v>
      </c>
      <c r="BU60" s="125" t="s">
        <v>78</v>
      </c>
      <c r="BV60" s="125" t="s">
        <v>79</v>
      </c>
      <c r="BW60" s="125" t="s">
        <v>103</v>
      </c>
      <c r="BX60" s="125" t="s">
        <v>5</v>
      </c>
      <c r="CL60" s="125" t="s">
        <v>19</v>
      </c>
      <c r="CM60" s="125" t="s">
        <v>87</v>
      </c>
    </row>
    <row r="61" s="4" customFormat="1" ht="16.5" customHeight="1">
      <c r="A61" s="113" t="s">
        <v>81</v>
      </c>
      <c r="B61" s="65"/>
      <c r="C61" s="127"/>
      <c r="D61" s="127"/>
      <c r="E61" s="128" t="s">
        <v>104</v>
      </c>
      <c r="F61" s="128"/>
      <c r="G61" s="128"/>
      <c r="H61" s="128"/>
      <c r="I61" s="128"/>
      <c r="J61" s="127"/>
      <c r="K61" s="128" t="s">
        <v>105</v>
      </c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  <c r="AA61" s="128"/>
      <c r="AB61" s="128"/>
      <c r="AC61" s="128"/>
      <c r="AD61" s="128"/>
      <c r="AE61" s="128"/>
      <c r="AF61" s="128"/>
      <c r="AG61" s="129">
        <f>'1. - NN-silnoproud'!J32</f>
        <v>0</v>
      </c>
      <c r="AH61" s="127"/>
      <c r="AI61" s="127"/>
      <c r="AJ61" s="127"/>
      <c r="AK61" s="127"/>
      <c r="AL61" s="127"/>
      <c r="AM61" s="127"/>
      <c r="AN61" s="129">
        <f>SUM(AG61,AT61)</f>
        <v>0</v>
      </c>
      <c r="AO61" s="127"/>
      <c r="AP61" s="127"/>
      <c r="AQ61" s="130" t="s">
        <v>93</v>
      </c>
      <c r="AR61" s="67"/>
      <c r="AS61" s="131">
        <v>0</v>
      </c>
      <c r="AT61" s="132">
        <f>ROUND(SUM(AV61:AW61),2)</f>
        <v>0</v>
      </c>
      <c r="AU61" s="133">
        <f>'1. - NN-silnoproud'!P97</f>
        <v>0</v>
      </c>
      <c r="AV61" s="132">
        <f>'1. - NN-silnoproud'!J35</f>
        <v>0</v>
      </c>
      <c r="AW61" s="132">
        <f>'1. - NN-silnoproud'!J36</f>
        <v>0</v>
      </c>
      <c r="AX61" s="132">
        <f>'1. - NN-silnoproud'!J37</f>
        <v>0</v>
      </c>
      <c r="AY61" s="132">
        <f>'1. - NN-silnoproud'!J38</f>
        <v>0</v>
      </c>
      <c r="AZ61" s="132">
        <f>'1. - NN-silnoproud'!F35</f>
        <v>0</v>
      </c>
      <c r="BA61" s="132">
        <f>'1. - NN-silnoproud'!F36</f>
        <v>0</v>
      </c>
      <c r="BB61" s="132">
        <f>'1. - NN-silnoproud'!F37</f>
        <v>0</v>
      </c>
      <c r="BC61" s="132">
        <f>'1. - NN-silnoproud'!F38</f>
        <v>0</v>
      </c>
      <c r="BD61" s="134">
        <f>'1. - NN-silnoproud'!F39</f>
        <v>0</v>
      </c>
      <c r="BE61" s="4"/>
      <c r="BT61" s="135" t="s">
        <v>87</v>
      </c>
      <c r="BV61" s="135" t="s">
        <v>79</v>
      </c>
      <c r="BW61" s="135" t="s">
        <v>106</v>
      </c>
      <c r="BX61" s="135" t="s">
        <v>103</v>
      </c>
      <c r="CL61" s="135" t="s">
        <v>19</v>
      </c>
    </row>
    <row r="62" s="4" customFormat="1" ht="16.5" customHeight="1">
      <c r="A62" s="113" t="s">
        <v>81</v>
      </c>
      <c r="B62" s="65"/>
      <c r="C62" s="127"/>
      <c r="D62" s="127"/>
      <c r="E62" s="128" t="s">
        <v>107</v>
      </c>
      <c r="F62" s="128"/>
      <c r="G62" s="128"/>
      <c r="H62" s="128"/>
      <c r="I62" s="128"/>
      <c r="J62" s="127"/>
      <c r="K62" s="128" t="s">
        <v>108</v>
      </c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  <c r="AA62" s="128"/>
      <c r="AB62" s="128"/>
      <c r="AC62" s="128"/>
      <c r="AD62" s="128"/>
      <c r="AE62" s="128"/>
      <c r="AF62" s="128"/>
      <c r="AG62" s="129">
        <f>'2. - SLB- slaboproud'!J32</f>
        <v>0</v>
      </c>
      <c r="AH62" s="127"/>
      <c r="AI62" s="127"/>
      <c r="AJ62" s="127"/>
      <c r="AK62" s="127"/>
      <c r="AL62" s="127"/>
      <c r="AM62" s="127"/>
      <c r="AN62" s="129">
        <f>SUM(AG62,AT62)</f>
        <v>0</v>
      </c>
      <c r="AO62" s="127"/>
      <c r="AP62" s="127"/>
      <c r="AQ62" s="130" t="s">
        <v>93</v>
      </c>
      <c r="AR62" s="67"/>
      <c r="AS62" s="131">
        <v>0</v>
      </c>
      <c r="AT62" s="132">
        <f>ROUND(SUM(AV62:AW62),2)</f>
        <v>0</v>
      </c>
      <c r="AU62" s="133">
        <f>'2. - SLB- slaboproud'!P94</f>
        <v>0</v>
      </c>
      <c r="AV62" s="132">
        <f>'2. - SLB- slaboproud'!J35</f>
        <v>0</v>
      </c>
      <c r="AW62" s="132">
        <f>'2. - SLB- slaboproud'!J36</f>
        <v>0</v>
      </c>
      <c r="AX62" s="132">
        <f>'2. - SLB- slaboproud'!J37</f>
        <v>0</v>
      </c>
      <c r="AY62" s="132">
        <f>'2. - SLB- slaboproud'!J38</f>
        <v>0</v>
      </c>
      <c r="AZ62" s="132">
        <f>'2. - SLB- slaboproud'!F35</f>
        <v>0</v>
      </c>
      <c r="BA62" s="132">
        <f>'2. - SLB- slaboproud'!F36</f>
        <v>0</v>
      </c>
      <c r="BB62" s="132">
        <f>'2. - SLB- slaboproud'!F37</f>
        <v>0</v>
      </c>
      <c r="BC62" s="132">
        <f>'2. - SLB- slaboproud'!F38</f>
        <v>0</v>
      </c>
      <c r="BD62" s="134">
        <f>'2. - SLB- slaboproud'!F39</f>
        <v>0</v>
      </c>
      <c r="BE62" s="4"/>
      <c r="BT62" s="135" t="s">
        <v>87</v>
      </c>
      <c r="BV62" s="135" t="s">
        <v>79</v>
      </c>
      <c r="BW62" s="135" t="s">
        <v>109</v>
      </c>
      <c r="BX62" s="135" t="s">
        <v>103</v>
      </c>
      <c r="CL62" s="135" t="s">
        <v>19</v>
      </c>
    </row>
    <row r="63" s="4" customFormat="1" ht="16.5" customHeight="1">
      <c r="A63" s="113" t="s">
        <v>81</v>
      </c>
      <c r="B63" s="65"/>
      <c r="C63" s="127"/>
      <c r="D63" s="127"/>
      <c r="E63" s="128" t="s">
        <v>110</v>
      </c>
      <c r="F63" s="128"/>
      <c r="G63" s="128"/>
      <c r="H63" s="128"/>
      <c r="I63" s="128"/>
      <c r="J63" s="127"/>
      <c r="K63" s="128" t="s">
        <v>111</v>
      </c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  <c r="AA63" s="128"/>
      <c r="AB63" s="128"/>
      <c r="AC63" s="128"/>
      <c r="AD63" s="128"/>
      <c r="AE63" s="128"/>
      <c r="AF63" s="128"/>
      <c r="AG63" s="129">
        <f>'3. - EPS'!J32</f>
        <v>0</v>
      </c>
      <c r="AH63" s="127"/>
      <c r="AI63" s="127"/>
      <c r="AJ63" s="127"/>
      <c r="AK63" s="127"/>
      <c r="AL63" s="127"/>
      <c r="AM63" s="127"/>
      <c r="AN63" s="129">
        <f>SUM(AG63,AT63)</f>
        <v>0</v>
      </c>
      <c r="AO63" s="127"/>
      <c r="AP63" s="127"/>
      <c r="AQ63" s="130" t="s">
        <v>93</v>
      </c>
      <c r="AR63" s="67"/>
      <c r="AS63" s="131">
        <v>0</v>
      </c>
      <c r="AT63" s="132">
        <f>ROUND(SUM(AV63:AW63),2)</f>
        <v>0</v>
      </c>
      <c r="AU63" s="133">
        <f>'3. - EPS'!P92</f>
        <v>0</v>
      </c>
      <c r="AV63" s="132">
        <f>'3. - EPS'!J35</f>
        <v>0</v>
      </c>
      <c r="AW63" s="132">
        <f>'3. - EPS'!J36</f>
        <v>0</v>
      </c>
      <c r="AX63" s="132">
        <f>'3. - EPS'!J37</f>
        <v>0</v>
      </c>
      <c r="AY63" s="132">
        <f>'3. - EPS'!J38</f>
        <v>0</v>
      </c>
      <c r="AZ63" s="132">
        <f>'3. - EPS'!F35</f>
        <v>0</v>
      </c>
      <c r="BA63" s="132">
        <f>'3. - EPS'!F36</f>
        <v>0</v>
      </c>
      <c r="BB63" s="132">
        <f>'3. - EPS'!F37</f>
        <v>0</v>
      </c>
      <c r="BC63" s="132">
        <f>'3. - EPS'!F38</f>
        <v>0</v>
      </c>
      <c r="BD63" s="134">
        <f>'3. - EPS'!F39</f>
        <v>0</v>
      </c>
      <c r="BE63" s="4"/>
      <c r="BT63" s="135" t="s">
        <v>87</v>
      </c>
      <c r="BV63" s="135" t="s">
        <v>79</v>
      </c>
      <c r="BW63" s="135" t="s">
        <v>112</v>
      </c>
      <c r="BX63" s="135" t="s">
        <v>103</v>
      </c>
      <c r="CL63" s="135" t="s">
        <v>19</v>
      </c>
    </row>
    <row r="64" s="4" customFormat="1" ht="16.5" customHeight="1">
      <c r="A64" s="113" t="s">
        <v>81</v>
      </c>
      <c r="B64" s="65"/>
      <c r="C64" s="127"/>
      <c r="D64" s="127"/>
      <c r="E64" s="128" t="s">
        <v>113</v>
      </c>
      <c r="F64" s="128"/>
      <c r="G64" s="128"/>
      <c r="H64" s="128"/>
      <c r="I64" s="128"/>
      <c r="J64" s="127"/>
      <c r="K64" s="128" t="s">
        <v>114</v>
      </c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  <c r="AA64" s="128"/>
      <c r="AB64" s="128"/>
      <c r="AC64" s="128"/>
      <c r="AD64" s="128"/>
      <c r="AE64" s="128"/>
      <c r="AF64" s="128"/>
      <c r="AG64" s="129">
        <f>'4. - MaR'!J32</f>
        <v>0</v>
      </c>
      <c r="AH64" s="127"/>
      <c r="AI64" s="127"/>
      <c r="AJ64" s="127"/>
      <c r="AK64" s="127"/>
      <c r="AL64" s="127"/>
      <c r="AM64" s="127"/>
      <c r="AN64" s="129">
        <f>SUM(AG64,AT64)</f>
        <v>0</v>
      </c>
      <c r="AO64" s="127"/>
      <c r="AP64" s="127"/>
      <c r="AQ64" s="130" t="s">
        <v>93</v>
      </c>
      <c r="AR64" s="67"/>
      <c r="AS64" s="131">
        <v>0</v>
      </c>
      <c r="AT64" s="132">
        <f>ROUND(SUM(AV64:AW64),2)</f>
        <v>0</v>
      </c>
      <c r="AU64" s="133">
        <f>'4. - MaR'!P98</f>
        <v>0</v>
      </c>
      <c r="AV64" s="132">
        <f>'4. - MaR'!J35</f>
        <v>0</v>
      </c>
      <c r="AW64" s="132">
        <f>'4. - MaR'!J36</f>
        <v>0</v>
      </c>
      <c r="AX64" s="132">
        <f>'4. - MaR'!J37</f>
        <v>0</v>
      </c>
      <c r="AY64" s="132">
        <f>'4. - MaR'!J38</f>
        <v>0</v>
      </c>
      <c r="AZ64" s="132">
        <f>'4. - MaR'!F35</f>
        <v>0</v>
      </c>
      <c r="BA64" s="132">
        <f>'4. - MaR'!F36</f>
        <v>0</v>
      </c>
      <c r="BB64" s="132">
        <f>'4. - MaR'!F37</f>
        <v>0</v>
      </c>
      <c r="BC64" s="132">
        <f>'4. - MaR'!F38</f>
        <v>0</v>
      </c>
      <c r="BD64" s="134">
        <f>'4. - MaR'!F39</f>
        <v>0</v>
      </c>
      <c r="BE64" s="4"/>
      <c r="BT64" s="135" t="s">
        <v>87</v>
      </c>
      <c r="BV64" s="135" t="s">
        <v>79</v>
      </c>
      <c r="BW64" s="135" t="s">
        <v>115</v>
      </c>
      <c r="BX64" s="135" t="s">
        <v>103</v>
      </c>
      <c r="CL64" s="135" t="s">
        <v>19</v>
      </c>
    </row>
    <row r="65" s="7" customFormat="1" ht="16.5" customHeight="1">
      <c r="A65" s="7"/>
      <c r="B65" s="114"/>
      <c r="C65" s="115"/>
      <c r="D65" s="116" t="s">
        <v>116</v>
      </c>
      <c r="E65" s="116"/>
      <c r="F65" s="116"/>
      <c r="G65" s="116"/>
      <c r="H65" s="116"/>
      <c r="I65" s="117"/>
      <c r="J65" s="116" t="s">
        <v>117</v>
      </c>
      <c r="K65" s="116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116"/>
      <c r="W65" s="116"/>
      <c r="X65" s="116"/>
      <c r="Y65" s="116"/>
      <c r="Z65" s="116"/>
      <c r="AA65" s="116"/>
      <c r="AB65" s="116"/>
      <c r="AC65" s="116"/>
      <c r="AD65" s="116"/>
      <c r="AE65" s="116"/>
      <c r="AF65" s="116"/>
      <c r="AG65" s="126">
        <f>ROUND(SUM(AG66:AG76),2)</f>
        <v>0</v>
      </c>
      <c r="AH65" s="117"/>
      <c r="AI65" s="117"/>
      <c r="AJ65" s="117"/>
      <c r="AK65" s="117"/>
      <c r="AL65" s="117"/>
      <c r="AM65" s="117"/>
      <c r="AN65" s="118">
        <f>SUM(AG65,AT65)</f>
        <v>0</v>
      </c>
      <c r="AO65" s="117"/>
      <c r="AP65" s="117"/>
      <c r="AQ65" s="119" t="s">
        <v>84</v>
      </c>
      <c r="AR65" s="120"/>
      <c r="AS65" s="121">
        <f>ROUND(SUM(AS66:AS76),2)</f>
        <v>0</v>
      </c>
      <c r="AT65" s="122">
        <f>ROUND(SUM(AV65:AW65),2)</f>
        <v>0</v>
      </c>
      <c r="AU65" s="123">
        <f>ROUND(SUM(AU66:AU76),5)</f>
        <v>0</v>
      </c>
      <c r="AV65" s="122">
        <f>ROUND(AZ65*L29,2)</f>
        <v>0</v>
      </c>
      <c r="AW65" s="122">
        <f>ROUND(BA65*L30,2)</f>
        <v>0</v>
      </c>
      <c r="AX65" s="122">
        <f>ROUND(BB65*L29,2)</f>
        <v>0</v>
      </c>
      <c r="AY65" s="122">
        <f>ROUND(BC65*L30,2)</f>
        <v>0</v>
      </c>
      <c r="AZ65" s="122">
        <f>ROUND(SUM(AZ66:AZ76),2)</f>
        <v>0</v>
      </c>
      <c r="BA65" s="122">
        <f>ROUND(SUM(BA66:BA76),2)</f>
        <v>0</v>
      </c>
      <c r="BB65" s="122">
        <f>ROUND(SUM(BB66:BB76),2)</f>
        <v>0</v>
      </c>
      <c r="BC65" s="122">
        <f>ROUND(SUM(BC66:BC76),2)</f>
        <v>0</v>
      </c>
      <c r="BD65" s="124">
        <f>ROUND(SUM(BD66:BD76),2)</f>
        <v>0</v>
      </c>
      <c r="BE65" s="7"/>
      <c r="BS65" s="125" t="s">
        <v>76</v>
      </c>
      <c r="BT65" s="125" t="s">
        <v>85</v>
      </c>
      <c r="BU65" s="125" t="s">
        <v>78</v>
      </c>
      <c r="BV65" s="125" t="s">
        <v>79</v>
      </c>
      <c r="BW65" s="125" t="s">
        <v>118</v>
      </c>
      <c r="BX65" s="125" t="s">
        <v>5</v>
      </c>
      <c r="CL65" s="125" t="s">
        <v>19</v>
      </c>
      <c r="CM65" s="125" t="s">
        <v>87</v>
      </c>
    </row>
    <row r="66" s="4" customFormat="1" ht="16.5" customHeight="1">
      <c r="A66" s="113" t="s">
        <v>81</v>
      </c>
      <c r="B66" s="65"/>
      <c r="C66" s="127"/>
      <c r="D66" s="127"/>
      <c r="E66" s="128" t="s">
        <v>119</v>
      </c>
      <c r="F66" s="128"/>
      <c r="G66" s="128"/>
      <c r="H66" s="128"/>
      <c r="I66" s="128"/>
      <c r="J66" s="127"/>
      <c r="K66" s="128" t="s">
        <v>120</v>
      </c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  <c r="AA66" s="128"/>
      <c r="AB66" s="128"/>
      <c r="AC66" s="128"/>
      <c r="AD66" s="128"/>
      <c r="AE66" s="128"/>
      <c r="AF66" s="128"/>
      <c r="AG66" s="129">
        <f>'SO 03.1 - Prostor laborat...'!J32</f>
        <v>0</v>
      </c>
      <c r="AH66" s="127"/>
      <c r="AI66" s="127"/>
      <c r="AJ66" s="127"/>
      <c r="AK66" s="127"/>
      <c r="AL66" s="127"/>
      <c r="AM66" s="127"/>
      <c r="AN66" s="129">
        <f>SUM(AG66,AT66)</f>
        <v>0</v>
      </c>
      <c r="AO66" s="127"/>
      <c r="AP66" s="127"/>
      <c r="AQ66" s="130" t="s">
        <v>93</v>
      </c>
      <c r="AR66" s="67"/>
      <c r="AS66" s="131">
        <v>0</v>
      </c>
      <c r="AT66" s="132">
        <f>ROUND(SUM(AV66:AW66),2)</f>
        <v>0</v>
      </c>
      <c r="AU66" s="133">
        <f>'SO 03.1 - Prostor laborat...'!P86</f>
        <v>0</v>
      </c>
      <c r="AV66" s="132">
        <f>'SO 03.1 - Prostor laborat...'!J35</f>
        <v>0</v>
      </c>
      <c r="AW66" s="132">
        <f>'SO 03.1 - Prostor laborat...'!J36</f>
        <v>0</v>
      </c>
      <c r="AX66" s="132">
        <f>'SO 03.1 - Prostor laborat...'!J37</f>
        <v>0</v>
      </c>
      <c r="AY66" s="132">
        <f>'SO 03.1 - Prostor laborat...'!J38</f>
        <v>0</v>
      </c>
      <c r="AZ66" s="132">
        <f>'SO 03.1 - Prostor laborat...'!F35</f>
        <v>0</v>
      </c>
      <c r="BA66" s="132">
        <f>'SO 03.1 - Prostor laborat...'!F36</f>
        <v>0</v>
      </c>
      <c r="BB66" s="132">
        <f>'SO 03.1 - Prostor laborat...'!F37</f>
        <v>0</v>
      </c>
      <c r="BC66" s="132">
        <f>'SO 03.1 - Prostor laborat...'!F38</f>
        <v>0</v>
      </c>
      <c r="BD66" s="134">
        <f>'SO 03.1 - Prostor laborat...'!F39</f>
        <v>0</v>
      </c>
      <c r="BE66" s="4"/>
      <c r="BT66" s="135" t="s">
        <v>87</v>
      </c>
      <c r="BV66" s="135" t="s">
        <v>79</v>
      </c>
      <c r="BW66" s="135" t="s">
        <v>121</v>
      </c>
      <c r="BX66" s="135" t="s">
        <v>118</v>
      </c>
      <c r="CL66" s="135" t="s">
        <v>19</v>
      </c>
    </row>
    <row r="67" s="4" customFormat="1" ht="16.5" customHeight="1">
      <c r="A67" s="113" t="s">
        <v>81</v>
      </c>
      <c r="B67" s="65"/>
      <c r="C67" s="127"/>
      <c r="D67" s="127"/>
      <c r="E67" s="128" t="s">
        <v>122</v>
      </c>
      <c r="F67" s="128"/>
      <c r="G67" s="128"/>
      <c r="H67" s="128"/>
      <c r="I67" s="128"/>
      <c r="J67" s="127"/>
      <c r="K67" s="128" t="s">
        <v>123</v>
      </c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  <c r="AA67" s="128"/>
      <c r="AB67" s="128"/>
      <c r="AC67" s="128"/>
      <c r="AD67" s="128"/>
      <c r="AE67" s="128"/>
      <c r="AF67" s="128"/>
      <c r="AG67" s="129">
        <f>'SO 03.2 - Laboratorní dig...'!J32</f>
        <v>0</v>
      </c>
      <c r="AH67" s="127"/>
      <c r="AI67" s="127"/>
      <c r="AJ67" s="127"/>
      <c r="AK67" s="127"/>
      <c r="AL67" s="127"/>
      <c r="AM67" s="127"/>
      <c r="AN67" s="129">
        <f>SUM(AG67,AT67)</f>
        <v>0</v>
      </c>
      <c r="AO67" s="127"/>
      <c r="AP67" s="127"/>
      <c r="AQ67" s="130" t="s">
        <v>93</v>
      </c>
      <c r="AR67" s="67"/>
      <c r="AS67" s="131">
        <v>0</v>
      </c>
      <c r="AT67" s="132">
        <f>ROUND(SUM(AV67:AW67),2)</f>
        <v>0</v>
      </c>
      <c r="AU67" s="133">
        <f>'SO 03.2 - Laboratorní dig...'!P86</f>
        <v>0</v>
      </c>
      <c r="AV67" s="132">
        <f>'SO 03.2 - Laboratorní dig...'!J35</f>
        <v>0</v>
      </c>
      <c r="AW67" s="132">
        <f>'SO 03.2 - Laboratorní dig...'!J36</f>
        <v>0</v>
      </c>
      <c r="AX67" s="132">
        <f>'SO 03.2 - Laboratorní dig...'!J37</f>
        <v>0</v>
      </c>
      <c r="AY67" s="132">
        <f>'SO 03.2 - Laboratorní dig...'!J38</f>
        <v>0</v>
      </c>
      <c r="AZ67" s="132">
        <f>'SO 03.2 - Laboratorní dig...'!F35</f>
        <v>0</v>
      </c>
      <c r="BA67" s="132">
        <f>'SO 03.2 - Laboratorní dig...'!F36</f>
        <v>0</v>
      </c>
      <c r="BB67" s="132">
        <f>'SO 03.2 - Laboratorní dig...'!F37</f>
        <v>0</v>
      </c>
      <c r="BC67" s="132">
        <f>'SO 03.2 - Laboratorní dig...'!F38</f>
        <v>0</v>
      </c>
      <c r="BD67" s="134">
        <f>'SO 03.2 - Laboratorní dig...'!F39</f>
        <v>0</v>
      </c>
      <c r="BE67" s="4"/>
      <c r="BT67" s="135" t="s">
        <v>87</v>
      </c>
      <c r="BV67" s="135" t="s">
        <v>79</v>
      </c>
      <c r="BW67" s="135" t="s">
        <v>124</v>
      </c>
      <c r="BX67" s="135" t="s">
        <v>118</v>
      </c>
      <c r="CL67" s="135" t="s">
        <v>19</v>
      </c>
    </row>
    <row r="68" s="4" customFormat="1" ht="16.5" customHeight="1">
      <c r="A68" s="113" t="s">
        <v>81</v>
      </c>
      <c r="B68" s="65"/>
      <c r="C68" s="127"/>
      <c r="D68" s="127"/>
      <c r="E68" s="128" t="s">
        <v>125</v>
      </c>
      <c r="F68" s="128"/>
      <c r="G68" s="128"/>
      <c r="H68" s="128"/>
      <c r="I68" s="128"/>
      <c r="J68" s="127"/>
      <c r="K68" s="128" t="s">
        <v>126</v>
      </c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  <c r="AA68" s="128"/>
      <c r="AB68" s="128"/>
      <c r="AC68" s="128"/>
      <c r="AD68" s="128"/>
      <c r="AE68" s="128"/>
      <c r="AF68" s="128"/>
      <c r="AG68" s="129">
        <f>'SO 03.3 - Laboratorní dig...'!J32</f>
        <v>0</v>
      </c>
      <c r="AH68" s="127"/>
      <c r="AI68" s="127"/>
      <c r="AJ68" s="127"/>
      <c r="AK68" s="127"/>
      <c r="AL68" s="127"/>
      <c r="AM68" s="127"/>
      <c r="AN68" s="129">
        <f>SUM(AG68,AT68)</f>
        <v>0</v>
      </c>
      <c r="AO68" s="127"/>
      <c r="AP68" s="127"/>
      <c r="AQ68" s="130" t="s">
        <v>93</v>
      </c>
      <c r="AR68" s="67"/>
      <c r="AS68" s="131">
        <v>0</v>
      </c>
      <c r="AT68" s="132">
        <f>ROUND(SUM(AV68:AW68),2)</f>
        <v>0</v>
      </c>
      <c r="AU68" s="133">
        <f>'SO 03.3 - Laboratorní dig...'!P86</f>
        <v>0</v>
      </c>
      <c r="AV68" s="132">
        <f>'SO 03.3 - Laboratorní dig...'!J35</f>
        <v>0</v>
      </c>
      <c r="AW68" s="132">
        <f>'SO 03.3 - Laboratorní dig...'!J36</f>
        <v>0</v>
      </c>
      <c r="AX68" s="132">
        <f>'SO 03.3 - Laboratorní dig...'!J37</f>
        <v>0</v>
      </c>
      <c r="AY68" s="132">
        <f>'SO 03.3 - Laboratorní dig...'!J38</f>
        <v>0</v>
      </c>
      <c r="AZ68" s="132">
        <f>'SO 03.3 - Laboratorní dig...'!F35</f>
        <v>0</v>
      </c>
      <c r="BA68" s="132">
        <f>'SO 03.3 - Laboratorní dig...'!F36</f>
        <v>0</v>
      </c>
      <c r="BB68" s="132">
        <f>'SO 03.3 - Laboratorní dig...'!F37</f>
        <v>0</v>
      </c>
      <c r="BC68" s="132">
        <f>'SO 03.3 - Laboratorní dig...'!F38</f>
        <v>0</v>
      </c>
      <c r="BD68" s="134">
        <f>'SO 03.3 - Laboratorní dig...'!F39</f>
        <v>0</v>
      </c>
      <c r="BE68" s="4"/>
      <c r="BT68" s="135" t="s">
        <v>87</v>
      </c>
      <c r="BV68" s="135" t="s">
        <v>79</v>
      </c>
      <c r="BW68" s="135" t="s">
        <v>127</v>
      </c>
      <c r="BX68" s="135" t="s">
        <v>118</v>
      </c>
      <c r="CL68" s="135" t="s">
        <v>19</v>
      </c>
    </row>
    <row r="69" s="4" customFormat="1" ht="16.5" customHeight="1">
      <c r="A69" s="113" t="s">
        <v>81</v>
      </c>
      <c r="B69" s="65"/>
      <c r="C69" s="127"/>
      <c r="D69" s="127"/>
      <c r="E69" s="128" t="s">
        <v>128</v>
      </c>
      <c r="F69" s="128"/>
      <c r="G69" s="128"/>
      <c r="H69" s="128"/>
      <c r="I69" s="128"/>
      <c r="J69" s="127"/>
      <c r="K69" s="128" t="s">
        <v>129</v>
      </c>
      <c r="L69" s="128"/>
      <c r="M69" s="128"/>
      <c r="N69" s="128"/>
      <c r="O69" s="128"/>
      <c r="P69" s="128"/>
      <c r="Q69" s="128"/>
      <c r="R69" s="128"/>
      <c r="S69" s="128"/>
      <c r="T69" s="128"/>
      <c r="U69" s="128"/>
      <c r="V69" s="128"/>
      <c r="W69" s="128"/>
      <c r="X69" s="128"/>
      <c r="Y69" s="128"/>
      <c r="Z69" s="128"/>
      <c r="AA69" s="128"/>
      <c r="AB69" s="128"/>
      <c r="AC69" s="128"/>
      <c r="AD69" s="128"/>
      <c r="AE69" s="128"/>
      <c r="AF69" s="128"/>
      <c r="AG69" s="129">
        <f>'SO 03.4 - Spodní skříňky ...'!J32</f>
        <v>0</v>
      </c>
      <c r="AH69" s="127"/>
      <c r="AI69" s="127"/>
      <c r="AJ69" s="127"/>
      <c r="AK69" s="127"/>
      <c r="AL69" s="127"/>
      <c r="AM69" s="127"/>
      <c r="AN69" s="129">
        <f>SUM(AG69,AT69)</f>
        <v>0</v>
      </c>
      <c r="AO69" s="127"/>
      <c r="AP69" s="127"/>
      <c r="AQ69" s="130" t="s">
        <v>93</v>
      </c>
      <c r="AR69" s="67"/>
      <c r="AS69" s="131">
        <v>0</v>
      </c>
      <c r="AT69" s="132">
        <f>ROUND(SUM(AV69:AW69),2)</f>
        <v>0</v>
      </c>
      <c r="AU69" s="133">
        <f>'SO 03.4 - Spodní skříňky ...'!P86</f>
        <v>0</v>
      </c>
      <c r="AV69" s="132">
        <f>'SO 03.4 - Spodní skříňky ...'!J35</f>
        <v>0</v>
      </c>
      <c r="AW69" s="132">
        <f>'SO 03.4 - Spodní skříňky ...'!J36</f>
        <v>0</v>
      </c>
      <c r="AX69" s="132">
        <f>'SO 03.4 - Spodní skříňky ...'!J37</f>
        <v>0</v>
      </c>
      <c r="AY69" s="132">
        <f>'SO 03.4 - Spodní skříňky ...'!J38</f>
        <v>0</v>
      </c>
      <c r="AZ69" s="132">
        <f>'SO 03.4 - Spodní skříňky ...'!F35</f>
        <v>0</v>
      </c>
      <c r="BA69" s="132">
        <f>'SO 03.4 - Spodní skříňky ...'!F36</f>
        <v>0</v>
      </c>
      <c r="BB69" s="132">
        <f>'SO 03.4 - Spodní skříňky ...'!F37</f>
        <v>0</v>
      </c>
      <c r="BC69" s="132">
        <f>'SO 03.4 - Spodní skříňky ...'!F38</f>
        <v>0</v>
      </c>
      <c r="BD69" s="134">
        <f>'SO 03.4 - Spodní skříňky ...'!F39</f>
        <v>0</v>
      </c>
      <c r="BE69" s="4"/>
      <c r="BT69" s="135" t="s">
        <v>87</v>
      </c>
      <c r="BV69" s="135" t="s">
        <v>79</v>
      </c>
      <c r="BW69" s="135" t="s">
        <v>130</v>
      </c>
      <c r="BX69" s="135" t="s">
        <v>118</v>
      </c>
      <c r="CL69" s="135" t="s">
        <v>19</v>
      </c>
    </row>
    <row r="70" s="4" customFormat="1" ht="16.5" customHeight="1">
      <c r="A70" s="113" t="s">
        <v>81</v>
      </c>
      <c r="B70" s="65"/>
      <c r="C70" s="127"/>
      <c r="D70" s="127"/>
      <c r="E70" s="128" t="s">
        <v>131</v>
      </c>
      <c r="F70" s="128"/>
      <c r="G70" s="128"/>
      <c r="H70" s="128"/>
      <c r="I70" s="128"/>
      <c r="J70" s="127"/>
      <c r="K70" s="128" t="s">
        <v>132</v>
      </c>
      <c r="L70" s="128"/>
      <c r="M70" s="128"/>
      <c r="N70" s="128"/>
      <c r="O70" s="128"/>
      <c r="P70" s="128"/>
      <c r="Q70" s="128"/>
      <c r="R70" s="128"/>
      <c r="S70" s="128"/>
      <c r="T70" s="128"/>
      <c r="U70" s="128"/>
      <c r="V70" s="128"/>
      <c r="W70" s="128"/>
      <c r="X70" s="128"/>
      <c r="Y70" s="128"/>
      <c r="Z70" s="128"/>
      <c r="AA70" s="128"/>
      <c r="AB70" s="128"/>
      <c r="AC70" s="128"/>
      <c r="AD70" s="128"/>
      <c r="AE70" s="128"/>
      <c r="AF70" s="128"/>
      <c r="AG70" s="129">
        <f>'SO 03.5 - Skříně s tlakov...'!J32</f>
        <v>0</v>
      </c>
      <c r="AH70" s="127"/>
      <c r="AI70" s="127"/>
      <c r="AJ70" s="127"/>
      <c r="AK70" s="127"/>
      <c r="AL70" s="127"/>
      <c r="AM70" s="127"/>
      <c r="AN70" s="129">
        <f>SUM(AG70,AT70)</f>
        <v>0</v>
      </c>
      <c r="AO70" s="127"/>
      <c r="AP70" s="127"/>
      <c r="AQ70" s="130" t="s">
        <v>93</v>
      </c>
      <c r="AR70" s="67"/>
      <c r="AS70" s="131">
        <v>0</v>
      </c>
      <c r="AT70" s="132">
        <f>ROUND(SUM(AV70:AW70),2)</f>
        <v>0</v>
      </c>
      <c r="AU70" s="133">
        <f>'SO 03.5 - Skříně s tlakov...'!P86</f>
        <v>0</v>
      </c>
      <c r="AV70" s="132">
        <f>'SO 03.5 - Skříně s tlakov...'!J35</f>
        <v>0</v>
      </c>
      <c r="AW70" s="132">
        <f>'SO 03.5 - Skříně s tlakov...'!J36</f>
        <v>0</v>
      </c>
      <c r="AX70" s="132">
        <f>'SO 03.5 - Skříně s tlakov...'!J37</f>
        <v>0</v>
      </c>
      <c r="AY70" s="132">
        <f>'SO 03.5 - Skříně s tlakov...'!J38</f>
        <v>0</v>
      </c>
      <c r="AZ70" s="132">
        <f>'SO 03.5 - Skříně s tlakov...'!F35</f>
        <v>0</v>
      </c>
      <c r="BA70" s="132">
        <f>'SO 03.5 - Skříně s tlakov...'!F36</f>
        <v>0</v>
      </c>
      <c r="BB70" s="132">
        <f>'SO 03.5 - Skříně s tlakov...'!F37</f>
        <v>0</v>
      </c>
      <c r="BC70" s="132">
        <f>'SO 03.5 - Skříně s tlakov...'!F38</f>
        <v>0</v>
      </c>
      <c r="BD70" s="134">
        <f>'SO 03.5 - Skříně s tlakov...'!F39</f>
        <v>0</v>
      </c>
      <c r="BE70" s="4"/>
      <c r="BT70" s="135" t="s">
        <v>87</v>
      </c>
      <c r="BV70" s="135" t="s">
        <v>79</v>
      </c>
      <c r="BW70" s="135" t="s">
        <v>133</v>
      </c>
      <c r="BX70" s="135" t="s">
        <v>118</v>
      </c>
      <c r="CL70" s="135" t="s">
        <v>19</v>
      </c>
    </row>
    <row r="71" s="4" customFormat="1" ht="16.5" customHeight="1">
      <c r="A71" s="113" t="s">
        <v>81</v>
      </c>
      <c r="B71" s="65"/>
      <c r="C71" s="127"/>
      <c r="D71" s="127"/>
      <c r="E71" s="128" t="s">
        <v>134</v>
      </c>
      <c r="F71" s="128"/>
      <c r="G71" s="128"/>
      <c r="H71" s="128"/>
      <c r="I71" s="128"/>
      <c r="J71" s="127"/>
      <c r="K71" s="128" t="s">
        <v>135</v>
      </c>
      <c r="L71" s="128"/>
      <c r="M71" s="128"/>
      <c r="N71" s="128"/>
      <c r="O71" s="128"/>
      <c r="P71" s="128"/>
      <c r="Q71" s="128"/>
      <c r="R71" s="128"/>
      <c r="S71" s="128"/>
      <c r="T71" s="128"/>
      <c r="U71" s="128"/>
      <c r="V71" s="128"/>
      <c r="W71" s="128"/>
      <c r="X71" s="128"/>
      <c r="Y71" s="128"/>
      <c r="Z71" s="128"/>
      <c r="AA71" s="128"/>
      <c r="AB71" s="128"/>
      <c r="AC71" s="128"/>
      <c r="AD71" s="128"/>
      <c r="AE71" s="128"/>
      <c r="AF71" s="128"/>
      <c r="AG71" s="129">
        <f>'SO 03.6 - Odsávací ramena'!J32</f>
        <v>0</v>
      </c>
      <c r="AH71" s="127"/>
      <c r="AI71" s="127"/>
      <c r="AJ71" s="127"/>
      <c r="AK71" s="127"/>
      <c r="AL71" s="127"/>
      <c r="AM71" s="127"/>
      <c r="AN71" s="129">
        <f>SUM(AG71,AT71)</f>
        <v>0</v>
      </c>
      <c r="AO71" s="127"/>
      <c r="AP71" s="127"/>
      <c r="AQ71" s="130" t="s">
        <v>93</v>
      </c>
      <c r="AR71" s="67"/>
      <c r="AS71" s="131">
        <v>0</v>
      </c>
      <c r="AT71" s="132">
        <f>ROUND(SUM(AV71:AW71),2)</f>
        <v>0</v>
      </c>
      <c r="AU71" s="133">
        <f>'SO 03.6 - Odsávací ramena'!P86</f>
        <v>0</v>
      </c>
      <c r="AV71" s="132">
        <f>'SO 03.6 - Odsávací ramena'!J35</f>
        <v>0</v>
      </c>
      <c r="AW71" s="132">
        <f>'SO 03.6 - Odsávací ramena'!J36</f>
        <v>0</v>
      </c>
      <c r="AX71" s="132">
        <f>'SO 03.6 - Odsávací ramena'!J37</f>
        <v>0</v>
      </c>
      <c r="AY71" s="132">
        <f>'SO 03.6 - Odsávací ramena'!J38</f>
        <v>0</v>
      </c>
      <c r="AZ71" s="132">
        <f>'SO 03.6 - Odsávací ramena'!F35</f>
        <v>0</v>
      </c>
      <c r="BA71" s="132">
        <f>'SO 03.6 - Odsávací ramena'!F36</f>
        <v>0</v>
      </c>
      <c r="BB71" s="132">
        <f>'SO 03.6 - Odsávací ramena'!F37</f>
        <v>0</v>
      </c>
      <c r="BC71" s="132">
        <f>'SO 03.6 - Odsávací ramena'!F38</f>
        <v>0</v>
      </c>
      <c r="BD71" s="134">
        <f>'SO 03.6 - Odsávací ramena'!F39</f>
        <v>0</v>
      </c>
      <c r="BE71" s="4"/>
      <c r="BT71" s="135" t="s">
        <v>87</v>
      </c>
      <c r="BV71" s="135" t="s">
        <v>79</v>
      </c>
      <c r="BW71" s="135" t="s">
        <v>136</v>
      </c>
      <c r="BX71" s="135" t="s">
        <v>118</v>
      </c>
      <c r="CL71" s="135" t="s">
        <v>19</v>
      </c>
    </row>
    <row r="72" s="4" customFormat="1" ht="16.5" customHeight="1">
      <c r="A72" s="113" t="s">
        <v>81</v>
      </c>
      <c r="B72" s="65"/>
      <c r="C72" s="127"/>
      <c r="D72" s="127"/>
      <c r="E72" s="128" t="s">
        <v>137</v>
      </c>
      <c r="F72" s="128"/>
      <c r="G72" s="128"/>
      <c r="H72" s="128"/>
      <c r="I72" s="128"/>
      <c r="J72" s="127"/>
      <c r="K72" s="128" t="s">
        <v>138</v>
      </c>
      <c r="L72" s="128"/>
      <c r="M72" s="128"/>
      <c r="N72" s="128"/>
      <c r="O72" s="128"/>
      <c r="P72" s="128"/>
      <c r="Q72" s="128"/>
      <c r="R72" s="128"/>
      <c r="S72" s="128"/>
      <c r="T72" s="128"/>
      <c r="U72" s="128"/>
      <c r="V72" s="128"/>
      <c r="W72" s="128"/>
      <c r="X72" s="128"/>
      <c r="Y72" s="128"/>
      <c r="Z72" s="128"/>
      <c r="AA72" s="128"/>
      <c r="AB72" s="128"/>
      <c r="AC72" s="128"/>
      <c r="AD72" s="128"/>
      <c r="AE72" s="128"/>
      <c r="AF72" s="128"/>
      <c r="AG72" s="129">
        <f>'SO 03.7 - Odvod vzduchu o...'!J32</f>
        <v>0</v>
      </c>
      <c r="AH72" s="127"/>
      <c r="AI72" s="127"/>
      <c r="AJ72" s="127"/>
      <c r="AK72" s="127"/>
      <c r="AL72" s="127"/>
      <c r="AM72" s="127"/>
      <c r="AN72" s="129">
        <f>SUM(AG72,AT72)</f>
        <v>0</v>
      </c>
      <c r="AO72" s="127"/>
      <c r="AP72" s="127"/>
      <c r="AQ72" s="130" t="s">
        <v>93</v>
      </c>
      <c r="AR72" s="67"/>
      <c r="AS72" s="131">
        <v>0</v>
      </c>
      <c r="AT72" s="132">
        <f>ROUND(SUM(AV72:AW72),2)</f>
        <v>0</v>
      </c>
      <c r="AU72" s="133">
        <f>'SO 03.7 - Odvod vzduchu o...'!P86</f>
        <v>0</v>
      </c>
      <c r="AV72" s="132">
        <f>'SO 03.7 - Odvod vzduchu o...'!J35</f>
        <v>0</v>
      </c>
      <c r="AW72" s="132">
        <f>'SO 03.7 - Odvod vzduchu o...'!J36</f>
        <v>0</v>
      </c>
      <c r="AX72" s="132">
        <f>'SO 03.7 - Odvod vzduchu o...'!J37</f>
        <v>0</v>
      </c>
      <c r="AY72" s="132">
        <f>'SO 03.7 - Odvod vzduchu o...'!J38</f>
        <v>0</v>
      </c>
      <c r="AZ72" s="132">
        <f>'SO 03.7 - Odvod vzduchu o...'!F35</f>
        <v>0</v>
      </c>
      <c r="BA72" s="132">
        <f>'SO 03.7 - Odvod vzduchu o...'!F36</f>
        <v>0</v>
      </c>
      <c r="BB72" s="132">
        <f>'SO 03.7 - Odvod vzduchu o...'!F37</f>
        <v>0</v>
      </c>
      <c r="BC72" s="132">
        <f>'SO 03.7 - Odvod vzduchu o...'!F38</f>
        <v>0</v>
      </c>
      <c r="BD72" s="134">
        <f>'SO 03.7 - Odvod vzduchu o...'!F39</f>
        <v>0</v>
      </c>
      <c r="BE72" s="4"/>
      <c r="BT72" s="135" t="s">
        <v>87</v>
      </c>
      <c r="BV72" s="135" t="s">
        <v>79</v>
      </c>
      <c r="BW72" s="135" t="s">
        <v>139</v>
      </c>
      <c r="BX72" s="135" t="s">
        <v>118</v>
      </c>
      <c r="CL72" s="135" t="s">
        <v>19</v>
      </c>
    </row>
    <row r="73" s="4" customFormat="1" ht="16.5" customHeight="1">
      <c r="A73" s="113" t="s">
        <v>81</v>
      </c>
      <c r="B73" s="65"/>
      <c r="C73" s="127"/>
      <c r="D73" s="127"/>
      <c r="E73" s="128" t="s">
        <v>140</v>
      </c>
      <c r="F73" s="128"/>
      <c r="G73" s="128"/>
      <c r="H73" s="128"/>
      <c r="I73" s="128"/>
      <c r="J73" s="127"/>
      <c r="K73" s="128" t="s">
        <v>141</v>
      </c>
      <c r="L73" s="128"/>
      <c r="M73" s="128"/>
      <c r="N73" s="128"/>
      <c r="O73" s="128"/>
      <c r="P73" s="128"/>
      <c r="Q73" s="128"/>
      <c r="R73" s="128"/>
      <c r="S73" s="128"/>
      <c r="T73" s="128"/>
      <c r="U73" s="128"/>
      <c r="V73" s="128"/>
      <c r="W73" s="128"/>
      <c r="X73" s="128"/>
      <c r="Y73" s="128"/>
      <c r="Z73" s="128"/>
      <c r="AA73" s="128"/>
      <c r="AB73" s="128"/>
      <c r="AC73" s="128"/>
      <c r="AD73" s="128"/>
      <c r="AE73" s="128"/>
      <c r="AF73" s="128"/>
      <c r="AG73" s="129">
        <f>'SO 03.8 - Klimatizace v k...'!J32</f>
        <v>0</v>
      </c>
      <c r="AH73" s="127"/>
      <c r="AI73" s="127"/>
      <c r="AJ73" s="127"/>
      <c r="AK73" s="127"/>
      <c r="AL73" s="127"/>
      <c r="AM73" s="127"/>
      <c r="AN73" s="129">
        <f>SUM(AG73,AT73)</f>
        <v>0</v>
      </c>
      <c r="AO73" s="127"/>
      <c r="AP73" s="127"/>
      <c r="AQ73" s="130" t="s">
        <v>93</v>
      </c>
      <c r="AR73" s="67"/>
      <c r="AS73" s="131">
        <v>0</v>
      </c>
      <c r="AT73" s="132">
        <f>ROUND(SUM(AV73:AW73),2)</f>
        <v>0</v>
      </c>
      <c r="AU73" s="133">
        <f>'SO 03.8 - Klimatizace v k...'!P86</f>
        <v>0</v>
      </c>
      <c r="AV73" s="132">
        <f>'SO 03.8 - Klimatizace v k...'!J35</f>
        <v>0</v>
      </c>
      <c r="AW73" s="132">
        <f>'SO 03.8 - Klimatizace v k...'!J36</f>
        <v>0</v>
      </c>
      <c r="AX73" s="132">
        <f>'SO 03.8 - Klimatizace v k...'!J37</f>
        <v>0</v>
      </c>
      <c r="AY73" s="132">
        <f>'SO 03.8 - Klimatizace v k...'!J38</f>
        <v>0</v>
      </c>
      <c r="AZ73" s="132">
        <f>'SO 03.8 - Klimatizace v k...'!F35</f>
        <v>0</v>
      </c>
      <c r="BA73" s="132">
        <f>'SO 03.8 - Klimatizace v k...'!F36</f>
        <v>0</v>
      </c>
      <c r="BB73" s="132">
        <f>'SO 03.8 - Klimatizace v k...'!F37</f>
        <v>0</v>
      </c>
      <c r="BC73" s="132">
        <f>'SO 03.8 - Klimatizace v k...'!F38</f>
        <v>0</v>
      </c>
      <c r="BD73" s="134">
        <f>'SO 03.8 - Klimatizace v k...'!F39</f>
        <v>0</v>
      </c>
      <c r="BE73" s="4"/>
      <c r="BT73" s="135" t="s">
        <v>87</v>
      </c>
      <c r="BV73" s="135" t="s">
        <v>79</v>
      </c>
      <c r="BW73" s="135" t="s">
        <v>142</v>
      </c>
      <c r="BX73" s="135" t="s">
        <v>118</v>
      </c>
      <c r="CL73" s="135" t="s">
        <v>19</v>
      </c>
    </row>
    <row r="74" s="4" customFormat="1" ht="16.5" customHeight="1">
      <c r="A74" s="113" t="s">
        <v>81</v>
      </c>
      <c r="B74" s="65"/>
      <c r="C74" s="127"/>
      <c r="D74" s="127"/>
      <c r="E74" s="128" t="s">
        <v>143</v>
      </c>
      <c r="F74" s="128"/>
      <c r="G74" s="128"/>
      <c r="H74" s="128"/>
      <c r="I74" s="128"/>
      <c r="J74" s="127"/>
      <c r="K74" s="128" t="s">
        <v>144</v>
      </c>
      <c r="L74" s="128"/>
      <c r="M74" s="128"/>
      <c r="N74" s="128"/>
      <c r="O74" s="128"/>
      <c r="P74" s="128"/>
      <c r="Q74" s="128"/>
      <c r="R74" s="128"/>
      <c r="S74" s="128"/>
      <c r="T74" s="128"/>
      <c r="U74" s="128"/>
      <c r="V74" s="128"/>
      <c r="W74" s="128"/>
      <c r="X74" s="128"/>
      <c r="Y74" s="128"/>
      <c r="Z74" s="128"/>
      <c r="AA74" s="128"/>
      <c r="AB74" s="128"/>
      <c r="AC74" s="128"/>
      <c r="AD74" s="128"/>
      <c r="AE74" s="128"/>
      <c r="AF74" s="128"/>
      <c r="AG74" s="129">
        <f>'SO 03.9 - Klimatizace tec...'!J32</f>
        <v>0</v>
      </c>
      <c r="AH74" s="127"/>
      <c r="AI74" s="127"/>
      <c r="AJ74" s="127"/>
      <c r="AK74" s="127"/>
      <c r="AL74" s="127"/>
      <c r="AM74" s="127"/>
      <c r="AN74" s="129">
        <f>SUM(AG74,AT74)</f>
        <v>0</v>
      </c>
      <c r="AO74" s="127"/>
      <c r="AP74" s="127"/>
      <c r="AQ74" s="130" t="s">
        <v>93</v>
      </c>
      <c r="AR74" s="67"/>
      <c r="AS74" s="131">
        <v>0</v>
      </c>
      <c r="AT74" s="132">
        <f>ROUND(SUM(AV74:AW74),2)</f>
        <v>0</v>
      </c>
      <c r="AU74" s="133">
        <f>'SO 03.9 - Klimatizace tec...'!P86</f>
        <v>0</v>
      </c>
      <c r="AV74" s="132">
        <f>'SO 03.9 - Klimatizace tec...'!J35</f>
        <v>0</v>
      </c>
      <c r="AW74" s="132">
        <f>'SO 03.9 - Klimatizace tec...'!J36</f>
        <v>0</v>
      </c>
      <c r="AX74" s="132">
        <f>'SO 03.9 - Klimatizace tec...'!J37</f>
        <v>0</v>
      </c>
      <c r="AY74" s="132">
        <f>'SO 03.9 - Klimatizace tec...'!J38</f>
        <v>0</v>
      </c>
      <c r="AZ74" s="132">
        <f>'SO 03.9 - Klimatizace tec...'!F35</f>
        <v>0</v>
      </c>
      <c r="BA74" s="132">
        <f>'SO 03.9 - Klimatizace tec...'!F36</f>
        <v>0</v>
      </c>
      <c r="BB74" s="132">
        <f>'SO 03.9 - Klimatizace tec...'!F37</f>
        <v>0</v>
      </c>
      <c r="BC74" s="132">
        <f>'SO 03.9 - Klimatizace tec...'!F38</f>
        <v>0</v>
      </c>
      <c r="BD74" s="134">
        <f>'SO 03.9 - Klimatizace tec...'!F39</f>
        <v>0</v>
      </c>
      <c r="BE74" s="4"/>
      <c r="BT74" s="135" t="s">
        <v>87</v>
      </c>
      <c r="BV74" s="135" t="s">
        <v>79</v>
      </c>
      <c r="BW74" s="135" t="s">
        <v>145</v>
      </c>
      <c r="BX74" s="135" t="s">
        <v>118</v>
      </c>
      <c r="CL74" s="135" t="s">
        <v>19</v>
      </c>
    </row>
    <row r="75" s="4" customFormat="1" ht="23.25" customHeight="1">
      <c r="A75" s="113" t="s">
        <v>81</v>
      </c>
      <c r="B75" s="65"/>
      <c r="C75" s="127"/>
      <c r="D75" s="127"/>
      <c r="E75" s="128" t="s">
        <v>146</v>
      </c>
      <c r="F75" s="128"/>
      <c r="G75" s="128"/>
      <c r="H75" s="128"/>
      <c r="I75" s="128"/>
      <c r="J75" s="127"/>
      <c r="K75" s="128" t="s">
        <v>147</v>
      </c>
      <c r="L75" s="128"/>
      <c r="M75" s="128"/>
      <c r="N75" s="128"/>
      <c r="O75" s="128"/>
      <c r="P75" s="128"/>
      <c r="Q75" s="128"/>
      <c r="R75" s="128"/>
      <c r="S75" s="128"/>
      <c r="T75" s="128"/>
      <c r="U75" s="128"/>
      <c r="V75" s="128"/>
      <c r="W75" s="128"/>
      <c r="X75" s="128"/>
      <c r="Y75" s="128"/>
      <c r="Z75" s="128"/>
      <c r="AA75" s="128"/>
      <c r="AB75" s="128"/>
      <c r="AC75" s="128"/>
      <c r="AD75" s="128"/>
      <c r="AE75" s="128"/>
      <c r="AF75" s="128"/>
      <c r="AG75" s="129">
        <f>'SO 03.10 - Klimatizace ka...'!J32</f>
        <v>0</v>
      </c>
      <c r="AH75" s="127"/>
      <c r="AI75" s="127"/>
      <c r="AJ75" s="127"/>
      <c r="AK75" s="127"/>
      <c r="AL75" s="127"/>
      <c r="AM75" s="127"/>
      <c r="AN75" s="129">
        <f>SUM(AG75,AT75)</f>
        <v>0</v>
      </c>
      <c r="AO75" s="127"/>
      <c r="AP75" s="127"/>
      <c r="AQ75" s="130" t="s">
        <v>93</v>
      </c>
      <c r="AR75" s="67"/>
      <c r="AS75" s="131">
        <v>0</v>
      </c>
      <c r="AT75" s="132">
        <f>ROUND(SUM(AV75:AW75),2)</f>
        <v>0</v>
      </c>
      <c r="AU75" s="133">
        <f>'SO 03.10 - Klimatizace ka...'!P86</f>
        <v>0</v>
      </c>
      <c r="AV75" s="132">
        <f>'SO 03.10 - Klimatizace ka...'!J35</f>
        <v>0</v>
      </c>
      <c r="AW75" s="132">
        <f>'SO 03.10 - Klimatizace ka...'!J36</f>
        <v>0</v>
      </c>
      <c r="AX75" s="132">
        <f>'SO 03.10 - Klimatizace ka...'!J37</f>
        <v>0</v>
      </c>
      <c r="AY75" s="132">
        <f>'SO 03.10 - Klimatizace ka...'!J38</f>
        <v>0</v>
      </c>
      <c r="AZ75" s="132">
        <f>'SO 03.10 - Klimatizace ka...'!F35</f>
        <v>0</v>
      </c>
      <c r="BA75" s="132">
        <f>'SO 03.10 - Klimatizace ka...'!F36</f>
        <v>0</v>
      </c>
      <c r="BB75" s="132">
        <f>'SO 03.10 - Klimatizace ka...'!F37</f>
        <v>0</v>
      </c>
      <c r="BC75" s="132">
        <f>'SO 03.10 - Klimatizace ka...'!F38</f>
        <v>0</v>
      </c>
      <c r="BD75" s="134">
        <f>'SO 03.10 - Klimatizace ka...'!F39</f>
        <v>0</v>
      </c>
      <c r="BE75" s="4"/>
      <c r="BT75" s="135" t="s">
        <v>87</v>
      </c>
      <c r="BV75" s="135" t="s">
        <v>79</v>
      </c>
      <c r="BW75" s="135" t="s">
        <v>148</v>
      </c>
      <c r="BX75" s="135" t="s">
        <v>118</v>
      </c>
      <c r="CL75" s="135" t="s">
        <v>19</v>
      </c>
    </row>
    <row r="76" s="4" customFormat="1" ht="23.25" customHeight="1">
      <c r="A76" s="113" t="s">
        <v>81</v>
      </c>
      <c r="B76" s="65"/>
      <c r="C76" s="127"/>
      <c r="D76" s="127"/>
      <c r="E76" s="128" t="s">
        <v>149</v>
      </c>
      <c r="F76" s="128"/>
      <c r="G76" s="128"/>
      <c r="H76" s="128"/>
      <c r="I76" s="128"/>
      <c r="J76" s="127"/>
      <c r="K76" s="128" t="s">
        <v>150</v>
      </c>
      <c r="L76" s="128"/>
      <c r="M76" s="128"/>
      <c r="N76" s="128"/>
      <c r="O76" s="128"/>
      <c r="P76" s="128"/>
      <c r="Q76" s="128"/>
      <c r="R76" s="128"/>
      <c r="S76" s="128"/>
      <c r="T76" s="128"/>
      <c r="U76" s="128"/>
      <c r="V76" s="128"/>
      <c r="W76" s="128"/>
      <c r="X76" s="128"/>
      <c r="Y76" s="128"/>
      <c r="Z76" s="128"/>
      <c r="AA76" s="128"/>
      <c r="AB76" s="128"/>
      <c r="AC76" s="128"/>
      <c r="AD76" s="128"/>
      <c r="AE76" s="128"/>
      <c r="AF76" s="128"/>
      <c r="AG76" s="129">
        <f>'SO 03.11 - Montážní mater...'!J32</f>
        <v>0</v>
      </c>
      <c r="AH76" s="127"/>
      <c r="AI76" s="127"/>
      <c r="AJ76" s="127"/>
      <c r="AK76" s="127"/>
      <c r="AL76" s="127"/>
      <c r="AM76" s="127"/>
      <c r="AN76" s="129">
        <f>SUM(AG76,AT76)</f>
        <v>0</v>
      </c>
      <c r="AO76" s="127"/>
      <c r="AP76" s="127"/>
      <c r="AQ76" s="130" t="s">
        <v>93</v>
      </c>
      <c r="AR76" s="67"/>
      <c r="AS76" s="131">
        <v>0</v>
      </c>
      <c r="AT76" s="132">
        <f>ROUND(SUM(AV76:AW76),2)</f>
        <v>0</v>
      </c>
      <c r="AU76" s="133">
        <f>'SO 03.11 - Montážní mater...'!P86</f>
        <v>0</v>
      </c>
      <c r="AV76" s="132">
        <f>'SO 03.11 - Montážní mater...'!J35</f>
        <v>0</v>
      </c>
      <c r="AW76" s="132">
        <f>'SO 03.11 - Montážní mater...'!J36</f>
        <v>0</v>
      </c>
      <c r="AX76" s="132">
        <f>'SO 03.11 - Montážní mater...'!J37</f>
        <v>0</v>
      </c>
      <c r="AY76" s="132">
        <f>'SO 03.11 - Montážní mater...'!J38</f>
        <v>0</v>
      </c>
      <c r="AZ76" s="132">
        <f>'SO 03.11 - Montážní mater...'!F35</f>
        <v>0</v>
      </c>
      <c r="BA76" s="132">
        <f>'SO 03.11 - Montážní mater...'!F36</f>
        <v>0</v>
      </c>
      <c r="BB76" s="132">
        <f>'SO 03.11 - Montážní mater...'!F37</f>
        <v>0</v>
      </c>
      <c r="BC76" s="132">
        <f>'SO 03.11 - Montážní mater...'!F38</f>
        <v>0</v>
      </c>
      <c r="BD76" s="134">
        <f>'SO 03.11 - Montážní mater...'!F39</f>
        <v>0</v>
      </c>
      <c r="BE76" s="4"/>
      <c r="BT76" s="135" t="s">
        <v>87</v>
      </c>
      <c r="BV76" s="135" t="s">
        <v>79</v>
      </c>
      <c r="BW76" s="135" t="s">
        <v>151</v>
      </c>
      <c r="BX76" s="135" t="s">
        <v>118</v>
      </c>
      <c r="CL76" s="135" t="s">
        <v>19</v>
      </c>
    </row>
    <row r="77" s="7" customFormat="1" ht="16.5" customHeight="1">
      <c r="A77" s="7"/>
      <c r="B77" s="114"/>
      <c r="C77" s="115"/>
      <c r="D77" s="116" t="s">
        <v>152</v>
      </c>
      <c r="E77" s="116"/>
      <c r="F77" s="116"/>
      <c r="G77" s="116"/>
      <c r="H77" s="116"/>
      <c r="I77" s="117"/>
      <c r="J77" s="116" t="s">
        <v>153</v>
      </c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26">
        <f>ROUND(SUM(AG78:AG79),2)</f>
        <v>0</v>
      </c>
      <c r="AH77" s="117"/>
      <c r="AI77" s="117"/>
      <c r="AJ77" s="117"/>
      <c r="AK77" s="117"/>
      <c r="AL77" s="117"/>
      <c r="AM77" s="117"/>
      <c r="AN77" s="118">
        <f>SUM(AG77,AT77)</f>
        <v>0</v>
      </c>
      <c r="AO77" s="117"/>
      <c r="AP77" s="117"/>
      <c r="AQ77" s="119" t="s">
        <v>84</v>
      </c>
      <c r="AR77" s="120"/>
      <c r="AS77" s="121">
        <f>ROUND(SUM(AS78:AS79),2)</f>
        <v>0</v>
      </c>
      <c r="AT77" s="122">
        <f>ROUND(SUM(AV77:AW77),2)</f>
        <v>0</v>
      </c>
      <c r="AU77" s="123">
        <f>ROUND(SUM(AU78:AU79),5)</f>
        <v>0</v>
      </c>
      <c r="AV77" s="122">
        <f>ROUND(AZ77*L29,2)</f>
        <v>0</v>
      </c>
      <c r="AW77" s="122">
        <f>ROUND(BA77*L30,2)</f>
        <v>0</v>
      </c>
      <c r="AX77" s="122">
        <f>ROUND(BB77*L29,2)</f>
        <v>0</v>
      </c>
      <c r="AY77" s="122">
        <f>ROUND(BC77*L30,2)</f>
        <v>0</v>
      </c>
      <c r="AZ77" s="122">
        <f>ROUND(SUM(AZ78:AZ79),2)</f>
        <v>0</v>
      </c>
      <c r="BA77" s="122">
        <f>ROUND(SUM(BA78:BA79),2)</f>
        <v>0</v>
      </c>
      <c r="BB77" s="122">
        <f>ROUND(SUM(BB78:BB79),2)</f>
        <v>0</v>
      </c>
      <c r="BC77" s="122">
        <f>ROUND(SUM(BC78:BC79),2)</f>
        <v>0</v>
      </c>
      <c r="BD77" s="124">
        <f>ROUND(SUM(BD78:BD79),2)</f>
        <v>0</v>
      </c>
      <c r="BE77" s="7"/>
      <c r="BS77" s="125" t="s">
        <v>76</v>
      </c>
      <c r="BT77" s="125" t="s">
        <v>85</v>
      </c>
      <c r="BU77" s="125" t="s">
        <v>78</v>
      </c>
      <c r="BV77" s="125" t="s">
        <v>79</v>
      </c>
      <c r="BW77" s="125" t="s">
        <v>154</v>
      </c>
      <c r="BX77" s="125" t="s">
        <v>5</v>
      </c>
      <c r="CL77" s="125" t="s">
        <v>19</v>
      </c>
      <c r="CM77" s="125" t="s">
        <v>87</v>
      </c>
    </row>
    <row r="78" s="4" customFormat="1" ht="16.5" customHeight="1">
      <c r="A78" s="113" t="s">
        <v>81</v>
      </c>
      <c r="B78" s="65"/>
      <c r="C78" s="127"/>
      <c r="D78" s="127"/>
      <c r="E78" s="128" t="s">
        <v>155</v>
      </c>
      <c r="F78" s="128"/>
      <c r="G78" s="128"/>
      <c r="H78" s="128"/>
      <c r="I78" s="128"/>
      <c r="J78" s="127"/>
      <c r="K78" s="128" t="s">
        <v>156</v>
      </c>
      <c r="L78" s="128"/>
      <c r="M78" s="128"/>
      <c r="N78" s="128"/>
      <c r="O78" s="128"/>
      <c r="P78" s="128"/>
      <c r="Q78" s="128"/>
      <c r="R78" s="128"/>
      <c r="S78" s="128"/>
      <c r="T78" s="128"/>
      <c r="U78" s="128"/>
      <c r="V78" s="128"/>
      <c r="W78" s="128"/>
      <c r="X78" s="128"/>
      <c r="Y78" s="128"/>
      <c r="Z78" s="128"/>
      <c r="AA78" s="128"/>
      <c r="AB78" s="128"/>
      <c r="AC78" s="128"/>
      <c r="AD78" s="128"/>
      <c r="AE78" s="128"/>
      <c r="AF78" s="128"/>
      <c r="AG78" s="129">
        <f>'SO 04.1 - Kanalizace'!J32</f>
        <v>0</v>
      </c>
      <c r="AH78" s="127"/>
      <c r="AI78" s="127"/>
      <c r="AJ78" s="127"/>
      <c r="AK78" s="127"/>
      <c r="AL78" s="127"/>
      <c r="AM78" s="127"/>
      <c r="AN78" s="129">
        <f>SUM(AG78,AT78)</f>
        <v>0</v>
      </c>
      <c r="AO78" s="127"/>
      <c r="AP78" s="127"/>
      <c r="AQ78" s="130" t="s">
        <v>93</v>
      </c>
      <c r="AR78" s="67"/>
      <c r="AS78" s="131">
        <v>0</v>
      </c>
      <c r="AT78" s="132">
        <f>ROUND(SUM(AV78:AW78),2)</f>
        <v>0</v>
      </c>
      <c r="AU78" s="133">
        <f>'SO 04.1 - Kanalizace'!P88</f>
        <v>0</v>
      </c>
      <c r="AV78" s="132">
        <f>'SO 04.1 - Kanalizace'!J35</f>
        <v>0</v>
      </c>
      <c r="AW78" s="132">
        <f>'SO 04.1 - Kanalizace'!J36</f>
        <v>0</v>
      </c>
      <c r="AX78" s="132">
        <f>'SO 04.1 - Kanalizace'!J37</f>
        <v>0</v>
      </c>
      <c r="AY78" s="132">
        <f>'SO 04.1 - Kanalizace'!J38</f>
        <v>0</v>
      </c>
      <c r="AZ78" s="132">
        <f>'SO 04.1 - Kanalizace'!F35</f>
        <v>0</v>
      </c>
      <c r="BA78" s="132">
        <f>'SO 04.1 - Kanalizace'!F36</f>
        <v>0</v>
      </c>
      <c r="BB78" s="132">
        <f>'SO 04.1 - Kanalizace'!F37</f>
        <v>0</v>
      </c>
      <c r="BC78" s="132">
        <f>'SO 04.1 - Kanalizace'!F38</f>
        <v>0</v>
      </c>
      <c r="BD78" s="134">
        <f>'SO 04.1 - Kanalizace'!F39</f>
        <v>0</v>
      </c>
      <c r="BE78" s="4"/>
      <c r="BT78" s="135" t="s">
        <v>87</v>
      </c>
      <c r="BV78" s="135" t="s">
        <v>79</v>
      </c>
      <c r="BW78" s="135" t="s">
        <v>157</v>
      </c>
      <c r="BX78" s="135" t="s">
        <v>154</v>
      </c>
      <c r="CL78" s="135" t="s">
        <v>19</v>
      </c>
    </row>
    <row r="79" s="4" customFormat="1" ht="16.5" customHeight="1">
      <c r="A79" s="113" t="s">
        <v>81</v>
      </c>
      <c r="B79" s="65"/>
      <c r="C79" s="127"/>
      <c r="D79" s="127"/>
      <c r="E79" s="128" t="s">
        <v>158</v>
      </c>
      <c r="F79" s="128"/>
      <c r="G79" s="128"/>
      <c r="H79" s="128"/>
      <c r="I79" s="128"/>
      <c r="J79" s="127"/>
      <c r="K79" s="128" t="s">
        <v>159</v>
      </c>
      <c r="L79" s="128"/>
      <c r="M79" s="128"/>
      <c r="N79" s="128"/>
      <c r="O79" s="128"/>
      <c r="P79" s="128"/>
      <c r="Q79" s="128"/>
      <c r="R79" s="128"/>
      <c r="S79" s="128"/>
      <c r="T79" s="128"/>
      <c r="U79" s="128"/>
      <c r="V79" s="128"/>
      <c r="W79" s="128"/>
      <c r="X79" s="128"/>
      <c r="Y79" s="128"/>
      <c r="Z79" s="128"/>
      <c r="AA79" s="128"/>
      <c r="AB79" s="128"/>
      <c r="AC79" s="128"/>
      <c r="AD79" s="128"/>
      <c r="AE79" s="128"/>
      <c r="AF79" s="128"/>
      <c r="AG79" s="129">
        <f>'SO 04.2 - Vodoinstalace'!J32</f>
        <v>0</v>
      </c>
      <c r="AH79" s="127"/>
      <c r="AI79" s="127"/>
      <c r="AJ79" s="127"/>
      <c r="AK79" s="127"/>
      <c r="AL79" s="127"/>
      <c r="AM79" s="127"/>
      <c r="AN79" s="129">
        <f>SUM(AG79,AT79)</f>
        <v>0</v>
      </c>
      <c r="AO79" s="127"/>
      <c r="AP79" s="127"/>
      <c r="AQ79" s="130" t="s">
        <v>93</v>
      </c>
      <c r="AR79" s="67"/>
      <c r="AS79" s="131">
        <v>0</v>
      </c>
      <c r="AT79" s="132">
        <f>ROUND(SUM(AV79:AW79),2)</f>
        <v>0</v>
      </c>
      <c r="AU79" s="133">
        <f>'SO 04.2 - Vodoinstalace'!P92</f>
        <v>0</v>
      </c>
      <c r="AV79" s="132">
        <f>'SO 04.2 - Vodoinstalace'!J35</f>
        <v>0</v>
      </c>
      <c r="AW79" s="132">
        <f>'SO 04.2 - Vodoinstalace'!J36</f>
        <v>0</v>
      </c>
      <c r="AX79" s="132">
        <f>'SO 04.2 - Vodoinstalace'!J37</f>
        <v>0</v>
      </c>
      <c r="AY79" s="132">
        <f>'SO 04.2 - Vodoinstalace'!J38</f>
        <v>0</v>
      </c>
      <c r="AZ79" s="132">
        <f>'SO 04.2 - Vodoinstalace'!F35</f>
        <v>0</v>
      </c>
      <c r="BA79" s="132">
        <f>'SO 04.2 - Vodoinstalace'!F36</f>
        <v>0</v>
      </c>
      <c r="BB79" s="132">
        <f>'SO 04.2 - Vodoinstalace'!F37</f>
        <v>0</v>
      </c>
      <c r="BC79" s="132">
        <f>'SO 04.2 - Vodoinstalace'!F38</f>
        <v>0</v>
      </c>
      <c r="BD79" s="134">
        <f>'SO 04.2 - Vodoinstalace'!F39</f>
        <v>0</v>
      </c>
      <c r="BE79" s="4"/>
      <c r="BT79" s="135" t="s">
        <v>87</v>
      </c>
      <c r="BV79" s="135" t="s">
        <v>79</v>
      </c>
      <c r="BW79" s="135" t="s">
        <v>160</v>
      </c>
      <c r="BX79" s="135" t="s">
        <v>154</v>
      </c>
      <c r="CL79" s="135" t="s">
        <v>19</v>
      </c>
    </row>
    <row r="80" s="7" customFormat="1" ht="16.5" customHeight="1">
      <c r="A80" s="113" t="s">
        <v>81</v>
      </c>
      <c r="B80" s="114"/>
      <c r="C80" s="115"/>
      <c r="D80" s="116" t="s">
        <v>161</v>
      </c>
      <c r="E80" s="116"/>
      <c r="F80" s="116"/>
      <c r="G80" s="116"/>
      <c r="H80" s="116"/>
      <c r="I80" s="117"/>
      <c r="J80" s="116" t="s">
        <v>162</v>
      </c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8">
        <f>'SO 05 - Ústřední vytápění'!J30</f>
        <v>0</v>
      </c>
      <c r="AH80" s="117"/>
      <c r="AI80" s="117"/>
      <c r="AJ80" s="117"/>
      <c r="AK80" s="117"/>
      <c r="AL80" s="117"/>
      <c r="AM80" s="117"/>
      <c r="AN80" s="118">
        <f>SUM(AG80,AT80)</f>
        <v>0</v>
      </c>
      <c r="AO80" s="117"/>
      <c r="AP80" s="117"/>
      <c r="AQ80" s="119" t="s">
        <v>84</v>
      </c>
      <c r="AR80" s="120"/>
      <c r="AS80" s="121">
        <v>0</v>
      </c>
      <c r="AT80" s="122">
        <f>ROUND(SUM(AV80:AW80),2)</f>
        <v>0</v>
      </c>
      <c r="AU80" s="123">
        <f>'SO 05 - Ústřední vytápění'!P83</f>
        <v>0</v>
      </c>
      <c r="AV80" s="122">
        <f>'SO 05 - Ústřední vytápění'!J33</f>
        <v>0</v>
      </c>
      <c r="AW80" s="122">
        <f>'SO 05 - Ústřední vytápění'!J34</f>
        <v>0</v>
      </c>
      <c r="AX80" s="122">
        <f>'SO 05 - Ústřední vytápění'!J35</f>
        <v>0</v>
      </c>
      <c r="AY80" s="122">
        <f>'SO 05 - Ústřední vytápění'!J36</f>
        <v>0</v>
      </c>
      <c r="AZ80" s="122">
        <f>'SO 05 - Ústřední vytápění'!F33</f>
        <v>0</v>
      </c>
      <c r="BA80" s="122">
        <f>'SO 05 - Ústřední vytápění'!F34</f>
        <v>0</v>
      </c>
      <c r="BB80" s="122">
        <f>'SO 05 - Ústřední vytápění'!F35</f>
        <v>0</v>
      </c>
      <c r="BC80" s="122">
        <f>'SO 05 - Ústřední vytápění'!F36</f>
        <v>0</v>
      </c>
      <c r="BD80" s="124">
        <f>'SO 05 - Ústřední vytápění'!F37</f>
        <v>0</v>
      </c>
      <c r="BE80" s="7"/>
      <c r="BT80" s="125" t="s">
        <v>85</v>
      </c>
      <c r="BV80" s="125" t="s">
        <v>79</v>
      </c>
      <c r="BW80" s="125" t="s">
        <v>163</v>
      </c>
      <c r="BX80" s="125" t="s">
        <v>5</v>
      </c>
      <c r="CL80" s="125" t="s">
        <v>19</v>
      </c>
      <c r="CM80" s="125" t="s">
        <v>87</v>
      </c>
    </row>
    <row r="81" s="7" customFormat="1" ht="16.5" customHeight="1">
      <c r="A81" s="113" t="s">
        <v>81</v>
      </c>
      <c r="B81" s="114"/>
      <c r="C81" s="115"/>
      <c r="D81" s="116" t="s">
        <v>164</v>
      </c>
      <c r="E81" s="116"/>
      <c r="F81" s="116"/>
      <c r="G81" s="116"/>
      <c r="H81" s="116"/>
      <c r="I81" s="117"/>
      <c r="J81" s="116" t="s">
        <v>165</v>
      </c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8">
        <f>'SO 06 - Technické plyny'!J30</f>
        <v>0</v>
      </c>
      <c r="AH81" s="117"/>
      <c r="AI81" s="117"/>
      <c r="AJ81" s="117"/>
      <c r="AK81" s="117"/>
      <c r="AL81" s="117"/>
      <c r="AM81" s="117"/>
      <c r="AN81" s="118">
        <f>SUM(AG81,AT81)</f>
        <v>0</v>
      </c>
      <c r="AO81" s="117"/>
      <c r="AP81" s="117"/>
      <c r="AQ81" s="119" t="s">
        <v>84</v>
      </c>
      <c r="AR81" s="120"/>
      <c r="AS81" s="121">
        <v>0</v>
      </c>
      <c r="AT81" s="122">
        <f>ROUND(SUM(AV81:AW81),2)</f>
        <v>0</v>
      </c>
      <c r="AU81" s="123">
        <f>'SO 06 - Technické plyny'!P86</f>
        <v>0</v>
      </c>
      <c r="AV81" s="122">
        <f>'SO 06 - Technické plyny'!J33</f>
        <v>0</v>
      </c>
      <c r="AW81" s="122">
        <f>'SO 06 - Technické plyny'!J34</f>
        <v>0</v>
      </c>
      <c r="AX81" s="122">
        <f>'SO 06 - Technické plyny'!J35</f>
        <v>0</v>
      </c>
      <c r="AY81" s="122">
        <f>'SO 06 - Technické plyny'!J36</f>
        <v>0</v>
      </c>
      <c r="AZ81" s="122">
        <f>'SO 06 - Technické plyny'!F33</f>
        <v>0</v>
      </c>
      <c r="BA81" s="122">
        <f>'SO 06 - Technické plyny'!F34</f>
        <v>0</v>
      </c>
      <c r="BB81" s="122">
        <f>'SO 06 - Technické plyny'!F35</f>
        <v>0</v>
      </c>
      <c r="BC81" s="122">
        <f>'SO 06 - Technické plyny'!F36</f>
        <v>0</v>
      </c>
      <c r="BD81" s="124">
        <f>'SO 06 - Technické plyny'!F37</f>
        <v>0</v>
      </c>
      <c r="BE81" s="7"/>
      <c r="BT81" s="125" t="s">
        <v>85</v>
      </c>
      <c r="BV81" s="125" t="s">
        <v>79</v>
      </c>
      <c r="BW81" s="125" t="s">
        <v>166</v>
      </c>
      <c r="BX81" s="125" t="s">
        <v>5</v>
      </c>
      <c r="CL81" s="125" t="s">
        <v>19</v>
      </c>
      <c r="CM81" s="125" t="s">
        <v>87</v>
      </c>
    </row>
    <row r="82" s="7" customFormat="1" ht="16.5" customHeight="1">
      <c r="A82" s="7"/>
      <c r="B82" s="114"/>
      <c r="C82" s="115"/>
      <c r="D82" s="116" t="s">
        <v>167</v>
      </c>
      <c r="E82" s="116"/>
      <c r="F82" s="116"/>
      <c r="G82" s="116"/>
      <c r="H82" s="116"/>
      <c r="I82" s="117"/>
      <c r="J82" s="116" t="s">
        <v>168</v>
      </c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26">
        <f>ROUND(SUM(AG83:AG95),2)</f>
        <v>0</v>
      </c>
      <c r="AH82" s="117"/>
      <c r="AI82" s="117"/>
      <c r="AJ82" s="117"/>
      <c r="AK82" s="117"/>
      <c r="AL82" s="117"/>
      <c r="AM82" s="117"/>
      <c r="AN82" s="118">
        <f>SUM(AG82,AT82)</f>
        <v>0</v>
      </c>
      <c r="AO82" s="117"/>
      <c r="AP82" s="117"/>
      <c r="AQ82" s="119" t="s">
        <v>84</v>
      </c>
      <c r="AR82" s="120"/>
      <c r="AS82" s="121">
        <f>ROUND(SUM(AS83:AS95),2)</f>
        <v>0</v>
      </c>
      <c r="AT82" s="122">
        <f>ROUND(SUM(AV82:AW82),2)</f>
        <v>0</v>
      </c>
      <c r="AU82" s="123">
        <f>ROUND(SUM(AU83:AU95),5)</f>
        <v>0</v>
      </c>
      <c r="AV82" s="122">
        <f>ROUND(AZ82*L29,2)</f>
        <v>0</v>
      </c>
      <c r="AW82" s="122">
        <f>ROUND(BA82*L30,2)</f>
        <v>0</v>
      </c>
      <c r="AX82" s="122">
        <f>ROUND(BB82*L29,2)</f>
        <v>0</v>
      </c>
      <c r="AY82" s="122">
        <f>ROUND(BC82*L30,2)</f>
        <v>0</v>
      </c>
      <c r="AZ82" s="122">
        <f>ROUND(SUM(AZ83:AZ95),2)</f>
        <v>0</v>
      </c>
      <c r="BA82" s="122">
        <f>ROUND(SUM(BA83:BA95),2)</f>
        <v>0</v>
      </c>
      <c r="BB82" s="122">
        <f>ROUND(SUM(BB83:BB95),2)</f>
        <v>0</v>
      </c>
      <c r="BC82" s="122">
        <f>ROUND(SUM(BC83:BC95),2)</f>
        <v>0</v>
      </c>
      <c r="BD82" s="124">
        <f>ROUND(SUM(BD83:BD95),2)</f>
        <v>0</v>
      </c>
      <c r="BE82" s="7"/>
      <c r="BS82" s="125" t="s">
        <v>76</v>
      </c>
      <c r="BT82" s="125" t="s">
        <v>85</v>
      </c>
      <c r="BU82" s="125" t="s">
        <v>78</v>
      </c>
      <c r="BV82" s="125" t="s">
        <v>79</v>
      </c>
      <c r="BW82" s="125" t="s">
        <v>169</v>
      </c>
      <c r="BX82" s="125" t="s">
        <v>5</v>
      </c>
      <c r="CL82" s="125" t="s">
        <v>19</v>
      </c>
      <c r="CM82" s="125" t="s">
        <v>87</v>
      </c>
    </row>
    <row r="83" s="4" customFormat="1" ht="16.5" customHeight="1">
      <c r="A83" s="113" t="s">
        <v>81</v>
      </c>
      <c r="B83" s="65"/>
      <c r="C83" s="127"/>
      <c r="D83" s="127"/>
      <c r="E83" s="128" t="s">
        <v>170</v>
      </c>
      <c r="F83" s="128"/>
      <c r="G83" s="128"/>
      <c r="H83" s="128"/>
      <c r="I83" s="128"/>
      <c r="J83" s="127"/>
      <c r="K83" s="128" t="s">
        <v>171</v>
      </c>
      <c r="L83" s="128"/>
      <c r="M83" s="128"/>
      <c r="N83" s="128"/>
      <c r="O83" s="128"/>
      <c r="P83" s="128"/>
      <c r="Q83" s="128"/>
      <c r="R83" s="128"/>
      <c r="S83" s="128"/>
      <c r="T83" s="128"/>
      <c r="U83" s="128"/>
      <c r="V83" s="128"/>
      <c r="W83" s="128"/>
      <c r="X83" s="128"/>
      <c r="Y83" s="128"/>
      <c r="Z83" s="128"/>
      <c r="AA83" s="128"/>
      <c r="AB83" s="128"/>
      <c r="AC83" s="128"/>
      <c r="AD83" s="128"/>
      <c r="AE83" s="128"/>
      <c r="AF83" s="128"/>
      <c r="AG83" s="129">
        <f>'SO 07.1 - Místnost č.1.09a'!J32</f>
        <v>0</v>
      </c>
      <c r="AH83" s="127"/>
      <c r="AI83" s="127"/>
      <c r="AJ83" s="127"/>
      <c r="AK83" s="127"/>
      <c r="AL83" s="127"/>
      <c r="AM83" s="127"/>
      <c r="AN83" s="129">
        <f>SUM(AG83,AT83)</f>
        <v>0</v>
      </c>
      <c r="AO83" s="127"/>
      <c r="AP83" s="127"/>
      <c r="AQ83" s="130" t="s">
        <v>93</v>
      </c>
      <c r="AR83" s="67"/>
      <c r="AS83" s="131">
        <v>0</v>
      </c>
      <c r="AT83" s="132">
        <f>ROUND(SUM(AV83:AW83),2)</f>
        <v>0</v>
      </c>
      <c r="AU83" s="133">
        <f>'SO 07.1 - Místnost č.1.09a'!P86</f>
        <v>0</v>
      </c>
      <c r="AV83" s="132">
        <f>'SO 07.1 - Místnost č.1.09a'!J35</f>
        <v>0</v>
      </c>
      <c r="AW83" s="132">
        <f>'SO 07.1 - Místnost č.1.09a'!J36</f>
        <v>0</v>
      </c>
      <c r="AX83" s="132">
        <f>'SO 07.1 - Místnost č.1.09a'!J37</f>
        <v>0</v>
      </c>
      <c r="AY83" s="132">
        <f>'SO 07.1 - Místnost č.1.09a'!J38</f>
        <v>0</v>
      </c>
      <c r="AZ83" s="132">
        <f>'SO 07.1 - Místnost č.1.09a'!F35</f>
        <v>0</v>
      </c>
      <c r="BA83" s="132">
        <f>'SO 07.1 - Místnost č.1.09a'!F36</f>
        <v>0</v>
      </c>
      <c r="BB83" s="132">
        <f>'SO 07.1 - Místnost č.1.09a'!F37</f>
        <v>0</v>
      </c>
      <c r="BC83" s="132">
        <f>'SO 07.1 - Místnost č.1.09a'!F38</f>
        <v>0</v>
      </c>
      <c r="BD83" s="134">
        <f>'SO 07.1 - Místnost č.1.09a'!F39</f>
        <v>0</v>
      </c>
      <c r="BE83" s="4"/>
      <c r="BT83" s="135" t="s">
        <v>87</v>
      </c>
      <c r="BV83" s="135" t="s">
        <v>79</v>
      </c>
      <c r="BW83" s="135" t="s">
        <v>172</v>
      </c>
      <c r="BX83" s="135" t="s">
        <v>169</v>
      </c>
      <c r="CL83" s="135" t="s">
        <v>19</v>
      </c>
    </row>
    <row r="84" s="4" customFormat="1" ht="16.5" customHeight="1">
      <c r="A84" s="113" t="s">
        <v>81</v>
      </c>
      <c r="B84" s="65"/>
      <c r="C84" s="127"/>
      <c r="D84" s="127"/>
      <c r="E84" s="128" t="s">
        <v>173</v>
      </c>
      <c r="F84" s="128"/>
      <c r="G84" s="128"/>
      <c r="H84" s="128"/>
      <c r="I84" s="128"/>
      <c r="J84" s="127"/>
      <c r="K84" s="128" t="s">
        <v>174</v>
      </c>
      <c r="L84" s="128"/>
      <c r="M84" s="128"/>
      <c r="N84" s="128"/>
      <c r="O84" s="128"/>
      <c r="P84" s="128"/>
      <c r="Q84" s="128"/>
      <c r="R84" s="128"/>
      <c r="S84" s="128"/>
      <c r="T84" s="128"/>
      <c r="U84" s="128"/>
      <c r="V84" s="128"/>
      <c r="W84" s="128"/>
      <c r="X84" s="128"/>
      <c r="Y84" s="128"/>
      <c r="Z84" s="128"/>
      <c r="AA84" s="128"/>
      <c r="AB84" s="128"/>
      <c r="AC84" s="128"/>
      <c r="AD84" s="128"/>
      <c r="AE84" s="128"/>
      <c r="AF84" s="128"/>
      <c r="AG84" s="129">
        <f>'SO 07.2 - Místnost č.1.09b'!J32</f>
        <v>0</v>
      </c>
      <c r="AH84" s="127"/>
      <c r="AI84" s="127"/>
      <c r="AJ84" s="127"/>
      <c r="AK84" s="127"/>
      <c r="AL84" s="127"/>
      <c r="AM84" s="127"/>
      <c r="AN84" s="129">
        <f>SUM(AG84,AT84)</f>
        <v>0</v>
      </c>
      <c r="AO84" s="127"/>
      <c r="AP84" s="127"/>
      <c r="AQ84" s="130" t="s">
        <v>93</v>
      </c>
      <c r="AR84" s="67"/>
      <c r="AS84" s="131">
        <v>0</v>
      </c>
      <c r="AT84" s="132">
        <f>ROUND(SUM(AV84:AW84),2)</f>
        <v>0</v>
      </c>
      <c r="AU84" s="133">
        <f>'SO 07.2 - Místnost č.1.09b'!P86</f>
        <v>0</v>
      </c>
      <c r="AV84" s="132">
        <f>'SO 07.2 - Místnost č.1.09b'!J35</f>
        <v>0</v>
      </c>
      <c r="AW84" s="132">
        <f>'SO 07.2 - Místnost č.1.09b'!J36</f>
        <v>0</v>
      </c>
      <c r="AX84" s="132">
        <f>'SO 07.2 - Místnost č.1.09b'!J37</f>
        <v>0</v>
      </c>
      <c r="AY84" s="132">
        <f>'SO 07.2 - Místnost č.1.09b'!J38</f>
        <v>0</v>
      </c>
      <c r="AZ84" s="132">
        <f>'SO 07.2 - Místnost č.1.09b'!F35</f>
        <v>0</v>
      </c>
      <c r="BA84" s="132">
        <f>'SO 07.2 - Místnost č.1.09b'!F36</f>
        <v>0</v>
      </c>
      <c r="BB84" s="132">
        <f>'SO 07.2 - Místnost č.1.09b'!F37</f>
        <v>0</v>
      </c>
      <c r="BC84" s="132">
        <f>'SO 07.2 - Místnost č.1.09b'!F38</f>
        <v>0</v>
      </c>
      <c r="BD84" s="134">
        <f>'SO 07.2 - Místnost č.1.09b'!F39</f>
        <v>0</v>
      </c>
      <c r="BE84" s="4"/>
      <c r="BT84" s="135" t="s">
        <v>87</v>
      </c>
      <c r="BV84" s="135" t="s">
        <v>79</v>
      </c>
      <c r="BW84" s="135" t="s">
        <v>175</v>
      </c>
      <c r="BX84" s="135" t="s">
        <v>169</v>
      </c>
      <c r="CL84" s="135" t="s">
        <v>19</v>
      </c>
    </row>
    <row r="85" s="4" customFormat="1" ht="16.5" customHeight="1">
      <c r="A85" s="113" t="s">
        <v>81</v>
      </c>
      <c r="B85" s="65"/>
      <c r="C85" s="127"/>
      <c r="D85" s="127"/>
      <c r="E85" s="128" t="s">
        <v>176</v>
      </c>
      <c r="F85" s="128"/>
      <c r="G85" s="128"/>
      <c r="H85" s="128"/>
      <c r="I85" s="128"/>
      <c r="J85" s="127"/>
      <c r="K85" s="128" t="s">
        <v>177</v>
      </c>
      <c r="L85" s="128"/>
      <c r="M85" s="128"/>
      <c r="N85" s="128"/>
      <c r="O85" s="128"/>
      <c r="P85" s="128"/>
      <c r="Q85" s="128"/>
      <c r="R85" s="128"/>
      <c r="S85" s="128"/>
      <c r="T85" s="128"/>
      <c r="U85" s="128"/>
      <c r="V85" s="128"/>
      <c r="W85" s="128"/>
      <c r="X85" s="128"/>
      <c r="Y85" s="128"/>
      <c r="Z85" s="128"/>
      <c r="AA85" s="128"/>
      <c r="AB85" s="128"/>
      <c r="AC85" s="128"/>
      <c r="AD85" s="128"/>
      <c r="AE85" s="128"/>
      <c r="AF85" s="128"/>
      <c r="AG85" s="129">
        <f>'SO 07.3 - Místnost č.1.09c'!J32</f>
        <v>0</v>
      </c>
      <c r="AH85" s="127"/>
      <c r="AI85" s="127"/>
      <c r="AJ85" s="127"/>
      <c r="AK85" s="127"/>
      <c r="AL85" s="127"/>
      <c r="AM85" s="127"/>
      <c r="AN85" s="129">
        <f>SUM(AG85,AT85)</f>
        <v>0</v>
      </c>
      <c r="AO85" s="127"/>
      <c r="AP85" s="127"/>
      <c r="AQ85" s="130" t="s">
        <v>93</v>
      </c>
      <c r="AR85" s="67"/>
      <c r="AS85" s="131">
        <v>0</v>
      </c>
      <c r="AT85" s="132">
        <f>ROUND(SUM(AV85:AW85),2)</f>
        <v>0</v>
      </c>
      <c r="AU85" s="133">
        <f>'SO 07.3 - Místnost č.1.09c'!P86</f>
        <v>0</v>
      </c>
      <c r="AV85" s="132">
        <f>'SO 07.3 - Místnost č.1.09c'!J35</f>
        <v>0</v>
      </c>
      <c r="AW85" s="132">
        <f>'SO 07.3 - Místnost č.1.09c'!J36</f>
        <v>0</v>
      </c>
      <c r="AX85" s="132">
        <f>'SO 07.3 - Místnost č.1.09c'!J37</f>
        <v>0</v>
      </c>
      <c r="AY85" s="132">
        <f>'SO 07.3 - Místnost č.1.09c'!J38</f>
        <v>0</v>
      </c>
      <c r="AZ85" s="132">
        <f>'SO 07.3 - Místnost č.1.09c'!F35</f>
        <v>0</v>
      </c>
      <c r="BA85" s="132">
        <f>'SO 07.3 - Místnost č.1.09c'!F36</f>
        <v>0</v>
      </c>
      <c r="BB85" s="132">
        <f>'SO 07.3 - Místnost č.1.09c'!F37</f>
        <v>0</v>
      </c>
      <c r="BC85" s="132">
        <f>'SO 07.3 - Místnost č.1.09c'!F38</f>
        <v>0</v>
      </c>
      <c r="BD85" s="134">
        <f>'SO 07.3 - Místnost č.1.09c'!F39</f>
        <v>0</v>
      </c>
      <c r="BE85" s="4"/>
      <c r="BT85" s="135" t="s">
        <v>87</v>
      </c>
      <c r="BV85" s="135" t="s">
        <v>79</v>
      </c>
      <c r="BW85" s="135" t="s">
        <v>178</v>
      </c>
      <c r="BX85" s="135" t="s">
        <v>169</v>
      </c>
      <c r="CL85" s="135" t="s">
        <v>19</v>
      </c>
    </row>
    <row r="86" s="4" customFormat="1" ht="16.5" customHeight="1">
      <c r="A86" s="113" t="s">
        <v>81</v>
      </c>
      <c r="B86" s="65"/>
      <c r="C86" s="127"/>
      <c r="D86" s="127"/>
      <c r="E86" s="128" t="s">
        <v>179</v>
      </c>
      <c r="F86" s="128"/>
      <c r="G86" s="128"/>
      <c r="H86" s="128"/>
      <c r="I86" s="128"/>
      <c r="J86" s="127"/>
      <c r="K86" s="128" t="s">
        <v>180</v>
      </c>
      <c r="L86" s="128"/>
      <c r="M86" s="128"/>
      <c r="N86" s="128"/>
      <c r="O86" s="128"/>
      <c r="P86" s="128"/>
      <c r="Q86" s="128"/>
      <c r="R86" s="128"/>
      <c r="S86" s="128"/>
      <c r="T86" s="128"/>
      <c r="U86" s="128"/>
      <c r="V86" s="128"/>
      <c r="W86" s="128"/>
      <c r="X86" s="128"/>
      <c r="Y86" s="128"/>
      <c r="Z86" s="128"/>
      <c r="AA86" s="128"/>
      <c r="AB86" s="128"/>
      <c r="AC86" s="128"/>
      <c r="AD86" s="128"/>
      <c r="AE86" s="128"/>
      <c r="AF86" s="128"/>
      <c r="AG86" s="129">
        <f>'SO 07.4 - Místnost č.1.09d'!J32</f>
        <v>0</v>
      </c>
      <c r="AH86" s="127"/>
      <c r="AI86" s="127"/>
      <c r="AJ86" s="127"/>
      <c r="AK86" s="127"/>
      <c r="AL86" s="127"/>
      <c r="AM86" s="127"/>
      <c r="AN86" s="129">
        <f>SUM(AG86,AT86)</f>
        <v>0</v>
      </c>
      <c r="AO86" s="127"/>
      <c r="AP86" s="127"/>
      <c r="AQ86" s="130" t="s">
        <v>93</v>
      </c>
      <c r="AR86" s="67"/>
      <c r="AS86" s="131">
        <v>0</v>
      </c>
      <c r="AT86" s="132">
        <f>ROUND(SUM(AV86:AW86),2)</f>
        <v>0</v>
      </c>
      <c r="AU86" s="133">
        <f>'SO 07.4 - Místnost č.1.09d'!P86</f>
        <v>0</v>
      </c>
      <c r="AV86" s="132">
        <f>'SO 07.4 - Místnost č.1.09d'!J35</f>
        <v>0</v>
      </c>
      <c r="AW86" s="132">
        <f>'SO 07.4 - Místnost č.1.09d'!J36</f>
        <v>0</v>
      </c>
      <c r="AX86" s="132">
        <f>'SO 07.4 - Místnost č.1.09d'!J37</f>
        <v>0</v>
      </c>
      <c r="AY86" s="132">
        <f>'SO 07.4 - Místnost č.1.09d'!J38</f>
        <v>0</v>
      </c>
      <c r="AZ86" s="132">
        <f>'SO 07.4 - Místnost č.1.09d'!F35</f>
        <v>0</v>
      </c>
      <c r="BA86" s="132">
        <f>'SO 07.4 - Místnost č.1.09d'!F36</f>
        <v>0</v>
      </c>
      <c r="BB86" s="132">
        <f>'SO 07.4 - Místnost č.1.09d'!F37</f>
        <v>0</v>
      </c>
      <c r="BC86" s="132">
        <f>'SO 07.4 - Místnost č.1.09d'!F38</f>
        <v>0</v>
      </c>
      <c r="BD86" s="134">
        <f>'SO 07.4 - Místnost č.1.09d'!F39</f>
        <v>0</v>
      </c>
      <c r="BE86" s="4"/>
      <c r="BT86" s="135" t="s">
        <v>87</v>
      </c>
      <c r="BV86" s="135" t="s">
        <v>79</v>
      </c>
      <c r="BW86" s="135" t="s">
        <v>181</v>
      </c>
      <c r="BX86" s="135" t="s">
        <v>169</v>
      </c>
      <c r="CL86" s="135" t="s">
        <v>19</v>
      </c>
    </row>
    <row r="87" s="4" customFormat="1" ht="16.5" customHeight="1">
      <c r="A87" s="113" t="s">
        <v>81</v>
      </c>
      <c r="B87" s="65"/>
      <c r="C87" s="127"/>
      <c r="D87" s="127"/>
      <c r="E87" s="128" t="s">
        <v>182</v>
      </c>
      <c r="F87" s="128"/>
      <c r="G87" s="128"/>
      <c r="H87" s="128"/>
      <c r="I87" s="128"/>
      <c r="J87" s="127"/>
      <c r="K87" s="128" t="s">
        <v>183</v>
      </c>
      <c r="L87" s="128"/>
      <c r="M87" s="128"/>
      <c r="N87" s="128"/>
      <c r="O87" s="128"/>
      <c r="P87" s="128"/>
      <c r="Q87" s="128"/>
      <c r="R87" s="128"/>
      <c r="S87" s="128"/>
      <c r="T87" s="128"/>
      <c r="U87" s="128"/>
      <c r="V87" s="128"/>
      <c r="W87" s="128"/>
      <c r="X87" s="128"/>
      <c r="Y87" s="128"/>
      <c r="Z87" s="128"/>
      <c r="AA87" s="128"/>
      <c r="AB87" s="128"/>
      <c r="AC87" s="128"/>
      <c r="AD87" s="128"/>
      <c r="AE87" s="128"/>
      <c r="AF87" s="128"/>
      <c r="AG87" s="129">
        <f>'SO 07.5 - Místnost č.1.10'!J32</f>
        <v>0</v>
      </c>
      <c r="AH87" s="127"/>
      <c r="AI87" s="127"/>
      <c r="AJ87" s="127"/>
      <c r="AK87" s="127"/>
      <c r="AL87" s="127"/>
      <c r="AM87" s="127"/>
      <c r="AN87" s="129">
        <f>SUM(AG87,AT87)</f>
        <v>0</v>
      </c>
      <c r="AO87" s="127"/>
      <c r="AP87" s="127"/>
      <c r="AQ87" s="130" t="s">
        <v>93</v>
      </c>
      <c r="AR87" s="67"/>
      <c r="AS87" s="131">
        <v>0</v>
      </c>
      <c r="AT87" s="132">
        <f>ROUND(SUM(AV87:AW87),2)</f>
        <v>0</v>
      </c>
      <c r="AU87" s="133">
        <f>'SO 07.5 - Místnost č.1.10'!P86</f>
        <v>0</v>
      </c>
      <c r="AV87" s="132">
        <f>'SO 07.5 - Místnost č.1.10'!J35</f>
        <v>0</v>
      </c>
      <c r="AW87" s="132">
        <f>'SO 07.5 - Místnost č.1.10'!J36</f>
        <v>0</v>
      </c>
      <c r="AX87" s="132">
        <f>'SO 07.5 - Místnost č.1.10'!J37</f>
        <v>0</v>
      </c>
      <c r="AY87" s="132">
        <f>'SO 07.5 - Místnost č.1.10'!J38</f>
        <v>0</v>
      </c>
      <c r="AZ87" s="132">
        <f>'SO 07.5 - Místnost č.1.10'!F35</f>
        <v>0</v>
      </c>
      <c r="BA87" s="132">
        <f>'SO 07.5 - Místnost č.1.10'!F36</f>
        <v>0</v>
      </c>
      <c r="BB87" s="132">
        <f>'SO 07.5 - Místnost č.1.10'!F37</f>
        <v>0</v>
      </c>
      <c r="BC87" s="132">
        <f>'SO 07.5 - Místnost č.1.10'!F38</f>
        <v>0</v>
      </c>
      <c r="BD87" s="134">
        <f>'SO 07.5 - Místnost č.1.10'!F39</f>
        <v>0</v>
      </c>
      <c r="BE87" s="4"/>
      <c r="BT87" s="135" t="s">
        <v>87</v>
      </c>
      <c r="BV87" s="135" t="s">
        <v>79</v>
      </c>
      <c r="BW87" s="135" t="s">
        <v>184</v>
      </c>
      <c r="BX87" s="135" t="s">
        <v>169</v>
      </c>
      <c r="CL87" s="135" t="s">
        <v>19</v>
      </c>
    </row>
    <row r="88" s="4" customFormat="1" ht="16.5" customHeight="1">
      <c r="A88" s="113" t="s">
        <v>81</v>
      </c>
      <c r="B88" s="65"/>
      <c r="C88" s="127"/>
      <c r="D88" s="127"/>
      <c r="E88" s="128" t="s">
        <v>185</v>
      </c>
      <c r="F88" s="128"/>
      <c r="G88" s="128"/>
      <c r="H88" s="128"/>
      <c r="I88" s="128"/>
      <c r="J88" s="127"/>
      <c r="K88" s="128" t="s">
        <v>186</v>
      </c>
      <c r="L88" s="128"/>
      <c r="M88" s="128"/>
      <c r="N88" s="128"/>
      <c r="O88" s="128"/>
      <c r="P88" s="128"/>
      <c r="Q88" s="128"/>
      <c r="R88" s="128"/>
      <c r="S88" s="128"/>
      <c r="T88" s="128"/>
      <c r="U88" s="128"/>
      <c r="V88" s="128"/>
      <c r="W88" s="128"/>
      <c r="X88" s="128"/>
      <c r="Y88" s="128"/>
      <c r="Z88" s="128"/>
      <c r="AA88" s="128"/>
      <c r="AB88" s="128"/>
      <c r="AC88" s="128"/>
      <c r="AD88" s="128"/>
      <c r="AE88" s="128"/>
      <c r="AF88" s="128"/>
      <c r="AG88" s="129">
        <f>'SO 07.6 - Místnost č.1.11'!J32</f>
        <v>0</v>
      </c>
      <c r="AH88" s="127"/>
      <c r="AI88" s="127"/>
      <c r="AJ88" s="127"/>
      <c r="AK88" s="127"/>
      <c r="AL88" s="127"/>
      <c r="AM88" s="127"/>
      <c r="AN88" s="129">
        <f>SUM(AG88,AT88)</f>
        <v>0</v>
      </c>
      <c r="AO88" s="127"/>
      <c r="AP88" s="127"/>
      <c r="AQ88" s="130" t="s">
        <v>93</v>
      </c>
      <c r="AR88" s="67"/>
      <c r="AS88" s="131">
        <v>0</v>
      </c>
      <c r="AT88" s="132">
        <f>ROUND(SUM(AV88:AW88),2)</f>
        <v>0</v>
      </c>
      <c r="AU88" s="133">
        <f>'SO 07.6 - Místnost č.1.11'!P86</f>
        <v>0</v>
      </c>
      <c r="AV88" s="132">
        <f>'SO 07.6 - Místnost č.1.11'!J35</f>
        <v>0</v>
      </c>
      <c r="AW88" s="132">
        <f>'SO 07.6 - Místnost č.1.11'!J36</f>
        <v>0</v>
      </c>
      <c r="AX88" s="132">
        <f>'SO 07.6 - Místnost č.1.11'!J37</f>
        <v>0</v>
      </c>
      <c r="AY88" s="132">
        <f>'SO 07.6 - Místnost č.1.11'!J38</f>
        <v>0</v>
      </c>
      <c r="AZ88" s="132">
        <f>'SO 07.6 - Místnost č.1.11'!F35</f>
        <v>0</v>
      </c>
      <c r="BA88" s="132">
        <f>'SO 07.6 - Místnost č.1.11'!F36</f>
        <v>0</v>
      </c>
      <c r="BB88" s="132">
        <f>'SO 07.6 - Místnost č.1.11'!F37</f>
        <v>0</v>
      </c>
      <c r="BC88" s="132">
        <f>'SO 07.6 - Místnost č.1.11'!F38</f>
        <v>0</v>
      </c>
      <c r="BD88" s="134">
        <f>'SO 07.6 - Místnost č.1.11'!F39</f>
        <v>0</v>
      </c>
      <c r="BE88" s="4"/>
      <c r="BT88" s="135" t="s">
        <v>87</v>
      </c>
      <c r="BV88" s="135" t="s">
        <v>79</v>
      </c>
      <c r="BW88" s="135" t="s">
        <v>187</v>
      </c>
      <c r="BX88" s="135" t="s">
        <v>169</v>
      </c>
      <c r="CL88" s="135" t="s">
        <v>19</v>
      </c>
    </row>
    <row r="89" s="4" customFormat="1" ht="16.5" customHeight="1">
      <c r="A89" s="113" t="s">
        <v>81</v>
      </c>
      <c r="B89" s="65"/>
      <c r="C89" s="127"/>
      <c r="D89" s="127"/>
      <c r="E89" s="128" t="s">
        <v>188</v>
      </c>
      <c r="F89" s="128"/>
      <c r="G89" s="128"/>
      <c r="H89" s="128"/>
      <c r="I89" s="128"/>
      <c r="J89" s="127"/>
      <c r="K89" s="128" t="s">
        <v>189</v>
      </c>
      <c r="L89" s="128"/>
      <c r="M89" s="128"/>
      <c r="N89" s="128"/>
      <c r="O89" s="128"/>
      <c r="P89" s="128"/>
      <c r="Q89" s="128"/>
      <c r="R89" s="128"/>
      <c r="S89" s="128"/>
      <c r="T89" s="128"/>
      <c r="U89" s="128"/>
      <c r="V89" s="128"/>
      <c r="W89" s="128"/>
      <c r="X89" s="128"/>
      <c r="Y89" s="128"/>
      <c r="Z89" s="128"/>
      <c r="AA89" s="128"/>
      <c r="AB89" s="128"/>
      <c r="AC89" s="128"/>
      <c r="AD89" s="128"/>
      <c r="AE89" s="128"/>
      <c r="AF89" s="128"/>
      <c r="AG89" s="129">
        <f>'SO 07.7 - Místnost č.1.12'!J32</f>
        <v>0</v>
      </c>
      <c r="AH89" s="127"/>
      <c r="AI89" s="127"/>
      <c r="AJ89" s="127"/>
      <c r="AK89" s="127"/>
      <c r="AL89" s="127"/>
      <c r="AM89" s="127"/>
      <c r="AN89" s="129">
        <f>SUM(AG89,AT89)</f>
        <v>0</v>
      </c>
      <c r="AO89" s="127"/>
      <c r="AP89" s="127"/>
      <c r="AQ89" s="130" t="s">
        <v>93</v>
      </c>
      <c r="AR89" s="67"/>
      <c r="AS89" s="131">
        <v>0</v>
      </c>
      <c r="AT89" s="132">
        <f>ROUND(SUM(AV89:AW89),2)</f>
        <v>0</v>
      </c>
      <c r="AU89" s="133">
        <f>'SO 07.7 - Místnost č.1.12'!P86</f>
        <v>0</v>
      </c>
      <c r="AV89" s="132">
        <f>'SO 07.7 - Místnost č.1.12'!J35</f>
        <v>0</v>
      </c>
      <c r="AW89" s="132">
        <f>'SO 07.7 - Místnost č.1.12'!J36</f>
        <v>0</v>
      </c>
      <c r="AX89" s="132">
        <f>'SO 07.7 - Místnost č.1.12'!J37</f>
        <v>0</v>
      </c>
      <c r="AY89" s="132">
        <f>'SO 07.7 - Místnost č.1.12'!J38</f>
        <v>0</v>
      </c>
      <c r="AZ89" s="132">
        <f>'SO 07.7 - Místnost č.1.12'!F35</f>
        <v>0</v>
      </c>
      <c r="BA89" s="132">
        <f>'SO 07.7 - Místnost č.1.12'!F36</f>
        <v>0</v>
      </c>
      <c r="BB89" s="132">
        <f>'SO 07.7 - Místnost č.1.12'!F37</f>
        <v>0</v>
      </c>
      <c r="BC89" s="132">
        <f>'SO 07.7 - Místnost č.1.12'!F38</f>
        <v>0</v>
      </c>
      <c r="BD89" s="134">
        <f>'SO 07.7 - Místnost č.1.12'!F39</f>
        <v>0</v>
      </c>
      <c r="BE89" s="4"/>
      <c r="BT89" s="135" t="s">
        <v>87</v>
      </c>
      <c r="BV89" s="135" t="s">
        <v>79</v>
      </c>
      <c r="BW89" s="135" t="s">
        <v>190</v>
      </c>
      <c r="BX89" s="135" t="s">
        <v>169</v>
      </c>
      <c r="CL89" s="135" t="s">
        <v>19</v>
      </c>
    </row>
    <row r="90" s="4" customFormat="1" ht="16.5" customHeight="1">
      <c r="A90" s="113" t="s">
        <v>81</v>
      </c>
      <c r="B90" s="65"/>
      <c r="C90" s="127"/>
      <c r="D90" s="127"/>
      <c r="E90" s="128" t="s">
        <v>191</v>
      </c>
      <c r="F90" s="128"/>
      <c r="G90" s="128"/>
      <c r="H90" s="128"/>
      <c r="I90" s="128"/>
      <c r="J90" s="127"/>
      <c r="K90" s="128" t="s">
        <v>192</v>
      </c>
      <c r="L90" s="128"/>
      <c r="M90" s="128"/>
      <c r="N90" s="128"/>
      <c r="O90" s="128"/>
      <c r="P90" s="128"/>
      <c r="Q90" s="128"/>
      <c r="R90" s="128"/>
      <c r="S90" s="128"/>
      <c r="T90" s="128"/>
      <c r="U90" s="128"/>
      <c r="V90" s="128"/>
      <c r="W90" s="128"/>
      <c r="X90" s="128"/>
      <c r="Y90" s="128"/>
      <c r="Z90" s="128"/>
      <c r="AA90" s="128"/>
      <c r="AB90" s="128"/>
      <c r="AC90" s="128"/>
      <c r="AD90" s="128"/>
      <c r="AE90" s="128"/>
      <c r="AF90" s="128"/>
      <c r="AG90" s="129">
        <f>'SO 07.8 - Místnost č.1.13'!J32</f>
        <v>0</v>
      </c>
      <c r="AH90" s="127"/>
      <c r="AI90" s="127"/>
      <c r="AJ90" s="127"/>
      <c r="AK90" s="127"/>
      <c r="AL90" s="127"/>
      <c r="AM90" s="127"/>
      <c r="AN90" s="129">
        <f>SUM(AG90,AT90)</f>
        <v>0</v>
      </c>
      <c r="AO90" s="127"/>
      <c r="AP90" s="127"/>
      <c r="AQ90" s="130" t="s">
        <v>93</v>
      </c>
      <c r="AR90" s="67"/>
      <c r="AS90" s="131">
        <v>0</v>
      </c>
      <c r="AT90" s="132">
        <f>ROUND(SUM(AV90:AW90),2)</f>
        <v>0</v>
      </c>
      <c r="AU90" s="133">
        <f>'SO 07.8 - Místnost č.1.13'!P86</f>
        <v>0</v>
      </c>
      <c r="AV90" s="132">
        <f>'SO 07.8 - Místnost č.1.13'!J35</f>
        <v>0</v>
      </c>
      <c r="AW90" s="132">
        <f>'SO 07.8 - Místnost č.1.13'!J36</f>
        <v>0</v>
      </c>
      <c r="AX90" s="132">
        <f>'SO 07.8 - Místnost č.1.13'!J37</f>
        <v>0</v>
      </c>
      <c r="AY90" s="132">
        <f>'SO 07.8 - Místnost č.1.13'!J38</f>
        <v>0</v>
      </c>
      <c r="AZ90" s="132">
        <f>'SO 07.8 - Místnost č.1.13'!F35</f>
        <v>0</v>
      </c>
      <c r="BA90" s="132">
        <f>'SO 07.8 - Místnost č.1.13'!F36</f>
        <v>0</v>
      </c>
      <c r="BB90" s="132">
        <f>'SO 07.8 - Místnost č.1.13'!F37</f>
        <v>0</v>
      </c>
      <c r="BC90" s="132">
        <f>'SO 07.8 - Místnost č.1.13'!F38</f>
        <v>0</v>
      </c>
      <c r="BD90" s="134">
        <f>'SO 07.8 - Místnost č.1.13'!F39</f>
        <v>0</v>
      </c>
      <c r="BE90" s="4"/>
      <c r="BT90" s="135" t="s">
        <v>87</v>
      </c>
      <c r="BV90" s="135" t="s">
        <v>79</v>
      </c>
      <c r="BW90" s="135" t="s">
        <v>193</v>
      </c>
      <c r="BX90" s="135" t="s">
        <v>169</v>
      </c>
      <c r="CL90" s="135" t="s">
        <v>19</v>
      </c>
    </row>
    <row r="91" s="4" customFormat="1" ht="16.5" customHeight="1">
      <c r="A91" s="113" t="s">
        <v>81</v>
      </c>
      <c r="B91" s="65"/>
      <c r="C91" s="127"/>
      <c r="D91" s="127"/>
      <c r="E91" s="128" t="s">
        <v>194</v>
      </c>
      <c r="F91" s="128"/>
      <c r="G91" s="128"/>
      <c r="H91" s="128"/>
      <c r="I91" s="128"/>
      <c r="J91" s="127"/>
      <c r="K91" s="128" t="s">
        <v>195</v>
      </c>
      <c r="L91" s="128"/>
      <c r="M91" s="128"/>
      <c r="N91" s="128"/>
      <c r="O91" s="128"/>
      <c r="P91" s="128"/>
      <c r="Q91" s="128"/>
      <c r="R91" s="128"/>
      <c r="S91" s="128"/>
      <c r="T91" s="128"/>
      <c r="U91" s="128"/>
      <c r="V91" s="128"/>
      <c r="W91" s="128"/>
      <c r="X91" s="128"/>
      <c r="Y91" s="128"/>
      <c r="Z91" s="128"/>
      <c r="AA91" s="128"/>
      <c r="AB91" s="128"/>
      <c r="AC91" s="128"/>
      <c r="AD91" s="128"/>
      <c r="AE91" s="128"/>
      <c r="AF91" s="128"/>
      <c r="AG91" s="129">
        <f>'SO 07.9 - Místnost č.1.15'!J32</f>
        <v>0</v>
      </c>
      <c r="AH91" s="127"/>
      <c r="AI91" s="127"/>
      <c r="AJ91" s="127"/>
      <c r="AK91" s="127"/>
      <c r="AL91" s="127"/>
      <c r="AM91" s="127"/>
      <c r="AN91" s="129">
        <f>SUM(AG91,AT91)</f>
        <v>0</v>
      </c>
      <c r="AO91" s="127"/>
      <c r="AP91" s="127"/>
      <c r="AQ91" s="130" t="s">
        <v>93</v>
      </c>
      <c r="AR91" s="67"/>
      <c r="AS91" s="131">
        <v>0</v>
      </c>
      <c r="AT91" s="132">
        <f>ROUND(SUM(AV91:AW91),2)</f>
        <v>0</v>
      </c>
      <c r="AU91" s="133">
        <f>'SO 07.9 - Místnost č.1.15'!P86</f>
        <v>0</v>
      </c>
      <c r="AV91" s="132">
        <f>'SO 07.9 - Místnost č.1.15'!J35</f>
        <v>0</v>
      </c>
      <c r="AW91" s="132">
        <f>'SO 07.9 - Místnost č.1.15'!J36</f>
        <v>0</v>
      </c>
      <c r="AX91" s="132">
        <f>'SO 07.9 - Místnost č.1.15'!J37</f>
        <v>0</v>
      </c>
      <c r="AY91" s="132">
        <f>'SO 07.9 - Místnost č.1.15'!J38</f>
        <v>0</v>
      </c>
      <c r="AZ91" s="132">
        <f>'SO 07.9 - Místnost č.1.15'!F35</f>
        <v>0</v>
      </c>
      <c r="BA91" s="132">
        <f>'SO 07.9 - Místnost č.1.15'!F36</f>
        <v>0</v>
      </c>
      <c r="BB91" s="132">
        <f>'SO 07.9 - Místnost č.1.15'!F37</f>
        <v>0</v>
      </c>
      <c r="BC91" s="132">
        <f>'SO 07.9 - Místnost č.1.15'!F38</f>
        <v>0</v>
      </c>
      <c r="BD91" s="134">
        <f>'SO 07.9 - Místnost č.1.15'!F39</f>
        <v>0</v>
      </c>
      <c r="BE91" s="4"/>
      <c r="BT91" s="135" t="s">
        <v>87</v>
      </c>
      <c r="BV91" s="135" t="s">
        <v>79</v>
      </c>
      <c r="BW91" s="135" t="s">
        <v>196</v>
      </c>
      <c r="BX91" s="135" t="s">
        <v>169</v>
      </c>
      <c r="CL91" s="135" t="s">
        <v>19</v>
      </c>
    </row>
    <row r="92" s="4" customFormat="1" ht="23.25" customHeight="1">
      <c r="A92" s="113" t="s">
        <v>81</v>
      </c>
      <c r="B92" s="65"/>
      <c r="C92" s="127"/>
      <c r="D92" s="127"/>
      <c r="E92" s="128" t="s">
        <v>197</v>
      </c>
      <c r="F92" s="128"/>
      <c r="G92" s="128"/>
      <c r="H92" s="128"/>
      <c r="I92" s="128"/>
      <c r="J92" s="127"/>
      <c r="K92" s="128" t="s">
        <v>198</v>
      </c>
      <c r="L92" s="128"/>
      <c r="M92" s="128"/>
      <c r="N92" s="128"/>
      <c r="O92" s="128"/>
      <c r="P92" s="128"/>
      <c r="Q92" s="128"/>
      <c r="R92" s="128"/>
      <c r="S92" s="128"/>
      <c r="T92" s="128"/>
      <c r="U92" s="128"/>
      <c r="V92" s="128"/>
      <c r="W92" s="128"/>
      <c r="X92" s="128"/>
      <c r="Y92" s="128"/>
      <c r="Z92" s="128"/>
      <c r="AA92" s="128"/>
      <c r="AB92" s="128"/>
      <c r="AC92" s="128"/>
      <c r="AD92" s="128"/>
      <c r="AE92" s="128"/>
      <c r="AF92" s="128"/>
      <c r="AG92" s="129">
        <f>'SO 07.10 - Místnost č.1.16'!J32</f>
        <v>0</v>
      </c>
      <c r="AH92" s="127"/>
      <c r="AI92" s="127"/>
      <c r="AJ92" s="127"/>
      <c r="AK92" s="127"/>
      <c r="AL92" s="127"/>
      <c r="AM92" s="127"/>
      <c r="AN92" s="129">
        <f>SUM(AG92,AT92)</f>
        <v>0</v>
      </c>
      <c r="AO92" s="127"/>
      <c r="AP92" s="127"/>
      <c r="AQ92" s="130" t="s">
        <v>93</v>
      </c>
      <c r="AR92" s="67"/>
      <c r="AS92" s="131">
        <v>0</v>
      </c>
      <c r="AT92" s="132">
        <f>ROUND(SUM(AV92:AW92),2)</f>
        <v>0</v>
      </c>
      <c r="AU92" s="133">
        <f>'SO 07.10 - Místnost č.1.16'!P86</f>
        <v>0</v>
      </c>
      <c r="AV92" s="132">
        <f>'SO 07.10 - Místnost č.1.16'!J35</f>
        <v>0</v>
      </c>
      <c r="AW92" s="132">
        <f>'SO 07.10 - Místnost č.1.16'!J36</f>
        <v>0</v>
      </c>
      <c r="AX92" s="132">
        <f>'SO 07.10 - Místnost č.1.16'!J37</f>
        <v>0</v>
      </c>
      <c r="AY92" s="132">
        <f>'SO 07.10 - Místnost č.1.16'!J38</f>
        <v>0</v>
      </c>
      <c r="AZ92" s="132">
        <f>'SO 07.10 - Místnost č.1.16'!F35</f>
        <v>0</v>
      </c>
      <c r="BA92" s="132">
        <f>'SO 07.10 - Místnost č.1.16'!F36</f>
        <v>0</v>
      </c>
      <c r="BB92" s="132">
        <f>'SO 07.10 - Místnost č.1.16'!F37</f>
        <v>0</v>
      </c>
      <c r="BC92" s="132">
        <f>'SO 07.10 - Místnost č.1.16'!F38</f>
        <v>0</v>
      </c>
      <c r="BD92" s="134">
        <f>'SO 07.10 - Místnost č.1.16'!F39</f>
        <v>0</v>
      </c>
      <c r="BE92" s="4"/>
      <c r="BT92" s="135" t="s">
        <v>87</v>
      </c>
      <c r="BV92" s="135" t="s">
        <v>79</v>
      </c>
      <c r="BW92" s="135" t="s">
        <v>199</v>
      </c>
      <c r="BX92" s="135" t="s">
        <v>169</v>
      </c>
      <c r="CL92" s="135" t="s">
        <v>19</v>
      </c>
    </row>
    <row r="93" s="4" customFormat="1" ht="23.25" customHeight="1">
      <c r="A93" s="113" t="s">
        <v>81</v>
      </c>
      <c r="B93" s="65"/>
      <c r="C93" s="127"/>
      <c r="D93" s="127"/>
      <c r="E93" s="128" t="s">
        <v>200</v>
      </c>
      <c r="F93" s="128"/>
      <c r="G93" s="128"/>
      <c r="H93" s="128"/>
      <c r="I93" s="128"/>
      <c r="J93" s="127"/>
      <c r="K93" s="128" t="s">
        <v>201</v>
      </c>
      <c r="L93" s="128"/>
      <c r="M93" s="128"/>
      <c r="N93" s="128"/>
      <c r="O93" s="128"/>
      <c r="P93" s="128"/>
      <c r="Q93" s="128"/>
      <c r="R93" s="128"/>
      <c r="S93" s="128"/>
      <c r="T93" s="128"/>
      <c r="U93" s="128"/>
      <c r="V93" s="128"/>
      <c r="W93" s="128"/>
      <c r="X93" s="128"/>
      <c r="Y93" s="128"/>
      <c r="Z93" s="128"/>
      <c r="AA93" s="128"/>
      <c r="AB93" s="128"/>
      <c r="AC93" s="128"/>
      <c r="AD93" s="128"/>
      <c r="AE93" s="128"/>
      <c r="AF93" s="128"/>
      <c r="AG93" s="129">
        <f>'SO 07.11 - Místnost č.1.18'!J32</f>
        <v>0</v>
      </c>
      <c r="AH93" s="127"/>
      <c r="AI93" s="127"/>
      <c r="AJ93" s="127"/>
      <c r="AK93" s="127"/>
      <c r="AL93" s="127"/>
      <c r="AM93" s="127"/>
      <c r="AN93" s="129">
        <f>SUM(AG93,AT93)</f>
        <v>0</v>
      </c>
      <c r="AO93" s="127"/>
      <c r="AP93" s="127"/>
      <c r="AQ93" s="130" t="s">
        <v>93</v>
      </c>
      <c r="AR93" s="67"/>
      <c r="AS93" s="131">
        <v>0</v>
      </c>
      <c r="AT93" s="132">
        <f>ROUND(SUM(AV93:AW93),2)</f>
        <v>0</v>
      </c>
      <c r="AU93" s="133">
        <f>'SO 07.11 - Místnost č.1.18'!P86</f>
        <v>0</v>
      </c>
      <c r="AV93" s="132">
        <f>'SO 07.11 - Místnost č.1.18'!J35</f>
        <v>0</v>
      </c>
      <c r="AW93" s="132">
        <f>'SO 07.11 - Místnost č.1.18'!J36</f>
        <v>0</v>
      </c>
      <c r="AX93" s="132">
        <f>'SO 07.11 - Místnost č.1.18'!J37</f>
        <v>0</v>
      </c>
      <c r="AY93" s="132">
        <f>'SO 07.11 - Místnost č.1.18'!J38</f>
        <v>0</v>
      </c>
      <c r="AZ93" s="132">
        <f>'SO 07.11 - Místnost č.1.18'!F35</f>
        <v>0</v>
      </c>
      <c r="BA93" s="132">
        <f>'SO 07.11 - Místnost č.1.18'!F36</f>
        <v>0</v>
      </c>
      <c r="BB93" s="132">
        <f>'SO 07.11 - Místnost č.1.18'!F37</f>
        <v>0</v>
      </c>
      <c r="BC93" s="132">
        <f>'SO 07.11 - Místnost č.1.18'!F38</f>
        <v>0</v>
      </c>
      <c r="BD93" s="134">
        <f>'SO 07.11 - Místnost č.1.18'!F39</f>
        <v>0</v>
      </c>
      <c r="BE93" s="4"/>
      <c r="BT93" s="135" t="s">
        <v>87</v>
      </c>
      <c r="BV93" s="135" t="s">
        <v>79</v>
      </c>
      <c r="BW93" s="135" t="s">
        <v>202</v>
      </c>
      <c r="BX93" s="135" t="s">
        <v>169</v>
      </c>
      <c r="CL93" s="135" t="s">
        <v>19</v>
      </c>
    </row>
    <row r="94" s="4" customFormat="1" ht="23.25" customHeight="1">
      <c r="A94" s="113" t="s">
        <v>81</v>
      </c>
      <c r="B94" s="65"/>
      <c r="C94" s="127"/>
      <c r="D94" s="127"/>
      <c r="E94" s="128" t="s">
        <v>203</v>
      </c>
      <c r="F94" s="128"/>
      <c r="G94" s="128"/>
      <c r="H94" s="128"/>
      <c r="I94" s="128"/>
      <c r="J94" s="127"/>
      <c r="K94" s="128" t="s">
        <v>204</v>
      </c>
      <c r="L94" s="128"/>
      <c r="M94" s="128"/>
      <c r="N94" s="128"/>
      <c r="O94" s="128"/>
      <c r="P94" s="128"/>
      <c r="Q94" s="128"/>
      <c r="R94" s="128"/>
      <c r="S94" s="128"/>
      <c r="T94" s="128"/>
      <c r="U94" s="128"/>
      <c r="V94" s="128"/>
      <c r="W94" s="128"/>
      <c r="X94" s="128"/>
      <c r="Y94" s="128"/>
      <c r="Z94" s="128"/>
      <c r="AA94" s="128"/>
      <c r="AB94" s="128"/>
      <c r="AC94" s="128"/>
      <c r="AD94" s="128"/>
      <c r="AE94" s="128"/>
      <c r="AF94" s="128"/>
      <c r="AG94" s="129">
        <f>'SO 07.12 - Místnost č.1.22'!J32</f>
        <v>0</v>
      </c>
      <c r="AH94" s="127"/>
      <c r="AI94" s="127"/>
      <c r="AJ94" s="127"/>
      <c r="AK94" s="127"/>
      <c r="AL94" s="127"/>
      <c r="AM94" s="127"/>
      <c r="AN94" s="129">
        <f>SUM(AG94,AT94)</f>
        <v>0</v>
      </c>
      <c r="AO94" s="127"/>
      <c r="AP94" s="127"/>
      <c r="AQ94" s="130" t="s">
        <v>93</v>
      </c>
      <c r="AR94" s="67"/>
      <c r="AS94" s="131">
        <v>0</v>
      </c>
      <c r="AT94" s="132">
        <f>ROUND(SUM(AV94:AW94),2)</f>
        <v>0</v>
      </c>
      <c r="AU94" s="133">
        <f>'SO 07.12 - Místnost č.1.22'!P86</f>
        <v>0</v>
      </c>
      <c r="AV94" s="132">
        <f>'SO 07.12 - Místnost č.1.22'!J35</f>
        <v>0</v>
      </c>
      <c r="AW94" s="132">
        <f>'SO 07.12 - Místnost č.1.22'!J36</f>
        <v>0</v>
      </c>
      <c r="AX94" s="132">
        <f>'SO 07.12 - Místnost č.1.22'!J37</f>
        <v>0</v>
      </c>
      <c r="AY94" s="132">
        <f>'SO 07.12 - Místnost č.1.22'!J38</f>
        <v>0</v>
      </c>
      <c r="AZ94" s="132">
        <f>'SO 07.12 - Místnost č.1.22'!F35</f>
        <v>0</v>
      </c>
      <c r="BA94" s="132">
        <f>'SO 07.12 - Místnost č.1.22'!F36</f>
        <v>0</v>
      </c>
      <c r="BB94" s="132">
        <f>'SO 07.12 - Místnost č.1.22'!F37</f>
        <v>0</v>
      </c>
      <c r="BC94" s="132">
        <f>'SO 07.12 - Místnost č.1.22'!F38</f>
        <v>0</v>
      </c>
      <c r="BD94" s="134">
        <f>'SO 07.12 - Místnost č.1.22'!F39</f>
        <v>0</v>
      </c>
      <c r="BE94" s="4"/>
      <c r="BT94" s="135" t="s">
        <v>87</v>
      </c>
      <c r="BV94" s="135" t="s">
        <v>79</v>
      </c>
      <c r="BW94" s="135" t="s">
        <v>205</v>
      </c>
      <c r="BX94" s="135" t="s">
        <v>169</v>
      </c>
      <c r="CL94" s="135" t="s">
        <v>19</v>
      </c>
    </row>
    <row r="95" s="4" customFormat="1" ht="23.25" customHeight="1">
      <c r="A95" s="113" t="s">
        <v>81</v>
      </c>
      <c r="B95" s="65"/>
      <c r="C95" s="127"/>
      <c r="D95" s="127"/>
      <c r="E95" s="128" t="s">
        <v>206</v>
      </c>
      <c r="F95" s="128"/>
      <c r="G95" s="128"/>
      <c r="H95" s="128"/>
      <c r="I95" s="128"/>
      <c r="J95" s="127"/>
      <c r="K95" s="128" t="s">
        <v>207</v>
      </c>
      <c r="L95" s="128"/>
      <c r="M95" s="128"/>
      <c r="N95" s="128"/>
      <c r="O95" s="128"/>
      <c r="P95" s="128"/>
      <c r="Q95" s="128"/>
      <c r="R95" s="128"/>
      <c r="S95" s="128"/>
      <c r="T95" s="128"/>
      <c r="U95" s="128"/>
      <c r="V95" s="128"/>
      <c r="W95" s="128"/>
      <c r="X95" s="128"/>
      <c r="Y95" s="128"/>
      <c r="Z95" s="128"/>
      <c r="AA95" s="128"/>
      <c r="AB95" s="128"/>
      <c r="AC95" s="128"/>
      <c r="AD95" s="128"/>
      <c r="AE95" s="128"/>
      <c r="AF95" s="128"/>
      <c r="AG95" s="129">
        <f>'SO 07.13 - Ostatní, montá...'!J32</f>
        <v>0</v>
      </c>
      <c r="AH95" s="127"/>
      <c r="AI95" s="127"/>
      <c r="AJ95" s="127"/>
      <c r="AK95" s="127"/>
      <c r="AL95" s="127"/>
      <c r="AM95" s="127"/>
      <c r="AN95" s="129">
        <f>SUM(AG95,AT95)</f>
        <v>0</v>
      </c>
      <c r="AO95" s="127"/>
      <c r="AP95" s="127"/>
      <c r="AQ95" s="130" t="s">
        <v>93</v>
      </c>
      <c r="AR95" s="67"/>
      <c r="AS95" s="136">
        <v>0</v>
      </c>
      <c r="AT95" s="137">
        <f>ROUND(SUM(AV95:AW95),2)</f>
        <v>0</v>
      </c>
      <c r="AU95" s="138">
        <f>'SO 07.13 - Ostatní, montá...'!P86</f>
        <v>0</v>
      </c>
      <c r="AV95" s="137">
        <f>'SO 07.13 - Ostatní, montá...'!J35</f>
        <v>0</v>
      </c>
      <c r="AW95" s="137">
        <f>'SO 07.13 - Ostatní, montá...'!J36</f>
        <v>0</v>
      </c>
      <c r="AX95" s="137">
        <f>'SO 07.13 - Ostatní, montá...'!J37</f>
        <v>0</v>
      </c>
      <c r="AY95" s="137">
        <f>'SO 07.13 - Ostatní, montá...'!J38</f>
        <v>0</v>
      </c>
      <c r="AZ95" s="137">
        <f>'SO 07.13 - Ostatní, montá...'!F35</f>
        <v>0</v>
      </c>
      <c r="BA95" s="137">
        <f>'SO 07.13 - Ostatní, montá...'!F36</f>
        <v>0</v>
      </c>
      <c r="BB95" s="137">
        <f>'SO 07.13 - Ostatní, montá...'!F37</f>
        <v>0</v>
      </c>
      <c r="BC95" s="137">
        <f>'SO 07.13 - Ostatní, montá...'!F38</f>
        <v>0</v>
      </c>
      <c r="BD95" s="139">
        <f>'SO 07.13 - Ostatní, montá...'!F39</f>
        <v>0</v>
      </c>
      <c r="BE95" s="4"/>
      <c r="BT95" s="135" t="s">
        <v>87</v>
      </c>
      <c r="BV95" s="135" t="s">
        <v>79</v>
      </c>
      <c r="BW95" s="135" t="s">
        <v>208</v>
      </c>
      <c r="BX95" s="135" t="s">
        <v>169</v>
      </c>
      <c r="CL95" s="135" t="s">
        <v>19</v>
      </c>
    </row>
    <row r="96" s="2" customFormat="1" ht="30" customHeight="1">
      <c r="A96" s="40"/>
      <c r="B96" s="41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  <c r="AM96" s="42"/>
      <c r="AN96" s="42"/>
      <c r="AO96" s="42"/>
      <c r="AP96" s="42"/>
      <c r="AQ96" s="42"/>
      <c r="AR96" s="46"/>
      <c r="AS96" s="40"/>
      <c r="AT96" s="40"/>
      <c r="AU96" s="40"/>
      <c r="AV96" s="40"/>
      <c r="AW96" s="40"/>
      <c r="AX96" s="40"/>
      <c r="AY96" s="40"/>
      <c r="AZ96" s="40"/>
      <c r="BA96" s="40"/>
      <c r="BB96" s="40"/>
      <c r="BC96" s="40"/>
      <c r="BD96" s="40"/>
      <c r="BE96" s="40"/>
    </row>
    <row r="97" s="2" customFormat="1" ht="6.96" customHeight="1">
      <c r="A97" s="40"/>
      <c r="B97" s="61"/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  <c r="AA97" s="62"/>
      <c r="AB97" s="62"/>
      <c r="AC97" s="62"/>
      <c r="AD97" s="62"/>
      <c r="AE97" s="62"/>
      <c r="AF97" s="62"/>
      <c r="AG97" s="62"/>
      <c r="AH97" s="62"/>
      <c r="AI97" s="62"/>
      <c r="AJ97" s="62"/>
      <c r="AK97" s="62"/>
      <c r="AL97" s="62"/>
      <c r="AM97" s="62"/>
      <c r="AN97" s="62"/>
      <c r="AO97" s="62"/>
      <c r="AP97" s="62"/>
      <c r="AQ97" s="62"/>
      <c r="AR97" s="46"/>
      <c r="AS97" s="40"/>
      <c r="AT97" s="40"/>
      <c r="AU97" s="40"/>
      <c r="AV97" s="40"/>
      <c r="AW97" s="40"/>
      <c r="AX97" s="40"/>
      <c r="AY97" s="40"/>
      <c r="AZ97" s="40"/>
      <c r="BA97" s="40"/>
      <c r="BB97" s="40"/>
      <c r="BC97" s="40"/>
      <c r="BD97" s="40"/>
      <c r="BE97" s="40"/>
    </row>
  </sheetData>
  <sheetProtection sheet="1" formatColumns="0" formatRows="0" objects="1" scenarios="1" spinCount="100000" saltValue="tHFPgDvQXpuH20iiXc+4mqBxZRpWErI8uKsbtANeadRG/Ag/rT1/UapSj3Gce7k960Vs5+uCGnXfuaDcf4tFJw==" hashValue="NJvIRpFGv6aHhkgAvtlPfTyvn5DoeTZ+k+nCT6m9UopTZriuD7OJmihfQUzjlv+ZdcxRN5ejtf5JUBBD6+Sg0w==" algorithmName="SHA-512" password="C8E5"/>
  <mergeCells count="202"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W29:AE29"/>
    <mergeCell ref="L29:P29"/>
    <mergeCell ref="W30:AE30"/>
    <mergeCell ref="AK30:AO30"/>
    <mergeCell ref="L30:P30"/>
    <mergeCell ref="W31:AE31"/>
    <mergeCell ref="L31:P31"/>
    <mergeCell ref="AK31:AO31"/>
    <mergeCell ref="L32:P32"/>
    <mergeCell ref="W32:AE32"/>
    <mergeCell ref="AK32:AO32"/>
    <mergeCell ref="L33:P33"/>
    <mergeCell ref="W33:AE33"/>
    <mergeCell ref="AK33:AO33"/>
    <mergeCell ref="AK35:AO35"/>
    <mergeCell ref="X35:AB35"/>
    <mergeCell ref="AR2:BE2"/>
    <mergeCell ref="AN61:AP61"/>
    <mergeCell ref="AG61:AM61"/>
    <mergeCell ref="AN62:AP62"/>
    <mergeCell ref="AG62:AM62"/>
    <mergeCell ref="AG63:AM63"/>
    <mergeCell ref="AN63:AP63"/>
    <mergeCell ref="AG64:AM64"/>
    <mergeCell ref="AN64:AP64"/>
    <mergeCell ref="AG65:AM65"/>
    <mergeCell ref="AN65:AP65"/>
    <mergeCell ref="AN66:AP66"/>
    <mergeCell ref="AG66:AM66"/>
    <mergeCell ref="AN67:AP67"/>
    <mergeCell ref="AG67:AM67"/>
    <mergeCell ref="AN68:AP68"/>
    <mergeCell ref="AG68:AM68"/>
    <mergeCell ref="AG69:AM69"/>
    <mergeCell ref="AN69:AP69"/>
    <mergeCell ref="AG70:AM70"/>
    <mergeCell ref="AN70:AP70"/>
    <mergeCell ref="AN71:AP71"/>
    <mergeCell ref="AG71:AM71"/>
    <mergeCell ref="AG72:AM72"/>
    <mergeCell ref="AN72:AP72"/>
    <mergeCell ref="AG73:AM73"/>
    <mergeCell ref="AN73:AP73"/>
    <mergeCell ref="AN74:AP74"/>
    <mergeCell ref="AG74:AM74"/>
    <mergeCell ref="AG75:AM75"/>
    <mergeCell ref="AN75:AP75"/>
    <mergeCell ref="AN76:AP76"/>
    <mergeCell ref="AG76:AM76"/>
    <mergeCell ref="AG77:AM77"/>
    <mergeCell ref="AN77:AP77"/>
    <mergeCell ref="AG78:AM78"/>
    <mergeCell ref="AN78:AP78"/>
    <mergeCell ref="AN79:AP79"/>
    <mergeCell ref="AG79:AM79"/>
    <mergeCell ref="AG80:AM80"/>
    <mergeCell ref="AN80:AP80"/>
    <mergeCell ref="AN81:AP81"/>
    <mergeCell ref="AG81:AM81"/>
    <mergeCell ref="AN82:AP82"/>
    <mergeCell ref="AG82:AM82"/>
    <mergeCell ref="AG83:AM83"/>
    <mergeCell ref="AN83:AP83"/>
    <mergeCell ref="AN84:AP84"/>
    <mergeCell ref="AG84:AM84"/>
    <mergeCell ref="AN85:AP85"/>
    <mergeCell ref="AG85:AM85"/>
    <mergeCell ref="AN86:AP86"/>
    <mergeCell ref="AG86:AM86"/>
    <mergeCell ref="AN87:AP87"/>
    <mergeCell ref="AG87:AM87"/>
    <mergeCell ref="AN88:AP88"/>
    <mergeCell ref="AG88:AM88"/>
    <mergeCell ref="AN89:AP89"/>
    <mergeCell ref="AG89:AM89"/>
    <mergeCell ref="AN90:AP90"/>
    <mergeCell ref="AG90:AM90"/>
    <mergeCell ref="AN91:AP91"/>
    <mergeCell ref="AG91:AM91"/>
    <mergeCell ref="AN92:AP92"/>
    <mergeCell ref="AG92:AM92"/>
    <mergeCell ref="AN93:AP93"/>
    <mergeCell ref="AG93:AM93"/>
    <mergeCell ref="AN94:AP94"/>
    <mergeCell ref="AG94:AM94"/>
    <mergeCell ref="AN95:AP95"/>
    <mergeCell ref="AG95:AM95"/>
    <mergeCell ref="L45:AO45"/>
    <mergeCell ref="I52:AF52"/>
    <mergeCell ref="C52:G52"/>
    <mergeCell ref="J55:AF55"/>
    <mergeCell ref="D55:H55"/>
    <mergeCell ref="D56:H56"/>
    <mergeCell ref="J56:AF56"/>
    <mergeCell ref="K57:AF57"/>
    <mergeCell ref="E57:I57"/>
    <mergeCell ref="K58:AF58"/>
    <mergeCell ref="E58:I58"/>
    <mergeCell ref="K59:AF59"/>
    <mergeCell ref="E59:I59"/>
    <mergeCell ref="D60:H60"/>
    <mergeCell ref="J60:AF60"/>
    <mergeCell ref="E61:I61"/>
    <mergeCell ref="K61:AF61"/>
    <mergeCell ref="E62:I62"/>
    <mergeCell ref="K62:AF62"/>
    <mergeCell ref="K63:AF63"/>
    <mergeCell ref="E63:I63"/>
    <mergeCell ref="AM47:AN47"/>
    <mergeCell ref="AS49:AT51"/>
    <mergeCell ref="AM49:AP49"/>
    <mergeCell ref="AM50:AP50"/>
    <mergeCell ref="AG52:AM52"/>
    <mergeCell ref="AN52:AP52"/>
    <mergeCell ref="AN55:AP55"/>
    <mergeCell ref="AG55:AM55"/>
    <mergeCell ref="AN56:AP56"/>
    <mergeCell ref="AG56:AM56"/>
    <mergeCell ref="AN57:AP57"/>
    <mergeCell ref="AG57:AM57"/>
    <mergeCell ref="AN58:AP58"/>
    <mergeCell ref="AG58:AM58"/>
    <mergeCell ref="AN59:AP59"/>
    <mergeCell ref="AG59:AM59"/>
    <mergeCell ref="AG60:AM60"/>
    <mergeCell ref="AN60:AP60"/>
    <mergeCell ref="AG54:AM54"/>
    <mergeCell ref="AN54:AP54"/>
    <mergeCell ref="J65:AF65"/>
    <mergeCell ref="J77:AF77"/>
    <mergeCell ref="J80:AF80"/>
    <mergeCell ref="J81:AF81"/>
    <mergeCell ref="J82:AF82"/>
    <mergeCell ref="K86:AF86"/>
    <mergeCell ref="K83:AF83"/>
    <mergeCell ref="K87:AF87"/>
    <mergeCell ref="K66:AF66"/>
    <mergeCell ref="K64:AF64"/>
    <mergeCell ref="K88:AF88"/>
    <mergeCell ref="K84:AF84"/>
    <mergeCell ref="K85:AF85"/>
    <mergeCell ref="K68:AF68"/>
    <mergeCell ref="K73:AF73"/>
    <mergeCell ref="K79:AF79"/>
    <mergeCell ref="K69:AF69"/>
    <mergeCell ref="K78:AF78"/>
    <mergeCell ref="K70:AF70"/>
    <mergeCell ref="K71:AF71"/>
    <mergeCell ref="K75:AF75"/>
    <mergeCell ref="K74:AF74"/>
    <mergeCell ref="K72:AF72"/>
    <mergeCell ref="K67:AF67"/>
    <mergeCell ref="K76:AF76"/>
    <mergeCell ref="K89:AF89"/>
    <mergeCell ref="K90:AF90"/>
    <mergeCell ref="K91:AF91"/>
    <mergeCell ref="K92:AF92"/>
    <mergeCell ref="K93:AF93"/>
    <mergeCell ref="K94:AF94"/>
    <mergeCell ref="K95:AF95"/>
    <mergeCell ref="D81:H81"/>
    <mergeCell ref="D65:H65"/>
    <mergeCell ref="D77:H77"/>
    <mergeCell ref="D82:H82"/>
    <mergeCell ref="D80:H80"/>
    <mergeCell ref="E75:I75"/>
    <mergeCell ref="E76:I76"/>
    <mergeCell ref="E88:I88"/>
    <mergeCell ref="E78:I78"/>
    <mergeCell ref="E79:I79"/>
    <mergeCell ref="E64:I64"/>
    <mergeCell ref="E83:I83"/>
    <mergeCell ref="E84:I84"/>
    <mergeCell ref="E85:I85"/>
    <mergeCell ref="E86:I86"/>
    <mergeCell ref="E87:I87"/>
    <mergeCell ref="E74:I74"/>
    <mergeCell ref="E73:I73"/>
    <mergeCell ref="E89:I89"/>
    <mergeCell ref="E72:I72"/>
    <mergeCell ref="E68:I68"/>
    <mergeCell ref="E69:I69"/>
    <mergeCell ref="E66:I66"/>
    <mergeCell ref="E70:I70"/>
    <mergeCell ref="E67:I67"/>
    <mergeCell ref="E71:I71"/>
    <mergeCell ref="E90:I90"/>
    <mergeCell ref="E91:I91"/>
    <mergeCell ref="E92:I92"/>
    <mergeCell ref="E93:I93"/>
    <mergeCell ref="E94:I94"/>
    <mergeCell ref="E95:I95"/>
  </mergeCells>
  <hyperlinks>
    <hyperlink ref="A55" location="'SO 00 - VRN'!C2" display="/"/>
    <hyperlink ref="A57" location="'SO01.1 - Demontáže a bour...'!C2" display="/"/>
    <hyperlink ref="A58" location="'SO01.2 - Nové konstrukce ...'!C2" display="/"/>
    <hyperlink ref="A59" location="'SO01.3 - Nové konstrukce ...'!C2" display="/"/>
    <hyperlink ref="A61" location="'1. - NN-silnoproud'!C2" display="/"/>
    <hyperlink ref="A62" location="'2. - SLB- slaboproud'!C2" display="/"/>
    <hyperlink ref="A63" location="'3. - EPS'!C2" display="/"/>
    <hyperlink ref="A64" location="'4. - MaR'!C2" display="/"/>
    <hyperlink ref="A66" location="'SO 03.1 - Prostor laborat...'!C2" display="/"/>
    <hyperlink ref="A67" location="'SO 03.2 - Laboratorní dig...'!C2" display="/"/>
    <hyperlink ref="A68" location="'SO 03.3 - Laboratorní dig...'!C2" display="/"/>
    <hyperlink ref="A69" location="'SO 03.4 - Spodní skříňky ...'!C2" display="/"/>
    <hyperlink ref="A70" location="'SO 03.5 - Skříně s tlakov...'!C2" display="/"/>
    <hyperlink ref="A71" location="'SO 03.6 - Odsávací ramena'!C2" display="/"/>
    <hyperlink ref="A72" location="'SO 03.7 - Odvod vzduchu o...'!C2" display="/"/>
    <hyperlink ref="A73" location="'SO 03.8 - Klimatizace v k...'!C2" display="/"/>
    <hyperlink ref="A74" location="'SO 03.9 - Klimatizace tec...'!C2" display="/"/>
    <hyperlink ref="A75" location="'SO 03.10 - Klimatizace ka...'!C2" display="/"/>
    <hyperlink ref="A76" location="'SO 03.11 - Montážní mater...'!C2" display="/"/>
    <hyperlink ref="A78" location="'SO 04.1 - Kanalizace'!C2" display="/"/>
    <hyperlink ref="A79" location="'SO 04.2 - Vodoinstalace'!C2" display="/"/>
    <hyperlink ref="A80" location="'SO 05 - Ústřední vytápění'!C2" display="/"/>
    <hyperlink ref="A81" location="'SO 06 - Technické plyny'!C2" display="/"/>
    <hyperlink ref="A83" location="'SO 07.1 - Místnost č.1.09a'!C2" display="/"/>
    <hyperlink ref="A84" location="'SO 07.2 - Místnost č.1.09b'!C2" display="/"/>
    <hyperlink ref="A85" location="'SO 07.3 - Místnost č.1.09c'!C2" display="/"/>
    <hyperlink ref="A86" location="'SO 07.4 - Místnost č.1.09d'!C2" display="/"/>
    <hyperlink ref="A87" location="'SO 07.5 - Místnost č.1.10'!C2" display="/"/>
    <hyperlink ref="A88" location="'SO 07.6 - Místnost č.1.11'!C2" display="/"/>
    <hyperlink ref="A89" location="'SO 07.7 - Místnost č.1.12'!C2" display="/"/>
    <hyperlink ref="A90" location="'SO 07.8 - Místnost č.1.13'!C2" display="/"/>
    <hyperlink ref="A91" location="'SO 07.9 - Místnost č.1.15'!C2" display="/"/>
    <hyperlink ref="A92" location="'SO 07.10 - Místnost č.1.16'!C2" display="/"/>
    <hyperlink ref="A93" location="'SO 07.11 - Místnost č.1.18'!C2" display="/"/>
    <hyperlink ref="A94" location="'SO 07.12 - Místnost č.1.22'!C2" display="/"/>
    <hyperlink ref="A95" location="'SO 07.13 - Ostatní, montá...'!C2" display="/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121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1897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1898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ROUND(J86,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ROUND((SUM(BE86:BE197)),  2)</f>
        <v>0</v>
      </c>
      <c r="G35" s="40"/>
      <c r="H35" s="40"/>
      <c r="I35" s="159">
        <v>0.20999999999999999</v>
      </c>
      <c r="J35" s="158">
        <f>ROUND(((SUM(BE86:BE197))*I35),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ROUND((SUM(BF86:BF197)),  2)</f>
        <v>0</v>
      </c>
      <c r="G36" s="40"/>
      <c r="H36" s="40"/>
      <c r="I36" s="159">
        <v>0.14999999999999999</v>
      </c>
      <c r="J36" s="158">
        <f>ROUND(((SUM(BF86:BF197))*I36),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ROUND((SUM(BG86:BG197)),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ROUND((SUM(BH86:BH197)),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ROUND((SUM(BI86:BI197)),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1897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 03.1 - Prostor laboratoří, přípraven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J86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1899</v>
      </c>
      <c r="E64" s="179"/>
      <c r="F64" s="179"/>
      <c r="G64" s="179"/>
      <c r="H64" s="179"/>
      <c r="I64" s="179"/>
      <c r="J64" s="180">
        <f>J87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223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Vytvoření laboratoří FŽP- UNICRE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1" customFormat="1" ht="12" customHeight="1">
      <c r="B75" s="23"/>
      <c r="C75" s="34" t="s">
        <v>210</v>
      </c>
      <c r="D75" s="24"/>
      <c r="E75" s="24"/>
      <c r="F75" s="24"/>
      <c r="G75" s="24"/>
      <c r="H75" s="24"/>
      <c r="I75" s="24"/>
      <c r="J75" s="24"/>
      <c r="K75" s="24"/>
      <c r="L75" s="22"/>
    </row>
    <row r="76" s="2" customFormat="1" ht="16.5" customHeight="1">
      <c r="A76" s="40"/>
      <c r="B76" s="41"/>
      <c r="C76" s="42"/>
      <c r="D76" s="42"/>
      <c r="E76" s="171" t="s">
        <v>1897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377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E11</f>
        <v>SO 03.1 - Prostor laboratoří, přípraven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F14</f>
        <v>Ústí nad Labem</v>
      </c>
      <c r="G80" s="42"/>
      <c r="H80" s="42"/>
      <c r="I80" s="34" t="s">
        <v>23</v>
      </c>
      <c r="J80" s="74" t="str">
        <f>IF(J14="","",J14)</f>
        <v>10. 5. 2023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E17</f>
        <v>UJEP, Pasteurova 3632/15, 400 96 Ústí nad Labem</v>
      </c>
      <c r="G82" s="42"/>
      <c r="H82" s="42"/>
      <c r="I82" s="34" t="s">
        <v>33</v>
      </c>
      <c r="J82" s="38" t="str">
        <f>E23</f>
        <v>Correct BC, s.r.o., El.Krásnohorské 1339/15, UL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40.05" customHeight="1">
      <c r="A83" s="40"/>
      <c r="B83" s="41"/>
      <c r="C83" s="34" t="s">
        <v>31</v>
      </c>
      <c r="D83" s="42"/>
      <c r="E83" s="42"/>
      <c r="F83" s="29" t="str">
        <f>IF(E20="","",E20)</f>
        <v>Vyplň údaj</v>
      </c>
      <c r="G83" s="42"/>
      <c r="H83" s="42"/>
      <c r="I83" s="34" t="s">
        <v>38</v>
      </c>
      <c r="J83" s="38" t="str">
        <f>E26</f>
        <v>Correct BC, s.r.o., El.Krásnohorské 1339/15, UL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224</v>
      </c>
      <c r="D85" s="190" t="s">
        <v>62</v>
      </c>
      <c r="E85" s="190" t="s">
        <v>58</v>
      </c>
      <c r="F85" s="190" t="s">
        <v>59</v>
      </c>
      <c r="G85" s="190" t="s">
        <v>225</v>
      </c>
      <c r="H85" s="190" t="s">
        <v>226</v>
      </c>
      <c r="I85" s="190" t="s">
        <v>227</v>
      </c>
      <c r="J85" s="190" t="s">
        <v>214</v>
      </c>
      <c r="K85" s="191" t="s">
        <v>228</v>
      </c>
      <c r="L85" s="192"/>
      <c r="M85" s="94" t="s">
        <v>19</v>
      </c>
      <c r="N85" s="95" t="s">
        <v>47</v>
      </c>
      <c r="O85" s="95" t="s">
        <v>229</v>
      </c>
      <c r="P85" s="95" t="s">
        <v>230</v>
      </c>
      <c r="Q85" s="95" t="s">
        <v>231</v>
      </c>
      <c r="R85" s="95" t="s">
        <v>232</v>
      </c>
      <c r="S85" s="95" t="s">
        <v>233</v>
      </c>
      <c r="T85" s="96" t="s">
        <v>234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235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</f>
        <v>0</v>
      </c>
      <c r="Q86" s="98"/>
      <c r="R86" s="195">
        <f>R87</f>
        <v>0</v>
      </c>
      <c r="S86" s="98"/>
      <c r="T86" s="196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76</v>
      </c>
      <c r="AU86" s="19" t="s">
        <v>215</v>
      </c>
      <c r="BK86" s="197">
        <f>BK87</f>
        <v>0</v>
      </c>
    </row>
    <row r="87" s="12" customFormat="1" ht="25.92" customHeight="1">
      <c r="A87" s="12"/>
      <c r="B87" s="198"/>
      <c r="C87" s="199"/>
      <c r="D87" s="200" t="s">
        <v>76</v>
      </c>
      <c r="E87" s="201" t="s">
        <v>1900</v>
      </c>
      <c r="F87" s="201" t="s">
        <v>1901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f>SUM(P88:P197)</f>
        <v>0</v>
      </c>
      <c r="Q87" s="206"/>
      <c r="R87" s="207">
        <f>SUM(R88:R197)</f>
        <v>0</v>
      </c>
      <c r="S87" s="206"/>
      <c r="T87" s="208">
        <f>SUM(T88:T197)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87</v>
      </c>
      <c r="AT87" s="210" t="s">
        <v>76</v>
      </c>
      <c r="AU87" s="210" t="s">
        <v>77</v>
      </c>
      <c r="AY87" s="209" t="s">
        <v>238</v>
      </c>
      <c r="BK87" s="211">
        <f>SUM(BK88:BK197)</f>
        <v>0</v>
      </c>
    </row>
    <row r="88" s="2" customFormat="1" ht="16.5" customHeight="1">
      <c r="A88" s="40"/>
      <c r="B88" s="41"/>
      <c r="C88" s="214" t="s">
        <v>85</v>
      </c>
      <c r="D88" s="214" t="s">
        <v>243</v>
      </c>
      <c r="E88" s="215" t="s">
        <v>1902</v>
      </c>
      <c r="F88" s="216" t="s">
        <v>1903</v>
      </c>
      <c r="G88" s="217" t="s">
        <v>246</v>
      </c>
      <c r="H88" s="218">
        <v>1</v>
      </c>
      <c r="I88" s="219"/>
      <c r="J88" s="220">
        <f>ROUND(I88*H88,2)</f>
        <v>0</v>
      </c>
      <c r="K88" s="216" t="s">
        <v>19</v>
      </c>
      <c r="L88" s="46"/>
      <c r="M88" s="221" t="s">
        <v>19</v>
      </c>
      <c r="N88" s="222" t="s">
        <v>48</v>
      </c>
      <c r="O88" s="86"/>
      <c r="P88" s="223">
        <f>O88*H88</f>
        <v>0</v>
      </c>
      <c r="Q88" s="223">
        <v>0</v>
      </c>
      <c r="R88" s="223">
        <f>Q88*H88</f>
        <v>0</v>
      </c>
      <c r="S88" s="223">
        <v>0</v>
      </c>
      <c r="T88" s="224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5" t="s">
        <v>254</v>
      </c>
      <c r="AT88" s="225" t="s">
        <v>243</v>
      </c>
      <c r="AU88" s="225" t="s">
        <v>85</v>
      </c>
      <c r="AY88" s="19" t="s">
        <v>238</v>
      </c>
      <c r="BE88" s="226">
        <f>IF(N88="základní",J88,0)</f>
        <v>0</v>
      </c>
      <c r="BF88" s="226">
        <f>IF(N88="snížená",J88,0)</f>
        <v>0</v>
      </c>
      <c r="BG88" s="226">
        <f>IF(N88="zákl. přenesená",J88,0)</f>
        <v>0</v>
      </c>
      <c r="BH88" s="226">
        <f>IF(N88="sníž. přenesená",J88,0)</f>
        <v>0</v>
      </c>
      <c r="BI88" s="226">
        <f>IF(N88="nulová",J88,0)</f>
        <v>0</v>
      </c>
      <c r="BJ88" s="19" t="s">
        <v>85</v>
      </c>
      <c r="BK88" s="226">
        <f>ROUND(I88*H88,2)</f>
        <v>0</v>
      </c>
      <c r="BL88" s="19" t="s">
        <v>254</v>
      </c>
      <c r="BM88" s="225" t="s">
        <v>1904</v>
      </c>
    </row>
    <row r="89" s="2" customFormat="1">
      <c r="A89" s="40"/>
      <c r="B89" s="41"/>
      <c r="C89" s="42"/>
      <c r="D89" s="234" t="s">
        <v>343</v>
      </c>
      <c r="E89" s="42"/>
      <c r="F89" s="255" t="s">
        <v>1905</v>
      </c>
      <c r="G89" s="42"/>
      <c r="H89" s="42"/>
      <c r="I89" s="229"/>
      <c r="J89" s="42"/>
      <c r="K89" s="42"/>
      <c r="L89" s="46"/>
      <c r="M89" s="230"/>
      <c r="N89" s="231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343</v>
      </c>
      <c r="AU89" s="19" t="s">
        <v>85</v>
      </c>
    </row>
    <row r="90" s="2" customFormat="1" ht="16.5" customHeight="1">
      <c r="A90" s="40"/>
      <c r="B90" s="41"/>
      <c r="C90" s="214" t="s">
        <v>87</v>
      </c>
      <c r="D90" s="214" t="s">
        <v>243</v>
      </c>
      <c r="E90" s="215" t="s">
        <v>1906</v>
      </c>
      <c r="F90" s="216" t="s">
        <v>1907</v>
      </c>
      <c r="G90" s="217" t="s">
        <v>246</v>
      </c>
      <c r="H90" s="218">
        <v>1</v>
      </c>
      <c r="I90" s="219"/>
      <c r="J90" s="220">
        <f>ROUND(I90*H90,2)</f>
        <v>0</v>
      </c>
      <c r="K90" s="216" t="s">
        <v>19</v>
      </c>
      <c r="L90" s="46"/>
      <c r="M90" s="221" t="s">
        <v>19</v>
      </c>
      <c r="N90" s="222" t="s">
        <v>48</v>
      </c>
      <c r="O90" s="86"/>
      <c r="P90" s="223">
        <f>O90*H90</f>
        <v>0</v>
      </c>
      <c r="Q90" s="223">
        <v>0</v>
      </c>
      <c r="R90" s="223">
        <f>Q90*H90</f>
        <v>0</v>
      </c>
      <c r="S90" s="223">
        <v>0</v>
      </c>
      <c r="T90" s="224">
        <f>S90*H90</f>
        <v>0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R90" s="225" t="s">
        <v>254</v>
      </c>
      <c r="AT90" s="225" t="s">
        <v>243</v>
      </c>
      <c r="AU90" s="225" t="s">
        <v>85</v>
      </c>
      <c r="AY90" s="19" t="s">
        <v>238</v>
      </c>
      <c r="BE90" s="226">
        <f>IF(N90="základní",J90,0)</f>
        <v>0</v>
      </c>
      <c r="BF90" s="226">
        <f>IF(N90="snížená",J90,0)</f>
        <v>0</v>
      </c>
      <c r="BG90" s="226">
        <f>IF(N90="zákl. přenesená",J90,0)</f>
        <v>0</v>
      </c>
      <c r="BH90" s="226">
        <f>IF(N90="sníž. přenesená",J90,0)</f>
        <v>0</v>
      </c>
      <c r="BI90" s="226">
        <f>IF(N90="nulová",J90,0)</f>
        <v>0</v>
      </c>
      <c r="BJ90" s="19" t="s">
        <v>85</v>
      </c>
      <c r="BK90" s="226">
        <f>ROUND(I90*H90,2)</f>
        <v>0</v>
      </c>
      <c r="BL90" s="19" t="s">
        <v>254</v>
      </c>
      <c r="BM90" s="225" t="s">
        <v>1908</v>
      </c>
    </row>
    <row r="91" s="2" customFormat="1">
      <c r="A91" s="40"/>
      <c r="B91" s="41"/>
      <c r="C91" s="42"/>
      <c r="D91" s="234" t="s">
        <v>343</v>
      </c>
      <c r="E91" s="42"/>
      <c r="F91" s="255" t="s">
        <v>1905</v>
      </c>
      <c r="G91" s="42"/>
      <c r="H91" s="42"/>
      <c r="I91" s="229"/>
      <c r="J91" s="42"/>
      <c r="K91" s="42"/>
      <c r="L91" s="46"/>
      <c r="M91" s="230"/>
      <c r="N91" s="231"/>
      <c r="O91" s="86"/>
      <c r="P91" s="86"/>
      <c r="Q91" s="86"/>
      <c r="R91" s="86"/>
      <c r="S91" s="86"/>
      <c r="T91" s="87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T91" s="19" t="s">
        <v>343</v>
      </c>
      <c r="AU91" s="19" t="s">
        <v>85</v>
      </c>
    </row>
    <row r="92" s="2" customFormat="1" ht="16.5" customHeight="1">
      <c r="A92" s="40"/>
      <c r="B92" s="41"/>
      <c r="C92" s="214" t="s">
        <v>260</v>
      </c>
      <c r="D92" s="214" t="s">
        <v>243</v>
      </c>
      <c r="E92" s="215" t="s">
        <v>1909</v>
      </c>
      <c r="F92" s="216" t="s">
        <v>1910</v>
      </c>
      <c r="G92" s="217" t="s">
        <v>800</v>
      </c>
      <c r="H92" s="218">
        <v>30</v>
      </c>
      <c r="I92" s="219"/>
      <c r="J92" s="220">
        <f>ROUND(I92*H92,2)</f>
        <v>0</v>
      </c>
      <c r="K92" s="216" t="s">
        <v>19</v>
      </c>
      <c r="L92" s="46"/>
      <c r="M92" s="221" t="s">
        <v>19</v>
      </c>
      <c r="N92" s="222" t="s">
        <v>48</v>
      </c>
      <c r="O92" s="86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5" t="s">
        <v>254</v>
      </c>
      <c r="AT92" s="225" t="s">
        <v>243</v>
      </c>
      <c r="AU92" s="225" t="s">
        <v>85</v>
      </c>
      <c r="AY92" s="19" t="s">
        <v>238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9" t="s">
        <v>85</v>
      </c>
      <c r="BK92" s="226">
        <f>ROUND(I92*H92,2)</f>
        <v>0</v>
      </c>
      <c r="BL92" s="19" t="s">
        <v>254</v>
      </c>
      <c r="BM92" s="225" t="s">
        <v>1911</v>
      </c>
    </row>
    <row r="93" s="2" customFormat="1">
      <c r="A93" s="40"/>
      <c r="B93" s="41"/>
      <c r="C93" s="42"/>
      <c r="D93" s="234" t="s">
        <v>343</v>
      </c>
      <c r="E93" s="42"/>
      <c r="F93" s="255" t="s">
        <v>1912</v>
      </c>
      <c r="G93" s="42"/>
      <c r="H93" s="42"/>
      <c r="I93" s="229"/>
      <c r="J93" s="42"/>
      <c r="K93" s="42"/>
      <c r="L93" s="46"/>
      <c r="M93" s="230"/>
      <c r="N93" s="231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343</v>
      </c>
      <c r="AU93" s="19" t="s">
        <v>85</v>
      </c>
    </row>
    <row r="94" s="13" customFormat="1">
      <c r="A94" s="13"/>
      <c r="B94" s="232"/>
      <c r="C94" s="233"/>
      <c r="D94" s="234" t="s">
        <v>252</v>
      </c>
      <c r="E94" s="235" t="s">
        <v>19</v>
      </c>
      <c r="F94" s="236" t="s">
        <v>561</v>
      </c>
      <c r="G94" s="233"/>
      <c r="H94" s="237">
        <v>30</v>
      </c>
      <c r="I94" s="238"/>
      <c r="J94" s="233"/>
      <c r="K94" s="233"/>
      <c r="L94" s="239"/>
      <c r="M94" s="240"/>
      <c r="N94" s="241"/>
      <c r="O94" s="241"/>
      <c r="P94" s="241"/>
      <c r="Q94" s="241"/>
      <c r="R94" s="241"/>
      <c r="S94" s="241"/>
      <c r="T94" s="242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43" t="s">
        <v>252</v>
      </c>
      <c r="AU94" s="243" t="s">
        <v>85</v>
      </c>
      <c r="AV94" s="13" t="s">
        <v>87</v>
      </c>
      <c r="AW94" s="13" t="s">
        <v>37</v>
      </c>
      <c r="AX94" s="13" t="s">
        <v>77</v>
      </c>
      <c r="AY94" s="243" t="s">
        <v>238</v>
      </c>
    </row>
    <row r="95" s="14" customFormat="1">
      <c r="A95" s="14"/>
      <c r="B95" s="244"/>
      <c r="C95" s="245"/>
      <c r="D95" s="234" t="s">
        <v>252</v>
      </c>
      <c r="E95" s="246" t="s">
        <v>19</v>
      </c>
      <c r="F95" s="247" t="s">
        <v>253</v>
      </c>
      <c r="G95" s="245"/>
      <c r="H95" s="248">
        <v>30</v>
      </c>
      <c r="I95" s="249"/>
      <c r="J95" s="245"/>
      <c r="K95" s="245"/>
      <c r="L95" s="250"/>
      <c r="M95" s="251"/>
      <c r="N95" s="252"/>
      <c r="O95" s="252"/>
      <c r="P95" s="252"/>
      <c r="Q95" s="252"/>
      <c r="R95" s="252"/>
      <c r="S95" s="252"/>
      <c r="T95" s="253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4" t="s">
        <v>252</v>
      </c>
      <c r="AU95" s="254" t="s">
        <v>85</v>
      </c>
      <c r="AV95" s="14" t="s">
        <v>254</v>
      </c>
      <c r="AW95" s="14" t="s">
        <v>37</v>
      </c>
      <c r="AX95" s="14" t="s">
        <v>85</v>
      </c>
      <c r="AY95" s="254" t="s">
        <v>238</v>
      </c>
    </row>
    <row r="96" s="2" customFormat="1" ht="16.5" customHeight="1">
      <c r="A96" s="40"/>
      <c r="B96" s="41"/>
      <c r="C96" s="214" t="s">
        <v>254</v>
      </c>
      <c r="D96" s="214" t="s">
        <v>243</v>
      </c>
      <c r="E96" s="215" t="s">
        <v>1913</v>
      </c>
      <c r="F96" s="216" t="s">
        <v>1914</v>
      </c>
      <c r="G96" s="217" t="s">
        <v>246</v>
      </c>
      <c r="H96" s="218">
        <v>1</v>
      </c>
      <c r="I96" s="219"/>
      <c r="J96" s="220">
        <f>ROUND(I96*H96,2)</f>
        <v>0</v>
      </c>
      <c r="K96" s="216" t="s">
        <v>19</v>
      </c>
      <c r="L96" s="46"/>
      <c r="M96" s="221" t="s">
        <v>19</v>
      </c>
      <c r="N96" s="222" t="s">
        <v>48</v>
      </c>
      <c r="O96" s="86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5" t="s">
        <v>254</v>
      </c>
      <c r="AT96" s="225" t="s">
        <v>243</v>
      </c>
      <c r="AU96" s="225" t="s">
        <v>85</v>
      </c>
      <c r="AY96" s="19" t="s">
        <v>238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9" t="s">
        <v>85</v>
      </c>
      <c r="BK96" s="226">
        <f>ROUND(I96*H96,2)</f>
        <v>0</v>
      </c>
      <c r="BL96" s="19" t="s">
        <v>254</v>
      </c>
      <c r="BM96" s="225" t="s">
        <v>1915</v>
      </c>
    </row>
    <row r="97" s="2" customFormat="1">
      <c r="A97" s="40"/>
      <c r="B97" s="41"/>
      <c r="C97" s="42"/>
      <c r="D97" s="234" t="s">
        <v>343</v>
      </c>
      <c r="E97" s="42"/>
      <c r="F97" s="255" t="s">
        <v>1916</v>
      </c>
      <c r="G97" s="42"/>
      <c r="H97" s="42"/>
      <c r="I97" s="229"/>
      <c r="J97" s="42"/>
      <c r="K97" s="42"/>
      <c r="L97" s="46"/>
      <c r="M97" s="230"/>
      <c r="N97" s="231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343</v>
      </c>
      <c r="AU97" s="19" t="s">
        <v>85</v>
      </c>
    </row>
    <row r="98" s="13" customFormat="1">
      <c r="A98" s="13"/>
      <c r="B98" s="232"/>
      <c r="C98" s="233"/>
      <c r="D98" s="234" t="s">
        <v>252</v>
      </c>
      <c r="E98" s="235" t="s">
        <v>19</v>
      </c>
      <c r="F98" s="236" t="s">
        <v>85</v>
      </c>
      <c r="G98" s="233"/>
      <c r="H98" s="237">
        <v>1</v>
      </c>
      <c r="I98" s="238"/>
      <c r="J98" s="233"/>
      <c r="K98" s="233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252</v>
      </c>
      <c r="AU98" s="243" t="s">
        <v>85</v>
      </c>
      <c r="AV98" s="13" t="s">
        <v>87</v>
      </c>
      <c r="AW98" s="13" t="s">
        <v>37</v>
      </c>
      <c r="AX98" s="13" t="s">
        <v>77</v>
      </c>
      <c r="AY98" s="243" t="s">
        <v>238</v>
      </c>
    </row>
    <row r="99" s="14" customFormat="1">
      <c r="A99" s="14"/>
      <c r="B99" s="244"/>
      <c r="C99" s="245"/>
      <c r="D99" s="234" t="s">
        <v>252</v>
      </c>
      <c r="E99" s="246" t="s">
        <v>19</v>
      </c>
      <c r="F99" s="247" t="s">
        <v>253</v>
      </c>
      <c r="G99" s="245"/>
      <c r="H99" s="248">
        <v>1</v>
      </c>
      <c r="I99" s="249"/>
      <c r="J99" s="245"/>
      <c r="K99" s="245"/>
      <c r="L99" s="250"/>
      <c r="M99" s="251"/>
      <c r="N99" s="252"/>
      <c r="O99" s="252"/>
      <c r="P99" s="252"/>
      <c r="Q99" s="252"/>
      <c r="R99" s="252"/>
      <c r="S99" s="252"/>
      <c r="T99" s="253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252</v>
      </c>
      <c r="AU99" s="254" t="s">
        <v>85</v>
      </c>
      <c r="AV99" s="14" t="s">
        <v>254</v>
      </c>
      <c r="AW99" s="14" t="s">
        <v>37</v>
      </c>
      <c r="AX99" s="14" t="s">
        <v>85</v>
      </c>
      <c r="AY99" s="254" t="s">
        <v>238</v>
      </c>
    </row>
    <row r="100" s="2" customFormat="1" ht="16.5" customHeight="1">
      <c r="A100" s="40"/>
      <c r="B100" s="41"/>
      <c r="C100" s="214" t="s">
        <v>240</v>
      </c>
      <c r="D100" s="214" t="s">
        <v>243</v>
      </c>
      <c r="E100" s="215" t="s">
        <v>1917</v>
      </c>
      <c r="F100" s="216" t="s">
        <v>1918</v>
      </c>
      <c r="G100" s="217" t="s">
        <v>246</v>
      </c>
      <c r="H100" s="218">
        <v>1</v>
      </c>
      <c r="I100" s="219"/>
      <c r="J100" s="220">
        <f>ROUND(I100*H100,2)</f>
        <v>0</v>
      </c>
      <c r="K100" s="216" t="s">
        <v>19</v>
      </c>
      <c r="L100" s="46"/>
      <c r="M100" s="221" t="s">
        <v>19</v>
      </c>
      <c r="N100" s="222" t="s">
        <v>48</v>
      </c>
      <c r="O100" s="86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254</v>
      </c>
      <c r="AT100" s="225" t="s">
        <v>243</v>
      </c>
      <c r="AU100" s="225" t="s">
        <v>85</v>
      </c>
      <c r="AY100" s="19" t="s">
        <v>238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85</v>
      </c>
      <c r="BK100" s="226">
        <f>ROUND(I100*H100,2)</f>
        <v>0</v>
      </c>
      <c r="BL100" s="19" t="s">
        <v>254</v>
      </c>
      <c r="BM100" s="225" t="s">
        <v>1919</v>
      </c>
    </row>
    <row r="101" s="2" customFormat="1">
      <c r="A101" s="40"/>
      <c r="B101" s="41"/>
      <c r="C101" s="42"/>
      <c r="D101" s="234" t="s">
        <v>343</v>
      </c>
      <c r="E101" s="42"/>
      <c r="F101" s="255" t="s">
        <v>1916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343</v>
      </c>
      <c r="AU101" s="19" t="s">
        <v>85</v>
      </c>
    </row>
    <row r="102" s="13" customFormat="1">
      <c r="A102" s="13"/>
      <c r="B102" s="232"/>
      <c r="C102" s="233"/>
      <c r="D102" s="234" t="s">
        <v>252</v>
      </c>
      <c r="E102" s="235" t="s">
        <v>19</v>
      </c>
      <c r="F102" s="236" t="s">
        <v>85</v>
      </c>
      <c r="G102" s="233"/>
      <c r="H102" s="237">
        <v>1</v>
      </c>
      <c r="I102" s="238"/>
      <c r="J102" s="233"/>
      <c r="K102" s="233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252</v>
      </c>
      <c r="AU102" s="243" t="s">
        <v>85</v>
      </c>
      <c r="AV102" s="13" t="s">
        <v>87</v>
      </c>
      <c r="AW102" s="13" t="s">
        <v>37</v>
      </c>
      <c r="AX102" s="13" t="s">
        <v>77</v>
      </c>
      <c r="AY102" s="243" t="s">
        <v>238</v>
      </c>
    </row>
    <row r="103" s="14" customFormat="1">
      <c r="A103" s="14"/>
      <c r="B103" s="244"/>
      <c r="C103" s="245"/>
      <c r="D103" s="234" t="s">
        <v>252</v>
      </c>
      <c r="E103" s="246" t="s">
        <v>19</v>
      </c>
      <c r="F103" s="247" t="s">
        <v>253</v>
      </c>
      <c r="G103" s="245"/>
      <c r="H103" s="248">
        <v>1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252</v>
      </c>
      <c r="AU103" s="254" t="s">
        <v>85</v>
      </c>
      <c r="AV103" s="14" t="s">
        <v>254</v>
      </c>
      <c r="AW103" s="14" t="s">
        <v>37</v>
      </c>
      <c r="AX103" s="14" t="s">
        <v>85</v>
      </c>
      <c r="AY103" s="254" t="s">
        <v>238</v>
      </c>
    </row>
    <row r="104" s="2" customFormat="1" ht="16.5" customHeight="1">
      <c r="A104" s="40"/>
      <c r="B104" s="41"/>
      <c r="C104" s="214" t="s">
        <v>276</v>
      </c>
      <c r="D104" s="214" t="s">
        <v>243</v>
      </c>
      <c r="E104" s="215" t="s">
        <v>1920</v>
      </c>
      <c r="F104" s="216" t="s">
        <v>1921</v>
      </c>
      <c r="G104" s="217" t="s">
        <v>246</v>
      </c>
      <c r="H104" s="218">
        <v>2</v>
      </c>
      <c r="I104" s="219"/>
      <c r="J104" s="220">
        <f>ROUND(I104*H104,2)</f>
        <v>0</v>
      </c>
      <c r="K104" s="216" t="s">
        <v>19</v>
      </c>
      <c r="L104" s="46"/>
      <c r="M104" s="221" t="s">
        <v>19</v>
      </c>
      <c r="N104" s="222" t="s">
        <v>48</v>
      </c>
      <c r="O104" s="86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4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5" t="s">
        <v>254</v>
      </c>
      <c r="AT104" s="225" t="s">
        <v>243</v>
      </c>
      <c r="AU104" s="225" t="s">
        <v>85</v>
      </c>
      <c r="AY104" s="19" t="s">
        <v>238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9" t="s">
        <v>85</v>
      </c>
      <c r="BK104" s="226">
        <f>ROUND(I104*H104,2)</f>
        <v>0</v>
      </c>
      <c r="BL104" s="19" t="s">
        <v>254</v>
      </c>
      <c r="BM104" s="225" t="s">
        <v>1922</v>
      </c>
    </row>
    <row r="105" s="2" customFormat="1">
      <c r="A105" s="40"/>
      <c r="B105" s="41"/>
      <c r="C105" s="42"/>
      <c r="D105" s="234" t="s">
        <v>343</v>
      </c>
      <c r="E105" s="42"/>
      <c r="F105" s="255" t="s">
        <v>1916</v>
      </c>
      <c r="G105" s="42"/>
      <c r="H105" s="42"/>
      <c r="I105" s="229"/>
      <c r="J105" s="42"/>
      <c r="K105" s="42"/>
      <c r="L105" s="46"/>
      <c r="M105" s="230"/>
      <c r="N105" s="231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343</v>
      </c>
      <c r="AU105" s="19" t="s">
        <v>85</v>
      </c>
    </row>
    <row r="106" s="13" customFormat="1">
      <c r="A106" s="13"/>
      <c r="B106" s="232"/>
      <c r="C106" s="233"/>
      <c r="D106" s="234" t="s">
        <v>252</v>
      </c>
      <c r="E106" s="235" t="s">
        <v>19</v>
      </c>
      <c r="F106" s="236" t="s">
        <v>450</v>
      </c>
      <c r="G106" s="233"/>
      <c r="H106" s="237">
        <v>2</v>
      </c>
      <c r="I106" s="238"/>
      <c r="J106" s="233"/>
      <c r="K106" s="233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252</v>
      </c>
      <c r="AU106" s="243" t="s">
        <v>85</v>
      </c>
      <c r="AV106" s="13" t="s">
        <v>87</v>
      </c>
      <c r="AW106" s="13" t="s">
        <v>37</v>
      </c>
      <c r="AX106" s="13" t="s">
        <v>77</v>
      </c>
      <c r="AY106" s="243" t="s">
        <v>238</v>
      </c>
    </row>
    <row r="107" s="14" customFormat="1">
      <c r="A107" s="14"/>
      <c r="B107" s="244"/>
      <c r="C107" s="245"/>
      <c r="D107" s="234" t="s">
        <v>252</v>
      </c>
      <c r="E107" s="246" t="s">
        <v>19</v>
      </c>
      <c r="F107" s="247" t="s">
        <v>253</v>
      </c>
      <c r="G107" s="245"/>
      <c r="H107" s="248">
        <v>2</v>
      </c>
      <c r="I107" s="249"/>
      <c r="J107" s="245"/>
      <c r="K107" s="245"/>
      <c r="L107" s="250"/>
      <c r="M107" s="251"/>
      <c r="N107" s="252"/>
      <c r="O107" s="252"/>
      <c r="P107" s="252"/>
      <c r="Q107" s="252"/>
      <c r="R107" s="252"/>
      <c r="S107" s="252"/>
      <c r="T107" s="253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252</v>
      </c>
      <c r="AU107" s="254" t="s">
        <v>85</v>
      </c>
      <c r="AV107" s="14" t="s">
        <v>254</v>
      </c>
      <c r="AW107" s="14" t="s">
        <v>37</v>
      </c>
      <c r="AX107" s="14" t="s">
        <v>85</v>
      </c>
      <c r="AY107" s="254" t="s">
        <v>238</v>
      </c>
    </row>
    <row r="108" s="2" customFormat="1" ht="16.5" customHeight="1">
      <c r="A108" s="40"/>
      <c r="B108" s="41"/>
      <c r="C108" s="214" t="s">
        <v>281</v>
      </c>
      <c r="D108" s="214" t="s">
        <v>243</v>
      </c>
      <c r="E108" s="215" t="s">
        <v>1923</v>
      </c>
      <c r="F108" s="216" t="s">
        <v>1924</v>
      </c>
      <c r="G108" s="217" t="s">
        <v>246</v>
      </c>
      <c r="H108" s="218">
        <v>2</v>
      </c>
      <c r="I108" s="219"/>
      <c r="J108" s="220">
        <f>ROUND(I108*H108,2)</f>
        <v>0</v>
      </c>
      <c r="K108" s="216" t="s">
        <v>19</v>
      </c>
      <c r="L108" s="46"/>
      <c r="M108" s="221" t="s">
        <v>19</v>
      </c>
      <c r="N108" s="222" t="s">
        <v>48</v>
      </c>
      <c r="O108" s="86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5" t="s">
        <v>254</v>
      </c>
      <c r="AT108" s="225" t="s">
        <v>243</v>
      </c>
      <c r="AU108" s="225" t="s">
        <v>85</v>
      </c>
      <c r="AY108" s="19" t="s">
        <v>238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9" t="s">
        <v>85</v>
      </c>
      <c r="BK108" s="226">
        <f>ROUND(I108*H108,2)</f>
        <v>0</v>
      </c>
      <c r="BL108" s="19" t="s">
        <v>254</v>
      </c>
      <c r="BM108" s="225" t="s">
        <v>1925</v>
      </c>
    </row>
    <row r="109" s="2" customFormat="1">
      <c r="A109" s="40"/>
      <c r="B109" s="41"/>
      <c r="C109" s="42"/>
      <c r="D109" s="234" t="s">
        <v>343</v>
      </c>
      <c r="E109" s="42"/>
      <c r="F109" s="255" t="s">
        <v>1916</v>
      </c>
      <c r="G109" s="42"/>
      <c r="H109" s="42"/>
      <c r="I109" s="229"/>
      <c r="J109" s="42"/>
      <c r="K109" s="42"/>
      <c r="L109" s="46"/>
      <c r="M109" s="230"/>
      <c r="N109" s="231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343</v>
      </c>
      <c r="AU109" s="19" t="s">
        <v>85</v>
      </c>
    </row>
    <row r="110" s="13" customFormat="1">
      <c r="A110" s="13"/>
      <c r="B110" s="232"/>
      <c r="C110" s="233"/>
      <c r="D110" s="234" t="s">
        <v>252</v>
      </c>
      <c r="E110" s="235" t="s">
        <v>19</v>
      </c>
      <c r="F110" s="236" t="s">
        <v>450</v>
      </c>
      <c r="G110" s="233"/>
      <c r="H110" s="237">
        <v>2</v>
      </c>
      <c r="I110" s="238"/>
      <c r="J110" s="233"/>
      <c r="K110" s="233"/>
      <c r="L110" s="239"/>
      <c r="M110" s="240"/>
      <c r="N110" s="241"/>
      <c r="O110" s="241"/>
      <c r="P110" s="241"/>
      <c r="Q110" s="241"/>
      <c r="R110" s="241"/>
      <c r="S110" s="241"/>
      <c r="T110" s="242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3" t="s">
        <v>252</v>
      </c>
      <c r="AU110" s="243" t="s">
        <v>85</v>
      </c>
      <c r="AV110" s="13" t="s">
        <v>87</v>
      </c>
      <c r="AW110" s="13" t="s">
        <v>37</v>
      </c>
      <c r="AX110" s="13" t="s">
        <v>77</v>
      </c>
      <c r="AY110" s="243" t="s">
        <v>238</v>
      </c>
    </row>
    <row r="111" s="14" customFormat="1">
      <c r="A111" s="14"/>
      <c r="B111" s="244"/>
      <c r="C111" s="245"/>
      <c r="D111" s="234" t="s">
        <v>252</v>
      </c>
      <c r="E111" s="246" t="s">
        <v>19</v>
      </c>
      <c r="F111" s="247" t="s">
        <v>253</v>
      </c>
      <c r="G111" s="245"/>
      <c r="H111" s="248">
        <v>2</v>
      </c>
      <c r="I111" s="249"/>
      <c r="J111" s="245"/>
      <c r="K111" s="245"/>
      <c r="L111" s="250"/>
      <c r="M111" s="251"/>
      <c r="N111" s="252"/>
      <c r="O111" s="252"/>
      <c r="P111" s="252"/>
      <c r="Q111" s="252"/>
      <c r="R111" s="252"/>
      <c r="S111" s="252"/>
      <c r="T111" s="253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4" t="s">
        <v>252</v>
      </c>
      <c r="AU111" s="254" t="s">
        <v>85</v>
      </c>
      <c r="AV111" s="14" t="s">
        <v>254</v>
      </c>
      <c r="AW111" s="14" t="s">
        <v>37</v>
      </c>
      <c r="AX111" s="14" t="s">
        <v>85</v>
      </c>
      <c r="AY111" s="254" t="s">
        <v>238</v>
      </c>
    </row>
    <row r="112" s="2" customFormat="1" ht="16.5" customHeight="1">
      <c r="A112" s="40"/>
      <c r="B112" s="41"/>
      <c r="C112" s="214" t="s">
        <v>287</v>
      </c>
      <c r="D112" s="214" t="s">
        <v>243</v>
      </c>
      <c r="E112" s="215" t="s">
        <v>1926</v>
      </c>
      <c r="F112" s="216" t="s">
        <v>1927</v>
      </c>
      <c r="G112" s="217" t="s">
        <v>246</v>
      </c>
      <c r="H112" s="218">
        <v>2</v>
      </c>
      <c r="I112" s="219"/>
      <c r="J112" s="220">
        <f>ROUND(I112*H112,2)</f>
        <v>0</v>
      </c>
      <c r="K112" s="216" t="s">
        <v>19</v>
      </c>
      <c r="L112" s="46"/>
      <c r="M112" s="221" t="s">
        <v>19</v>
      </c>
      <c r="N112" s="222" t="s">
        <v>48</v>
      </c>
      <c r="O112" s="86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4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5" t="s">
        <v>254</v>
      </c>
      <c r="AT112" s="225" t="s">
        <v>243</v>
      </c>
      <c r="AU112" s="225" t="s">
        <v>85</v>
      </c>
      <c r="AY112" s="19" t="s">
        <v>238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9" t="s">
        <v>85</v>
      </c>
      <c r="BK112" s="226">
        <f>ROUND(I112*H112,2)</f>
        <v>0</v>
      </c>
      <c r="BL112" s="19" t="s">
        <v>254</v>
      </c>
      <c r="BM112" s="225" t="s">
        <v>1928</v>
      </c>
    </row>
    <row r="113" s="2" customFormat="1">
      <c r="A113" s="40"/>
      <c r="B113" s="41"/>
      <c r="C113" s="42"/>
      <c r="D113" s="234" t="s">
        <v>343</v>
      </c>
      <c r="E113" s="42"/>
      <c r="F113" s="255" t="s">
        <v>1916</v>
      </c>
      <c r="G113" s="42"/>
      <c r="H113" s="42"/>
      <c r="I113" s="229"/>
      <c r="J113" s="42"/>
      <c r="K113" s="42"/>
      <c r="L113" s="46"/>
      <c r="M113" s="230"/>
      <c r="N113" s="231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343</v>
      </c>
      <c r="AU113" s="19" t="s">
        <v>85</v>
      </c>
    </row>
    <row r="114" s="13" customFormat="1">
      <c r="A114" s="13"/>
      <c r="B114" s="232"/>
      <c r="C114" s="233"/>
      <c r="D114" s="234" t="s">
        <v>252</v>
      </c>
      <c r="E114" s="235" t="s">
        <v>19</v>
      </c>
      <c r="F114" s="236" t="s">
        <v>450</v>
      </c>
      <c r="G114" s="233"/>
      <c r="H114" s="237">
        <v>2</v>
      </c>
      <c r="I114" s="238"/>
      <c r="J114" s="233"/>
      <c r="K114" s="233"/>
      <c r="L114" s="239"/>
      <c r="M114" s="240"/>
      <c r="N114" s="241"/>
      <c r="O114" s="241"/>
      <c r="P114" s="241"/>
      <c r="Q114" s="241"/>
      <c r="R114" s="241"/>
      <c r="S114" s="241"/>
      <c r="T114" s="242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3" t="s">
        <v>252</v>
      </c>
      <c r="AU114" s="243" t="s">
        <v>85</v>
      </c>
      <c r="AV114" s="13" t="s">
        <v>87</v>
      </c>
      <c r="AW114" s="13" t="s">
        <v>37</v>
      </c>
      <c r="AX114" s="13" t="s">
        <v>77</v>
      </c>
      <c r="AY114" s="243" t="s">
        <v>238</v>
      </c>
    </row>
    <row r="115" s="14" customFormat="1">
      <c r="A115" s="14"/>
      <c r="B115" s="244"/>
      <c r="C115" s="245"/>
      <c r="D115" s="234" t="s">
        <v>252</v>
      </c>
      <c r="E115" s="246" t="s">
        <v>19</v>
      </c>
      <c r="F115" s="247" t="s">
        <v>253</v>
      </c>
      <c r="G115" s="245"/>
      <c r="H115" s="248">
        <v>2</v>
      </c>
      <c r="I115" s="249"/>
      <c r="J115" s="245"/>
      <c r="K115" s="245"/>
      <c r="L115" s="250"/>
      <c r="M115" s="251"/>
      <c r="N115" s="252"/>
      <c r="O115" s="252"/>
      <c r="P115" s="252"/>
      <c r="Q115" s="252"/>
      <c r="R115" s="252"/>
      <c r="S115" s="252"/>
      <c r="T115" s="253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252</v>
      </c>
      <c r="AU115" s="254" t="s">
        <v>85</v>
      </c>
      <c r="AV115" s="14" t="s">
        <v>254</v>
      </c>
      <c r="AW115" s="14" t="s">
        <v>37</v>
      </c>
      <c r="AX115" s="14" t="s">
        <v>85</v>
      </c>
      <c r="AY115" s="254" t="s">
        <v>238</v>
      </c>
    </row>
    <row r="116" s="2" customFormat="1" ht="16.5" customHeight="1">
      <c r="A116" s="40"/>
      <c r="B116" s="41"/>
      <c r="C116" s="214" t="s">
        <v>293</v>
      </c>
      <c r="D116" s="214" t="s">
        <v>243</v>
      </c>
      <c r="E116" s="215" t="s">
        <v>1929</v>
      </c>
      <c r="F116" s="216" t="s">
        <v>1930</v>
      </c>
      <c r="G116" s="217" t="s">
        <v>246</v>
      </c>
      <c r="H116" s="218">
        <v>1</v>
      </c>
      <c r="I116" s="219"/>
      <c r="J116" s="220">
        <f>ROUND(I116*H116,2)</f>
        <v>0</v>
      </c>
      <c r="K116" s="216" t="s">
        <v>19</v>
      </c>
      <c r="L116" s="46"/>
      <c r="M116" s="221" t="s">
        <v>19</v>
      </c>
      <c r="N116" s="222" t="s">
        <v>48</v>
      </c>
      <c r="O116" s="86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254</v>
      </c>
      <c r="AT116" s="225" t="s">
        <v>243</v>
      </c>
      <c r="AU116" s="225" t="s">
        <v>85</v>
      </c>
      <c r="AY116" s="19" t="s">
        <v>238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85</v>
      </c>
      <c r="BK116" s="226">
        <f>ROUND(I116*H116,2)</f>
        <v>0</v>
      </c>
      <c r="BL116" s="19" t="s">
        <v>254</v>
      </c>
      <c r="BM116" s="225" t="s">
        <v>1931</v>
      </c>
    </row>
    <row r="117" s="2" customFormat="1">
      <c r="A117" s="40"/>
      <c r="B117" s="41"/>
      <c r="C117" s="42"/>
      <c r="D117" s="234" t="s">
        <v>343</v>
      </c>
      <c r="E117" s="42"/>
      <c r="F117" s="255" t="s">
        <v>1916</v>
      </c>
      <c r="G117" s="42"/>
      <c r="H117" s="42"/>
      <c r="I117" s="229"/>
      <c r="J117" s="42"/>
      <c r="K117" s="42"/>
      <c r="L117" s="46"/>
      <c r="M117" s="230"/>
      <c r="N117" s="231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343</v>
      </c>
      <c r="AU117" s="19" t="s">
        <v>85</v>
      </c>
    </row>
    <row r="118" s="13" customFormat="1">
      <c r="A118" s="13"/>
      <c r="B118" s="232"/>
      <c r="C118" s="233"/>
      <c r="D118" s="234" t="s">
        <v>252</v>
      </c>
      <c r="E118" s="235" t="s">
        <v>19</v>
      </c>
      <c r="F118" s="236" t="s">
        <v>85</v>
      </c>
      <c r="G118" s="233"/>
      <c r="H118" s="237">
        <v>1</v>
      </c>
      <c r="I118" s="238"/>
      <c r="J118" s="233"/>
      <c r="K118" s="233"/>
      <c r="L118" s="239"/>
      <c r="M118" s="240"/>
      <c r="N118" s="241"/>
      <c r="O118" s="241"/>
      <c r="P118" s="241"/>
      <c r="Q118" s="241"/>
      <c r="R118" s="241"/>
      <c r="S118" s="241"/>
      <c r="T118" s="242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3" t="s">
        <v>252</v>
      </c>
      <c r="AU118" s="243" t="s">
        <v>85</v>
      </c>
      <c r="AV118" s="13" t="s">
        <v>87</v>
      </c>
      <c r="AW118" s="13" t="s">
        <v>37</v>
      </c>
      <c r="AX118" s="13" t="s">
        <v>77</v>
      </c>
      <c r="AY118" s="243" t="s">
        <v>238</v>
      </c>
    </row>
    <row r="119" s="14" customFormat="1">
      <c r="A119" s="14"/>
      <c r="B119" s="244"/>
      <c r="C119" s="245"/>
      <c r="D119" s="234" t="s">
        <v>252</v>
      </c>
      <c r="E119" s="246" t="s">
        <v>19</v>
      </c>
      <c r="F119" s="247" t="s">
        <v>253</v>
      </c>
      <c r="G119" s="245"/>
      <c r="H119" s="248">
        <v>1</v>
      </c>
      <c r="I119" s="249"/>
      <c r="J119" s="245"/>
      <c r="K119" s="245"/>
      <c r="L119" s="250"/>
      <c r="M119" s="251"/>
      <c r="N119" s="252"/>
      <c r="O119" s="252"/>
      <c r="P119" s="252"/>
      <c r="Q119" s="252"/>
      <c r="R119" s="252"/>
      <c r="S119" s="252"/>
      <c r="T119" s="253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4" t="s">
        <v>252</v>
      </c>
      <c r="AU119" s="254" t="s">
        <v>85</v>
      </c>
      <c r="AV119" s="14" t="s">
        <v>254</v>
      </c>
      <c r="AW119" s="14" t="s">
        <v>37</v>
      </c>
      <c r="AX119" s="14" t="s">
        <v>85</v>
      </c>
      <c r="AY119" s="254" t="s">
        <v>238</v>
      </c>
    </row>
    <row r="120" s="2" customFormat="1" ht="16.5" customHeight="1">
      <c r="A120" s="40"/>
      <c r="B120" s="41"/>
      <c r="C120" s="214" t="s">
        <v>298</v>
      </c>
      <c r="D120" s="214" t="s">
        <v>243</v>
      </c>
      <c r="E120" s="215" t="s">
        <v>1932</v>
      </c>
      <c r="F120" s="216" t="s">
        <v>1933</v>
      </c>
      <c r="G120" s="217" t="s">
        <v>246</v>
      </c>
      <c r="H120" s="218">
        <v>1</v>
      </c>
      <c r="I120" s="219"/>
      <c r="J120" s="220">
        <f>ROUND(I120*H120,2)</f>
        <v>0</v>
      </c>
      <c r="K120" s="216" t="s">
        <v>19</v>
      </c>
      <c r="L120" s="46"/>
      <c r="M120" s="221" t="s">
        <v>19</v>
      </c>
      <c r="N120" s="222" t="s">
        <v>48</v>
      </c>
      <c r="O120" s="86"/>
      <c r="P120" s="223">
        <f>O120*H120</f>
        <v>0</v>
      </c>
      <c r="Q120" s="223">
        <v>0</v>
      </c>
      <c r="R120" s="223">
        <f>Q120*H120</f>
        <v>0</v>
      </c>
      <c r="S120" s="223">
        <v>0</v>
      </c>
      <c r="T120" s="224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25" t="s">
        <v>254</v>
      </c>
      <c r="AT120" s="225" t="s">
        <v>243</v>
      </c>
      <c r="AU120" s="225" t="s">
        <v>85</v>
      </c>
      <c r="AY120" s="19" t="s">
        <v>238</v>
      </c>
      <c r="BE120" s="226">
        <f>IF(N120="základní",J120,0)</f>
        <v>0</v>
      </c>
      <c r="BF120" s="226">
        <f>IF(N120="snížená",J120,0)</f>
        <v>0</v>
      </c>
      <c r="BG120" s="226">
        <f>IF(N120="zákl. přenesená",J120,0)</f>
        <v>0</v>
      </c>
      <c r="BH120" s="226">
        <f>IF(N120="sníž. přenesená",J120,0)</f>
        <v>0</v>
      </c>
      <c r="BI120" s="226">
        <f>IF(N120="nulová",J120,0)</f>
        <v>0</v>
      </c>
      <c r="BJ120" s="19" t="s">
        <v>85</v>
      </c>
      <c r="BK120" s="226">
        <f>ROUND(I120*H120,2)</f>
        <v>0</v>
      </c>
      <c r="BL120" s="19" t="s">
        <v>254</v>
      </c>
      <c r="BM120" s="225" t="s">
        <v>1934</v>
      </c>
    </row>
    <row r="121" s="2" customFormat="1">
      <c r="A121" s="40"/>
      <c r="B121" s="41"/>
      <c r="C121" s="42"/>
      <c r="D121" s="234" t="s">
        <v>343</v>
      </c>
      <c r="E121" s="42"/>
      <c r="F121" s="255" t="s">
        <v>1916</v>
      </c>
      <c r="G121" s="42"/>
      <c r="H121" s="42"/>
      <c r="I121" s="229"/>
      <c r="J121" s="42"/>
      <c r="K121" s="42"/>
      <c r="L121" s="46"/>
      <c r="M121" s="230"/>
      <c r="N121" s="231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343</v>
      </c>
      <c r="AU121" s="19" t="s">
        <v>85</v>
      </c>
    </row>
    <row r="122" s="13" customFormat="1">
      <c r="A122" s="13"/>
      <c r="B122" s="232"/>
      <c r="C122" s="233"/>
      <c r="D122" s="234" t="s">
        <v>252</v>
      </c>
      <c r="E122" s="235" t="s">
        <v>19</v>
      </c>
      <c r="F122" s="236" t="s">
        <v>85</v>
      </c>
      <c r="G122" s="233"/>
      <c r="H122" s="237">
        <v>1</v>
      </c>
      <c r="I122" s="238"/>
      <c r="J122" s="233"/>
      <c r="K122" s="233"/>
      <c r="L122" s="239"/>
      <c r="M122" s="240"/>
      <c r="N122" s="241"/>
      <c r="O122" s="241"/>
      <c r="P122" s="241"/>
      <c r="Q122" s="241"/>
      <c r="R122" s="241"/>
      <c r="S122" s="241"/>
      <c r="T122" s="242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3" t="s">
        <v>252</v>
      </c>
      <c r="AU122" s="243" t="s">
        <v>85</v>
      </c>
      <c r="AV122" s="13" t="s">
        <v>87</v>
      </c>
      <c r="AW122" s="13" t="s">
        <v>37</v>
      </c>
      <c r="AX122" s="13" t="s">
        <v>77</v>
      </c>
      <c r="AY122" s="243" t="s">
        <v>238</v>
      </c>
    </row>
    <row r="123" s="14" customFormat="1">
      <c r="A123" s="14"/>
      <c r="B123" s="244"/>
      <c r="C123" s="245"/>
      <c r="D123" s="234" t="s">
        <v>252</v>
      </c>
      <c r="E123" s="246" t="s">
        <v>19</v>
      </c>
      <c r="F123" s="247" t="s">
        <v>253</v>
      </c>
      <c r="G123" s="245"/>
      <c r="H123" s="248">
        <v>1</v>
      </c>
      <c r="I123" s="249"/>
      <c r="J123" s="245"/>
      <c r="K123" s="245"/>
      <c r="L123" s="250"/>
      <c r="M123" s="251"/>
      <c r="N123" s="252"/>
      <c r="O123" s="252"/>
      <c r="P123" s="252"/>
      <c r="Q123" s="252"/>
      <c r="R123" s="252"/>
      <c r="S123" s="252"/>
      <c r="T123" s="253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4" t="s">
        <v>252</v>
      </c>
      <c r="AU123" s="254" t="s">
        <v>85</v>
      </c>
      <c r="AV123" s="14" t="s">
        <v>254</v>
      </c>
      <c r="AW123" s="14" t="s">
        <v>37</v>
      </c>
      <c r="AX123" s="14" t="s">
        <v>85</v>
      </c>
      <c r="AY123" s="254" t="s">
        <v>238</v>
      </c>
    </row>
    <row r="124" s="2" customFormat="1" ht="16.5" customHeight="1">
      <c r="A124" s="40"/>
      <c r="B124" s="41"/>
      <c r="C124" s="214" t="s">
        <v>303</v>
      </c>
      <c r="D124" s="214" t="s">
        <v>243</v>
      </c>
      <c r="E124" s="215" t="s">
        <v>1935</v>
      </c>
      <c r="F124" s="216" t="s">
        <v>1936</v>
      </c>
      <c r="G124" s="217" t="s">
        <v>246</v>
      </c>
      <c r="H124" s="218">
        <v>3</v>
      </c>
      <c r="I124" s="219"/>
      <c r="J124" s="220">
        <f>ROUND(I124*H124,2)</f>
        <v>0</v>
      </c>
      <c r="K124" s="216" t="s">
        <v>19</v>
      </c>
      <c r="L124" s="46"/>
      <c r="M124" s="221" t="s">
        <v>19</v>
      </c>
      <c r="N124" s="222" t="s">
        <v>48</v>
      </c>
      <c r="O124" s="86"/>
      <c r="P124" s="223">
        <f>O124*H124</f>
        <v>0</v>
      </c>
      <c r="Q124" s="223">
        <v>0</v>
      </c>
      <c r="R124" s="223">
        <f>Q124*H124</f>
        <v>0</v>
      </c>
      <c r="S124" s="223">
        <v>0</v>
      </c>
      <c r="T124" s="224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5" t="s">
        <v>254</v>
      </c>
      <c r="AT124" s="225" t="s">
        <v>243</v>
      </c>
      <c r="AU124" s="225" t="s">
        <v>85</v>
      </c>
      <c r="AY124" s="19" t="s">
        <v>238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9" t="s">
        <v>85</v>
      </c>
      <c r="BK124" s="226">
        <f>ROUND(I124*H124,2)</f>
        <v>0</v>
      </c>
      <c r="BL124" s="19" t="s">
        <v>254</v>
      </c>
      <c r="BM124" s="225" t="s">
        <v>1937</v>
      </c>
    </row>
    <row r="125" s="2" customFormat="1">
      <c r="A125" s="40"/>
      <c r="B125" s="41"/>
      <c r="C125" s="42"/>
      <c r="D125" s="234" t="s">
        <v>343</v>
      </c>
      <c r="E125" s="42"/>
      <c r="F125" s="255" t="s">
        <v>1916</v>
      </c>
      <c r="G125" s="42"/>
      <c r="H125" s="42"/>
      <c r="I125" s="229"/>
      <c r="J125" s="42"/>
      <c r="K125" s="42"/>
      <c r="L125" s="46"/>
      <c r="M125" s="230"/>
      <c r="N125" s="231"/>
      <c r="O125" s="86"/>
      <c r="P125" s="86"/>
      <c r="Q125" s="86"/>
      <c r="R125" s="86"/>
      <c r="S125" s="86"/>
      <c r="T125" s="87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19" t="s">
        <v>343</v>
      </c>
      <c r="AU125" s="19" t="s">
        <v>85</v>
      </c>
    </row>
    <row r="126" s="13" customFormat="1">
      <c r="A126" s="13"/>
      <c r="B126" s="232"/>
      <c r="C126" s="233"/>
      <c r="D126" s="234" t="s">
        <v>252</v>
      </c>
      <c r="E126" s="235" t="s">
        <v>19</v>
      </c>
      <c r="F126" s="236" t="s">
        <v>1938</v>
      </c>
      <c r="G126" s="233"/>
      <c r="H126" s="237">
        <v>3</v>
      </c>
      <c r="I126" s="238"/>
      <c r="J126" s="233"/>
      <c r="K126" s="233"/>
      <c r="L126" s="239"/>
      <c r="M126" s="240"/>
      <c r="N126" s="241"/>
      <c r="O126" s="241"/>
      <c r="P126" s="241"/>
      <c r="Q126" s="241"/>
      <c r="R126" s="241"/>
      <c r="S126" s="241"/>
      <c r="T126" s="242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3" t="s">
        <v>252</v>
      </c>
      <c r="AU126" s="243" t="s">
        <v>85</v>
      </c>
      <c r="AV126" s="13" t="s">
        <v>87</v>
      </c>
      <c r="AW126" s="13" t="s">
        <v>37</v>
      </c>
      <c r="AX126" s="13" t="s">
        <v>77</v>
      </c>
      <c r="AY126" s="243" t="s">
        <v>238</v>
      </c>
    </row>
    <row r="127" s="14" customFormat="1">
      <c r="A127" s="14"/>
      <c r="B127" s="244"/>
      <c r="C127" s="245"/>
      <c r="D127" s="234" t="s">
        <v>252</v>
      </c>
      <c r="E127" s="246" t="s">
        <v>19</v>
      </c>
      <c r="F127" s="247" t="s">
        <v>253</v>
      </c>
      <c r="G127" s="245"/>
      <c r="H127" s="248">
        <v>3</v>
      </c>
      <c r="I127" s="249"/>
      <c r="J127" s="245"/>
      <c r="K127" s="245"/>
      <c r="L127" s="250"/>
      <c r="M127" s="251"/>
      <c r="N127" s="252"/>
      <c r="O127" s="252"/>
      <c r="P127" s="252"/>
      <c r="Q127" s="252"/>
      <c r="R127" s="252"/>
      <c r="S127" s="252"/>
      <c r="T127" s="253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4" t="s">
        <v>252</v>
      </c>
      <c r="AU127" s="254" t="s">
        <v>85</v>
      </c>
      <c r="AV127" s="14" t="s">
        <v>254</v>
      </c>
      <c r="AW127" s="14" t="s">
        <v>37</v>
      </c>
      <c r="AX127" s="14" t="s">
        <v>85</v>
      </c>
      <c r="AY127" s="254" t="s">
        <v>238</v>
      </c>
    </row>
    <row r="128" s="2" customFormat="1" ht="16.5" customHeight="1">
      <c r="A128" s="40"/>
      <c r="B128" s="41"/>
      <c r="C128" s="214" t="s">
        <v>308</v>
      </c>
      <c r="D128" s="214" t="s">
        <v>243</v>
      </c>
      <c r="E128" s="215" t="s">
        <v>1939</v>
      </c>
      <c r="F128" s="216" t="s">
        <v>1940</v>
      </c>
      <c r="G128" s="217" t="s">
        <v>246</v>
      </c>
      <c r="H128" s="218">
        <v>2</v>
      </c>
      <c r="I128" s="219"/>
      <c r="J128" s="220">
        <f>ROUND(I128*H128,2)</f>
        <v>0</v>
      </c>
      <c r="K128" s="216" t="s">
        <v>19</v>
      </c>
      <c r="L128" s="46"/>
      <c r="M128" s="221" t="s">
        <v>19</v>
      </c>
      <c r="N128" s="222" t="s">
        <v>48</v>
      </c>
      <c r="O128" s="86"/>
      <c r="P128" s="223">
        <f>O128*H128</f>
        <v>0</v>
      </c>
      <c r="Q128" s="223">
        <v>0</v>
      </c>
      <c r="R128" s="223">
        <f>Q128*H128</f>
        <v>0</v>
      </c>
      <c r="S128" s="223">
        <v>0</v>
      </c>
      <c r="T128" s="224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5" t="s">
        <v>254</v>
      </c>
      <c r="AT128" s="225" t="s">
        <v>243</v>
      </c>
      <c r="AU128" s="225" t="s">
        <v>85</v>
      </c>
      <c r="AY128" s="19" t="s">
        <v>238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9" t="s">
        <v>85</v>
      </c>
      <c r="BK128" s="226">
        <f>ROUND(I128*H128,2)</f>
        <v>0</v>
      </c>
      <c r="BL128" s="19" t="s">
        <v>254</v>
      </c>
      <c r="BM128" s="225" t="s">
        <v>1941</v>
      </c>
    </row>
    <row r="129" s="2" customFormat="1">
      <c r="A129" s="40"/>
      <c r="B129" s="41"/>
      <c r="C129" s="42"/>
      <c r="D129" s="234" t="s">
        <v>343</v>
      </c>
      <c r="E129" s="42"/>
      <c r="F129" s="255" t="s">
        <v>1916</v>
      </c>
      <c r="G129" s="42"/>
      <c r="H129" s="42"/>
      <c r="I129" s="229"/>
      <c r="J129" s="42"/>
      <c r="K129" s="42"/>
      <c r="L129" s="46"/>
      <c r="M129" s="230"/>
      <c r="N129" s="231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343</v>
      </c>
      <c r="AU129" s="19" t="s">
        <v>85</v>
      </c>
    </row>
    <row r="130" s="13" customFormat="1">
      <c r="A130" s="13"/>
      <c r="B130" s="232"/>
      <c r="C130" s="233"/>
      <c r="D130" s="234" t="s">
        <v>252</v>
      </c>
      <c r="E130" s="235" t="s">
        <v>19</v>
      </c>
      <c r="F130" s="236" t="s">
        <v>87</v>
      </c>
      <c r="G130" s="233"/>
      <c r="H130" s="237">
        <v>2</v>
      </c>
      <c r="I130" s="238"/>
      <c r="J130" s="233"/>
      <c r="K130" s="233"/>
      <c r="L130" s="239"/>
      <c r="M130" s="240"/>
      <c r="N130" s="241"/>
      <c r="O130" s="241"/>
      <c r="P130" s="241"/>
      <c r="Q130" s="241"/>
      <c r="R130" s="241"/>
      <c r="S130" s="241"/>
      <c r="T130" s="242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3" t="s">
        <v>252</v>
      </c>
      <c r="AU130" s="243" t="s">
        <v>85</v>
      </c>
      <c r="AV130" s="13" t="s">
        <v>87</v>
      </c>
      <c r="AW130" s="13" t="s">
        <v>37</v>
      </c>
      <c r="AX130" s="13" t="s">
        <v>77</v>
      </c>
      <c r="AY130" s="243" t="s">
        <v>238</v>
      </c>
    </row>
    <row r="131" s="14" customFormat="1">
      <c r="A131" s="14"/>
      <c r="B131" s="244"/>
      <c r="C131" s="245"/>
      <c r="D131" s="234" t="s">
        <v>252</v>
      </c>
      <c r="E131" s="246" t="s">
        <v>19</v>
      </c>
      <c r="F131" s="247" t="s">
        <v>253</v>
      </c>
      <c r="G131" s="245"/>
      <c r="H131" s="248">
        <v>2</v>
      </c>
      <c r="I131" s="249"/>
      <c r="J131" s="245"/>
      <c r="K131" s="245"/>
      <c r="L131" s="250"/>
      <c r="M131" s="251"/>
      <c r="N131" s="252"/>
      <c r="O131" s="252"/>
      <c r="P131" s="252"/>
      <c r="Q131" s="252"/>
      <c r="R131" s="252"/>
      <c r="S131" s="252"/>
      <c r="T131" s="253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4" t="s">
        <v>252</v>
      </c>
      <c r="AU131" s="254" t="s">
        <v>85</v>
      </c>
      <c r="AV131" s="14" t="s">
        <v>254</v>
      </c>
      <c r="AW131" s="14" t="s">
        <v>37</v>
      </c>
      <c r="AX131" s="14" t="s">
        <v>85</v>
      </c>
      <c r="AY131" s="254" t="s">
        <v>238</v>
      </c>
    </row>
    <row r="132" s="2" customFormat="1" ht="16.5" customHeight="1">
      <c r="A132" s="40"/>
      <c r="B132" s="41"/>
      <c r="C132" s="214" t="s">
        <v>314</v>
      </c>
      <c r="D132" s="214" t="s">
        <v>243</v>
      </c>
      <c r="E132" s="215" t="s">
        <v>1942</v>
      </c>
      <c r="F132" s="216" t="s">
        <v>1943</v>
      </c>
      <c r="G132" s="217" t="s">
        <v>246</v>
      </c>
      <c r="H132" s="218">
        <v>1</v>
      </c>
      <c r="I132" s="219"/>
      <c r="J132" s="220">
        <f>ROUND(I132*H132,2)</f>
        <v>0</v>
      </c>
      <c r="K132" s="216" t="s">
        <v>19</v>
      </c>
      <c r="L132" s="46"/>
      <c r="M132" s="221" t="s">
        <v>19</v>
      </c>
      <c r="N132" s="222" t="s">
        <v>48</v>
      </c>
      <c r="O132" s="86"/>
      <c r="P132" s="223">
        <f>O132*H132</f>
        <v>0</v>
      </c>
      <c r="Q132" s="223">
        <v>0</v>
      </c>
      <c r="R132" s="223">
        <f>Q132*H132</f>
        <v>0</v>
      </c>
      <c r="S132" s="223">
        <v>0</v>
      </c>
      <c r="T132" s="224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25" t="s">
        <v>254</v>
      </c>
      <c r="AT132" s="225" t="s">
        <v>243</v>
      </c>
      <c r="AU132" s="225" t="s">
        <v>85</v>
      </c>
      <c r="AY132" s="19" t="s">
        <v>238</v>
      </c>
      <c r="BE132" s="226">
        <f>IF(N132="základní",J132,0)</f>
        <v>0</v>
      </c>
      <c r="BF132" s="226">
        <f>IF(N132="snížená",J132,0)</f>
        <v>0</v>
      </c>
      <c r="BG132" s="226">
        <f>IF(N132="zákl. přenesená",J132,0)</f>
        <v>0</v>
      </c>
      <c r="BH132" s="226">
        <f>IF(N132="sníž. přenesená",J132,0)</f>
        <v>0</v>
      </c>
      <c r="BI132" s="226">
        <f>IF(N132="nulová",J132,0)</f>
        <v>0</v>
      </c>
      <c r="BJ132" s="19" t="s">
        <v>85</v>
      </c>
      <c r="BK132" s="226">
        <f>ROUND(I132*H132,2)</f>
        <v>0</v>
      </c>
      <c r="BL132" s="19" t="s">
        <v>254</v>
      </c>
      <c r="BM132" s="225" t="s">
        <v>1944</v>
      </c>
    </row>
    <row r="133" s="2" customFormat="1">
      <c r="A133" s="40"/>
      <c r="B133" s="41"/>
      <c r="C133" s="42"/>
      <c r="D133" s="234" t="s">
        <v>343</v>
      </c>
      <c r="E133" s="42"/>
      <c r="F133" s="255" t="s">
        <v>1916</v>
      </c>
      <c r="G133" s="42"/>
      <c r="H133" s="42"/>
      <c r="I133" s="229"/>
      <c r="J133" s="42"/>
      <c r="K133" s="42"/>
      <c r="L133" s="46"/>
      <c r="M133" s="230"/>
      <c r="N133" s="231"/>
      <c r="O133" s="86"/>
      <c r="P133" s="86"/>
      <c r="Q133" s="86"/>
      <c r="R133" s="86"/>
      <c r="S133" s="86"/>
      <c r="T133" s="87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T133" s="19" t="s">
        <v>343</v>
      </c>
      <c r="AU133" s="19" t="s">
        <v>85</v>
      </c>
    </row>
    <row r="134" s="13" customFormat="1">
      <c r="A134" s="13"/>
      <c r="B134" s="232"/>
      <c r="C134" s="233"/>
      <c r="D134" s="234" t="s">
        <v>252</v>
      </c>
      <c r="E134" s="235" t="s">
        <v>19</v>
      </c>
      <c r="F134" s="236" t="s">
        <v>85</v>
      </c>
      <c r="G134" s="233"/>
      <c r="H134" s="237">
        <v>1</v>
      </c>
      <c r="I134" s="238"/>
      <c r="J134" s="233"/>
      <c r="K134" s="233"/>
      <c r="L134" s="239"/>
      <c r="M134" s="240"/>
      <c r="N134" s="241"/>
      <c r="O134" s="241"/>
      <c r="P134" s="241"/>
      <c r="Q134" s="241"/>
      <c r="R134" s="241"/>
      <c r="S134" s="241"/>
      <c r="T134" s="242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3" t="s">
        <v>252</v>
      </c>
      <c r="AU134" s="243" t="s">
        <v>85</v>
      </c>
      <c r="AV134" s="13" t="s">
        <v>87</v>
      </c>
      <c r="AW134" s="13" t="s">
        <v>37</v>
      </c>
      <c r="AX134" s="13" t="s">
        <v>77</v>
      </c>
      <c r="AY134" s="243" t="s">
        <v>238</v>
      </c>
    </row>
    <row r="135" s="14" customFormat="1">
      <c r="A135" s="14"/>
      <c r="B135" s="244"/>
      <c r="C135" s="245"/>
      <c r="D135" s="234" t="s">
        <v>252</v>
      </c>
      <c r="E135" s="246" t="s">
        <v>19</v>
      </c>
      <c r="F135" s="247" t="s">
        <v>253</v>
      </c>
      <c r="G135" s="245"/>
      <c r="H135" s="248">
        <v>1</v>
      </c>
      <c r="I135" s="249"/>
      <c r="J135" s="245"/>
      <c r="K135" s="245"/>
      <c r="L135" s="250"/>
      <c r="M135" s="251"/>
      <c r="N135" s="252"/>
      <c r="O135" s="252"/>
      <c r="P135" s="252"/>
      <c r="Q135" s="252"/>
      <c r="R135" s="252"/>
      <c r="S135" s="252"/>
      <c r="T135" s="253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4" t="s">
        <v>252</v>
      </c>
      <c r="AU135" s="254" t="s">
        <v>85</v>
      </c>
      <c r="AV135" s="14" t="s">
        <v>254</v>
      </c>
      <c r="AW135" s="14" t="s">
        <v>37</v>
      </c>
      <c r="AX135" s="14" t="s">
        <v>85</v>
      </c>
      <c r="AY135" s="254" t="s">
        <v>238</v>
      </c>
    </row>
    <row r="136" s="2" customFormat="1" ht="16.5" customHeight="1">
      <c r="A136" s="40"/>
      <c r="B136" s="41"/>
      <c r="C136" s="214" t="s">
        <v>321</v>
      </c>
      <c r="D136" s="214" t="s">
        <v>243</v>
      </c>
      <c r="E136" s="215" t="s">
        <v>1945</v>
      </c>
      <c r="F136" s="216" t="s">
        <v>1946</v>
      </c>
      <c r="G136" s="217" t="s">
        <v>246</v>
      </c>
      <c r="H136" s="218">
        <v>1</v>
      </c>
      <c r="I136" s="219"/>
      <c r="J136" s="220">
        <f>ROUND(I136*H136,2)</f>
        <v>0</v>
      </c>
      <c r="K136" s="216" t="s">
        <v>19</v>
      </c>
      <c r="L136" s="46"/>
      <c r="M136" s="221" t="s">
        <v>19</v>
      </c>
      <c r="N136" s="222" t="s">
        <v>48</v>
      </c>
      <c r="O136" s="86"/>
      <c r="P136" s="223">
        <f>O136*H136</f>
        <v>0</v>
      </c>
      <c r="Q136" s="223">
        <v>0</v>
      </c>
      <c r="R136" s="223">
        <f>Q136*H136</f>
        <v>0</v>
      </c>
      <c r="S136" s="223">
        <v>0</v>
      </c>
      <c r="T136" s="224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25" t="s">
        <v>254</v>
      </c>
      <c r="AT136" s="225" t="s">
        <v>243</v>
      </c>
      <c r="AU136" s="225" t="s">
        <v>85</v>
      </c>
      <c r="AY136" s="19" t="s">
        <v>238</v>
      </c>
      <c r="BE136" s="226">
        <f>IF(N136="základní",J136,0)</f>
        <v>0</v>
      </c>
      <c r="BF136" s="226">
        <f>IF(N136="snížená",J136,0)</f>
        <v>0</v>
      </c>
      <c r="BG136" s="226">
        <f>IF(N136="zákl. přenesená",J136,0)</f>
        <v>0</v>
      </c>
      <c r="BH136" s="226">
        <f>IF(N136="sníž. přenesená",J136,0)</f>
        <v>0</v>
      </c>
      <c r="BI136" s="226">
        <f>IF(N136="nulová",J136,0)</f>
        <v>0</v>
      </c>
      <c r="BJ136" s="19" t="s">
        <v>85</v>
      </c>
      <c r="BK136" s="226">
        <f>ROUND(I136*H136,2)</f>
        <v>0</v>
      </c>
      <c r="BL136" s="19" t="s">
        <v>254</v>
      </c>
      <c r="BM136" s="225" t="s">
        <v>1947</v>
      </c>
    </row>
    <row r="137" s="2" customFormat="1">
      <c r="A137" s="40"/>
      <c r="B137" s="41"/>
      <c r="C137" s="42"/>
      <c r="D137" s="234" t="s">
        <v>343</v>
      </c>
      <c r="E137" s="42"/>
      <c r="F137" s="255" t="s">
        <v>1916</v>
      </c>
      <c r="G137" s="42"/>
      <c r="H137" s="42"/>
      <c r="I137" s="229"/>
      <c r="J137" s="42"/>
      <c r="K137" s="42"/>
      <c r="L137" s="46"/>
      <c r="M137" s="230"/>
      <c r="N137" s="231"/>
      <c r="O137" s="86"/>
      <c r="P137" s="86"/>
      <c r="Q137" s="86"/>
      <c r="R137" s="86"/>
      <c r="S137" s="86"/>
      <c r="T137" s="87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T137" s="19" t="s">
        <v>343</v>
      </c>
      <c r="AU137" s="19" t="s">
        <v>85</v>
      </c>
    </row>
    <row r="138" s="13" customFormat="1">
      <c r="A138" s="13"/>
      <c r="B138" s="232"/>
      <c r="C138" s="233"/>
      <c r="D138" s="234" t="s">
        <v>252</v>
      </c>
      <c r="E138" s="235" t="s">
        <v>19</v>
      </c>
      <c r="F138" s="236" t="s">
        <v>85</v>
      </c>
      <c r="G138" s="233"/>
      <c r="H138" s="237">
        <v>1</v>
      </c>
      <c r="I138" s="238"/>
      <c r="J138" s="233"/>
      <c r="K138" s="233"/>
      <c r="L138" s="239"/>
      <c r="M138" s="240"/>
      <c r="N138" s="241"/>
      <c r="O138" s="241"/>
      <c r="P138" s="241"/>
      <c r="Q138" s="241"/>
      <c r="R138" s="241"/>
      <c r="S138" s="241"/>
      <c r="T138" s="242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3" t="s">
        <v>252</v>
      </c>
      <c r="AU138" s="243" t="s">
        <v>85</v>
      </c>
      <c r="AV138" s="13" t="s">
        <v>87</v>
      </c>
      <c r="AW138" s="13" t="s">
        <v>37</v>
      </c>
      <c r="AX138" s="13" t="s">
        <v>77</v>
      </c>
      <c r="AY138" s="243" t="s">
        <v>238</v>
      </c>
    </row>
    <row r="139" s="14" customFormat="1">
      <c r="A139" s="14"/>
      <c r="B139" s="244"/>
      <c r="C139" s="245"/>
      <c r="D139" s="234" t="s">
        <v>252</v>
      </c>
      <c r="E139" s="246" t="s">
        <v>19</v>
      </c>
      <c r="F139" s="247" t="s">
        <v>253</v>
      </c>
      <c r="G139" s="245"/>
      <c r="H139" s="248">
        <v>1</v>
      </c>
      <c r="I139" s="249"/>
      <c r="J139" s="245"/>
      <c r="K139" s="245"/>
      <c r="L139" s="250"/>
      <c r="M139" s="251"/>
      <c r="N139" s="252"/>
      <c r="O139" s="252"/>
      <c r="P139" s="252"/>
      <c r="Q139" s="252"/>
      <c r="R139" s="252"/>
      <c r="S139" s="252"/>
      <c r="T139" s="253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4" t="s">
        <v>252</v>
      </c>
      <c r="AU139" s="254" t="s">
        <v>85</v>
      </c>
      <c r="AV139" s="14" t="s">
        <v>254</v>
      </c>
      <c r="AW139" s="14" t="s">
        <v>37</v>
      </c>
      <c r="AX139" s="14" t="s">
        <v>85</v>
      </c>
      <c r="AY139" s="254" t="s">
        <v>238</v>
      </c>
    </row>
    <row r="140" s="2" customFormat="1" ht="16.5" customHeight="1">
      <c r="A140" s="40"/>
      <c r="B140" s="41"/>
      <c r="C140" s="214" t="s">
        <v>8</v>
      </c>
      <c r="D140" s="214" t="s">
        <v>243</v>
      </c>
      <c r="E140" s="215" t="s">
        <v>1948</v>
      </c>
      <c r="F140" s="216" t="s">
        <v>1949</v>
      </c>
      <c r="G140" s="217" t="s">
        <v>246</v>
      </c>
      <c r="H140" s="218">
        <v>1</v>
      </c>
      <c r="I140" s="219"/>
      <c r="J140" s="220">
        <f>ROUND(I140*H140,2)</f>
        <v>0</v>
      </c>
      <c r="K140" s="216" t="s">
        <v>19</v>
      </c>
      <c r="L140" s="46"/>
      <c r="M140" s="221" t="s">
        <v>19</v>
      </c>
      <c r="N140" s="222" t="s">
        <v>48</v>
      </c>
      <c r="O140" s="86"/>
      <c r="P140" s="223">
        <f>O140*H140</f>
        <v>0</v>
      </c>
      <c r="Q140" s="223">
        <v>0</v>
      </c>
      <c r="R140" s="223">
        <f>Q140*H140</f>
        <v>0</v>
      </c>
      <c r="S140" s="223">
        <v>0</v>
      </c>
      <c r="T140" s="224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25" t="s">
        <v>254</v>
      </c>
      <c r="AT140" s="225" t="s">
        <v>243</v>
      </c>
      <c r="AU140" s="225" t="s">
        <v>85</v>
      </c>
      <c r="AY140" s="19" t="s">
        <v>238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19" t="s">
        <v>85</v>
      </c>
      <c r="BK140" s="226">
        <f>ROUND(I140*H140,2)</f>
        <v>0</v>
      </c>
      <c r="BL140" s="19" t="s">
        <v>254</v>
      </c>
      <c r="BM140" s="225" t="s">
        <v>1950</v>
      </c>
    </row>
    <row r="141" s="2" customFormat="1">
      <c r="A141" s="40"/>
      <c r="B141" s="41"/>
      <c r="C141" s="42"/>
      <c r="D141" s="234" t="s">
        <v>343</v>
      </c>
      <c r="E141" s="42"/>
      <c r="F141" s="255" t="s">
        <v>1912</v>
      </c>
      <c r="G141" s="42"/>
      <c r="H141" s="42"/>
      <c r="I141" s="229"/>
      <c r="J141" s="42"/>
      <c r="K141" s="42"/>
      <c r="L141" s="46"/>
      <c r="M141" s="230"/>
      <c r="N141" s="231"/>
      <c r="O141" s="86"/>
      <c r="P141" s="86"/>
      <c r="Q141" s="86"/>
      <c r="R141" s="86"/>
      <c r="S141" s="86"/>
      <c r="T141" s="87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T141" s="19" t="s">
        <v>343</v>
      </c>
      <c r="AU141" s="19" t="s">
        <v>85</v>
      </c>
    </row>
    <row r="142" s="13" customFormat="1">
      <c r="A142" s="13"/>
      <c r="B142" s="232"/>
      <c r="C142" s="233"/>
      <c r="D142" s="234" t="s">
        <v>252</v>
      </c>
      <c r="E142" s="235" t="s">
        <v>19</v>
      </c>
      <c r="F142" s="236" t="s">
        <v>85</v>
      </c>
      <c r="G142" s="233"/>
      <c r="H142" s="237">
        <v>1</v>
      </c>
      <c r="I142" s="238"/>
      <c r="J142" s="233"/>
      <c r="K142" s="233"/>
      <c r="L142" s="239"/>
      <c r="M142" s="240"/>
      <c r="N142" s="241"/>
      <c r="O142" s="241"/>
      <c r="P142" s="241"/>
      <c r="Q142" s="241"/>
      <c r="R142" s="241"/>
      <c r="S142" s="241"/>
      <c r="T142" s="242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3" t="s">
        <v>252</v>
      </c>
      <c r="AU142" s="243" t="s">
        <v>85</v>
      </c>
      <c r="AV142" s="13" t="s">
        <v>87</v>
      </c>
      <c r="AW142" s="13" t="s">
        <v>37</v>
      </c>
      <c r="AX142" s="13" t="s">
        <v>77</v>
      </c>
      <c r="AY142" s="243" t="s">
        <v>238</v>
      </c>
    </row>
    <row r="143" s="14" customFormat="1">
      <c r="A143" s="14"/>
      <c r="B143" s="244"/>
      <c r="C143" s="245"/>
      <c r="D143" s="234" t="s">
        <v>252</v>
      </c>
      <c r="E143" s="246" t="s">
        <v>19</v>
      </c>
      <c r="F143" s="247" t="s">
        <v>253</v>
      </c>
      <c r="G143" s="245"/>
      <c r="H143" s="248">
        <v>1</v>
      </c>
      <c r="I143" s="249"/>
      <c r="J143" s="245"/>
      <c r="K143" s="245"/>
      <c r="L143" s="250"/>
      <c r="M143" s="251"/>
      <c r="N143" s="252"/>
      <c r="O143" s="252"/>
      <c r="P143" s="252"/>
      <c r="Q143" s="252"/>
      <c r="R143" s="252"/>
      <c r="S143" s="252"/>
      <c r="T143" s="253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4" t="s">
        <v>252</v>
      </c>
      <c r="AU143" s="254" t="s">
        <v>85</v>
      </c>
      <c r="AV143" s="14" t="s">
        <v>254</v>
      </c>
      <c r="AW143" s="14" t="s">
        <v>37</v>
      </c>
      <c r="AX143" s="14" t="s">
        <v>85</v>
      </c>
      <c r="AY143" s="254" t="s">
        <v>238</v>
      </c>
    </row>
    <row r="144" s="2" customFormat="1" ht="16.5" customHeight="1">
      <c r="A144" s="40"/>
      <c r="B144" s="41"/>
      <c r="C144" s="214" t="s">
        <v>330</v>
      </c>
      <c r="D144" s="214" t="s">
        <v>243</v>
      </c>
      <c r="E144" s="215" t="s">
        <v>1951</v>
      </c>
      <c r="F144" s="216" t="s">
        <v>1952</v>
      </c>
      <c r="G144" s="217" t="s">
        <v>246</v>
      </c>
      <c r="H144" s="218">
        <v>2</v>
      </c>
      <c r="I144" s="219"/>
      <c r="J144" s="220">
        <f>ROUND(I144*H144,2)</f>
        <v>0</v>
      </c>
      <c r="K144" s="216" t="s">
        <v>19</v>
      </c>
      <c r="L144" s="46"/>
      <c r="M144" s="221" t="s">
        <v>19</v>
      </c>
      <c r="N144" s="222" t="s">
        <v>48</v>
      </c>
      <c r="O144" s="86"/>
      <c r="P144" s="223">
        <f>O144*H144</f>
        <v>0</v>
      </c>
      <c r="Q144" s="223">
        <v>0</v>
      </c>
      <c r="R144" s="223">
        <f>Q144*H144</f>
        <v>0</v>
      </c>
      <c r="S144" s="223">
        <v>0</v>
      </c>
      <c r="T144" s="224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25" t="s">
        <v>254</v>
      </c>
      <c r="AT144" s="225" t="s">
        <v>243</v>
      </c>
      <c r="AU144" s="225" t="s">
        <v>85</v>
      </c>
      <c r="AY144" s="19" t="s">
        <v>238</v>
      </c>
      <c r="BE144" s="226">
        <f>IF(N144="základní",J144,0)</f>
        <v>0</v>
      </c>
      <c r="BF144" s="226">
        <f>IF(N144="snížená",J144,0)</f>
        <v>0</v>
      </c>
      <c r="BG144" s="226">
        <f>IF(N144="zákl. přenesená",J144,0)</f>
        <v>0</v>
      </c>
      <c r="BH144" s="226">
        <f>IF(N144="sníž. přenesená",J144,0)</f>
        <v>0</v>
      </c>
      <c r="BI144" s="226">
        <f>IF(N144="nulová",J144,0)</f>
        <v>0</v>
      </c>
      <c r="BJ144" s="19" t="s">
        <v>85</v>
      </c>
      <c r="BK144" s="226">
        <f>ROUND(I144*H144,2)</f>
        <v>0</v>
      </c>
      <c r="BL144" s="19" t="s">
        <v>254</v>
      </c>
      <c r="BM144" s="225" t="s">
        <v>1953</v>
      </c>
    </row>
    <row r="145" s="2" customFormat="1">
      <c r="A145" s="40"/>
      <c r="B145" s="41"/>
      <c r="C145" s="42"/>
      <c r="D145" s="234" t="s">
        <v>343</v>
      </c>
      <c r="E145" s="42"/>
      <c r="F145" s="255" t="s">
        <v>1912</v>
      </c>
      <c r="G145" s="42"/>
      <c r="H145" s="42"/>
      <c r="I145" s="229"/>
      <c r="J145" s="42"/>
      <c r="K145" s="42"/>
      <c r="L145" s="46"/>
      <c r="M145" s="230"/>
      <c r="N145" s="231"/>
      <c r="O145" s="86"/>
      <c r="P145" s="86"/>
      <c r="Q145" s="86"/>
      <c r="R145" s="86"/>
      <c r="S145" s="86"/>
      <c r="T145" s="87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T145" s="19" t="s">
        <v>343</v>
      </c>
      <c r="AU145" s="19" t="s">
        <v>85</v>
      </c>
    </row>
    <row r="146" s="13" customFormat="1">
      <c r="A146" s="13"/>
      <c r="B146" s="232"/>
      <c r="C146" s="233"/>
      <c r="D146" s="234" t="s">
        <v>252</v>
      </c>
      <c r="E146" s="235" t="s">
        <v>19</v>
      </c>
      <c r="F146" s="236" t="s">
        <v>87</v>
      </c>
      <c r="G146" s="233"/>
      <c r="H146" s="237">
        <v>2</v>
      </c>
      <c r="I146" s="238"/>
      <c r="J146" s="233"/>
      <c r="K146" s="233"/>
      <c r="L146" s="239"/>
      <c r="M146" s="240"/>
      <c r="N146" s="241"/>
      <c r="O146" s="241"/>
      <c r="P146" s="241"/>
      <c r="Q146" s="241"/>
      <c r="R146" s="241"/>
      <c r="S146" s="241"/>
      <c r="T146" s="242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3" t="s">
        <v>252</v>
      </c>
      <c r="AU146" s="243" t="s">
        <v>85</v>
      </c>
      <c r="AV146" s="13" t="s">
        <v>87</v>
      </c>
      <c r="AW146" s="13" t="s">
        <v>37</v>
      </c>
      <c r="AX146" s="13" t="s">
        <v>77</v>
      </c>
      <c r="AY146" s="243" t="s">
        <v>238</v>
      </c>
    </row>
    <row r="147" s="14" customFormat="1">
      <c r="A147" s="14"/>
      <c r="B147" s="244"/>
      <c r="C147" s="245"/>
      <c r="D147" s="234" t="s">
        <v>252</v>
      </c>
      <c r="E147" s="246" t="s">
        <v>19</v>
      </c>
      <c r="F147" s="247" t="s">
        <v>253</v>
      </c>
      <c r="G147" s="245"/>
      <c r="H147" s="248">
        <v>2</v>
      </c>
      <c r="I147" s="249"/>
      <c r="J147" s="245"/>
      <c r="K147" s="245"/>
      <c r="L147" s="250"/>
      <c r="M147" s="251"/>
      <c r="N147" s="252"/>
      <c r="O147" s="252"/>
      <c r="P147" s="252"/>
      <c r="Q147" s="252"/>
      <c r="R147" s="252"/>
      <c r="S147" s="252"/>
      <c r="T147" s="253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4" t="s">
        <v>252</v>
      </c>
      <c r="AU147" s="254" t="s">
        <v>85</v>
      </c>
      <c r="AV147" s="14" t="s">
        <v>254</v>
      </c>
      <c r="AW147" s="14" t="s">
        <v>37</v>
      </c>
      <c r="AX147" s="14" t="s">
        <v>85</v>
      </c>
      <c r="AY147" s="254" t="s">
        <v>238</v>
      </c>
    </row>
    <row r="148" s="2" customFormat="1" ht="16.5" customHeight="1">
      <c r="A148" s="40"/>
      <c r="B148" s="41"/>
      <c r="C148" s="214" t="s">
        <v>334</v>
      </c>
      <c r="D148" s="214" t="s">
        <v>243</v>
      </c>
      <c r="E148" s="215" t="s">
        <v>1954</v>
      </c>
      <c r="F148" s="216" t="s">
        <v>1955</v>
      </c>
      <c r="G148" s="217" t="s">
        <v>246</v>
      </c>
      <c r="H148" s="218">
        <v>1</v>
      </c>
      <c r="I148" s="219"/>
      <c r="J148" s="220">
        <f>ROUND(I148*H148,2)</f>
        <v>0</v>
      </c>
      <c r="K148" s="216" t="s">
        <v>19</v>
      </c>
      <c r="L148" s="46"/>
      <c r="M148" s="221" t="s">
        <v>19</v>
      </c>
      <c r="N148" s="222" t="s">
        <v>48</v>
      </c>
      <c r="O148" s="86"/>
      <c r="P148" s="223">
        <f>O148*H148</f>
        <v>0</v>
      </c>
      <c r="Q148" s="223">
        <v>0</v>
      </c>
      <c r="R148" s="223">
        <f>Q148*H148</f>
        <v>0</v>
      </c>
      <c r="S148" s="223">
        <v>0</v>
      </c>
      <c r="T148" s="224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25" t="s">
        <v>254</v>
      </c>
      <c r="AT148" s="225" t="s">
        <v>243</v>
      </c>
      <c r="AU148" s="225" t="s">
        <v>85</v>
      </c>
      <c r="AY148" s="19" t="s">
        <v>238</v>
      </c>
      <c r="BE148" s="226">
        <f>IF(N148="základní",J148,0)</f>
        <v>0</v>
      </c>
      <c r="BF148" s="226">
        <f>IF(N148="snížená",J148,0)</f>
        <v>0</v>
      </c>
      <c r="BG148" s="226">
        <f>IF(N148="zákl. přenesená",J148,0)</f>
        <v>0</v>
      </c>
      <c r="BH148" s="226">
        <f>IF(N148="sníž. přenesená",J148,0)</f>
        <v>0</v>
      </c>
      <c r="BI148" s="226">
        <f>IF(N148="nulová",J148,0)</f>
        <v>0</v>
      </c>
      <c r="BJ148" s="19" t="s">
        <v>85</v>
      </c>
      <c r="BK148" s="226">
        <f>ROUND(I148*H148,2)</f>
        <v>0</v>
      </c>
      <c r="BL148" s="19" t="s">
        <v>254</v>
      </c>
      <c r="BM148" s="225" t="s">
        <v>1956</v>
      </c>
    </row>
    <row r="149" s="2" customFormat="1">
      <c r="A149" s="40"/>
      <c r="B149" s="41"/>
      <c r="C149" s="42"/>
      <c r="D149" s="234" t="s">
        <v>343</v>
      </c>
      <c r="E149" s="42"/>
      <c r="F149" s="255" t="s">
        <v>1912</v>
      </c>
      <c r="G149" s="42"/>
      <c r="H149" s="42"/>
      <c r="I149" s="229"/>
      <c r="J149" s="42"/>
      <c r="K149" s="42"/>
      <c r="L149" s="46"/>
      <c r="M149" s="230"/>
      <c r="N149" s="231"/>
      <c r="O149" s="86"/>
      <c r="P149" s="86"/>
      <c r="Q149" s="86"/>
      <c r="R149" s="86"/>
      <c r="S149" s="86"/>
      <c r="T149" s="87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T149" s="19" t="s">
        <v>343</v>
      </c>
      <c r="AU149" s="19" t="s">
        <v>85</v>
      </c>
    </row>
    <row r="150" s="13" customFormat="1">
      <c r="A150" s="13"/>
      <c r="B150" s="232"/>
      <c r="C150" s="233"/>
      <c r="D150" s="234" t="s">
        <v>252</v>
      </c>
      <c r="E150" s="235" t="s">
        <v>19</v>
      </c>
      <c r="F150" s="236" t="s">
        <v>85</v>
      </c>
      <c r="G150" s="233"/>
      <c r="H150" s="237">
        <v>1</v>
      </c>
      <c r="I150" s="238"/>
      <c r="J150" s="233"/>
      <c r="K150" s="233"/>
      <c r="L150" s="239"/>
      <c r="M150" s="240"/>
      <c r="N150" s="241"/>
      <c r="O150" s="241"/>
      <c r="P150" s="241"/>
      <c r="Q150" s="241"/>
      <c r="R150" s="241"/>
      <c r="S150" s="241"/>
      <c r="T150" s="242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3" t="s">
        <v>252</v>
      </c>
      <c r="AU150" s="243" t="s">
        <v>85</v>
      </c>
      <c r="AV150" s="13" t="s">
        <v>87</v>
      </c>
      <c r="AW150" s="13" t="s">
        <v>37</v>
      </c>
      <c r="AX150" s="13" t="s">
        <v>77</v>
      </c>
      <c r="AY150" s="243" t="s">
        <v>238</v>
      </c>
    </row>
    <row r="151" s="14" customFormat="1">
      <c r="A151" s="14"/>
      <c r="B151" s="244"/>
      <c r="C151" s="245"/>
      <c r="D151" s="234" t="s">
        <v>252</v>
      </c>
      <c r="E151" s="246" t="s">
        <v>19</v>
      </c>
      <c r="F151" s="247" t="s">
        <v>253</v>
      </c>
      <c r="G151" s="245"/>
      <c r="H151" s="248">
        <v>1</v>
      </c>
      <c r="I151" s="249"/>
      <c r="J151" s="245"/>
      <c r="K151" s="245"/>
      <c r="L151" s="250"/>
      <c r="M151" s="251"/>
      <c r="N151" s="252"/>
      <c r="O151" s="252"/>
      <c r="P151" s="252"/>
      <c r="Q151" s="252"/>
      <c r="R151" s="252"/>
      <c r="S151" s="252"/>
      <c r="T151" s="253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4" t="s">
        <v>252</v>
      </c>
      <c r="AU151" s="254" t="s">
        <v>85</v>
      </c>
      <c r="AV151" s="14" t="s">
        <v>254</v>
      </c>
      <c r="AW151" s="14" t="s">
        <v>37</v>
      </c>
      <c r="AX151" s="14" t="s">
        <v>85</v>
      </c>
      <c r="AY151" s="254" t="s">
        <v>238</v>
      </c>
    </row>
    <row r="152" s="2" customFormat="1" ht="16.5" customHeight="1">
      <c r="A152" s="40"/>
      <c r="B152" s="41"/>
      <c r="C152" s="214" t="s">
        <v>339</v>
      </c>
      <c r="D152" s="214" t="s">
        <v>243</v>
      </c>
      <c r="E152" s="215" t="s">
        <v>1957</v>
      </c>
      <c r="F152" s="216" t="s">
        <v>1958</v>
      </c>
      <c r="G152" s="217" t="s">
        <v>246</v>
      </c>
      <c r="H152" s="218">
        <v>1</v>
      </c>
      <c r="I152" s="219"/>
      <c r="J152" s="220">
        <f>ROUND(I152*H152,2)</f>
        <v>0</v>
      </c>
      <c r="K152" s="216" t="s">
        <v>19</v>
      </c>
      <c r="L152" s="46"/>
      <c r="M152" s="221" t="s">
        <v>19</v>
      </c>
      <c r="N152" s="222" t="s">
        <v>48</v>
      </c>
      <c r="O152" s="86"/>
      <c r="P152" s="223">
        <f>O152*H152</f>
        <v>0</v>
      </c>
      <c r="Q152" s="223">
        <v>0</v>
      </c>
      <c r="R152" s="223">
        <f>Q152*H152</f>
        <v>0</v>
      </c>
      <c r="S152" s="223">
        <v>0</v>
      </c>
      <c r="T152" s="224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25" t="s">
        <v>254</v>
      </c>
      <c r="AT152" s="225" t="s">
        <v>243</v>
      </c>
      <c r="AU152" s="225" t="s">
        <v>85</v>
      </c>
      <c r="AY152" s="19" t="s">
        <v>238</v>
      </c>
      <c r="BE152" s="226">
        <f>IF(N152="základní",J152,0)</f>
        <v>0</v>
      </c>
      <c r="BF152" s="226">
        <f>IF(N152="snížená",J152,0)</f>
        <v>0</v>
      </c>
      <c r="BG152" s="226">
        <f>IF(N152="zákl. přenesená",J152,0)</f>
        <v>0</v>
      </c>
      <c r="BH152" s="226">
        <f>IF(N152="sníž. přenesená",J152,0)</f>
        <v>0</v>
      </c>
      <c r="BI152" s="226">
        <f>IF(N152="nulová",J152,0)</f>
        <v>0</v>
      </c>
      <c r="BJ152" s="19" t="s">
        <v>85</v>
      </c>
      <c r="BK152" s="226">
        <f>ROUND(I152*H152,2)</f>
        <v>0</v>
      </c>
      <c r="BL152" s="19" t="s">
        <v>254</v>
      </c>
      <c r="BM152" s="225" t="s">
        <v>1959</v>
      </c>
    </row>
    <row r="153" s="2" customFormat="1">
      <c r="A153" s="40"/>
      <c r="B153" s="41"/>
      <c r="C153" s="42"/>
      <c r="D153" s="234" t="s">
        <v>343</v>
      </c>
      <c r="E153" s="42"/>
      <c r="F153" s="255" t="s">
        <v>1912</v>
      </c>
      <c r="G153" s="42"/>
      <c r="H153" s="42"/>
      <c r="I153" s="229"/>
      <c r="J153" s="42"/>
      <c r="K153" s="42"/>
      <c r="L153" s="46"/>
      <c r="M153" s="230"/>
      <c r="N153" s="231"/>
      <c r="O153" s="86"/>
      <c r="P153" s="86"/>
      <c r="Q153" s="86"/>
      <c r="R153" s="86"/>
      <c r="S153" s="86"/>
      <c r="T153" s="87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T153" s="19" t="s">
        <v>343</v>
      </c>
      <c r="AU153" s="19" t="s">
        <v>85</v>
      </c>
    </row>
    <row r="154" s="13" customFormat="1">
      <c r="A154" s="13"/>
      <c r="B154" s="232"/>
      <c r="C154" s="233"/>
      <c r="D154" s="234" t="s">
        <v>252</v>
      </c>
      <c r="E154" s="235" t="s">
        <v>19</v>
      </c>
      <c r="F154" s="236" t="s">
        <v>85</v>
      </c>
      <c r="G154" s="233"/>
      <c r="H154" s="237">
        <v>1</v>
      </c>
      <c r="I154" s="238"/>
      <c r="J154" s="233"/>
      <c r="K154" s="233"/>
      <c r="L154" s="239"/>
      <c r="M154" s="240"/>
      <c r="N154" s="241"/>
      <c r="O154" s="241"/>
      <c r="P154" s="241"/>
      <c r="Q154" s="241"/>
      <c r="R154" s="241"/>
      <c r="S154" s="241"/>
      <c r="T154" s="242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3" t="s">
        <v>252</v>
      </c>
      <c r="AU154" s="243" t="s">
        <v>85</v>
      </c>
      <c r="AV154" s="13" t="s">
        <v>87</v>
      </c>
      <c r="AW154" s="13" t="s">
        <v>37</v>
      </c>
      <c r="AX154" s="13" t="s">
        <v>77</v>
      </c>
      <c r="AY154" s="243" t="s">
        <v>238</v>
      </c>
    </row>
    <row r="155" s="14" customFormat="1">
      <c r="A155" s="14"/>
      <c r="B155" s="244"/>
      <c r="C155" s="245"/>
      <c r="D155" s="234" t="s">
        <v>252</v>
      </c>
      <c r="E155" s="246" t="s">
        <v>19</v>
      </c>
      <c r="F155" s="247" t="s">
        <v>253</v>
      </c>
      <c r="G155" s="245"/>
      <c r="H155" s="248">
        <v>1</v>
      </c>
      <c r="I155" s="249"/>
      <c r="J155" s="245"/>
      <c r="K155" s="245"/>
      <c r="L155" s="250"/>
      <c r="M155" s="251"/>
      <c r="N155" s="252"/>
      <c r="O155" s="252"/>
      <c r="P155" s="252"/>
      <c r="Q155" s="252"/>
      <c r="R155" s="252"/>
      <c r="S155" s="252"/>
      <c r="T155" s="253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4" t="s">
        <v>252</v>
      </c>
      <c r="AU155" s="254" t="s">
        <v>85</v>
      </c>
      <c r="AV155" s="14" t="s">
        <v>254</v>
      </c>
      <c r="AW155" s="14" t="s">
        <v>37</v>
      </c>
      <c r="AX155" s="14" t="s">
        <v>85</v>
      </c>
      <c r="AY155" s="254" t="s">
        <v>238</v>
      </c>
    </row>
    <row r="156" s="2" customFormat="1" ht="16.5" customHeight="1">
      <c r="A156" s="40"/>
      <c r="B156" s="41"/>
      <c r="C156" s="214" t="s">
        <v>346</v>
      </c>
      <c r="D156" s="214" t="s">
        <v>243</v>
      </c>
      <c r="E156" s="215" t="s">
        <v>1960</v>
      </c>
      <c r="F156" s="216" t="s">
        <v>1961</v>
      </c>
      <c r="G156" s="217" t="s">
        <v>407</v>
      </c>
      <c r="H156" s="218">
        <v>25</v>
      </c>
      <c r="I156" s="219"/>
      <c r="J156" s="220">
        <f>ROUND(I156*H156,2)</f>
        <v>0</v>
      </c>
      <c r="K156" s="216" t="s">
        <v>19</v>
      </c>
      <c r="L156" s="46"/>
      <c r="M156" s="221" t="s">
        <v>19</v>
      </c>
      <c r="N156" s="222" t="s">
        <v>48</v>
      </c>
      <c r="O156" s="86"/>
      <c r="P156" s="223">
        <f>O156*H156</f>
        <v>0</v>
      </c>
      <c r="Q156" s="223">
        <v>0</v>
      </c>
      <c r="R156" s="223">
        <f>Q156*H156</f>
        <v>0</v>
      </c>
      <c r="S156" s="223">
        <v>0</v>
      </c>
      <c r="T156" s="224">
        <f>S156*H156</f>
        <v>0</v>
      </c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225" t="s">
        <v>254</v>
      </c>
      <c r="AT156" s="225" t="s">
        <v>243</v>
      </c>
      <c r="AU156" s="225" t="s">
        <v>85</v>
      </c>
      <c r="AY156" s="19" t="s">
        <v>238</v>
      </c>
      <c r="BE156" s="226">
        <f>IF(N156="základní",J156,0)</f>
        <v>0</v>
      </c>
      <c r="BF156" s="226">
        <f>IF(N156="snížená",J156,0)</f>
        <v>0</v>
      </c>
      <c r="BG156" s="226">
        <f>IF(N156="zákl. přenesená",J156,0)</f>
        <v>0</v>
      </c>
      <c r="BH156" s="226">
        <f>IF(N156="sníž. přenesená",J156,0)</f>
        <v>0</v>
      </c>
      <c r="BI156" s="226">
        <f>IF(N156="nulová",J156,0)</f>
        <v>0</v>
      </c>
      <c r="BJ156" s="19" t="s">
        <v>85</v>
      </c>
      <c r="BK156" s="226">
        <f>ROUND(I156*H156,2)</f>
        <v>0</v>
      </c>
      <c r="BL156" s="19" t="s">
        <v>254</v>
      </c>
      <c r="BM156" s="225" t="s">
        <v>1962</v>
      </c>
    </row>
    <row r="157" s="2" customFormat="1">
      <c r="A157" s="40"/>
      <c r="B157" s="41"/>
      <c r="C157" s="42"/>
      <c r="D157" s="234" t="s">
        <v>343</v>
      </c>
      <c r="E157" s="42"/>
      <c r="F157" s="255" t="s">
        <v>1912</v>
      </c>
      <c r="G157" s="42"/>
      <c r="H157" s="42"/>
      <c r="I157" s="229"/>
      <c r="J157" s="42"/>
      <c r="K157" s="42"/>
      <c r="L157" s="46"/>
      <c r="M157" s="230"/>
      <c r="N157" s="231"/>
      <c r="O157" s="86"/>
      <c r="P157" s="86"/>
      <c r="Q157" s="86"/>
      <c r="R157" s="86"/>
      <c r="S157" s="86"/>
      <c r="T157" s="87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T157" s="19" t="s">
        <v>343</v>
      </c>
      <c r="AU157" s="19" t="s">
        <v>85</v>
      </c>
    </row>
    <row r="158" s="2" customFormat="1" ht="16.5" customHeight="1">
      <c r="A158" s="40"/>
      <c r="B158" s="41"/>
      <c r="C158" s="214" t="s">
        <v>353</v>
      </c>
      <c r="D158" s="214" t="s">
        <v>243</v>
      </c>
      <c r="E158" s="215" t="s">
        <v>1963</v>
      </c>
      <c r="F158" s="216" t="s">
        <v>1964</v>
      </c>
      <c r="G158" s="217" t="s">
        <v>407</v>
      </c>
      <c r="H158" s="218">
        <v>18</v>
      </c>
      <c r="I158" s="219"/>
      <c r="J158" s="220">
        <f>ROUND(I158*H158,2)</f>
        <v>0</v>
      </c>
      <c r="K158" s="216" t="s">
        <v>19</v>
      </c>
      <c r="L158" s="46"/>
      <c r="M158" s="221" t="s">
        <v>19</v>
      </c>
      <c r="N158" s="222" t="s">
        <v>48</v>
      </c>
      <c r="O158" s="86"/>
      <c r="P158" s="223">
        <f>O158*H158</f>
        <v>0</v>
      </c>
      <c r="Q158" s="223">
        <v>0</v>
      </c>
      <c r="R158" s="223">
        <f>Q158*H158</f>
        <v>0</v>
      </c>
      <c r="S158" s="223">
        <v>0</v>
      </c>
      <c r="T158" s="224">
        <f>S158*H158</f>
        <v>0</v>
      </c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R158" s="225" t="s">
        <v>254</v>
      </c>
      <c r="AT158" s="225" t="s">
        <v>243</v>
      </c>
      <c r="AU158" s="225" t="s">
        <v>85</v>
      </c>
      <c r="AY158" s="19" t="s">
        <v>238</v>
      </c>
      <c r="BE158" s="226">
        <f>IF(N158="základní",J158,0)</f>
        <v>0</v>
      </c>
      <c r="BF158" s="226">
        <f>IF(N158="snížená",J158,0)</f>
        <v>0</v>
      </c>
      <c r="BG158" s="226">
        <f>IF(N158="zákl. přenesená",J158,0)</f>
        <v>0</v>
      </c>
      <c r="BH158" s="226">
        <f>IF(N158="sníž. přenesená",J158,0)</f>
        <v>0</v>
      </c>
      <c r="BI158" s="226">
        <f>IF(N158="nulová",J158,0)</f>
        <v>0</v>
      </c>
      <c r="BJ158" s="19" t="s">
        <v>85</v>
      </c>
      <c r="BK158" s="226">
        <f>ROUND(I158*H158,2)</f>
        <v>0</v>
      </c>
      <c r="BL158" s="19" t="s">
        <v>254</v>
      </c>
      <c r="BM158" s="225" t="s">
        <v>1965</v>
      </c>
    </row>
    <row r="159" s="2" customFormat="1">
      <c r="A159" s="40"/>
      <c r="B159" s="41"/>
      <c r="C159" s="42"/>
      <c r="D159" s="234" t="s">
        <v>343</v>
      </c>
      <c r="E159" s="42"/>
      <c r="F159" s="255" t="s">
        <v>1912</v>
      </c>
      <c r="G159" s="42"/>
      <c r="H159" s="42"/>
      <c r="I159" s="229"/>
      <c r="J159" s="42"/>
      <c r="K159" s="42"/>
      <c r="L159" s="46"/>
      <c r="M159" s="230"/>
      <c r="N159" s="231"/>
      <c r="O159" s="86"/>
      <c r="P159" s="86"/>
      <c r="Q159" s="86"/>
      <c r="R159" s="86"/>
      <c r="S159" s="86"/>
      <c r="T159" s="87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T159" s="19" t="s">
        <v>343</v>
      </c>
      <c r="AU159" s="19" t="s">
        <v>85</v>
      </c>
    </row>
    <row r="160" s="2" customFormat="1" ht="16.5" customHeight="1">
      <c r="A160" s="40"/>
      <c r="B160" s="41"/>
      <c r="C160" s="214" t="s">
        <v>7</v>
      </c>
      <c r="D160" s="214" t="s">
        <v>243</v>
      </c>
      <c r="E160" s="215" t="s">
        <v>1966</v>
      </c>
      <c r="F160" s="216" t="s">
        <v>1967</v>
      </c>
      <c r="G160" s="217" t="s">
        <v>407</v>
      </c>
      <c r="H160" s="218">
        <v>81</v>
      </c>
      <c r="I160" s="219"/>
      <c r="J160" s="220">
        <f>ROUND(I160*H160,2)</f>
        <v>0</v>
      </c>
      <c r="K160" s="216" t="s">
        <v>19</v>
      </c>
      <c r="L160" s="46"/>
      <c r="M160" s="221" t="s">
        <v>19</v>
      </c>
      <c r="N160" s="222" t="s">
        <v>48</v>
      </c>
      <c r="O160" s="86"/>
      <c r="P160" s="223">
        <f>O160*H160</f>
        <v>0</v>
      </c>
      <c r="Q160" s="223">
        <v>0</v>
      </c>
      <c r="R160" s="223">
        <f>Q160*H160</f>
        <v>0</v>
      </c>
      <c r="S160" s="223">
        <v>0</v>
      </c>
      <c r="T160" s="224">
        <f>S160*H160</f>
        <v>0</v>
      </c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R160" s="225" t="s">
        <v>254</v>
      </c>
      <c r="AT160" s="225" t="s">
        <v>243</v>
      </c>
      <c r="AU160" s="225" t="s">
        <v>85</v>
      </c>
      <c r="AY160" s="19" t="s">
        <v>238</v>
      </c>
      <c r="BE160" s="226">
        <f>IF(N160="základní",J160,0)</f>
        <v>0</v>
      </c>
      <c r="BF160" s="226">
        <f>IF(N160="snížená",J160,0)</f>
        <v>0</v>
      </c>
      <c r="BG160" s="226">
        <f>IF(N160="zákl. přenesená",J160,0)</f>
        <v>0</v>
      </c>
      <c r="BH160" s="226">
        <f>IF(N160="sníž. přenesená",J160,0)</f>
        <v>0</v>
      </c>
      <c r="BI160" s="226">
        <f>IF(N160="nulová",J160,0)</f>
        <v>0</v>
      </c>
      <c r="BJ160" s="19" t="s">
        <v>85</v>
      </c>
      <c r="BK160" s="226">
        <f>ROUND(I160*H160,2)</f>
        <v>0</v>
      </c>
      <c r="BL160" s="19" t="s">
        <v>254</v>
      </c>
      <c r="BM160" s="225" t="s">
        <v>1968</v>
      </c>
    </row>
    <row r="161" s="2" customFormat="1">
      <c r="A161" s="40"/>
      <c r="B161" s="41"/>
      <c r="C161" s="42"/>
      <c r="D161" s="234" t="s">
        <v>343</v>
      </c>
      <c r="E161" s="42"/>
      <c r="F161" s="255" t="s">
        <v>1912</v>
      </c>
      <c r="G161" s="42"/>
      <c r="H161" s="42"/>
      <c r="I161" s="229"/>
      <c r="J161" s="42"/>
      <c r="K161" s="42"/>
      <c r="L161" s="46"/>
      <c r="M161" s="230"/>
      <c r="N161" s="231"/>
      <c r="O161" s="86"/>
      <c r="P161" s="86"/>
      <c r="Q161" s="86"/>
      <c r="R161" s="86"/>
      <c r="S161" s="86"/>
      <c r="T161" s="87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T161" s="19" t="s">
        <v>343</v>
      </c>
      <c r="AU161" s="19" t="s">
        <v>85</v>
      </c>
    </row>
    <row r="162" s="13" customFormat="1">
      <c r="A162" s="13"/>
      <c r="B162" s="232"/>
      <c r="C162" s="233"/>
      <c r="D162" s="234" t="s">
        <v>252</v>
      </c>
      <c r="E162" s="235" t="s">
        <v>19</v>
      </c>
      <c r="F162" s="236" t="s">
        <v>1229</v>
      </c>
      <c r="G162" s="233"/>
      <c r="H162" s="237">
        <v>81</v>
      </c>
      <c r="I162" s="238"/>
      <c r="J162" s="233"/>
      <c r="K162" s="233"/>
      <c r="L162" s="239"/>
      <c r="M162" s="240"/>
      <c r="N162" s="241"/>
      <c r="O162" s="241"/>
      <c r="P162" s="241"/>
      <c r="Q162" s="241"/>
      <c r="R162" s="241"/>
      <c r="S162" s="241"/>
      <c r="T162" s="242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3" t="s">
        <v>252</v>
      </c>
      <c r="AU162" s="243" t="s">
        <v>85</v>
      </c>
      <c r="AV162" s="13" t="s">
        <v>87</v>
      </c>
      <c r="AW162" s="13" t="s">
        <v>37</v>
      </c>
      <c r="AX162" s="13" t="s">
        <v>77</v>
      </c>
      <c r="AY162" s="243" t="s">
        <v>238</v>
      </c>
    </row>
    <row r="163" s="14" customFormat="1">
      <c r="A163" s="14"/>
      <c r="B163" s="244"/>
      <c r="C163" s="245"/>
      <c r="D163" s="234" t="s">
        <v>252</v>
      </c>
      <c r="E163" s="246" t="s">
        <v>19</v>
      </c>
      <c r="F163" s="247" t="s">
        <v>253</v>
      </c>
      <c r="G163" s="245"/>
      <c r="H163" s="248">
        <v>81</v>
      </c>
      <c r="I163" s="249"/>
      <c r="J163" s="245"/>
      <c r="K163" s="245"/>
      <c r="L163" s="250"/>
      <c r="M163" s="251"/>
      <c r="N163" s="252"/>
      <c r="O163" s="252"/>
      <c r="P163" s="252"/>
      <c r="Q163" s="252"/>
      <c r="R163" s="252"/>
      <c r="S163" s="252"/>
      <c r="T163" s="253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4" t="s">
        <v>252</v>
      </c>
      <c r="AU163" s="254" t="s">
        <v>85</v>
      </c>
      <c r="AV163" s="14" t="s">
        <v>254</v>
      </c>
      <c r="AW163" s="14" t="s">
        <v>37</v>
      </c>
      <c r="AX163" s="14" t="s">
        <v>85</v>
      </c>
      <c r="AY163" s="254" t="s">
        <v>238</v>
      </c>
    </row>
    <row r="164" s="2" customFormat="1" ht="16.5" customHeight="1">
      <c r="A164" s="40"/>
      <c r="B164" s="41"/>
      <c r="C164" s="214" t="s">
        <v>365</v>
      </c>
      <c r="D164" s="214" t="s">
        <v>243</v>
      </c>
      <c r="E164" s="215" t="s">
        <v>1969</v>
      </c>
      <c r="F164" s="216" t="s">
        <v>1970</v>
      </c>
      <c r="G164" s="217" t="s">
        <v>246</v>
      </c>
      <c r="H164" s="218">
        <v>3</v>
      </c>
      <c r="I164" s="219"/>
      <c r="J164" s="220">
        <f>ROUND(I164*H164,2)</f>
        <v>0</v>
      </c>
      <c r="K164" s="216" t="s">
        <v>19</v>
      </c>
      <c r="L164" s="46"/>
      <c r="M164" s="221" t="s">
        <v>19</v>
      </c>
      <c r="N164" s="222" t="s">
        <v>48</v>
      </c>
      <c r="O164" s="86"/>
      <c r="P164" s="223">
        <f>O164*H164</f>
        <v>0</v>
      </c>
      <c r="Q164" s="223">
        <v>0</v>
      </c>
      <c r="R164" s="223">
        <f>Q164*H164</f>
        <v>0</v>
      </c>
      <c r="S164" s="223">
        <v>0</v>
      </c>
      <c r="T164" s="224">
        <f>S164*H164</f>
        <v>0</v>
      </c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R164" s="225" t="s">
        <v>254</v>
      </c>
      <c r="AT164" s="225" t="s">
        <v>243</v>
      </c>
      <c r="AU164" s="225" t="s">
        <v>85</v>
      </c>
      <c r="AY164" s="19" t="s">
        <v>238</v>
      </c>
      <c r="BE164" s="226">
        <f>IF(N164="základní",J164,0)</f>
        <v>0</v>
      </c>
      <c r="BF164" s="226">
        <f>IF(N164="snížená",J164,0)</f>
        <v>0</v>
      </c>
      <c r="BG164" s="226">
        <f>IF(N164="zákl. přenesená",J164,0)</f>
        <v>0</v>
      </c>
      <c r="BH164" s="226">
        <f>IF(N164="sníž. přenesená",J164,0)</f>
        <v>0</v>
      </c>
      <c r="BI164" s="226">
        <f>IF(N164="nulová",J164,0)</f>
        <v>0</v>
      </c>
      <c r="BJ164" s="19" t="s">
        <v>85</v>
      </c>
      <c r="BK164" s="226">
        <f>ROUND(I164*H164,2)</f>
        <v>0</v>
      </c>
      <c r="BL164" s="19" t="s">
        <v>254</v>
      </c>
      <c r="BM164" s="225" t="s">
        <v>1971</v>
      </c>
    </row>
    <row r="165" s="2" customFormat="1">
      <c r="A165" s="40"/>
      <c r="B165" s="41"/>
      <c r="C165" s="42"/>
      <c r="D165" s="234" t="s">
        <v>343</v>
      </c>
      <c r="E165" s="42"/>
      <c r="F165" s="255" t="s">
        <v>1972</v>
      </c>
      <c r="G165" s="42"/>
      <c r="H165" s="42"/>
      <c r="I165" s="229"/>
      <c r="J165" s="42"/>
      <c r="K165" s="42"/>
      <c r="L165" s="46"/>
      <c r="M165" s="230"/>
      <c r="N165" s="231"/>
      <c r="O165" s="86"/>
      <c r="P165" s="86"/>
      <c r="Q165" s="86"/>
      <c r="R165" s="86"/>
      <c r="S165" s="86"/>
      <c r="T165" s="87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T165" s="19" t="s">
        <v>343</v>
      </c>
      <c r="AU165" s="19" t="s">
        <v>85</v>
      </c>
    </row>
    <row r="166" s="13" customFormat="1">
      <c r="A166" s="13"/>
      <c r="B166" s="232"/>
      <c r="C166" s="233"/>
      <c r="D166" s="234" t="s">
        <v>252</v>
      </c>
      <c r="E166" s="235" t="s">
        <v>19</v>
      </c>
      <c r="F166" s="236" t="s">
        <v>260</v>
      </c>
      <c r="G166" s="233"/>
      <c r="H166" s="237">
        <v>3</v>
      </c>
      <c r="I166" s="238"/>
      <c r="J166" s="233"/>
      <c r="K166" s="233"/>
      <c r="L166" s="239"/>
      <c r="M166" s="240"/>
      <c r="N166" s="241"/>
      <c r="O166" s="241"/>
      <c r="P166" s="241"/>
      <c r="Q166" s="241"/>
      <c r="R166" s="241"/>
      <c r="S166" s="241"/>
      <c r="T166" s="242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3" t="s">
        <v>252</v>
      </c>
      <c r="AU166" s="243" t="s">
        <v>85</v>
      </c>
      <c r="AV166" s="13" t="s">
        <v>87</v>
      </c>
      <c r="AW166" s="13" t="s">
        <v>37</v>
      </c>
      <c r="AX166" s="13" t="s">
        <v>77</v>
      </c>
      <c r="AY166" s="243" t="s">
        <v>238</v>
      </c>
    </row>
    <row r="167" s="14" customFormat="1">
      <c r="A167" s="14"/>
      <c r="B167" s="244"/>
      <c r="C167" s="245"/>
      <c r="D167" s="234" t="s">
        <v>252</v>
      </c>
      <c r="E167" s="246" t="s">
        <v>19</v>
      </c>
      <c r="F167" s="247" t="s">
        <v>253</v>
      </c>
      <c r="G167" s="245"/>
      <c r="H167" s="248">
        <v>3</v>
      </c>
      <c r="I167" s="249"/>
      <c r="J167" s="245"/>
      <c r="K167" s="245"/>
      <c r="L167" s="250"/>
      <c r="M167" s="251"/>
      <c r="N167" s="252"/>
      <c r="O167" s="252"/>
      <c r="P167" s="252"/>
      <c r="Q167" s="252"/>
      <c r="R167" s="252"/>
      <c r="S167" s="252"/>
      <c r="T167" s="253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4" t="s">
        <v>252</v>
      </c>
      <c r="AU167" s="254" t="s">
        <v>85</v>
      </c>
      <c r="AV167" s="14" t="s">
        <v>254</v>
      </c>
      <c r="AW167" s="14" t="s">
        <v>37</v>
      </c>
      <c r="AX167" s="14" t="s">
        <v>85</v>
      </c>
      <c r="AY167" s="254" t="s">
        <v>238</v>
      </c>
    </row>
    <row r="168" s="2" customFormat="1" ht="16.5" customHeight="1">
      <c r="A168" s="40"/>
      <c r="B168" s="41"/>
      <c r="C168" s="214" t="s">
        <v>371</v>
      </c>
      <c r="D168" s="214" t="s">
        <v>243</v>
      </c>
      <c r="E168" s="215" t="s">
        <v>1973</v>
      </c>
      <c r="F168" s="216" t="s">
        <v>1974</v>
      </c>
      <c r="G168" s="217" t="s">
        <v>246</v>
      </c>
      <c r="H168" s="218">
        <v>2</v>
      </c>
      <c r="I168" s="219"/>
      <c r="J168" s="220">
        <f>ROUND(I168*H168,2)</f>
        <v>0</v>
      </c>
      <c r="K168" s="216" t="s">
        <v>19</v>
      </c>
      <c r="L168" s="46"/>
      <c r="M168" s="221" t="s">
        <v>19</v>
      </c>
      <c r="N168" s="222" t="s">
        <v>48</v>
      </c>
      <c r="O168" s="86"/>
      <c r="P168" s="223">
        <f>O168*H168</f>
        <v>0</v>
      </c>
      <c r="Q168" s="223">
        <v>0</v>
      </c>
      <c r="R168" s="223">
        <f>Q168*H168</f>
        <v>0</v>
      </c>
      <c r="S168" s="223">
        <v>0</v>
      </c>
      <c r="T168" s="224">
        <f>S168*H168</f>
        <v>0</v>
      </c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R168" s="225" t="s">
        <v>254</v>
      </c>
      <c r="AT168" s="225" t="s">
        <v>243</v>
      </c>
      <c r="AU168" s="225" t="s">
        <v>85</v>
      </c>
      <c r="AY168" s="19" t="s">
        <v>238</v>
      </c>
      <c r="BE168" s="226">
        <f>IF(N168="základní",J168,0)</f>
        <v>0</v>
      </c>
      <c r="BF168" s="226">
        <f>IF(N168="snížená",J168,0)</f>
        <v>0</v>
      </c>
      <c r="BG168" s="226">
        <f>IF(N168="zákl. přenesená",J168,0)</f>
        <v>0</v>
      </c>
      <c r="BH168" s="226">
        <f>IF(N168="sníž. přenesená",J168,0)</f>
        <v>0</v>
      </c>
      <c r="BI168" s="226">
        <f>IF(N168="nulová",J168,0)</f>
        <v>0</v>
      </c>
      <c r="BJ168" s="19" t="s">
        <v>85</v>
      </c>
      <c r="BK168" s="226">
        <f>ROUND(I168*H168,2)</f>
        <v>0</v>
      </c>
      <c r="BL168" s="19" t="s">
        <v>254</v>
      </c>
      <c r="BM168" s="225" t="s">
        <v>1975</v>
      </c>
    </row>
    <row r="169" s="2" customFormat="1">
      <c r="A169" s="40"/>
      <c r="B169" s="41"/>
      <c r="C169" s="42"/>
      <c r="D169" s="234" t="s">
        <v>343</v>
      </c>
      <c r="E169" s="42"/>
      <c r="F169" s="255" t="s">
        <v>1976</v>
      </c>
      <c r="G169" s="42"/>
      <c r="H169" s="42"/>
      <c r="I169" s="229"/>
      <c r="J169" s="42"/>
      <c r="K169" s="42"/>
      <c r="L169" s="46"/>
      <c r="M169" s="230"/>
      <c r="N169" s="231"/>
      <c r="O169" s="86"/>
      <c r="P169" s="86"/>
      <c r="Q169" s="86"/>
      <c r="R169" s="86"/>
      <c r="S169" s="86"/>
      <c r="T169" s="87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T169" s="19" t="s">
        <v>343</v>
      </c>
      <c r="AU169" s="19" t="s">
        <v>85</v>
      </c>
    </row>
    <row r="170" s="13" customFormat="1">
      <c r="A170" s="13"/>
      <c r="B170" s="232"/>
      <c r="C170" s="233"/>
      <c r="D170" s="234" t="s">
        <v>252</v>
      </c>
      <c r="E170" s="235" t="s">
        <v>19</v>
      </c>
      <c r="F170" s="236" t="s">
        <v>87</v>
      </c>
      <c r="G170" s="233"/>
      <c r="H170" s="237">
        <v>2</v>
      </c>
      <c r="I170" s="238"/>
      <c r="J170" s="233"/>
      <c r="K170" s="233"/>
      <c r="L170" s="239"/>
      <c r="M170" s="240"/>
      <c r="N170" s="241"/>
      <c r="O170" s="241"/>
      <c r="P170" s="241"/>
      <c r="Q170" s="241"/>
      <c r="R170" s="241"/>
      <c r="S170" s="241"/>
      <c r="T170" s="242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3" t="s">
        <v>252</v>
      </c>
      <c r="AU170" s="243" t="s">
        <v>85</v>
      </c>
      <c r="AV170" s="13" t="s">
        <v>87</v>
      </c>
      <c r="AW170" s="13" t="s">
        <v>37</v>
      </c>
      <c r="AX170" s="13" t="s">
        <v>77</v>
      </c>
      <c r="AY170" s="243" t="s">
        <v>238</v>
      </c>
    </row>
    <row r="171" s="14" customFormat="1">
      <c r="A171" s="14"/>
      <c r="B171" s="244"/>
      <c r="C171" s="245"/>
      <c r="D171" s="234" t="s">
        <v>252</v>
      </c>
      <c r="E171" s="246" t="s">
        <v>19</v>
      </c>
      <c r="F171" s="247" t="s">
        <v>253</v>
      </c>
      <c r="G171" s="245"/>
      <c r="H171" s="248">
        <v>2</v>
      </c>
      <c r="I171" s="249"/>
      <c r="J171" s="245"/>
      <c r="K171" s="245"/>
      <c r="L171" s="250"/>
      <c r="M171" s="251"/>
      <c r="N171" s="252"/>
      <c r="O171" s="252"/>
      <c r="P171" s="252"/>
      <c r="Q171" s="252"/>
      <c r="R171" s="252"/>
      <c r="S171" s="252"/>
      <c r="T171" s="253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4" t="s">
        <v>252</v>
      </c>
      <c r="AU171" s="254" t="s">
        <v>85</v>
      </c>
      <c r="AV171" s="14" t="s">
        <v>254</v>
      </c>
      <c r="AW171" s="14" t="s">
        <v>37</v>
      </c>
      <c r="AX171" s="14" t="s">
        <v>85</v>
      </c>
      <c r="AY171" s="254" t="s">
        <v>238</v>
      </c>
    </row>
    <row r="172" s="2" customFormat="1" ht="16.5" customHeight="1">
      <c r="A172" s="40"/>
      <c r="B172" s="41"/>
      <c r="C172" s="214" t="s">
        <v>518</v>
      </c>
      <c r="D172" s="214" t="s">
        <v>243</v>
      </c>
      <c r="E172" s="215" t="s">
        <v>1977</v>
      </c>
      <c r="F172" s="216" t="s">
        <v>1978</v>
      </c>
      <c r="G172" s="217" t="s">
        <v>246</v>
      </c>
      <c r="H172" s="218">
        <v>1</v>
      </c>
      <c r="I172" s="219"/>
      <c r="J172" s="220">
        <f>ROUND(I172*H172,2)</f>
        <v>0</v>
      </c>
      <c r="K172" s="216" t="s">
        <v>19</v>
      </c>
      <c r="L172" s="46"/>
      <c r="M172" s="221" t="s">
        <v>19</v>
      </c>
      <c r="N172" s="222" t="s">
        <v>48</v>
      </c>
      <c r="O172" s="86"/>
      <c r="P172" s="223">
        <f>O172*H172</f>
        <v>0</v>
      </c>
      <c r="Q172" s="223">
        <v>0</v>
      </c>
      <c r="R172" s="223">
        <f>Q172*H172</f>
        <v>0</v>
      </c>
      <c r="S172" s="223">
        <v>0</v>
      </c>
      <c r="T172" s="224">
        <f>S172*H172</f>
        <v>0</v>
      </c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R172" s="225" t="s">
        <v>254</v>
      </c>
      <c r="AT172" s="225" t="s">
        <v>243</v>
      </c>
      <c r="AU172" s="225" t="s">
        <v>85</v>
      </c>
      <c r="AY172" s="19" t="s">
        <v>238</v>
      </c>
      <c r="BE172" s="226">
        <f>IF(N172="základní",J172,0)</f>
        <v>0</v>
      </c>
      <c r="BF172" s="226">
        <f>IF(N172="snížená",J172,0)</f>
        <v>0</v>
      </c>
      <c r="BG172" s="226">
        <f>IF(N172="zákl. přenesená",J172,0)</f>
        <v>0</v>
      </c>
      <c r="BH172" s="226">
        <f>IF(N172="sníž. přenesená",J172,0)</f>
        <v>0</v>
      </c>
      <c r="BI172" s="226">
        <f>IF(N172="nulová",J172,0)</f>
        <v>0</v>
      </c>
      <c r="BJ172" s="19" t="s">
        <v>85</v>
      </c>
      <c r="BK172" s="226">
        <f>ROUND(I172*H172,2)</f>
        <v>0</v>
      </c>
      <c r="BL172" s="19" t="s">
        <v>254</v>
      </c>
      <c r="BM172" s="225" t="s">
        <v>1979</v>
      </c>
    </row>
    <row r="173" s="2" customFormat="1">
      <c r="A173" s="40"/>
      <c r="B173" s="41"/>
      <c r="C173" s="42"/>
      <c r="D173" s="234" t="s">
        <v>343</v>
      </c>
      <c r="E173" s="42"/>
      <c r="F173" s="255" t="s">
        <v>1972</v>
      </c>
      <c r="G173" s="42"/>
      <c r="H173" s="42"/>
      <c r="I173" s="229"/>
      <c r="J173" s="42"/>
      <c r="K173" s="42"/>
      <c r="L173" s="46"/>
      <c r="M173" s="230"/>
      <c r="N173" s="231"/>
      <c r="O173" s="86"/>
      <c r="P173" s="86"/>
      <c r="Q173" s="86"/>
      <c r="R173" s="86"/>
      <c r="S173" s="86"/>
      <c r="T173" s="87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T173" s="19" t="s">
        <v>343</v>
      </c>
      <c r="AU173" s="19" t="s">
        <v>85</v>
      </c>
    </row>
    <row r="174" s="13" customFormat="1">
      <c r="A174" s="13"/>
      <c r="B174" s="232"/>
      <c r="C174" s="233"/>
      <c r="D174" s="234" t="s">
        <v>252</v>
      </c>
      <c r="E174" s="235" t="s">
        <v>19</v>
      </c>
      <c r="F174" s="236" t="s">
        <v>85</v>
      </c>
      <c r="G174" s="233"/>
      <c r="H174" s="237">
        <v>1</v>
      </c>
      <c r="I174" s="238"/>
      <c r="J174" s="233"/>
      <c r="K174" s="233"/>
      <c r="L174" s="239"/>
      <c r="M174" s="240"/>
      <c r="N174" s="241"/>
      <c r="O174" s="241"/>
      <c r="P174" s="241"/>
      <c r="Q174" s="241"/>
      <c r="R174" s="241"/>
      <c r="S174" s="241"/>
      <c r="T174" s="242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3" t="s">
        <v>252</v>
      </c>
      <c r="AU174" s="243" t="s">
        <v>85</v>
      </c>
      <c r="AV174" s="13" t="s">
        <v>87</v>
      </c>
      <c r="AW174" s="13" t="s">
        <v>37</v>
      </c>
      <c r="AX174" s="13" t="s">
        <v>77</v>
      </c>
      <c r="AY174" s="243" t="s">
        <v>238</v>
      </c>
    </row>
    <row r="175" s="14" customFormat="1">
      <c r="A175" s="14"/>
      <c r="B175" s="244"/>
      <c r="C175" s="245"/>
      <c r="D175" s="234" t="s">
        <v>252</v>
      </c>
      <c r="E175" s="246" t="s">
        <v>19</v>
      </c>
      <c r="F175" s="247" t="s">
        <v>253</v>
      </c>
      <c r="G175" s="245"/>
      <c r="H175" s="248">
        <v>1</v>
      </c>
      <c r="I175" s="249"/>
      <c r="J175" s="245"/>
      <c r="K175" s="245"/>
      <c r="L175" s="250"/>
      <c r="M175" s="251"/>
      <c r="N175" s="252"/>
      <c r="O175" s="252"/>
      <c r="P175" s="252"/>
      <c r="Q175" s="252"/>
      <c r="R175" s="252"/>
      <c r="S175" s="252"/>
      <c r="T175" s="253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4" t="s">
        <v>252</v>
      </c>
      <c r="AU175" s="254" t="s">
        <v>85</v>
      </c>
      <c r="AV175" s="14" t="s">
        <v>254</v>
      </c>
      <c r="AW175" s="14" t="s">
        <v>37</v>
      </c>
      <c r="AX175" s="14" t="s">
        <v>85</v>
      </c>
      <c r="AY175" s="254" t="s">
        <v>238</v>
      </c>
    </row>
    <row r="176" s="2" customFormat="1" ht="16.5" customHeight="1">
      <c r="A176" s="40"/>
      <c r="B176" s="41"/>
      <c r="C176" s="214" t="s">
        <v>345</v>
      </c>
      <c r="D176" s="214" t="s">
        <v>243</v>
      </c>
      <c r="E176" s="215" t="s">
        <v>1980</v>
      </c>
      <c r="F176" s="216" t="s">
        <v>1981</v>
      </c>
      <c r="G176" s="217" t="s">
        <v>246</v>
      </c>
      <c r="H176" s="218">
        <v>2</v>
      </c>
      <c r="I176" s="219"/>
      <c r="J176" s="220">
        <f>ROUND(I176*H176,2)</f>
        <v>0</v>
      </c>
      <c r="K176" s="216" t="s">
        <v>19</v>
      </c>
      <c r="L176" s="46"/>
      <c r="M176" s="221" t="s">
        <v>19</v>
      </c>
      <c r="N176" s="222" t="s">
        <v>48</v>
      </c>
      <c r="O176" s="86"/>
      <c r="P176" s="223">
        <f>O176*H176</f>
        <v>0</v>
      </c>
      <c r="Q176" s="223">
        <v>0</v>
      </c>
      <c r="R176" s="223">
        <f>Q176*H176</f>
        <v>0</v>
      </c>
      <c r="S176" s="223">
        <v>0</v>
      </c>
      <c r="T176" s="224">
        <f>S176*H176</f>
        <v>0</v>
      </c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R176" s="225" t="s">
        <v>254</v>
      </c>
      <c r="AT176" s="225" t="s">
        <v>243</v>
      </c>
      <c r="AU176" s="225" t="s">
        <v>85</v>
      </c>
      <c r="AY176" s="19" t="s">
        <v>238</v>
      </c>
      <c r="BE176" s="226">
        <f>IF(N176="základní",J176,0)</f>
        <v>0</v>
      </c>
      <c r="BF176" s="226">
        <f>IF(N176="snížená",J176,0)</f>
        <v>0</v>
      </c>
      <c r="BG176" s="226">
        <f>IF(N176="zákl. přenesená",J176,0)</f>
        <v>0</v>
      </c>
      <c r="BH176" s="226">
        <f>IF(N176="sníž. přenesená",J176,0)</f>
        <v>0</v>
      </c>
      <c r="BI176" s="226">
        <f>IF(N176="nulová",J176,0)</f>
        <v>0</v>
      </c>
      <c r="BJ176" s="19" t="s">
        <v>85</v>
      </c>
      <c r="BK176" s="226">
        <f>ROUND(I176*H176,2)</f>
        <v>0</v>
      </c>
      <c r="BL176" s="19" t="s">
        <v>254</v>
      </c>
      <c r="BM176" s="225" t="s">
        <v>1982</v>
      </c>
    </row>
    <row r="177" s="2" customFormat="1">
      <c r="A177" s="40"/>
      <c r="B177" s="41"/>
      <c r="C177" s="42"/>
      <c r="D177" s="234" t="s">
        <v>343</v>
      </c>
      <c r="E177" s="42"/>
      <c r="F177" s="255" t="s">
        <v>1916</v>
      </c>
      <c r="G177" s="42"/>
      <c r="H177" s="42"/>
      <c r="I177" s="229"/>
      <c r="J177" s="42"/>
      <c r="K177" s="42"/>
      <c r="L177" s="46"/>
      <c r="M177" s="230"/>
      <c r="N177" s="231"/>
      <c r="O177" s="86"/>
      <c r="P177" s="86"/>
      <c r="Q177" s="86"/>
      <c r="R177" s="86"/>
      <c r="S177" s="86"/>
      <c r="T177" s="87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T177" s="19" t="s">
        <v>343</v>
      </c>
      <c r="AU177" s="19" t="s">
        <v>85</v>
      </c>
    </row>
    <row r="178" s="13" customFormat="1">
      <c r="A178" s="13"/>
      <c r="B178" s="232"/>
      <c r="C178" s="233"/>
      <c r="D178" s="234" t="s">
        <v>252</v>
      </c>
      <c r="E178" s="235" t="s">
        <v>19</v>
      </c>
      <c r="F178" s="236" t="s">
        <v>87</v>
      </c>
      <c r="G178" s="233"/>
      <c r="H178" s="237">
        <v>2</v>
      </c>
      <c r="I178" s="238"/>
      <c r="J178" s="233"/>
      <c r="K178" s="233"/>
      <c r="L178" s="239"/>
      <c r="M178" s="240"/>
      <c r="N178" s="241"/>
      <c r="O178" s="241"/>
      <c r="P178" s="241"/>
      <c r="Q178" s="241"/>
      <c r="R178" s="241"/>
      <c r="S178" s="241"/>
      <c r="T178" s="242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3" t="s">
        <v>252</v>
      </c>
      <c r="AU178" s="243" t="s">
        <v>85</v>
      </c>
      <c r="AV178" s="13" t="s">
        <v>87</v>
      </c>
      <c r="AW178" s="13" t="s">
        <v>37</v>
      </c>
      <c r="AX178" s="13" t="s">
        <v>77</v>
      </c>
      <c r="AY178" s="243" t="s">
        <v>238</v>
      </c>
    </row>
    <row r="179" s="14" customFormat="1">
      <c r="A179" s="14"/>
      <c r="B179" s="244"/>
      <c r="C179" s="245"/>
      <c r="D179" s="234" t="s">
        <v>252</v>
      </c>
      <c r="E179" s="246" t="s">
        <v>19</v>
      </c>
      <c r="F179" s="247" t="s">
        <v>253</v>
      </c>
      <c r="G179" s="245"/>
      <c r="H179" s="248">
        <v>2</v>
      </c>
      <c r="I179" s="249"/>
      <c r="J179" s="245"/>
      <c r="K179" s="245"/>
      <c r="L179" s="250"/>
      <c r="M179" s="251"/>
      <c r="N179" s="252"/>
      <c r="O179" s="252"/>
      <c r="P179" s="252"/>
      <c r="Q179" s="252"/>
      <c r="R179" s="252"/>
      <c r="S179" s="252"/>
      <c r="T179" s="253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4" t="s">
        <v>252</v>
      </c>
      <c r="AU179" s="254" t="s">
        <v>85</v>
      </c>
      <c r="AV179" s="14" t="s">
        <v>254</v>
      </c>
      <c r="AW179" s="14" t="s">
        <v>37</v>
      </c>
      <c r="AX179" s="14" t="s">
        <v>85</v>
      </c>
      <c r="AY179" s="254" t="s">
        <v>238</v>
      </c>
    </row>
    <row r="180" s="2" customFormat="1" ht="16.5" customHeight="1">
      <c r="A180" s="40"/>
      <c r="B180" s="41"/>
      <c r="C180" s="214" t="s">
        <v>539</v>
      </c>
      <c r="D180" s="214" t="s">
        <v>243</v>
      </c>
      <c r="E180" s="215" t="s">
        <v>1983</v>
      </c>
      <c r="F180" s="216" t="s">
        <v>1984</v>
      </c>
      <c r="G180" s="217" t="s">
        <v>246</v>
      </c>
      <c r="H180" s="218">
        <v>1</v>
      </c>
      <c r="I180" s="219"/>
      <c r="J180" s="220">
        <f>ROUND(I180*H180,2)</f>
        <v>0</v>
      </c>
      <c r="K180" s="216" t="s">
        <v>19</v>
      </c>
      <c r="L180" s="46"/>
      <c r="M180" s="221" t="s">
        <v>19</v>
      </c>
      <c r="N180" s="222" t="s">
        <v>48</v>
      </c>
      <c r="O180" s="86"/>
      <c r="P180" s="223">
        <f>O180*H180</f>
        <v>0</v>
      </c>
      <c r="Q180" s="223">
        <v>0</v>
      </c>
      <c r="R180" s="223">
        <f>Q180*H180</f>
        <v>0</v>
      </c>
      <c r="S180" s="223">
        <v>0</v>
      </c>
      <c r="T180" s="224">
        <f>S180*H180</f>
        <v>0</v>
      </c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R180" s="225" t="s">
        <v>254</v>
      </c>
      <c r="AT180" s="225" t="s">
        <v>243</v>
      </c>
      <c r="AU180" s="225" t="s">
        <v>85</v>
      </c>
      <c r="AY180" s="19" t="s">
        <v>238</v>
      </c>
      <c r="BE180" s="226">
        <f>IF(N180="základní",J180,0)</f>
        <v>0</v>
      </c>
      <c r="BF180" s="226">
        <f>IF(N180="snížená",J180,0)</f>
        <v>0</v>
      </c>
      <c r="BG180" s="226">
        <f>IF(N180="zákl. přenesená",J180,0)</f>
        <v>0</v>
      </c>
      <c r="BH180" s="226">
        <f>IF(N180="sníž. přenesená",J180,0)</f>
        <v>0</v>
      </c>
      <c r="BI180" s="226">
        <f>IF(N180="nulová",J180,0)</f>
        <v>0</v>
      </c>
      <c r="BJ180" s="19" t="s">
        <v>85</v>
      </c>
      <c r="BK180" s="226">
        <f>ROUND(I180*H180,2)</f>
        <v>0</v>
      </c>
      <c r="BL180" s="19" t="s">
        <v>254</v>
      </c>
      <c r="BM180" s="225" t="s">
        <v>1985</v>
      </c>
    </row>
    <row r="181" s="2" customFormat="1">
      <c r="A181" s="40"/>
      <c r="B181" s="41"/>
      <c r="C181" s="42"/>
      <c r="D181" s="234" t="s">
        <v>343</v>
      </c>
      <c r="E181" s="42"/>
      <c r="F181" s="255" t="s">
        <v>1916</v>
      </c>
      <c r="G181" s="42"/>
      <c r="H181" s="42"/>
      <c r="I181" s="229"/>
      <c r="J181" s="42"/>
      <c r="K181" s="42"/>
      <c r="L181" s="46"/>
      <c r="M181" s="230"/>
      <c r="N181" s="231"/>
      <c r="O181" s="86"/>
      <c r="P181" s="86"/>
      <c r="Q181" s="86"/>
      <c r="R181" s="86"/>
      <c r="S181" s="86"/>
      <c r="T181" s="87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T181" s="19" t="s">
        <v>343</v>
      </c>
      <c r="AU181" s="19" t="s">
        <v>85</v>
      </c>
    </row>
    <row r="182" s="13" customFormat="1">
      <c r="A182" s="13"/>
      <c r="B182" s="232"/>
      <c r="C182" s="233"/>
      <c r="D182" s="234" t="s">
        <v>252</v>
      </c>
      <c r="E182" s="235" t="s">
        <v>19</v>
      </c>
      <c r="F182" s="236" t="s">
        <v>85</v>
      </c>
      <c r="G182" s="233"/>
      <c r="H182" s="237">
        <v>1</v>
      </c>
      <c r="I182" s="238"/>
      <c r="J182" s="233"/>
      <c r="K182" s="233"/>
      <c r="L182" s="239"/>
      <c r="M182" s="240"/>
      <c r="N182" s="241"/>
      <c r="O182" s="241"/>
      <c r="P182" s="241"/>
      <c r="Q182" s="241"/>
      <c r="R182" s="241"/>
      <c r="S182" s="241"/>
      <c r="T182" s="242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3" t="s">
        <v>252</v>
      </c>
      <c r="AU182" s="243" t="s">
        <v>85</v>
      </c>
      <c r="AV182" s="13" t="s">
        <v>87</v>
      </c>
      <c r="AW182" s="13" t="s">
        <v>37</v>
      </c>
      <c r="AX182" s="13" t="s">
        <v>77</v>
      </c>
      <c r="AY182" s="243" t="s">
        <v>238</v>
      </c>
    </row>
    <row r="183" s="14" customFormat="1">
      <c r="A183" s="14"/>
      <c r="B183" s="244"/>
      <c r="C183" s="245"/>
      <c r="D183" s="234" t="s">
        <v>252</v>
      </c>
      <c r="E183" s="246" t="s">
        <v>19</v>
      </c>
      <c r="F183" s="247" t="s">
        <v>253</v>
      </c>
      <c r="G183" s="245"/>
      <c r="H183" s="248">
        <v>1</v>
      </c>
      <c r="I183" s="249"/>
      <c r="J183" s="245"/>
      <c r="K183" s="245"/>
      <c r="L183" s="250"/>
      <c r="M183" s="251"/>
      <c r="N183" s="252"/>
      <c r="O183" s="252"/>
      <c r="P183" s="252"/>
      <c r="Q183" s="252"/>
      <c r="R183" s="252"/>
      <c r="S183" s="252"/>
      <c r="T183" s="253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54" t="s">
        <v>252</v>
      </c>
      <c r="AU183" s="254" t="s">
        <v>85</v>
      </c>
      <c r="AV183" s="14" t="s">
        <v>254</v>
      </c>
      <c r="AW183" s="14" t="s">
        <v>37</v>
      </c>
      <c r="AX183" s="14" t="s">
        <v>85</v>
      </c>
      <c r="AY183" s="254" t="s">
        <v>238</v>
      </c>
    </row>
    <row r="184" s="2" customFormat="1" ht="16.5" customHeight="1">
      <c r="A184" s="40"/>
      <c r="B184" s="41"/>
      <c r="C184" s="214" t="s">
        <v>545</v>
      </c>
      <c r="D184" s="214" t="s">
        <v>243</v>
      </c>
      <c r="E184" s="215" t="s">
        <v>1986</v>
      </c>
      <c r="F184" s="216" t="s">
        <v>1987</v>
      </c>
      <c r="G184" s="217" t="s">
        <v>1988</v>
      </c>
      <c r="H184" s="218">
        <v>1</v>
      </c>
      <c r="I184" s="219"/>
      <c r="J184" s="220">
        <f>ROUND(I184*H184,2)</f>
        <v>0</v>
      </c>
      <c r="K184" s="216" t="s">
        <v>19</v>
      </c>
      <c r="L184" s="46"/>
      <c r="M184" s="221" t="s">
        <v>19</v>
      </c>
      <c r="N184" s="222" t="s">
        <v>48</v>
      </c>
      <c r="O184" s="86"/>
      <c r="P184" s="223">
        <f>O184*H184</f>
        <v>0</v>
      </c>
      <c r="Q184" s="223">
        <v>0</v>
      </c>
      <c r="R184" s="223">
        <f>Q184*H184</f>
        <v>0</v>
      </c>
      <c r="S184" s="223">
        <v>0</v>
      </c>
      <c r="T184" s="224">
        <f>S184*H184</f>
        <v>0</v>
      </c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R184" s="225" t="s">
        <v>254</v>
      </c>
      <c r="AT184" s="225" t="s">
        <v>243</v>
      </c>
      <c r="AU184" s="225" t="s">
        <v>85</v>
      </c>
      <c r="AY184" s="19" t="s">
        <v>238</v>
      </c>
      <c r="BE184" s="226">
        <f>IF(N184="základní",J184,0)</f>
        <v>0</v>
      </c>
      <c r="BF184" s="226">
        <f>IF(N184="snížená",J184,0)</f>
        <v>0</v>
      </c>
      <c r="BG184" s="226">
        <f>IF(N184="zákl. přenesená",J184,0)</f>
        <v>0</v>
      </c>
      <c r="BH184" s="226">
        <f>IF(N184="sníž. přenesená",J184,0)</f>
        <v>0</v>
      </c>
      <c r="BI184" s="226">
        <f>IF(N184="nulová",J184,0)</f>
        <v>0</v>
      </c>
      <c r="BJ184" s="19" t="s">
        <v>85</v>
      </c>
      <c r="BK184" s="226">
        <f>ROUND(I184*H184,2)</f>
        <v>0</v>
      </c>
      <c r="BL184" s="19" t="s">
        <v>254</v>
      </c>
      <c r="BM184" s="225" t="s">
        <v>1989</v>
      </c>
    </row>
    <row r="185" s="2" customFormat="1">
      <c r="A185" s="40"/>
      <c r="B185" s="41"/>
      <c r="C185" s="42"/>
      <c r="D185" s="234" t="s">
        <v>343</v>
      </c>
      <c r="E185" s="42"/>
      <c r="F185" s="255" t="s">
        <v>1912</v>
      </c>
      <c r="G185" s="42"/>
      <c r="H185" s="42"/>
      <c r="I185" s="229"/>
      <c r="J185" s="42"/>
      <c r="K185" s="42"/>
      <c r="L185" s="46"/>
      <c r="M185" s="230"/>
      <c r="N185" s="231"/>
      <c r="O185" s="86"/>
      <c r="P185" s="86"/>
      <c r="Q185" s="86"/>
      <c r="R185" s="86"/>
      <c r="S185" s="86"/>
      <c r="T185" s="87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T185" s="19" t="s">
        <v>343</v>
      </c>
      <c r="AU185" s="19" t="s">
        <v>85</v>
      </c>
    </row>
    <row r="186" s="13" customFormat="1">
      <c r="A186" s="13"/>
      <c r="B186" s="232"/>
      <c r="C186" s="233"/>
      <c r="D186" s="234" t="s">
        <v>252</v>
      </c>
      <c r="E186" s="235" t="s">
        <v>19</v>
      </c>
      <c r="F186" s="236" t="s">
        <v>85</v>
      </c>
      <c r="G186" s="233"/>
      <c r="H186" s="237">
        <v>1</v>
      </c>
      <c r="I186" s="238"/>
      <c r="J186" s="233"/>
      <c r="K186" s="233"/>
      <c r="L186" s="239"/>
      <c r="M186" s="240"/>
      <c r="N186" s="241"/>
      <c r="O186" s="241"/>
      <c r="P186" s="241"/>
      <c r="Q186" s="241"/>
      <c r="R186" s="241"/>
      <c r="S186" s="241"/>
      <c r="T186" s="242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3" t="s">
        <v>252</v>
      </c>
      <c r="AU186" s="243" t="s">
        <v>85</v>
      </c>
      <c r="AV186" s="13" t="s">
        <v>87</v>
      </c>
      <c r="AW186" s="13" t="s">
        <v>37</v>
      </c>
      <c r="AX186" s="13" t="s">
        <v>77</v>
      </c>
      <c r="AY186" s="243" t="s">
        <v>238</v>
      </c>
    </row>
    <row r="187" s="14" customFormat="1">
      <c r="A187" s="14"/>
      <c r="B187" s="244"/>
      <c r="C187" s="245"/>
      <c r="D187" s="234" t="s">
        <v>252</v>
      </c>
      <c r="E187" s="246" t="s">
        <v>19</v>
      </c>
      <c r="F187" s="247" t="s">
        <v>253</v>
      </c>
      <c r="G187" s="245"/>
      <c r="H187" s="248">
        <v>1</v>
      </c>
      <c r="I187" s="249"/>
      <c r="J187" s="245"/>
      <c r="K187" s="245"/>
      <c r="L187" s="250"/>
      <c r="M187" s="251"/>
      <c r="N187" s="252"/>
      <c r="O187" s="252"/>
      <c r="P187" s="252"/>
      <c r="Q187" s="252"/>
      <c r="R187" s="252"/>
      <c r="S187" s="252"/>
      <c r="T187" s="253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4" t="s">
        <v>252</v>
      </c>
      <c r="AU187" s="254" t="s">
        <v>85</v>
      </c>
      <c r="AV187" s="14" t="s">
        <v>254</v>
      </c>
      <c r="AW187" s="14" t="s">
        <v>37</v>
      </c>
      <c r="AX187" s="14" t="s">
        <v>85</v>
      </c>
      <c r="AY187" s="254" t="s">
        <v>238</v>
      </c>
    </row>
    <row r="188" s="2" customFormat="1" ht="16.5" customHeight="1">
      <c r="A188" s="40"/>
      <c r="B188" s="41"/>
      <c r="C188" s="214" t="s">
        <v>550</v>
      </c>
      <c r="D188" s="214" t="s">
        <v>243</v>
      </c>
      <c r="E188" s="215" t="s">
        <v>1990</v>
      </c>
      <c r="F188" s="216" t="s">
        <v>1991</v>
      </c>
      <c r="G188" s="217" t="s">
        <v>407</v>
      </c>
      <c r="H188" s="218">
        <v>8</v>
      </c>
      <c r="I188" s="219"/>
      <c r="J188" s="220">
        <f>ROUND(I188*H188,2)</f>
        <v>0</v>
      </c>
      <c r="K188" s="216" t="s">
        <v>19</v>
      </c>
      <c r="L188" s="46"/>
      <c r="M188" s="221" t="s">
        <v>19</v>
      </c>
      <c r="N188" s="222" t="s">
        <v>48</v>
      </c>
      <c r="O188" s="86"/>
      <c r="P188" s="223">
        <f>O188*H188</f>
        <v>0</v>
      </c>
      <c r="Q188" s="223">
        <v>0</v>
      </c>
      <c r="R188" s="223">
        <f>Q188*H188</f>
        <v>0</v>
      </c>
      <c r="S188" s="223">
        <v>0</v>
      </c>
      <c r="T188" s="224">
        <f>S188*H188</f>
        <v>0</v>
      </c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R188" s="225" t="s">
        <v>254</v>
      </c>
      <c r="AT188" s="225" t="s">
        <v>243</v>
      </c>
      <c r="AU188" s="225" t="s">
        <v>85</v>
      </c>
      <c r="AY188" s="19" t="s">
        <v>238</v>
      </c>
      <c r="BE188" s="226">
        <f>IF(N188="základní",J188,0)</f>
        <v>0</v>
      </c>
      <c r="BF188" s="226">
        <f>IF(N188="snížená",J188,0)</f>
        <v>0</v>
      </c>
      <c r="BG188" s="226">
        <f>IF(N188="zákl. přenesená",J188,0)</f>
        <v>0</v>
      </c>
      <c r="BH188" s="226">
        <f>IF(N188="sníž. přenesená",J188,0)</f>
        <v>0</v>
      </c>
      <c r="BI188" s="226">
        <f>IF(N188="nulová",J188,0)</f>
        <v>0</v>
      </c>
      <c r="BJ188" s="19" t="s">
        <v>85</v>
      </c>
      <c r="BK188" s="226">
        <f>ROUND(I188*H188,2)</f>
        <v>0</v>
      </c>
      <c r="BL188" s="19" t="s">
        <v>254</v>
      </c>
      <c r="BM188" s="225" t="s">
        <v>1992</v>
      </c>
    </row>
    <row r="189" s="2" customFormat="1">
      <c r="A189" s="40"/>
      <c r="B189" s="41"/>
      <c r="C189" s="42"/>
      <c r="D189" s="234" t="s">
        <v>343</v>
      </c>
      <c r="E189" s="42"/>
      <c r="F189" s="255" t="s">
        <v>1912</v>
      </c>
      <c r="G189" s="42"/>
      <c r="H189" s="42"/>
      <c r="I189" s="229"/>
      <c r="J189" s="42"/>
      <c r="K189" s="42"/>
      <c r="L189" s="46"/>
      <c r="M189" s="230"/>
      <c r="N189" s="231"/>
      <c r="O189" s="86"/>
      <c r="P189" s="86"/>
      <c r="Q189" s="86"/>
      <c r="R189" s="86"/>
      <c r="S189" s="86"/>
      <c r="T189" s="87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T189" s="19" t="s">
        <v>343</v>
      </c>
      <c r="AU189" s="19" t="s">
        <v>85</v>
      </c>
    </row>
    <row r="190" s="13" customFormat="1">
      <c r="A190" s="13"/>
      <c r="B190" s="232"/>
      <c r="C190" s="233"/>
      <c r="D190" s="234" t="s">
        <v>252</v>
      </c>
      <c r="E190" s="235" t="s">
        <v>19</v>
      </c>
      <c r="F190" s="236" t="s">
        <v>287</v>
      </c>
      <c r="G190" s="233"/>
      <c r="H190" s="237">
        <v>8</v>
      </c>
      <c r="I190" s="238"/>
      <c r="J190" s="233"/>
      <c r="K190" s="233"/>
      <c r="L190" s="239"/>
      <c r="M190" s="240"/>
      <c r="N190" s="241"/>
      <c r="O190" s="241"/>
      <c r="P190" s="241"/>
      <c r="Q190" s="241"/>
      <c r="R190" s="241"/>
      <c r="S190" s="241"/>
      <c r="T190" s="242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3" t="s">
        <v>252</v>
      </c>
      <c r="AU190" s="243" t="s">
        <v>85</v>
      </c>
      <c r="AV190" s="13" t="s">
        <v>87</v>
      </c>
      <c r="AW190" s="13" t="s">
        <v>37</v>
      </c>
      <c r="AX190" s="13" t="s">
        <v>77</v>
      </c>
      <c r="AY190" s="243" t="s">
        <v>238</v>
      </c>
    </row>
    <row r="191" s="14" customFormat="1">
      <c r="A191" s="14"/>
      <c r="B191" s="244"/>
      <c r="C191" s="245"/>
      <c r="D191" s="234" t="s">
        <v>252</v>
      </c>
      <c r="E191" s="246" t="s">
        <v>19</v>
      </c>
      <c r="F191" s="247" t="s">
        <v>253</v>
      </c>
      <c r="G191" s="245"/>
      <c r="H191" s="248">
        <v>8</v>
      </c>
      <c r="I191" s="249"/>
      <c r="J191" s="245"/>
      <c r="K191" s="245"/>
      <c r="L191" s="250"/>
      <c r="M191" s="251"/>
      <c r="N191" s="252"/>
      <c r="O191" s="252"/>
      <c r="P191" s="252"/>
      <c r="Q191" s="252"/>
      <c r="R191" s="252"/>
      <c r="S191" s="252"/>
      <c r="T191" s="253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4" t="s">
        <v>252</v>
      </c>
      <c r="AU191" s="254" t="s">
        <v>85</v>
      </c>
      <c r="AV191" s="14" t="s">
        <v>254</v>
      </c>
      <c r="AW191" s="14" t="s">
        <v>37</v>
      </c>
      <c r="AX191" s="14" t="s">
        <v>85</v>
      </c>
      <c r="AY191" s="254" t="s">
        <v>238</v>
      </c>
    </row>
    <row r="192" s="2" customFormat="1" ht="16.5" customHeight="1">
      <c r="A192" s="40"/>
      <c r="B192" s="41"/>
      <c r="C192" s="214" t="s">
        <v>556</v>
      </c>
      <c r="D192" s="214" t="s">
        <v>243</v>
      </c>
      <c r="E192" s="215" t="s">
        <v>1993</v>
      </c>
      <c r="F192" s="216" t="s">
        <v>1994</v>
      </c>
      <c r="G192" s="217" t="s">
        <v>257</v>
      </c>
      <c r="H192" s="218">
        <v>1</v>
      </c>
      <c r="I192" s="219"/>
      <c r="J192" s="220">
        <f>ROUND(I192*H192,2)</f>
        <v>0</v>
      </c>
      <c r="K192" s="216" t="s">
        <v>19</v>
      </c>
      <c r="L192" s="46"/>
      <c r="M192" s="221" t="s">
        <v>19</v>
      </c>
      <c r="N192" s="222" t="s">
        <v>48</v>
      </c>
      <c r="O192" s="86"/>
      <c r="P192" s="223">
        <f>O192*H192</f>
        <v>0</v>
      </c>
      <c r="Q192" s="223">
        <v>0</v>
      </c>
      <c r="R192" s="223">
        <f>Q192*H192</f>
        <v>0</v>
      </c>
      <c r="S192" s="223">
        <v>0</v>
      </c>
      <c r="T192" s="224">
        <f>S192*H192</f>
        <v>0</v>
      </c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R192" s="225" t="s">
        <v>254</v>
      </c>
      <c r="AT192" s="225" t="s">
        <v>243</v>
      </c>
      <c r="AU192" s="225" t="s">
        <v>85</v>
      </c>
      <c r="AY192" s="19" t="s">
        <v>238</v>
      </c>
      <c r="BE192" s="226">
        <f>IF(N192="základní",J192,0)</f>
        <v>0</v>
      </c>
      <c r="BF192" s="226">
        <f>IF(N192="snížená",J192,0)</f>
        <v>0</v>
      </c>
      <c r="BG192" s="226">
        <f>IF(N192="zákl. přenesená",J192,0)</f>
        <v>0</v>
      </c>
      <c r="BH192" s="226">
        <f>IF(N192="sníž. přenesená",J192,0)</f>
        <v>0</v>
      </c>
      <c r="BI192" s="226">
        <f>IF(N192="nulová",J192,0)</f>
        <v>0</v>
      </c>
      <c r="BJ192" s="19" t="s">
        <v>85</v>
      </c>
      <c r="BK192" s="226">
        <f>ROUND(I192*H192,2)</f>
        <v>0</v>
      </c>
      <c r="BL192" s="19" t="s">
        <v>254</v>
      </c>
      <c r="BM192" s="225" t="s">
        <v>1995</v>
      </c>
    </row>
    <row r="193" s="2" customFormat="1">
      <c r="A193" s="40"/>
      <c r="B193" s="41"/>
      <c r="C193" s="42"/>
      <c r="D193" s="234" t="s">
        <v>343</v>
      </c>
      <c r="E193" s="42"/>
      <c r="F193" s="255" t="s">
        <v>1912</v>
      </c>
      <c r="G193" s="42"/>
      <c r="H193" s="42"/>
      <c r="I193" s="229"/>
      <c r="J193" s="42"/>
      <c r="K193" s="42"/>
      <c r="L193" s="46"/>
      <c r="M193" s="230"/>
      <c r="N193" s="231"/>
      <c r="O193" s="86"/>
      <c r="P193" s="86"/>
      <c r="Q193" s="86"/>
      <c r="R193" s="86"/>
      <c r="S193" s="86"/>
      <c r="T193" s="87"/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T193" s="19" t="s">
        <v>343</v>
      </c>
      <c r="AU193" s="19" t="s">
        <v>85</v>
      </c>
    </row>
    <row r="194" s="13" customFormat="1">
      <c r="A194" s="13"/>
      <c r="B194" s="232"/>
      <c r="C194" s="233"/>
      <c r="D194" s="234" t="s">
        <v>252</v>
      </c>
      <c r="E194" s="235" t="s">
        <v>19</v>
      </c>
      <c r="F194" s="236" t="s">
        <v>85</v>
      </c>
      <c r="G194" s="233"/>
      <c r="H194" s="237">
        <v>1</v>
      </c>
      <c r="I194" s="238"/>
      <c r="J194" s="233"/>
      <c r="K194" s="233"/>
      <c r="L194" s="239"/>
      <c r="M194" s="240"/>
      <c r="N194" s="241"/>
      <c r="O194" s="241"/>
      <c r="P194" s="241"/>
      <c r="Q194" s="241"/>
      <c r="R194" s="241"/>
      <c r="S194" s="241"/>
      <c r="T194" s="242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3" t="s">
        <v>252</v>
      </c>
      <c r="AU194" s="243" t="s">
        <v>85</v>
      </c>
      <c r="AV194" s="13" t="s">
        <v>87</v>
      </c>
      <c r="AW194" s="13" t="s">
        <v>37</v>
      </c>
      <c r="AX194" s="13" t="s">
        <v>77</v>
      </c>
      <c r="AY194" s="243" t="s">
        <v>238</v>
      </c>
    </row>
    <row r="195" s="14" customFormat="1">
      <c r="A195" s="14"/>
      <c r="B195" s="244"/>
      <c r="C195" s="245"/>
      <c r="D195" s="234" t="s">
        <v>252</v>
      </c>
      <c r="E195" s="246" t="s">
        <v>19</v>
      </c>
      <c r="F195" s="247" t="s">
        <v>253</v>
      </c>
      <c r="G195" s="245"/>
      <c r="H195" s="248">
        <v>1</v>
      </c>
      <c r="I195" s="249"/>
      <c r="J195" s="245"/>
      <c r="K195" s="245"/>
      <c r="L195" s="250"/>
      <c r="M195" s="251"/>
      <c r="N195" s="252"/>
      <c r="O195" s="252"/>
      <c r="P195" s="252"/>
      <c r="Q195" s="252"/>
      <c r="R195" s="252"/>
      <c r="S195" s="252"/>
      <c r="T195" s="253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4" t="s">
        <v>252</v>
      </c>
      <c r="AU195" s="254" t="s">
        <v>85</v>
      </c>
      <c r="AV195" s="14" t="s">
        <v>254</v>
      </c>
      <c r="AW195" s="14" t="s">
        <v>37</v>
      </c>
      <c r="AX195" s="14" t="s">
        <v>85</v>
      </c>
      <c r="AY195" s="254" t="s">
        <v>238</v>
      </c>
    </row>
    <row r="196" s="2" customFormat="1" ht="16.5" customHeight="1">
      <c r="A196" s="40"/>
      <c r="B196" s="41"/>
      <c r="C196" s="214" t="s">
        <v>561</v>
      </c>
      <c r="D196" s="214" t="s">
        <v>243</v>
      </c>
      <c r="E196" s="215" t="s">
        <v>1996</v>
      </c>
      <c r="F196" s="216" t="s">
        <v>1997</v>
      </c>
      <c r="G196" s="217" t="s">
        <v>246</v>
      </c>
      <c r="H196" s="218">
        <v>1</v>
      </c>
      <c r="I196" s="219"/>
      <c r="J196" s="220">
        <f>ROUND(I196*H196,2)</f>
        <v>0</v>
      </c>
      <c r="K196" s="216" t="s">
        <v>19</v>
      </c>
      <c r="L196" s="46"/>
      <c r="M196" s="221" t="s">
        <v>19</v>
      </c>
      <c r="N196" s="222" t="s">
        <v>48</v>
      </c>
      <c r="O196" s="86"/>
      <c r="P196" s="223">
        <f>O196*H196</f>
        <v>0</v>
      </c>
      <c r="Q196" s="223">
        <v>0</v>
      </c>
      <c r="R196" s="223">
        <f>Q196*H196</f>
        <v>0</v>
      </c>
      <c r="S196" s="223">
        <v>0</v>
      </c>
      <c r="T196" s="224">
        <f>S196*H196</f>
        <v>0</v>
      </c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R196" s="225" t="s">
        <v>254</v>
      </c>
      <c r="AT196" s="225" t="s">
        <v>243</v>
      </c>
      <c r="AU196" s="225" t="s">
        <v>85</v>
      </c>
      <c r="AY196" s="19" t="s">
        <v>238</v>
      </c>
      <c r="BE196" s="226">
        <f>IF(N196="základní",J196,0)</f>
        <v>0</v>
      </c>
      <c r="BF196" s="226">
        <f>IF(N196="snížená",J196,0)</f>
        <v>0</v>
      </c>
      <c r="BG196" s="226">
        <f>IF(N196="zákl. přenesená",J196,0)</f>
        <v>0</v>
      </c>
      <c r="BH196" s="226">
        <f>IF(N196="sníž. přenesená",J196,0)</f>
        <v>0</v>
      </c>
      <c r="BI196" s="226">
        <f>IF(N196="nulová",J196,0)</f>
        <v>0</v>
      </c>
      <c r="BJ196" s="19" t="s">
        <v>85</v>
      </c>
      <c r="BK196" s="226">
        <f>ROUND(I196*H196,2)</f>
        <v>0</v>
      </c>
      <c r="BL196" s="19" t="s">
        <v>254</v>
      </c>
      <c r="BM196" s="225" t="s">
        <v>1998</v>
      </c>
    </row>
    <row r="197" s="2" customFormat="1">
      <c r="A197" s="40"/>
      <c r="B197" s="41"/>
      <c r="C197" s="42"/>
      <c r="D197" s="234" t="s">
        <v>343</v>
      </c>
      <c r="E197" s="42"/>
      <c r="F197" s="255" t="s">
        <v>1912</v>
      </c>
      <c r="G197" s="42"/>
      <c r="H197" s="42"/>
      <c r="I197" s="229"/>
      <c r="J197" s="42"/>
      <c r="K197" s="42"/>
      <c r="L197" s="46"/>
      <c r="M197" s="287"/>
      <c r="N197" s="288"/>
      <c r="O197" s="284"/>
      <c r="P197" s="284"/>
      <c r="Q197" s="284"/>
      <c r="R197" s="284"/>
      <c r="S197" s="284"/>
      <c r="T197" s="289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T197" s="19" t="s">
        <v>343</v>
      </c>
      <c r="AU197" s="19" t="s">
        <v>85</v>
      </c>
    </row>
    <row r="198" s="2" customFormat="1" ht="6.96" customHeight="1">
      <c r="A198" s="40"/>
      <c r="B198" s="61"/>
      <c r="C198" s="62"/>
      <c r="D198" s="62"/>
      <c r="E198" s="62"/>
      <c r="F198" s="62"/>
      <c r="G198" s="62"/>
      <c r="H198" s="62"/>
      <c r="I198" s="62"/>
      <c r="J198" s="62"/>
      <c r="K198" s="62"/>
      <c r="L198" s="46"/>
      <c r="M198" s="40"/>
      <c r="O198" s="40"/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</row>
  </sheetData>
  <sheetProtection sheet="1" autoFilter="0" formatColumns="0" formatRows="0" objects="1" scenarios="1" spinCount="100000" saltValue="cCWaPnduXWty2UHYeOO+vo4UG3wdv4W3rkyhZjAXSpA5Rn+C3ig21rm4zGUgQyKKnoYItNj8nFPSUGtcPdU9tg==" hashValue="DBtLDf0SGHzS1GHVZ3QCnnakZZix2SOUFQoC3XT29jeoMe6f6fdtpmpcg6sM7U6jYDBa7WMyI5/FJppLYJvYAQ==" algorithmName="SHA-512" password="C8E5"/>
  <autoFilter ref="C85:K19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124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1897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1999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ROUND(J86,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ROUND((SUM(BE86:BE155)),  2)</f>
        <v>0</v>
      </c>
      <c r="G35" s="40"/>
      <c r="H35" s="40"/>
      <c r="I35" s="159">
        <v>0.20999999999999999</v>
      </c>
      <c r="J35" s="158">
        <f>ROUND(((SUM(BE86:BE155))*I35),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ROUND((SUM(BF86:BF155)),  2)</f>
        <v>0</v>
      </c>
      <c r="G36" s="40"/>
      <c r="H36" s="40"/>
      <c r="I36" s="159">
        <v>0.14999999999999999</v>
      </c>
      <c r="J36" s="158">
        <f>ROUND(((SUM(BF86:BF155))*I36),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ROUND((SUM(BG86:BG155)),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ROUND((SUM(BH86:BH155)),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ROUND((SUM(BI86:BI155)),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1897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 03.2 - Laboratorní digestoře v m.č.1.11 a 1.13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J86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2000</v>
      </c>
      <c r="E64" s="179"/>
      <c r="F64" s="179"/>
      <c r="G64" s="179"/>
      <c r="H64" s="179"/>
      <c r="I64" s="179"/>
      <c r="J64" s="180">
        <f>J87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223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Vytvoření laboratoří FŽP- UNICRE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1" customFormat="1" ht="12" customHeight="1">
      <c r="B75" s="23"/>
      <c r="C75" s="34" t="s">
        <v>210</v>
      </c>
      <c r="D75" s="24"/>
      <c r="E75" s="24"/>
      <c r="F75" s="24"/>
      <c r="G75" s="24"/>
      <c r="H75" s="24"/>
      <c r="I75" s="24"/>
      <c r="J75" s="24"/>
      <c r="K75" s="24"/>
      <c r="L75" s="22"/>
    </row>
    <row r="76" s="2" customFormat="1" ht="16.5" customHeight="1">
      <c r="A76" s="40"/>
      <c r="B76" s="41"/>
      <c r="C76" s="42"/>
      <c r="D76" s="42"/>
      <c r="E76" s="171" t="s">
        <v>1897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377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E11</f>
        <v>SO 03.2 - Laboratorní digestoře v m.č.1.11 a 1.13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F14</f>
        <v>Ústí nad Labem</v>
      </c>
      <c r="G80" s="42"/>
      <c r="H80" s="42"/>
      <c r="I80" s="34" t="s">
        <v>23</v>
      </c>
      <c r="J80" s="74" t="str">
        <f>IF(J14="","",J14)</f>
        <v>10. 5. 2023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E17</f>
        <v>UJEP, Pasteurova 3632/15, 400 96 Ústí nad Labem</v>
      </c>
      <c r="G82" s="42"/>
      <c r="H82" s="42"/>
      <c r="I82" s="34" t="s">
        <v>33</v>
      </c>
      <c r="J82" s="38" t="str">
        <f>E23</f>
        <v>Correct BC, s.r.o., El.Krásnohorské 1339/15, UL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40.05" customHeight="1">
      <c r="A83" s="40"/>
      <c r="B83" s="41"/>
      <c r="C83" s="34" t="s">
        <v>31</v>
      </c>
      <c r="D83" s="42"/>
      <c r="E83" s="42"/>
      <c r="F83" s="29" t="str">
        <f>IF(E20="","",E20)</f>
        <v>Vyplň údaj</v>
      </c>
      <c r="G83" s="42"/>
      <c r="H83" s="42"/>
      <c r="I83" s="34" t="s">
        <v>38</v>
      </c>
      <c r="J83" s="38" t="str">
        <f>E26</f>
        <v>Correct BC, s.r.o., El.Krásnohorské 1339/15, UL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224</v>
      </c>
      <c r="D85" s="190" t="s">
        <v>62</v>
      </c>
      <c r="E85" s="190" t="s">
        <v>58</v>
      </c>
      <c r="F85" s="190" t="s">
        <v>59</v>
      </c>
      <c r="G85" s="190" t="s">
        <v>225</v>
      </c>
      <c r="H85" s="190" t="s">
        <v>226</v>
      </c>
      <c r="I85" s="190" t="s">
        <v>227</v>
      </c>
      <c r="J85" s="190" t="s">
        <v>214</v>
      </c>
      <c r="K85" s="191" t="s">
        <v>228</v>
      </c>
      <c r="L85" s="192"/>
      <c r="M85" s="94" t="s">
        <v>19</v>
      </c>
      <c r="N85" s="95" t="s">
        <v>47</v>
      </c>
      <c r="O85" s="95" t="s">
        <v>229</v>
      </c>
      <c r="P85" s="95" t="s">
        <v>230</v>
      </c>
      <c r="Q85" s="95" t="s">
        <v>231</v>
      </c>
      <c r="R85" s="95" t="s">
        <v>232</v>
      </c>
      <c r="S85" s="95" t="s">
        <v>233</v>
      </c>
      <c r="T85" s="96" t="s">
        <v>234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235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</f>
        <v>0</v>
      </c>
      <c r="Q86" s="98"/>
      <c r="R86" s="195">
        <f>R87</f>
        <v>0</v>
      </c>
      <c r="S86" s="98"/>
      <c r="T86" s="196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76</v>
      </c>
      <c r="AU86" s="19" t="s">
        <v>215</v>
      </c>
      <c r="BK86" s="197">
        <f>BK87</f>
        <v>0</v>
      </c>
    </row>
    <row r="87" s="12" customFormat="1" ht="25.92" customHeight="1">
      <c r="A87" s="12"/>
      <c r="B87" s="198"/>
      <c r="C87" s="199"/>
      <c r="D87" s="200" t="s">
        <v>76</v>
      </c>
      <c r="E87" s="201" t="s">
        <v>1900</v>
      </c>
      <c r="F87" s="201" t="s">
        <v>2001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f>SUM(P88:P155)</f>
        <v>0</v>
      </c>
      <c r="Q87" s="206"/>
      <c r="R87" s="207">
        <f>SUM(R88:R155)</f>
        <v>0</v>
      </c>
      <c r="S87" s="206"/>
      <c r="T87" s="208">
        <f>SUM(T88:T155)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87</v>
      </c>
      <c r="AT87" s="210" t="s">
        <v>76</v>
      </c>
      <c r="AU87" s="210" t="s">
        <v>77</v>
      </c>
      <c r="AY87" s="209" t="s">
        <v>238</v>
      </c>
      <c r="BK87" s="211">
        <f>SUM(BK88:BK155)</f>
        <v>0</v>
      </c>
    </row>
    <row r="88" s="2" customFormat="1" ht="16.5" customHeight="1">
      <c r="A88" s="40"/>
      <c r="B88" s="41"/>
      <c r="C88" s="214" t="s">
        <v>85</v>
      </c>
      <c r="D88" s="214" t="s">
        <v>243</v>
      </c>
      <c r="E88" s="215" t="s">
        <v>2002</v>
      </c>
      <c r="F88" s="216" t="s">
        <v>2003</v>
      </c>
      <c r="G88" s="217" t="s">
        <v>246</v>
      </c>
      <c r="H88" s="218">
        <v>1</v>
      </c>
      <c r="I88" s="219"/>
      <c r="J88" s="220">
        <f>ROUND(I88*H88,2)</f>
        <v>0</v>
      </c>
      <c r="K88" s="216" t="s">
        <v>19</v>
      </c>
      <c r="L88" s="46"/>
      <c r="M88" s="221" t="s">
        <v>19</v>
      </c>
      <c r="N88" s="222" t="s">
        <v>48</v>
      </c>
      <c r="O88" s="86"/>
      <c r="P88" s="223">
        <f>O88*H88</f>
        <v>0</v>
      </c>
      <c r="Q88" s="223">
        <v>0</v>
      </c>
      <c r="R88" s="223">
        <f>Q88*H88</f>
        <v>0</v>
      </c>
      <c r="S88" s="223">
        <v>0</v>
      </c>
      <c r="T88" s="224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5" t="s">
        <v>254</v>
      </c>
      <c r="AT88" s="225" t="s">
        <v>243</v>
      </c>
      <c r="AU88" s="225" t="s">
        <v>85</v>
      </c>
      <c r="AY88" s="19" t="s">
        <v>238</v>
      </c>
      <c r="BE88" s="226">
        <f>IF(N88="základní",J88,0)</f>
        <v>0</v>
      </c>
      <c r="BF88" s="226">
        <f>IF(N88="snížená",J88,0)</f>
        <v>0</v>
      </c>
      <c r="BG88" s="226">
        <f>IF(N88="zákl. přenesená",J88,0)</f>
        <v>0</v>
      </c>
      <c r="BH88" s="226">
        <f>IF(N88="sníž. přenesená",J88,0)</f>
        <v>0</v>
      </c>
      <c r="BI88" s="226">
        <f>IF(N88="nulová",J88,0)</f>
        <v>0</v>
      </c>
      <c r="BJ88" s="19" t="s">
        <v>85</v>
      </c>
      <c r="BK88" s="226">
        <f>ROUND(I88*H88,2)</f>
        <v>0</v>
      </c>
      <c r="BL88" s="19" t="s">
        <v>254</v>
      </c>
      <c r="BM88" s="225" t="s">
        <v>2004</v>
      </c>
    </row>
    <row r="89" s="2" customFormat="1">
      <c r="A89" s="40"/>
      <c r="B89" s="41"/>
      <c r="C89" s="42"/>
      <c r="D89" s="234" t="s">
        <v>343</v>
      </c>
      <c r="E89" s="42"/>
      <c r="F89" s="255" t="s">
        <v>2005</v>
      </c>
      <c r="G89" s="42"/>
      <c r="H89" s="42"/>
      <c r="I89" s="229"/>
      <c r="J89" s="42"/>
      <c r="K89" s="42"/>
      <c r="L89" s="46"/>
      <c r="M89" s="230"/>
      <c r="N89" s="231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343</v>
      </c>
      <c r="AU89" s="19" t="s">
        <v>85</v>
      </c>
    </row>
    <row r="90" s="13" customFormat="1">
      <c r="A90" s="13"/>
      <c r="B90" s="232"/>
      <c r="C90" s="233"/>
      <c r="D90" s="234" t="s">
        <v>252</v>
      </c>
      <c r="E90" s="235" t="s">
        <v>19</v>
      </c>
      <c r="F90" s="236" t="s">
        <v>85</v>
      </c>
      <c r="G90" s="233"/>
      <c r="H90" s="237">
        <v>1</v>
      </c>
      <c r="I90" s="238"/>
      <c r="J90" s="233"/>
      <c r="K90" s="233"/>
      <c r="L90" s="239"/>
      <c r="M90" s="240"/>
      <c r="N90" s="241"/>
      <c r="O90" s="241"/>
      <c r="P90" s="241"/>
      <c r="Q90" s="241"/>
      <c r="R90" s="241"/>
      <c r="S90" s="241"/>
      <c r="T90" s="242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43" t="s">
        <v>252</v>
      </c>
      <c r="AU90" s="243" t="s">
        <v>85</v>
      </c>
      <c r="AV90" s="13" t="s">
        <v>87</v>
      </c>
      <c r="AW90" s="13" t="s">
        <v>37</v>
      </c>
      <c r="AX90" s="13" t="s">
        <v>77</v>
      </c>
      <c r="AY90" s="243" t="s">
        <v>238</v>
      </c>
    </row>
    <row r="91" s="14" customFormat="1">
      <c r="A91" s="14"/>
      <c r="B91" s="244"/>
      <c r="C91" s="245"/>
      <c r="D91" s="234" t="s">
        <v>252</v>
      </c>
      <c r="E91" s="246" t="s">
        <v>19</v>
      </c>
      <c r="F91" s="247" t="s">
        <v>253</v>
      </c>
      <c r="G91" s="245"/>
      <c r="H91" s="248">
        <v>1</v>
      </c>
      <c r="I91" s="249"/>
      <c r="J91" s="245"/>
      <c r="K91" s="245"/>
      <c r="L91" s="250"/>
      <c r="M91" s="251"/>
      <c r="N91" s="252"/>
      <c r="O91" s="252"/>
      <c r="P91" s="252"/>
      <c r="Q91" s="252"/>
      <c r="R91" s="252"/>
      <c r="S91" s="252"/>
      <c r="T91" s="253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4" t="s">
        <v>252</v>
      </c>
      <c r="AU91" s="254" t="s">
        <v>85</v>
      </c>
      <c r="AV91" s="14" t="s">
        <v>254</v>
      </c>
      <c r="AW91" s="14" t="s">
        <v>37</v>
      </c>
      <c r="AX91" s="14" t="s">
        <v>85</v>
      </c>
      <c r="AY91" s="254" t="s">
        <v>238</v>
      </c>
    </row>
    <row r="92" s="2" customFormat="1" ht="16.5" customHeight="1">
      <c r="A92" s="40"/>
      <c r="B92" s="41"/>
      <c r="C92" s="214" t="s">
        <v>87</v>
      </c>
      <c r="D92" s="214" t="s">
        <v>243</v>
      </c>
      <c r="E92" s="215" t="s">
        <v>2006</v>
      </c>
      <c r="F92" s="216" t="s">
        <v>2007</v>
      </c>
      <c r="G92" s="217" t="s">
        <v>246</v>
      </c>
      <c r="H92" s="218">
        <v>1</v>
      </c>
      <c r="I92" s="219"/>
      <c r="J92" s="220">
        <f>ROUND(I92*H92,2)</f>
        <v>0</v>
      </c>
      <c r="K92" s="216" t="s">
        <v>19</v>
      </c>
      <c r="L92" s="46"/>
      <c r="M92" s="221" t="s">
        <v>19</v>
      </c>
      <c r="N92" s="222" t="s">
        <v>48</v>
      </c>
      <c r="O92" s="86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5" t="s">
        <v>254</v>
      </c>
      <c r="AT92" s="225" t="s">
        <v>243</v>
      </c>
      <c r="AU92" s="225" t="s">
        <v>85</v>
      </c>
      <c r="AY92" s="19" t="s">
        <v>238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9" t="s">
        <v>85</v>
      </c>
      <c r="BK92" s="226">
        <f>ROUND(I92*H92,2)</f>
        <v>0</v>
      </c>
      <c r="BL92" s="19" t="s">
        <v>254</v>
      </c>
      <c r="BM92" s="225" t="s">
        <v>2008</v>
      </c>
    </row>
    <row r="93" s="2" customFormat="1">
      <c r="A93" s="40"/>
      <c r="B93" s="41"/>
      <c r="C93" s="42"/>
      <c r="D93" s="234" t="s">
        <v>343</v>
      </c>
      <c r="E93" s="42"/>
      <c r="F93" s="255" t="s">
        <v>2009</v>
      </c>
      <c r="G93" s="42"/>
      <c r="H93" s="42"/>
      <c r="I93" s="229"/>
      <c r="J93" s="42"/>
      <c r="K93" s="42"/>
      <c r="L93" s="46"/>
      <c r="M93" s="230"/>
      <c r="N93" s="231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343</v>
      </c>
      <c r="AU93" s="19" t="s">
        <v>85</v>
      </c>
    </row>
    <row r="94" s="13" customFormat="1">
      <c r="A94" s="13"/>
      <c r="B94" s="232"/>
      <c r="C94" s="233"/>
      <c r="D94" s="234" t="s">
        <v>252</v>
      </c>
      <c r="E94" s="235" t="s">
        <v>19</v>
      </c>
      <c r="F94" s="236" t="s">
        <v>85</v>
      </c>
      <c r="G94" s="233"/>
      <c r="H94" s="237">
        <v>1</v>
      </c>
      <c r="I94" s="238"/>
      <c r="J94" s="233"/>
      <c r="K94" s="233"/>
      <c r="L94" s="239"/>
      <c r="M94" s="240"/>
      <c r="N94" s="241"/>
      <c r="O94" s="241"/>
      <c r="P94" s="241"/>
      <c r="Q94" s="241"/>
      <c r="R94" s="241"/>
      <c r="S94" s="241"/>
      <c r="T94" s="242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43" t="s">
        <v>252</v>
      </c>
      <c r="AU94" s="243" t="s">
        <v>85</v>
      </c>
      <c r="AV94" s="13" t="s">
        <v>87</v>
      </c>
      <c r="AW94" s="13" t="s">
        <v>37</v>
      </c>
      <c r="AX94" s="13" t="s">
        <v>77</v>
      </c>
      <c r="AY94" s="243" t="s">
        <v>238</v>
      </c>
    </row>
    <row r="95" s="14" customFormat="1">
      <c r="A95" s="14"/>
      <c r="B95" s="244"/>
      <c r="C95" s="245"/>
      <c r="D95" s="234" t="s">
        <v>252</v>
      </c>
      <c r="E95" s="246" t="s">
        <v>19</v>
      </c>
      <c r="F95" s="247" t="s">
        <v>253</v>
      </c>
      <c r="G95" s="245"/>
      <c r="H95" s="248">
        <v>1</v>
      </c>
      <c r="I95" s="249"/>
      <c r="J95" s="245"/>
      <c r="K95" s="245"/>
      <c r="L95" s="250"/>
      <c r="M95" s="251"/>
      <c r="N95" s="252"/>
      <c r="O95" s="252"/>
      <c r="P95" s="252"/>
      <c r="Q95" s="252"/>
      <c r="R95" s="252"/>
      <c r="S95" s="252"/>
      <c r="T95" s="253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4" t="s">
        <v>252</v>
      </c>
      <c r="AU95" s="254" t="s">
        <v>85</v>
      </c>
      <c r="AV95" s="14" t="s">
        <v>254</v>
      </c>
      <c r="AW95" s="14" t="s">
        <v>37</v>
      </c>
      <c r="AX95" s="14" t="s">
        <v>85</v>
      </c>
      <c r="AY95" s="254" t="s">
        <v>238</v>
      </c>
    </row>
    <row r="96" s="2" customFormat="1" ht="16.5" customHeight="1">
      <c r="A96" s="40"/>
      <c r="B96" s="41"/>
      <c r="C96" s="214" t="s">
        <v>260</v>
      </c>
      <c r="D96" s="214" t="s">
        <v>243</v>
      </c>
      <c r="E96" s="215" t="s">
        <v>2010</v>
      </c>
      <c r="F96" s="216" t="s">
        <v>2011</v>
      </c>
      <c r="G96" s="217" t="s">
        <v>246</v>
      </c>
      <c r="H96" s="218">
        <v>1</v>
      </c>
      <c r="I96" s="219"/>
      <c r="J96" s="220">
        <f>ROUND(I96*H96,2)</f>
        <v>0</v>
      </c>
      <c r="K96" s="216" t="s">
        <v>19</v>
      </c>
      <c r="L96" s="46"/>
      <c r="M96" s="221" t="s">
        <v>19</v>
      </c>
      <c r="N96" s="222" t="s">
        <v>48</v>
      </c>
      <c r="O96" s="86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5" t="s">
        <v>254</v>
      </c>
      <c r="AT96" s="225" t="s">
        <v>243</v>
      </c>
      <c r="AU96" s="225" t="s">
        <v>85</v>
      </c>
      <c r="AY96" s="19" t="s">
        <v>238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9" t="s">
        <v>85</v>
      </c>
      <c r="BK96" s="226">
        <f>ROUND(I96*H96,2)</f>
        <v>0</v>
      </c>
      <c r="BL96" s="19" t="s">
        <v>254</v>
      </c>
      <c r="BM96" s="225" t="s">
        <v>2012</v>
      </c>
    </row>
    <row r="97" s="2" customFormat="1">
      <c r="A97" s="40"/>
      <c r="B97" s="41"/>
      <c r="C97" s="42"/>
      <c r="D97" s="234" t="s">
        <v>343</v>
      </c>
      <c r="E97" s="42"/>
      <c r="F97" s="255" t="s">
        <v>2005</v>
      </c>
      <c r="G97" s="42"/>
      <c r="H97" s="42"/>
      <c r="I97" s="229"/>
      <c r="J97" s="42"/>
      <c r="K97" s="42"/>
      <c r="L97" s="46"/>
      <c r="M97" s="230"/>
      <c r="N97" s="231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343</v>
      </c>
      <c r="AU97" s="19" t="s">
        <v>85</v>
      </c>
    </row>
    <row r="98" s="13" customFormat="1">
      <c r="A98" s="13"/>
      <c r="B98" s="232"/>
      <c r="C98" s="233"/>
      <c r="D98" s="234" t="s">
        <v>252</v>
      </c>
      <c r="E98" s="235" t="s">
        <v>19</v>
      </c>
      <c r="F98" s="236" t="s">
        <v>85</v>
      </c>
      <c r="G98" s="233"/>
      <c r="H98" s="237">
        <v>1</v>
      </c>
      <c r="I98" s="238"/>
      <c r="J98" s="233"/>
      <c r="K98" s="233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252</v>
      </c>
      <c r="AU98" s="243" t="s">
        <v>85</v>
      </c>
      <c r="AV98" s="13" t="s">
        <v>87</v>
      </c>
      <c r="AW98" s="13" t="s">
        <v>37</v>
      </c>
      <c r="AX98" s="13" t="s">
        <v>77</v>
      </c>
      <c r="AY98" s="243" t="s">
        <v>238</v>
      </c>
    </row>
    <row r="99" s="14" customFormat="1">
      <c r="A99" s="14"/>
      <c r="B99" s="244"/>
      <c r="C99" s="245"/>
      <c r="D99" s="234" t="s">
        <v>252</v>
      </c>
      <c r="E99" s="246" t="s">
        <v>19</v>
      </c>
      <c r="F99" s="247" t="s">
        <v>253</v>
      </c>
      <c r="G99" s="245"/>
      <c r="H99" s="248">
        <v>1</v>
      </c>
      <c r="I99" s="249"/>
      <c r="J99" s="245"/>
      <c r="K99" s="245"/>
      <c r="L99" s="250"/>
      <c r="M99" s="251"/>
      <c r="N99" s="252"/>
      <c r="O99" s="252"/>
      <c r="P99" s="252"/>
      <c r="Q99" s="252"/>
      <c r="R99" s="252"/>
      <c r="S99" s="252"/>
      <c r="T99" s="253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252</v>
      </c>
      <c r="AU99" s="254" t="s">
        <v>85</v>
      </c>
      <c r="AV99" s="14" t="s">
        <v>254</v>
      </c>
      <c r="AW99" s="14" t="s">
        <v>37</v>
      </c>
      <c r="AX99" s="14" t="s">
        <v>85</v>
      </c>
      <c r="AY99" s="254" t="s">
        <v>238</v>
      </c>
    </row>
    <row r="100" s="2" customFormat="1" ht="16.5" customHeight="1">
      <c r="A100" s="40"/>
      <c r="B100" s="41"/>
      <c r="C100" s="214" t="s">
        <v>254</v>
      </c>
      <c r="D100" s="214" t="s">
        <v>243</v>
      </c>
      <c r="E100" s="215" t="s">
        <v>2013</v>
      </c>
      <c r="F100" s="216" t="s">
        <v>2014</v>
      </c>
      <c r="G100" s="217" t="s">
        <v>246</v>
      </c>
      <c r="H100" s="218">
        <v>3</v>
      </c>
      <c r="I100" s="219"/>
      <c r="J100" s="220">
        <f>ROUND(I100*H100,2)</f>
        <v>0</v>
      </c>
      <c r="K100" s="216" t="s">
        <v>19</v>
      </c>
      <c r="L100" s="46"/>
      <c r="M100" s="221" t="s">
        <v>19</v>
      </c>
      <c r="N100" s="222" t="s">
        <v>48</v>
      </c>
      <c r="O100" s="86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254</v>
      </c>
      <c r="AT100" s="225" t="s">
        <v>243</v>
      </c>
      <c r="AU100" s="225" t="s">
        <v>85</v>
      </c>
      <c r="AY100" s="19" t="s">
        <v>238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85</v>
      </c>
      <c r="BK100" s="226">
        <f>ROUND(I100*H100,2)</f>
        <v>0</v>
      </c>
      <c r="BL100" s="19" t="s">
        <v>254</v>
      </c>
      <c r="BM100" s="225" t="s">
        <v>2015</v>
      </c>
    </row>
    <row r="101" s="2" customFormat="1">
      <c r="A101" s="40"/>
      <c r="B101" s="41"/>
      <c r="C101" s="42"/>
      <c r="D101" s="234" t="s">
        <v>343</v>
      </c>
      <c r="E101" s="42"/>
      <c r="F101" s="255" t="s">
        <v>2009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343</v>
      </c>
      <c r="AU101" s="19" t="s">
        <v>85</v>
      </c>
    </row>
    <row r="102" s="13" customFormat="1">
      <c r="A102" s="13"/>
      <c r="B102" s="232"/>
      <c r="C102" s="233"/>
      <c r="D102" s="234" t="s">
        <v>252</v>
      </c>
      <c r="E102" s="235" t="s">
        <v>19</v>
      </c>
      <c r="F102" s="236" t="s">
        <v>260</v>
      </c>
      <c r="G102" s="233"/>
      <c r="H102" s="237">
        <v>3</v>
      </c>
      <c r="I102" s="238"/>
      <c r="J102" s="233"/>
      <c r="K102" s="233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252</v>
      </c>
      <c r="AU102" s="243" t="s">
        <v>85</v>
      </c>
      <c r="AV102" s="13" t="s">
        <v>87</v>
      </c>
      <c r="AW102" s="13" t="s">
        <v>37</v>
      </c>
      <c r="AX102" s="13" t="s">
        <v>77</v>
      </c>
      <c r="AY102" s="243" t="s">
        <v>238</v>
      </c>
    </row>
    <row r="103" s="14" customFormat="1">
      <c r="A103" s="14"/>
      <c r="B103" s="244"/>
      <c r="C103" s="245"/>
      <c r="D103" s="234" t="s">
        <v>252</v>
      </c>
      <c r="E103" s="246" t="s">
        <v>19</v>
      </c>
      <c r="F103" s="247" t="s">
        <v>253</v>
      </c>
      <c r="G103" s="245"/>
      <c r="H103" s="248">
        <v>3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252</v>
      </c>
      <c r="AU103" s="254" t="s">
        <v>85</v>
      </c>
      <c r="AV103" s="14" t="s">
        <v>254</v>
      </c>
      <c r="AW103" s="14" t="s">
        <v>37</v>
      </c>
      <c r="AX103" s="14" t="s">
        <v>85</v>
      </c>
      <c r="AY103" s="254" t="s">
        <v>238</v>
      </c>
    </row>
    <row r="104" s="2" customFormat="1" ht="16.5" customHeight="1">
      <c r="A104" s="40"/>
      <c r="B104" s="41"/>
      <c r="C104" s="214" t="s">
        <v>240</v>
      </c>
      <c r="D104" s="214" t="s">
        <v>243</v>
      </c>
      <c r="E104" s="215" t="s">
        <v>2016</v>
      </c>
      <c r="F104" s="216" t="s">
        <v>2017</v>
      </c>
      <c r="G104" s="217" t="s">
        <v>246</v>
      </c>
      <c r="H104" s="218">
        <v>3</v>
      </c>
      <c r="I104" s="219"/>
      <c r="J104" s="220">
        <f>ROUND(I104*H104,2)</f>
        <v>0</v>
      </c>
      <c r="K104" s="216" t="s">
        <v>19</v>
      </c>
      <c r="L104" s="46"/>
      <c r="M104" s="221" t="s">
        <v>19</v>
      </c>
      <c r="N104" s="222" t="s">
        <v>48</v>
      </c>
      <c r="O104" s="86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4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5" t="s">
        <v>254</v>
      </c>
      <c r="AT104" s="225" t="s">
        <v>243</v>
      </c>
      <c r="AU104" s="225" t="s">
        <v>85</v>
      </c>
      <c r="AY104" s="19" t="s">
        <v>238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9" t="s">
        <v>85</v>
      </c>
      <c r="BK104" s="226">
        <f>ROUND(I104*H104,2)</f>
        <v>0</v>
      </c>
      <c r="BL104" s="19" t="s">
        <v>254</v>
      </c>
      <c r="BM104" s="225" t="s">
        <v>2018</v>
      </c>
    </row>
    <row r="105" s="2" customFormat="1">
      <c r="A105" s="40"/>
      <c r="B105" s="41"/>
      <c r="C105" s="42"/>
      <c r="D105" s="234" t="s">
        <v>343</v>
      </c>
      <c r="E105" s="42"/>
      <c r="F105" s="255" t="s">
        <v>2009</v>
      </c>
      <c r="G105" s="42"/>
      <c r="H105" s="42"/>
      <c r="I105" s="229"/>
      <c r="J105" s="42"/>
      <c r="K105" s="42"/>
      <c r="L105" s="46"/>
      <c r="M105" s="230"/>
      <c r="N105" s="231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343</v>
      </c>
      <c r="AU105" s="19" t="s">
        <v>85</v>
      </c>
    </row>
    <row r="106" s="13" customFormat="1">
      <c r="A106" s="13"/>
      <c r="B106" s="232"/>
      <c r="C106" s="233"/>
      <c r="D106" s="234" t="s">
        <v>252</v>
      </c>
      <c r="E106" s="235" t="s">
        <v>19</v>
      </c>
      <c r="F106" s="236" t="s">
        <v>260</v>
      </c>
      <c r="G106" s="233"/>
      <c r="H106" s="237">
        <v>3</v>
      </c>
      <c r="I106" s="238"/>
      <c r="J106" s="233"/>
      <c r="K106" s="233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252</v>
      </c>
      <c r="AU106" s="243" t="s">
        <v>85</v>
      </c>
      <c r="AV106" s="13" t="s">
        <v>87</v>
      </c>
      <c r="AW106" s="13" t="s">
        <v>37</v>
      </c>
      <c r="AX106" s="13" t="s">
        <v>77</v>
      </c>
      <c r="AY106" s="243" t="s">
        <v>238</v>
      </c>
    </row>
    <row r="107" s="14" customFormat="1">
      <c r="A107" s="14"/>
      <c r="B107" s="244"/>
      <c r="C107" s="245"/>
      <c r="D107" s="234" t="s">
        <v>252</v>
      </c>
      <c r="E107" s="246" t="s">
        <v>19</v>
      </c>
      <c r="F107" s="247" t="s">
        <v>253</v>
      </c>
      <c r="G107" s="245"/>
      <c r="H107" s="248">
        <v>3</v>
      </c>
      <c r="I107" s="249"/>
      <c r="J107" s="245"/>
      <c r="K107" s="245"/>
      <c r="L107" s="250"/>
      <c r="M107" s="251"/>
      <c r="N107" s="252"/>
      <c r="O107" s="252"/>
      <c r="P107" s="252"/>
      <c r="Q107" s="252"/>
      <c r="R107" s="252"/>
      <c r="S107" s="252"/>
      <c r="T107" s="253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252</v>
      </c>
      <c r="AU107" s="254" t="s">
        <v>85</v>
      </c>
      <c r="AV107" s="14" t="s">
        <v>254</v>
      </c>
      <c r="AW107" s="14" t="s">
        <v>37</v>
      </c>
      <c r="AX107" s="14" t="s">
        <v>85</v>
      </c>
      <c r="AY107" s="254" t="s">
        <v>238</v>
      </c>
    </row>
    <row r="108" s="2" customFormat="1" ht="16.5" customHeight="1">
      <c r="A108" s="40"/>
      <c r="B108" s="41"/>
      <c r="C108" s="214" t="s">
        <v>276</v>
      </c>
      <c r="D108" s="214" t="s">
        <v>243</v>
      </c>
      <c r="E108" s="215" t="s">
        <v>2019</v>
      </c>
      <c r="F108" s="216" t="s">
        <v>2020</v>
      </c>
      <c r="G108" s="217" t="s">
        <v>246</v>
      </c>
      <c r="H108" s="218">
        <v>1</v>
      </c>
      <c r="I108" s="219"/>
      <c r="J108" s="220">
        <f>ROUND(I108*H108,2)</f>
        <v>0</v>
      </c>
      <c r="K108" s="216" t="s">
        <v>19</v>
      </c>
      <c r="L108" s="46"/>
      <c r="M108" s="221" t="s">
        <v>19</v>
      </c>
      <c r="N108" s="222" t="s">
        <v>48</v>
      </c>
      <c r="O108" s="86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5" t="s">
        <v>254</v>
      </c>
      <c r="AT108" s="225" t="s">
        <v>243</v>
      </c>
      <c r="AU108" s="225" t="s">
        <v>85</v>
      </c>
      <c r="AY108" s="19" t="s">
        <v>238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9" t="s">
        <v>85</v>
      </c>
      <c r="BK108" s="226">
        <f>ROUND(I108*H108,2)</f>
        <v>0</v>
      </c>
      <c r="BL108" s="19" t="s">
        <v>254</v>
      </c>
      <c r="BM108" s="225" t="s">
        <v>2021</v>
      </c>
    </row>
    <row r="109" s="2" customFormat="1">
      <c r="A109" s="40"/>
      <c r="B109" s="41"/>
      <c r="C109" s="42"/>
      <c r="D109" s="234" t="s">
        <v>343</v>
      </c>
      <c r="E109" s="42"/>
      <c r="F109" s="255" t="s">
        <v>2005</v>
      </c>
      <c r="G109" s="42"/>
      <c r="H109" s="42"/>
      <c r="I109" s="229"/>
      <c r="J109" s="42"/>
      <c r="K109" s="42"/>
      <c r="L109" s="46"/>
      <c r="M109" s="230"/>
      <c r="N109" s="231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343</v>
      </c>
      <c r="AU109" s="19" t="s">
        <v>85</v>
      </c>
    </row>
    <row r="110" s="13" customFormat="1">
      <c r="A110" s="13"/>
      <c r="B110" s="232"/>
      <c r="C110" s="233"/>
      <c r="D110" s="234" t="s">
        <v>252</v>
      </c>
      <c r="E110" s="235" t="s">
        <v>19</v>
      </c>
      <c r="F110" s="236" t="s">
        <v>85</v>
      </c>
      <c r="G110" s="233"/>
      <c r="H110" s="237">
        <v>1</v>
      </c>
      <c r="I110" s="238"/>
      <c r="J110" s="233"/>
      <c r="K110" s="233"/>
      <c r="L110" s="239"/>
      <c r="M110" s="240"/>
      <c r="N110" s="241"/>
      <c r="O110" s="241"/>
      <c r="P110" s="241"/>
      <c r="Q110" s="241"/>
      <c r="R110" s="241"/>
      <c r="S110" s="241"/>
      <c r="T110" s="242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3" t="s">
        <v>252</v>
      </c>
      <c r="AU110" s="243" t="s">
        <v>85</v>
      </c>
      <c r="AV110" s="13" t="s">
        <v>87</v>
      </c>
      <c r="AW110" s="13" t="s">
        <v>37</v>
      </c>
      <c r="AX110" s="13" t="s">
        <v>77</v>
      </c>
      <c r="AY110" s="243" t="s">
        <v>238</v>
      </c>
    </row>
    <row r="111" s="14" customFormat="1">
      <c r="A111" s="14"/>
      <c r="B111" s="244"/>
      <c r="C111" s="245"/>
      <c r="D111" s="234" t="s">
        <v>252</v>
      </c>
      <c r="E111" s="246" t="s">
        <v>19</v>
      </c>
      <c r="F111" s="247" t="s">
        <v>253</v>
      </c>
      <c r="G111" s="245"/>
      <c r="H111" s="248">
        <v>1</v>
      </c>
      <c r="I111" s="249"/>
      <c r="J111" s="245"/>
      <c r="K111" s="245"/>
      <c r="L111" s="250"/>
      <c r="M111" s="251"/>
      <c r="N111" s="252"/>
      <c r="O111" s="252"/>
      <c r="P111" s="252"/>
      <c r="Q111" s="252"/>
      <c r="R111" s="252"/>
      <c r="S111" s="252"/>
      <c r="T111" s="253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4" t="s">
        <v>252</v>
      </c>
      <c r="AU111" s="254" t="s">
        <v>85</v>
      </c>
      <c r="AV111" s="14" t="s">
        <v>254</v>
      </c>
      <c r="AW111" s="14" t="s">
        <v>37</v>
      </c>
      <c r="AX111" s="14" t="s">
        <v>85</v>
      </c>
      <c r="AY111" s="254" t="s">
        <v>238</v>
      </c>
    </row>
    <row r="112" s="2" customFormat="1" ht="16.5" customHeight="1">
      <c r="A112" s="40"/>
      <c r="B112" s="41"/>
      <c r="C112" s="214" t="s">
        <v>281</v>
      </c>
      <c r="D112" s="214" t="s">
        <v>243</v>
      </c>
      <c r="E112" s="215" t="s">
        <v>2022</v>
      </c>
      <c r="F112" s="216" t="s">
        <v>2023</v>
      </c>
      <c r="G112" s="217" t="s">
        <v>246</v>
      </c>
      <c r="H112" s="218">
        <v>1</v>
      </c>
      <c r="I112" s="219"/>
      <c r="J112" s="220">
        <f>ROUND(I112*H112,2)</f>
        <v>0</v>
      </c>
      <c r="K112" s="216" t="s">
        <v>19</v>
      </c>
      <c r="L112" s="46"/>
      <c r="M112" s="221" t="s">
        <v>19</v>
      </c>
      <c r="N112" s="222" t="s">
        <v>48</v>
      </c>
      <c r="O112" s="86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4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5" t="s">
        <v>254</v>
      </c>
      <c r="AT112" s="225" t="s">
        <v>243</v>
      </c>
      <c r="AU112" s="225" t="s">
        <v>85</v>
      </c>
      <c r="AY112" s="19" t="s">
        <v>238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9" t="s">
        <v>85</v>
      </c>
      <c r="BK112" s="226">
        <f>ROUND(I112*H112,2)</f>
        <v>0</v>
      </c>
      <c r="BL112" s="19" t="s">
        <v>254</v>
      </c>
      <c r="BM112" s="225" t="s">
        <v>2024</v>
      </c>
    </row>
    <row r="113" s="2" customFormat="1">
      <c r="A113" s="40"/>
      <c r="B113" s="41"/>
      <c r="C113" s="42"/>
      <c r="D113" s="234" t="s">
        <v>343</v>
      </c>
      <c r="E113" s="42"/>
      <c r="F113" s="255" t="s">
        <v>2005</v>
      </c>
      <c r="G113" s="42"/>
      <c r="H113" s="42"/>
      <c r="I113" s="229"/>
      <c r="J113" s="42"/>
      <c r="K113" s="42"/>
      <c r="L113" s="46"/>
      <c r="M113" s="230"/>
      <c r="N113" s="231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343</v>
      </c>
      <c r="AU113" s="19" t="s">
        <v>85</v>
      </c>
    </row>
    <row r="114" s="13" customFormat="1">
      <c r="A114" s="13"/>
      <c r="B114" s="232"/>
      <c r="C114" s="233"/>
      <c r="D114" s="234" t="s">
        <v>252</v>
      </c>
      <c r="E114" s="235" t="s">
        <v>19</v>
      </c>
      <c r="F114" s="236" t="s">
        <v>85</v>
      </c>
      <c r="G114" s="233"/>
      <c r="H114" s="237">
        <v>1</v>
      </c>
      <c r="I114" s="238"/>
      <c r="J114" s="233"/>
      <c r="K114" s="233"/>
      <c r="L114" s="239"/>
      <c r="M114" s="240"/>
      <c r="N114" s="241"/>
      <c r="O114" s="241"/>
      <c r="P114" s="241"/>
      <c r="Q114" s="241"/>
      <c r="R114" s="241"/>
      <c r="S114" s="241"/>
      <c r="T114" s="242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3" t="s">
        <v>252</v>
      </c>
      <c r="AU114" s="243" t="s">
        <v>85</v>
      </c>
      <c r="AV114" s="13" t="s">
        <v>87</v>
      </c>
      <c r="AW114" s="13" t="s">
        <v>37</v>
      </c>
      <c r="AX114" s="13" t="s">
        <v>77</v>
      </c>
      <c r="AY114" s="243" t="s">
        <v>238</v>
      </c>
    </row>
    <row r="115" s="14" customFormat="1">
      <c r="A115" s="14"/>
      <c r="B115" s="244"/>
      <c r="C115" s="245"/>
      <c r="D115" s="234" t="s">
        <v>252</v>
      </c>
      <c r="E115" s="246" t="s">
        <v>19</v>
      </c>
      <c r="F115" s="247" t="s">
        <v>253</v>
      </c>
      <c r="G115" s="245"/>
      <c r="H115" s="248">
        <v>1</v>
      </c>
      <c r="I115" s="249"/>
      <c r="J115" s="245"/>
      <c r="K115" s="245"/>
      <c r="L115" s="250"/>
      <c r="M115" s="251"/>
      <c r="N115" s="252"/>
      <c r="O115" s="252"/>
      <c r="P115" s="252"/>
      <c r="Q115" s="252"/>
      <c r="R115" s="252"/>
      <c r="S115" s="252"/>
      <c r="T115" s="253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252</v>
      </c>
      <c r="AU115" s="254" t="s">
        <v>85</v>
      </c>
      <c r="AV115" s="14" t="s">
        <v>254</v>
      </c>
      <c r="AW115" s="14" t="s">
        <v>37</v>
      </c>
      <c r="AX115" s="14" t="s">
        <v>85</v>
      </c>
      <c r="AY115" s="254" t="s">
        <v>238</v>
      </c>
    </row>
    <row r="116" s="2" customFormat="1" ht="16.5" customHeight="1">
      <c r="A116" s="40"/>
      <c r="B116" s="41"/>
      <c r="C116" s="214" t="s">
        <v>287</v>
      </c>
      <c r="D116" s="214" t="s">
        <v>243</v>
      </c>
      <c r="E116" s="215" t="s">
        <v>2025</v>
      </c>
      <c r="F116" s="216" t="s">
        <v>2026</v>
      </c>
      <c r="G116" s="217" t="s">
        <v>1988</v>
      </c>
      <c r="H116" s="218">
        <v>70</v>
      </c>
      <c r="I116" s="219"/>
      <c r="J116" s="220">
        <f>ROUND(I116*H116,2)</f>
        <v>0</v>
      </c>
      <c r="K116" s="216" t="s">
        <v>19</v>
      </c>
      <c r="L116" s="46"/>
      <c r="M116" s="221" t="s">
        <v>19</v>
      </c>
      <c r="N116" s="222" t="s">
        <v>48</v>
      </c>
      <c r="O116" s="86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254</v>
      </c>
      <c r="AT116" s="225" t="s">
        <v>243</v>
      </c>
      <c r="AU116" s="225" t="s">
        <v>85</v>
      </c>
      <c r="AY116" s="19" t="s">
        <v>238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85</v>
      </c>
      <c r="BK116" s="226">
        <f>ROUND(I116*H116,2)</f>
        <v>0</v>
      </c>
      <c r="BL116" s="19" t="s">
        <v>254</v>
      </c>
      <c r="BM116" s="225" t="s">
        <v>2027</v>
      </c>
    </row>
    <row r="117" s="2" customFormat="1">
      <c r="A117" s="40"/>
      <c r="B117" s="41"/>
      <c r="C117" s="42"/>
      <c r="D117" s="234" t="s">
        <v>343</v>
      </c>
      <c r="E117" s="42"/>
      <c r="F117" s="255" t="s">
        <v>2028</v>
      </c>
      <c r="G117" s="42"/>
      <c r="H117" s="42"/>
      <c r="I117" s="229"/>
      <c r="J117" s="42"/>
      <c r="K117" s="42"/>
      <c r="L117" s="46"/>
      <c r="M117" s="230"/>
      <c r="N117" s="231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343</v>
      </c>
      <c r="AU117" s="19" t="s">
        <v>85</v>
      </c>
    </row>
    <row r="118" s="13" customFormat="1">
      <c r="A118" s="13"/>
      <c r="B118" s="232"/>
      <c r="C118" s="233"/>
      <c r="D118" s="234" t="s">
        <v>252</v>
      </c>
      <c r="E118" s="235" t="s">
        <v>19</v>
      </c>
      <c r="F118" s="236" t="s">
        <v>1185</v>
      </c>
      <c r="G118" s="233"/>
      <c r="H118" s="237">
        <v>70</v>
      </c>
      <c r="I118" s="238"/>
      <c r="J118" s="233"/>
      <c r="K118" s="233"/>
      <c r="L118" s="239"/>
      <c r="M118" s="240"/>
      <c r="N118" s="241"/>
      <c r="O118" s="241"/>
      <c r="P118" s="241"/>
      <c r="Q118" s="241"/>
      <c r="R118" s="241"/>
      <c r="S118" s="241"/>
      <c r="T118" s="242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3" t="s">
        <v>252</v>
      </c>
      <c r="AU118" s="243" t="s">
        <v>85</v>
      </c>
      <c r="AV118" s="13" t="s">
        <v>87</v>
      </c>
      <c r="AW118" s="13" t="s">
        <v>37</v>
      </c>
      <c r="AX118" s="13" t="s">
        <v>77</v>
      </c>
      <c r="AY118" s="243" t="s">
        <v>238</v>
      </c>
    </row>
    <row r="119" s="14" customFormat="1">
      <c r="A119" s="14"/>
      <c r="B119" s="244"/>
      <c r="C119" s="245"/>
      <c r="D119" s="234" t="s">
        <v>252</v>
      </c>
      <c r="E119" s="246" t="s">
        <v>19</v>
      </c>
      <c r="F119" s="247" t="s">
        <v>253</v>
      </c>
      <c r="G119" s="245"/>
      <c r="H119" s="248">
        <v>70</v>
      </c>
      <c r="I119" s="249"/>
      <c r="J119" s="245"/>
      <c r="K119" s="245"/>
      <c r="L119" s="250"/>
      <c r="M119" s="251"/>
      <c r="N119" s="252"/>
      <c r="O119" s="252"/>
      <c r="P119" s="252"/>
      <c r="Q119" s="252"/>
      <c r="R119" s="252"/>
      <c r="S119" s="252"/>
      <c r="T119" s="253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4" t="s">
        <v>252</v>
      </c>
      <c r="AU119" s="254" t="s">
        <v>85</v>
      </c>
      <c r="AV119" s="14" t="s">
        <v>254</v>
      </c>
      <c r="AW119" s="14" t="s">
        <v>37</v>
      </c>
      <c r="AX119" s="14" t="s">
        <v>85</v>
      </c>
      <c r="AY119" s="254" t="s">
        <v>238</v>
      </c>
    </row>
    <row r="120" s="2" customFormat="1" ht="16.5" customHeight="1">
      <c r="A120" s="40"/>
      <c r="B120" s="41"/>
      <c r="C120" s="214" t="s">
        <v>293</v>
      </c>
      <c r="D120" s="214" t="s">
        <v>243</v>
      </c>
      <c r="E120" s="215" t="s">
        <v>2029</v>
      </c>
      <c r="F120" s="216" t="s">
        <v>2030</v>
      </c>
      <c r="G120" s="217" t="s">
        <v>407</v>
      </c>
      <c r="H120" s="218">
        <v>23</v>
      </c>
      <c r="I120" s="219"/>
      <c r="J120" s="220">
        <f>ROUND(I120*H120,2)</f>
        <v>0</v>
      </c>
      <c r="K120" s="216" t="s">
        <v>19</v>
      </c>
      <c r="L120" s="46"/>
      <c r="M120" s="221" t="s">
        <v>19</v>
      </c>
      <c r="N120" s="222" t="s">
        <v>48</v>
      </c>
      <c r="O120" s="86"/>
      <c r="P120" s="223">
        <f>O120*H120</f>
        <v>0</v>
      </c>
      <c r="Q120" s="223">
        <v>0</v>
      </c>
      <c r="R120" s="223">
        <f>Q120*H120</f>
        <v>0</v>
      </c>
      <c r="S120" s="223">
        <v>0</v>
      </c>
      <c r="T120" s="224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25" t="s">
        <v>254</v>
      </c>
      <c r="AT120" s="225" t="s">
        <v>243</v>
      </c>
      <c r="AU120" s="225" t="s">
        <v>85</v>
      </c>
      <c r="AY120" s="19" t="s">
        <v>238</v>
      </c>
      <c r="BE120" s="226">
        <f>IF(N120="základní",J120,0)</f>
        <v>0</v>
      </c>
      <c r="BF120" s="226">
        <f>IF(N120="snížená",J120,0)</f>
        <v>0</v>
      </c>
      <c r="BG120" s="226">
        <f>IF(N120="zákl. přenesená",J120,0)</f>
        <v>0</v>
      </c>
      <c r="BH120" s="226">
        <f>IF(N120="sníž. přenesená",J120,0)</f>
        <v>0</v>
      </c>
      <c r="BI120" s="226">
        <f>IF(N120="nulová",J120,0)</f>
        <v>0</v>
      </c>
      <c r="BJ120" s="19" t="s">
        <v>85</v>
      </c>
      <c r="BK120" s="226">
        <f>ROUND(I120*H120,2)</f>
        <v>0</v>
      </c>
      <c r="BL120" s="19" t="s">
        <v>254</v>
      </c>
      <c r="BM120" s="225" t="s">
        <v>2031</v>
      </c>
    </row>
    <row r="121" s="2" customFormat="1">
      <c r="A121" s="40"/>
      <c r="B121" s="41"/>
      <c r="C121" s="42"/>
      <c r="D121" s="234" t="s">
        <v>343</v>
      </c>
      <c r="E121" s="42"/>
      <c r="F121" s="255" t="s">
        <v>2028</v>
      </c>
      <c r="G121" s="42"/>
      <c r="H121" s="42"/>
      <c r="I121" s="229"/>
      <c r="J121" s="42"/>
      <c r="K121" s="42"/>
      <c r="L121" s="46"/>
      <c r="M121" s="230"/>
      <c r="N121" s="231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343</v>
      </c>
      <c r="AU121" s="19" t="s">
        <v>85</v>
      </c>
    </row>
    <row r="122" s="13" customFormat="1">
      <c r="A122" s="13"/>
      <c r="B122" s="232"/>
      <c r="C122" s="233"/>
      <c r="D122" s="234" t="s">
        <v>252</v>
      </c>
      <c r="E122" s="235" t="s">
        <v>19</v>
      </c>
      <c r="F122" s="236" t="s">
        <v>371</v>
      </c>
      <c r="G122" s="233"/>
      <c r="H122" s="237">
        <v>23</v>
      </c>
      <c r="I122" s="238"/>
      <c r="J122" s="233"/>
      <c r="K122" s="233"/>
      <c r="L122" s="239"/>
      <c r="M122" s="240"/>
      <c r="N122" s="241"/>
      <c r="O122" s="241"/>
      <c r="P122" s="241"/>
      <c r="Q122" s="241"/>
      <c r="R122" s="241"/>
      <c r="S122" s="241"/>
      <c r="T122" s="242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3" t="s">
        <v>252</v>
      </c>
      <c r="AU122" s="243" t="s">
        <v>85</v>
      </c>
      <c r="AV122" s="13" t="s">
        <v>87</v>
      </c>
      <c r="AW122" s="13" t="s">
        <v>37</v>
      </c>
      <c r="AX122" s="13" t="s">
        <v>77</v>
      </c>
      <c r="AY122" s="243" t="s">
        <v>238</v>
      </c>
    </row>
    <row r="123" s="14" customFormat="1">
      <c r="A123" s="14"/>
      <c r="B123" s="244"/>
      <c r="C123" s="245"/>
      <c r="D123" s="234" t="s">
        <v>252</v>
      </c>
      <c r="E123" s="246" t="s">
        <v>19</v>
      </c>
      <c r="F123" s="247" t="s">
        <v>253</v>
      </c>
      <c r="G123" s="245"/>
      <c r="H123" s="248">
        <v>23</v>
      </c>
      <c r="I123" s="249"/>
      <c r="J123" s="245"/>
      <c r="K123" s="245"/>
      <c r="L123" s="250"/>
      <c r="M123" s="251"/>
      <c r="N123" s="252"/>
      <c r="O123" s="252"/>
      <c r="P123" s="252"/>
      <c r="Q123" s="252"/>
      <c r="R123" s="252"/>
      <c r="S123" s="252"/>
      <c r="T123" s="253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4" t="s">
        <v>252</v>
      </c>
      <c r="AU123" s="254" t="s">
        <v>85</v>
      </c>
      <c r="AV123" s="14" t="s">
        <v>254</v>
      </c>
      <c r="AW123" s="14" t="s">
        <v>37</v>
      </c>
      <c r="AX123" s="14" t="s">
        <v>85</v>
      </c>
      <c r="AY123" s="254" t="s">
        <v>238</v>
      </c>
    </row>
    <row r="124" s="2" customFormat="1" ht="16.5" customHeight="1">
      <c r="A124" s="40"/>
      <c r="B124" s="41"/>
      <c r="C124" s="214" t="s">
        <v>298</v>
      </c>
      <c r="D124" s="214" t="s">
        <v>243</v>
      </c>
      <c r="E124" s="215" t="s">
        <v>2032</v>
      </c>
      <c r="F124" s="216" t="s">
        <v>2033</v>
      </c>
      <c r="G124" s="217" t="s">
        <v>407</v>
      </c>
      <c r="H124" s="218">
        <v>12</v>
      </c>
      <c r="I124" s="219"/>
      <c r="J124" s="220">
        <f>ROUND(I124*H124,2)</f>
        <v>0</v>
      </c>
      <c r="K124" s="216" t="s">
        <v>19</v>
      </c>
      <c r="L124" s="46"/>
      <c r="M124" s="221" t="s">
        <v>19</v>
      </c>
      <c r="N124" s="222" t="s">
        <v>48</v>
      </c>
      <c r="O124" s="86"/>
      <c r="P124" s="223">
        <f>O124*H124</f>
        <v>0</v>
      </c>
      <c r="Q124" s="223">
        <v>0</v>
      </c>
      <c r="R124" s="223">
        <f>Q124*H124</f>
        <v>0</v>
      </c>
      <c r="S124" s="223">
        <v>0</v>
      </c>
      <c r="T124" s="224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5" t="s">
        <v>254</v>
      </c>
      <c r="AT124" s="225" t="s">
        <v>243</v>
      </c>
      <c r="AU124" s="225" t="s">
        <v>85</v>
      </c>
      <c r="AY124" s="19" t="s">
        <v>238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9" t="s">
        <v>85</v>
      </c>
      <c r="BK124" s="226">
        <f>ROUND(I124*H124,2)</f>
        <v>0</v>
      </c>
      <c r="BL124" s="19" t="s">
        <v>254</v>
      </c>
      <c r="BM124" s="225" t="s">
        <v>2034</v>
      </c>
    </row>
    <row r="125" s="2" customFormat="1">
      <c r="A125" s="40"/>
      <c r="B125" s="41"/>
      <c r="C125" s="42"/>
      <c r="D125" s="234" t="s">
        <v>343</v>
      </c>
      <c r="E125" s="42"/>
      <c r="F125" s="255" t="s">
        <v>2028</v>
      </c>
      <c r="G125" s="42"/>
      <c r="H125" s="42"/>
      <c r="I125" s="229"/>
      <c r="J125" s="42"/>
      <c r="K125" s="42"/>
      <c r="L125" s="46"/>
      <c r="M125" s="230"/>
      <c r="N125" s="231"/>
      <c r="O125" s="86"/>
      <c r="P125" s="86"/>
      <c r="Q125" s="86"/>
      <c r="R125" s="86"/>
      <c r="S125" s="86"/>
      <c r="T125" s="87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19" t="s">
        <v>343</v>
      </c>
      <c r="AU125" s="19" t="s">
        <v>85</v>
      </c>
    </row>
    <row r="126" s="13" customFormat="1">
      <c r="A126" s="13"/>
      <c r="B126" s="232"/>
      <c r="C126" s="233"/>
      <c r="D126" s="234" t="s">
        <v>252</v>
      </c>
      <c r="E126" s="235" t="s">
        <v>19</v>
      </c>
      <c r="F126" s="236" t="s">
        <v>308</v>
      </c>
      <c r="G126" s="233"/>
      <c r="H126" s="237">
        <v>12</v>
      </c>
      <c r="I126" s="238"/>
      <c r="J126" s="233"/>
      <c r="K126" s="233"/>
      <c r="L126" s="239"/>
      <c r="M126" s="240"/>
      <c r="N126" s="241"/>
      <c r="O126" s="241"/>
      <c r="P126" s="241"/>
      <c r="Q126" s="241"/>
      <c r="R126" s="241"/>
      <c r="S126" s="241"/>
      <c r="T126" s="242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3" t="s">
        <v>252</v>
      </c>
      <c r="AU126" s="243" t="s">
        <v>85</v>
      </c>
      <c r="AV126" s="13" t="s">
        <v>87</v>
      </c>
      <c r="AW126" s="13" t="s">
        <v>37</v>
      </c>
      <c r="AX126" s="13" t="s">
        <v>77</v>
      </c>
      <c r="AY126" s="243" t="s">
        <v>238</v>
      </c>
    </row>
    <row r="127" s="14" customFormat="1">
      <c r="A127" s="14"/>
      <c r="B127" s="244"/>
      <c r="C127" s="245"/>
      <c r="D127" s="234" t="s">
        <v>252</v>
      </c>
      <c r="E127" s="246" t="s">
        <v>19</v>
      </c>
      <c r="F127" s="247" t="s">
        <v>253</v>
      </c>
      <c r="G127" s="245"/>
      <c r="H127" s="248">
        <v>12</v>
      </c>
      <c r="I127" s="249"/>
      <c r="J127" s="245"/>
      <c r="K127" s="245"/>
      <c r="L127" s="250"/>
      <c r="M127" s="251"/>
      <c r="N127" s="252"/>
      <c r="O127" s="252"/>
      <c r="P127" s="252"/>
      <c r="Q127" s="252"/>
      <c r="R127" s="252"/>
      <c r="S127" s="252"/>
      <c r="T127" s="253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4" t="s">
        <v>252</v>
      </c>
      <c r="AU127" s="254" t="s">
        <v>85</v>
      </c>
      <c r="AV127" s="14" t="s">
        <v>254</v>
      </c>
      <c r="AW127" s="14" t="s">
        <v>37</v>
      </c>
      <c r="AX127" s="14" t="s">
        <v>85</v>
      </c>
      <c r="AY127" s="254" t="s">
        <v>238</v>
      </c>
    </row>
    <row r="128" s="2" customFormat="1" ht="16.5" customHeight="1">
      <c r="A128" s="40"/>
      <c r="B128" s="41"/>
      <c r="C128" s="214" t="s">
        <v>303</v>
      </c>
      <c r="D128" s="214" t="s">
        <v>243</v>
      </c>
      <c r="E128" s="215" t="s">
        <v>2035</v>
      </c>
      <c r="F128" s="216" t="s">
        <v>2036</v>
      </c>
      <c r="G128" s="217" t="s">
        <v>246</v>
      </c>
      <c r="H128" s="218">
        <v>1</v>
      </c>
      <c r="I128" s="219"/>
      <c r="J128" s="220">
        <f>ROUND(I128*H128,2)</f>
        <v>0</v>
      </c>
      <c r="K128" s="216" t="s">
        <v>19</v>
      </c>
      <c r="L128" s="46"/>
      <c r="M128" s="221" t="s">
        <v>19</v>
      </c>
      <c r="N128" s="222" t="s">
        <v>48</v>
      </c>
      <c r="O128" s="86"/>
      <c r="P128" s="223">
        <f>O128*H128</f>
        <v>0</v>
      </c>
      <c r="Q128" s="223">
        <v>0</v>
      </c>
      <c r="R128" s="223">
        <f>Q128*H128</f>
        <v>0</v>
      </c>
      <c r="S128" s="223">
        <v>0</v>
      </c>
      <c r="T128" s="224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5" t="s">
        <v>254</v>
      </c>
      <c r="AT128" s="225" t="s">
        <v>243</v>
      </c>
      <c r="AU128" s="225" t="s">
        <v>85</v>
      </c>
      <c r="AY128" s="19" t="s">
        <v>238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9" t="s">
        <v>85</v>
      </c>
      <c r="BK128" s="226">
        <f>ROUND(I128*H128,2)</f>
        <v>0</v>
      </c>
      <c r="BL128" s="19" t="s">
        <v>254</v>
      </c>
      <c r="BM128" s="225" t="s">
        <v>2037</v>
      </c>
    </row>
    <row r="129" s="2" customFormat="1">
      <c r="A129" s="40"/>
      <c r="B129" s="41"/>
      <c r="C129" s="42"/>
      <c r="D129" s="234" t="s">
        <v>343</v>
      </c>
      <c r="E129" s="42"/>
      <c r="F129" s="255" t="s">
        <v>2005</v>
      </c>
      <c r="G129" s="42"/>
      <c r="H129" s="42"/>
      <c r="I129" s="229"/>
      <c r="J129" s="42"/>
      <c r="K129" s="42"/>
      <c r="L129" s="46"/>
      <c r="M129" s="230"/>
      <c r="N129" s="231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343</v>
      </c>
      <c r="AU129" s="19" t="s">
        <v>85</v>
      </c>
    </row>
    <row r="130" s="13" customFormat="1">
      <c r="A130" s="13"/>
      <c r="B130" s="232"/>
      <c r="C130" s="233"/>
      <c r="D130" s="234" t="s">
        <v>252</v>
      </c>
      <c r="E130" s="235" t="s">
        <v>19</v>
      </c>
      <c r="F130" s="236" t="s">
        <v>85</v>
      </c>
      <c r="G130" s="233"/>
      <c r="H130" s="237">
        <v>1</v>
      </c>
      <c r="I130" s="238"/>
      <c r="J130" s="233"/>
      <c r="K130" s="233"/>
      <c r="L130" s="239"/>
      <c r="M130" s="240"/>
      <c r="N130" s="241"/>
      <c r="O130" s="241"/>
      <c r="P130" s="241"/>
      <c r="Q130" s="241"/>
      <c r="R130" s="241"/>
      <c r="S130" s="241"/>
      <c r="T130" s="242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3" t="s">
        <v>252</v>
      </c>
      <c r="AU130" s="243" t="s">
        <v>85</v>
      </c>
      <c r="AV130" s="13" t="s">
        <v>87</v>
      </c>
      <c r="AW130" s="13" t="s">
        <v>37</v>
      </c>
      <c r="AX130" s="13" t="s">
        <v>77</v>
      </c>
      <c r="AY130" s="243" t="s">
        <v>238</v>
      </c>
    </row>
    <row r="131" s="14" customFormat="1">
      <c r="A131" s="14"/>
      <c r="B131" s="244"/>
      <c r="C131" s="245"/>
      <c r="D131" s="234" t="s">
        <v>252</v>
      </c>
      <c r="E131" s="246" t="s">
        <v>19</v>
      </c>
      <c r="F131" s="247" t="s">
        <v>253</v>
      </c>
      <c r="G131" s="245"/>
      <c r="H131" s="248">
        <v>1</v>
      </c>
      <c r="I131" s="249"/>
      <c r="J131" s="245"/>
      <c r="K131" s="245"/>
      <c r="L131" s="250"/>
      <c r="M131" s="251"/>
      <c r="N131" s="252"/>
      <c r="O131" s="252"/>
      <c r="P131" s="252"/>
      <c r="Q131" s="252"/>
      <c r="R131" s="252"/>
      <c r="S131" s="252"/>
      <c r="T131" s="253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4" t="s">
        <v>252</v>
      </c>
      <c r="AU131" s="254" t="s">
        <v>85</v>
      </c>
      <c r="AV131" s="14" t="s">
        <v>254</v>
      </c>
      <c r="AW131" s="14" t="s">
        <v>37</v>
      </c>
      <c r="AX131" s="14" t="s">
        <v>85</v>
      </c>
      <c r="AY131" s="254" t="s">
        <v>238</v>
      </c>
    </row>
    <row r="132" s="2" customFormat="1" ht="16.5" customHeight="1">
      <c r="A132" s="40"/>
      <c r="B132" s="41"/>
      <c r="C132" s="214" t="s">
        <v>308</v>
      </c>
      <c r="D132" s="214" t="s">
        <v>243</v>
      </c>
      <c r="E132" s="215" t="s">
        <v>2038</v>
      </c>
      <c r="F132" s="216" t="s">
        <v>2039</v>
      </c>
      <c r="G132" s="217" t="s">
        <v>246</v>
      </c>
      <c r="H132" s="218">
        <v>1</v>
      </c>
      <c r="I132" s="219"/>
      <c r="J132" s="220">
        <f>ROUND(I132*H132,2)</f>
        <v>0</v>
      </c>
      <c r="K132" s="216" t="s">
        <v>19</v>
      </c>
      <c r="L132" s="46"/>
      <c r="M132" s="221" t="s">
        <v>19</v>
      </c>
      <c r="N132" s="222" t="s">
        <v>48</v>
      </c>
      <c r="O132" s="86"/>
      <c r="P132" s="223">
        <f>O132*H132</f>
        <v>0</v>
      </c>
      <c r="Q132" s="223">
        <v>0</v>
      </c>
      <c r="R132" s="223">
        <f>Q132*H132</f>
        <v>0</v>
      </c>
      <c r="S132" s="223">
        <v>0</v>
      </c>
      <c r="T132" s="224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25" t="s">
        <v>254</v>
      </c>
      <c r="AT132" s="225" t="s">
        <v>243</v>
      </c>
      <c r="AU132" s="225" t="s">
        <v>85</v>
      </c>
      <c r="AY132" s="19" t="s">
        <v>238</v>
      </c>
      <c r="BE132" s="226">
        <f>IF(N132="základní",J132,0)</f>
        <v>0</v>
      </c>
      <c r="BF132" s="226">
        <f>IF(N132="snížená",J132,0)</f>
        <v>0</v>
      </c>
      <c r="BG132" s="226">
        <f>IF(N132="zákl. přenesená",J132,0)</f>
        <v>0</v>
      </c>
      <c r="BH132" s="226">
        <f>IF(N132="sníž. přenesená",J132,0)</f>
        <v>0</v>
      </c>
      <c r="BI132" s="226">
        <f>IF(N132="nulová",J132,0)</f>
        <v>0</v>
      </c>
      <c r="BJ132" s="19" t="s">
        <v>85</v>
      </c>
      <c r="BK132" s="226">
        <f>ROUND(I132*H132,2)</f>
        <v>0</v>
      </c>
      <c r="BL132" s="19" t="s">
        <v>254</v>
      </c>
      <c r="BM132" s="225" t="s">
        <v>2040</v>
      </c>
    </row>
    <row r="133" s="2" customFormat="1">
      <c r="A133" s="40"/>
      <c r="B133" s="41"/>
      <c r="C133" s="42"/>
      <c r="D133" s="234" t="s">
        <v>343</v>
      </c>
      <c r="E133" s="42"/>
      <c r="F133" s="255" t="s">
        <v>2041</v>
      </c>
      <c r="G133" s="42"/>
      <c r="H133" s="42"/>
      <c r="I133" s="229"/>
      <c r="J133" s="42"/>
      <c r="K133" s="42"/>
      <c r="L133" s="46"/>
      <c r="M133" s="230"/>
      <c r="N133" s="231"/>
      <c r="O133" s="86"/>
      <c r="P133" s="86"/>
      <c r="Q133" s="86"/>
      <c r="R133" s="86"/>
      <c r="S133" s="86"/>
      <c r="T133" s="87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T133" s="19" t="s">
        <v>343</v>
      </c>
      <c r="AU133" s="19" t="s">
        <v>85</v>
      </c>
    </row>
    <row r="134" s="13" customFormat="1">
      <c r="A134" s="13"/>
      <c r="B134" s="232"/>
      <c r="C134" s="233"/>
      <c r="D134" s="234" t="s">
        <v>252</v>
      </c>
      <c r="E134" s="235" t="s">
        <v>19</v>
      </c>
      <c r="F134" s="236" t="s">
        <v>85</v>
      </c>
      <c r="G134" s="233"/>
      <c r="H134" s="237">
        <v>1</v>
      </c>
      <c r="I134" s="238"/>
      <c r="J134" s="233"/>
      <c r="K134" s="233"/>
      <c r="L134" s="239"/>
      <c r="M134" s="240"/>
      <c r="N134" s="241"/>
      <c r="O134" s="241"/>
      <c r="P134" s="241"/>
      <c r="Q134" s="241"/>
      <c r="R134" s="241"/>
      <c r="S134" s="241"/>
      <c r="T134" s="242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3" t="s">
        <v>252</v>
      </c>
      <c r="AU134" s="243" t="s">
        <v>85</v>
      </c>
      <c r="AV134" s="13" t="s">
        <v>87</v>
      </c>
      <c r="AW134" s="13" t="s">
        <v>37</v>
      </c>
      <c r="AX134" s="13" t="s">
        <v>77</v>
      </c>
      <c r="AY134" s="243" t="s">
        <v>238</v>
      </c>
    </row>
    <row r="135" s="14" customFormat="1">
      <c r="A135" s="14"/>
      <c r="B135" s="244"/>
      <c r="C135" s="245"/>
      <c r="D135" s="234" t="s">
        <v>252</v>
      </c>
      <c r="E135" s="246" t="s">
        <v>19</v>
      </c>
      <c r="F135" s="247" t="s">
        <v>253</v>
      </c>
      <c r="G135" s="245"/>
      <c r="H135" s="248">
        <v>1</v>
      </c>
      <c r="I135" s="249"/>
      <c r="J135" s="245"/>
      <c r="K135" s="245"/>
      <c r="L135" s="250"/>
      <c r="M135" s="251"/>
      <c r="N135" s="252"/>
      <c r="O135" s="252"/>
      <c r="P135" s="252"/>
      <c r="Q135" s="252"/>
      <c r="R135" s="252"/>
      <c r="S135" s="252"/>
      <c r="T135" s="253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4" t="s">
        <v>252</v>
      </c>
      <c r="AU135" s="254" t="s">
        <v>85</v>
      </c>
      <c r="AV135" s="14" t="s">
        <v>254</v>
      </c>
      <c r="AW135" s="14" t="s">
        <v>37</v>
      </c>
      <c r="AX135" s="14" t="s">
        <v>85</v>
      </c>
      <c r="AY135" s="254" t="s">
        <v>238</v>
      </c>
    </row>
    <row r="136" s="2" customFormat="1" ht="16.5" customHeight="1">
      <c r="A136" s="40"/>
      <c r="B136" s="41"/>
      <c r="C136" s="214" t="s">
        <v>314</v>
      </c>
      <c r="D136" s="214" t="s">
        <v>243</v>
      </c>
      <c r="E136" s="215" t="s">
        <v>2042</v>
      </c>
      <c r="F136" s="216" t="s">
        <v>2043</v>
      </c>
      <c r="G136" s="217" t="s">
        <v>246</v>
      </c>
      <c r="H136" s="218">
        <v>5</v>
      </c>
      <c r="I136" s="219"/>
      <c r="J136" s="220">
        <f>ROUND(I136*H136,2)</f>
        <v>0</v>
      </c>
      <c r="K136" s="216" t="s">
        <v>19</v>
      </c>
      <c r="L136" s="46"/>
      <c r="M136" s="221" t="s">
        <v>19</v>
      </c>
      <c r="N136" s="222" t="s">
        <v>48</v>
      </c>
      <c r="O136" s="86"/>
      <c r="P136" s="223">
        <f>O136*H136</f>
        <v>0</v>
      </c>
      <c r="Q136" s="223">
        <v>0</v>
      </c>
      <c r="R136" s="223">
        <f>Q136*H136</f>
        <v>0</v>
      </c>
      <c r="S136" s="223">
        <v>0</v>
      </c>
      <c r="T136" s="224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25" t="s">
        <v>254</v>
      </c>
      <c r="AT136" s="225" t="s">
        <v>243</v>
      </c>
      <c r="AU136" s="225" t="s">
        <v>85</v>
      </c>
      <c r="AY136" s="19" t="s">
        <v>238</v>
      </c>
      <c r="BE136" s="226">
        <f>IF(N136="základní",J136,0)</f>
        <v>0</v>
      </c>
      <c r="BF136" s="226">
        <f>IF(N136="snížená",J136,0)</f>
        <v>0</v>
      </c>
      <c r="BG136" s="226">
        <f>IF(N136="zákl. přenesená",J136,0)</f>
        <v>0</v>
      </c>
      <c r="BH136" s="226">
        <f>IF(N136="sníž. přenesená",J136,0)</f>
        <v>0</v>
      </c>
      <c r="BI136" s="226">
        <f>IF(N136="nulová",J136,0)</f>
        <v>0</v>
      </c>
      <c r="BJ136" s="19" t="s">
        <v>85</v>
      </c>
      <c r="BK136" s="226">
        <f>ROUND(I136*H136,2)</f>
        <v>0</v>
      </c>
      <c r="BL136" s="19" t="s">
        <v>254</v>
      </c>
      <c r="BM136" s="225" t="s">
        <v>2044</v>
      </c>
    </row>
    <row r="137" s="2" customFormat="1">
      <c r="A137" s="40"/>
      <c r="B137" s="41"/>
      <c r="C137" s="42"/>
      <c r="D137" s="234" t="s">
        <v>343</v>
      </c>
      <c r="E137" s="42"/>
      <c r="F137" s="255" t="s">
        <v>2005</v>
      </c>
      <c r="G137" s="42"/>
      <c r="H137" s="42"/>
      <c r="I137" s="229"/>
      <c r="J137" s="42"/>
      <c r="K137" s="42"/>
      <c r="L137" s="46"/>
      <c r="M137" s="230"/>
      <c r="N137" s="231"/>
      <c r="O137" s="86"/>
      <c r="P137" s="86"/>
      <c r="Q137" s="86"/>
      <c r="R137" s="86"/>
      <c r="S137" s="86"/>
      <c r="T137" s="87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T137" s="19" t="s">
        <v>343</v>
      </c>
      <c r="AU137" s="19" t="s">
        <v>85</v>
      </c>
    </row>
    <row r="138" s="13" customFormat="1">
      <c r="A138" s="13"/>
      <c r="B138" s="232"/>
      <c r="C138" s="233"/>
      <c r="D138" s="234" t="s">
        <v>252</v>
      </c>
      <c r="E138" s="235" t="s">
        <v>19</v>
      </c>
      <c r="F138" s="236" t="s">
        <v>240</v>
      </c>
      <c r="G138" s="233"/>
      <c r="H138" s="237">
        <v>5</v>
      </c>
      <c r="I138" s="238"/>
      <c r="J138" s="233"/>
      <c r="K138" s="233"/>
      <c r="L138" s="239"/>
      <c r="M138" s="240"/>
      <c r="N138" s="241"/>
      <c r="O138" s="241"/>
      <c r="P138" s="241"/>
      <c r="Q138" s="241"/>
      <c r="R138" s="241"/>
      <c r="S138" s="241"/>
      <c r="T138" s="242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3" t="s">
        <v>252</v>
      </c>
      <c r="AU138" s="243" t="s">
        <v>85</v>
      </c>
      <c r="AV138" s="13" t="s">
        <v>87</v>
      </c>
      <c r="AW138" s="13" t="s">
        <v>37</v>
      </c>
      <c r="AX138" s="13" t="s">
        <v>77</v>
      </c>
      <c r="AY138" s="243" t="s">
        <v>238</v>
      </c>
    </row>
    <row r="139" s="14" customFormat="1">
      <c r="A139" s="14"/>
      <c r="B139" s="244"/>
      <c r="C139" s="245"/>
      <c r="D139" s="234" t="s">
        <v>252</v>
      </c>
      <c r="E139" s="246" t="s">
        <v>19</v>
      </c>
      <c r="F139" s="247" t="s">
        <v>253</v>
      </c>
      <c r="G139" s="245"/>
      <c r="H139" s="248">
        <v>5</v>
      </c>
      <c r="I139" s="249"/>
      <c r="J139" s="245"/>
      <c r="K139" s="245"/>
      <c r="L139" s="250"/>
      <c r="M139" s="251"/>
      <c r="N139" s="252"/>
      <c r="O139" s="252"/>
      <c r="P139" s="252"/>
      <c r="Q139" s="252"/>
      <c r="R139" s="252"/>
      <c r="S139" s="252"/>
      <c r="T139" s="253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4" t="s">
        <v>252</v>
      </c>
      <c r="AU139" s="254" t="s">
        <v>85</v>
      </c>
      <c r="AV139" s="14" t="s">
        <v>254</v>
      </c>
      <c r="AW139" s="14" t="s">
        <v>37</v>
      </c>
      <c r="AX139" s="14" t="s">
        <v>85</v>
      </c>
      <c r="AY139" s="254" t="s">
        <v>238</v>
      </c>
    </row>
    <row r="140" s="2" customFormat="1" ht="16.5" customHeight="1">
      <c r="A140" s="40"/>
      <c r="B140" s="41"/>
      <c r="C140" s="214" t="s">
        <v>321</v>
      </c>
      <c r="D140" s="214" t="s">
        <v>243</v>
      </c>
      <c r="E140" s="215" t="s">
        <v>2045</v>
      </c>
      <c r="F140" s="216" t="s">
        <v>2046</v>
      </c>
      <c r="G140" s="217" t="s">
        <v>407</v>
      </c>
      <c r="H140" s="218">
        <v>45</v>
      </c>
      <c r="I140" s="219"/>
      <c r="J140" s="220">
        <f>ROUND(I140*H140,2)</f>
        <v>0</v>
      </c>
      <c r="K140" s="216" t="s">
        <v>19</v>
      </c>
      <c r="L140" s="46"/>
      <c r="M140" s="221" t="s">
        <v>19</v>
      </c>
      <c r="N140" s="222" t="s">
        <v>48</v>
      </c>
      <c r="O140" s="86"/>
      <c r="P140" s="223">
        <f>O140*H140</f>
        <v>0</v>
      </c>
      <c r="Q140" s="223">
        <v>0</v>
      </c>
      <c r="R140" s="223">
        <f>Q140*H140</f>
        <v>0</v>
      </c>
      <c r="S140" s="223">
        <v>0</v>
      </c>
      <c r="T140" s="224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25" t="s">
        <v>254</v>
      </c>
      <c r="AT140" s="225" t="s">
        <v>243</v>
      </c>
      <c r="AU140" s="225" t="s">
        <v>85</v>
      </c>
      <c r="AY140" s="19" t="s">
        <v>238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19" t="s">
        <v>85</v>
      </c>
      <c r="BK140" s="226">
        <f>ROUND(I140*H140,2)</f>
        <v>0</v>
      </c>
      <c r="BL140" s="19" t="s">
        <v>254</v>
      </c>
      <c r="BM140" s="225" t="s">
        <v>2047</v>
      </c>
    </row>
    <row r="141" s="2" customFormat="1">
      <c r="A141" s="40"/>
      <c r="B141" s="41"/>
      <c r="C141" s="42"/>
      <c r="D141" s="234" t="s">
        <v>343</v>
      </c>
      <c r="E141" s="42"/>
      <c r="F141" s="255" t="s">
        <v>2028</v>
      </c>
      <c r="G141" s="42"/>
      <c r="H141" s="42"/>
      <c r="I141" s="229"/>
      <c r="J141" s="42"/>
      <c r="K141" s="42"/>
      <c r="L141" s="46"/>
      <c r="M141" s="230"/>
      <c r="N141" s="231"/>
      <c r="O141" s="86"/>
      <c r="P141" s="86"/>
      <c r="Q141" s="86"/>
      <c r="R141" s="86"/>
      <c r="S141" s="86"/>
      <c r="T141" s="87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T141" s="19" t="s">
        <v>343</v>
      </c>
      <c r="AU141" s="19" t="s">
        <v>85</v>
      </c>
    </row>
    <row r="142" s="13" customFormat="1">
      <c r="A142" s="13"/>
      <c r="B142" s="232"/>
      <c r="C142" s="233"/>
      <c r="D142" s="234" t="s">
        <v>252</v>
      </c>
      <c r="E142" s="235" t="s">
        <v>19</v>
      </c>
      <c r="F142" s="236" t="s">
        <v>651</v>
      </c>
      <c r="G142" s="233"/>
      <c r="H142" s="237">
        <v>45</v>
      </c>
      <c r="I142" s="238"/>
      <c r="J142" s="233"/>
      <c r="K142" s="233"/>
      <c r="L142" s="239"/>
      <c r="M142" s="240"/>
      <c r="N142" s="241"/>
      <c r="O142" s="241"/>
      <c r="P142" s="241"/>
      <c r="Q142" s="241"/>
      <c r="R142" s="241"/>
      <c r="S142" s="241"/>
      <c r="T142" s="242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3" t="s">
        <v>252</v>
      </c>
      <c r="AU142" s="243" t="s">
        <v>85</v>
      </c>
      <c r="AV142" s="13" t="s">
        <v>87</v>
      </c>
      <c r="AW142" s="13" t="s">
        <v>37</v>
      </c>
      <c r="AX142" s="13" t="s">
        <v>77</v>
      </c>
      <c r="AY142" s="243" t="s">
        <v>238</v>
      </c>
    </row>
    <row r="143" s="14" customFormat="1">
      <c r="A143" s="14"/>
      <c r="B143" s="244"/>
      <c r="C143" s="245"/>
      <c r="D143" s="234" t="s">
        <v>252</v>
      </c>
      <c r="E143" s="246" t="s">
        <v>19</v>
      </c>
      <c r="F143" s="247" t="s">
        <v>253</v>
      </c>
      <c r="G143" s="245"/>
      <c r="H143" s="248">
        <v>45</v>
      </c>
      <c r="I143" s="249"/>
      <c r="J143" s="245"/>
      <c r="K143" s="245"/>
      <c r="L143" s="250"/>
      <c r="M143" s="251"/>
      <c r="N143" s="252"/>
      <c r="O143" s="252"/>
      <c r="P143" s="252"/>
      <c r="Q143" s="252"/>
      <c r="R143" s="252"/>
      <c r="S143" s="252"/>
      <c r="T143" s="253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4" t="s">
        <v>252</v>
      </c>
      <c r="AU143" s="254" t="s">
        <v>85</v>
      </c>
      <c r="AV143" s="14" t="s">
        <v>254</v>
      </c>
      <c r="AW143" s="14" t="s">
        <v>37</v>
      </c>
      <c r="AX143" s="14" t="s">
        <v>85</v>
      </c>
      <c r="AY143" s="254" t="s">
        <v>238</v>
      </c>
    </row>
    <row r="144" s="2" customFormat="1" ht="16.5" customHeight="1">
      <c r="A144" s="40"/>
      <c r="B144" s="41"/>
      <c r="C144" s="214" t="s">
        <v>8</v>
      </c>
      <c r="D144" s="214" t="s">
        <v>243</v>
      </c>
      <c r="E144" s="215" t="s">
        <v>2048</v>
      </c>
      <c r="F144" s="216" t="s">
        <v>2049</v>
      </c>
      <c r="G144" s="217" t="s">
        <v>407</v>
      </c>
      <c r="H144" s="218">
        <v>21</v>
      </c>
      <c r="I144" s="219"/>
      <c r="J144" s="220">
        <f>ROUND(I144*H144,2)</f>
        <v>0</v>
      </c>
      <c r="K144" s="216" t="s">
        <v>19</v>
      </c>
      <c r="L144" s="46"/>
      <c r="M144" s="221" t="s">
        <v>19</v>
      </c>
      <c r="N144" s="222" t="s">
        <v>48</v>
      </c>
      <c r="O144" s="86"/>
      <c r="P144" s="223">
        <f>O144*H144</f>
        <v>0</v>
      </c>
      <c r="Q144" s="223">
        <v>0</v>
      </c>
      <c r="R144" s="223">
        <f>Q144*H144</f>
        <v>0</v>
      </c>
      <c r="S144" s="223">
        <v>0</v>
      </c>
      <c r="T144" s="224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25" t="s">
        <v>254</v>
      </c>
      <c r="AT144" s="225" t="s">
        <v>243</v>
      </c>
      <c r="AU144" s="225" t="s">
        <v>85</v>
      </c>
      <c r="AY144" s="19" t="s">
        <v>238</v>
      </c>
      <c r="BE144" s="226">
        <f>IF(N144="základní",J144,0)</f>
        <v>0</v>
      </c>
      <c r="BF144" s="226">
        <f>IF(N144="snížená",J144,0)</f>
        <v>0</v>
      </c>
      <c r="BG144" s="226">
        <f>IF(N144="zákl. přenesená",J144,0)</f>
        <v>0</v>
      </c>
      <c r="BH144" s="226">
        <f>IF(N144="sníž. přenesená",J144,0)</f>
        <v>0</v>
      </c>
      <c r="BI144" s="226">
        <f>IF(N144="nulová",J144,0)</f>
        <v>0</v>
      </c>
      <c r="BJ144" s="19" t="s">
        <v>85</v>
      </c>
      <c r="BK144" s="226">
        <f>ROUND(I144*H144,2)</f>
        <v>0</v>
      </c>
      <c r="BL144" s="19" t="s">
        <v>254</v>
      </c>
      <c r="BM144" s="225" t="s">
        <v>2050</v>
      </c>
    </row>
    <row r="145" s="2" customFormat="1">
      <c r="A145" s="40"/>
      <c r="B145" s="41"/>
      <c r="C145" s="42"/>
      <c r="D145" s="234" t="s">
        <v>343</v>
      </c>
      <c r="E145" s="42"/>
      <c r="F145" s="255" t="s">
        <v>2028</v>
      </c>
      <c r="G145" s="42"/>
      <c r="H145" s="42"/>
      <c r="I145" s="229"/>
      <c r="J145" s="42"/>
      <c r="K145" s="42"/>
      <c r="L145" s="46"/>
      <c r="M145" s="230"/>
      <c r="N145" s="231"/>
      <c r="O145" s="86"/>
      <c r="P145" s="86"/>
      <c r="Q145" s="86"/>
      <c r="R145" s="86"/>
      <c r="S145" s="86"/>
      <c r="T145" s="87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T145" s="19" t="s">
        <v>343</v>
      </c>
      <c r="AU145" s="19" t="s">
        <v>85</v>
      </c>
    </row>
    <row r="146" s="13" customFormat="1">
      <c r="A146" s="13"/>
      <c r="B146" s="232"/>
      <c r="C146" s="233"/>
      <c r="D146" s="234" t="s">
        <v>252</v>
      </c>
      <c r="E146" s="235" t="s">
        <v>19</v>
      </c>
      <c r="F146" s="236" t="s">
        <v>7</v>
      </c>
      <c r="G146" s="233"/>
      <c r="H146" s="237">
        <v>21</v>
      </c>
      <c r="I146" s="238"/>
      <c r="J146" s="233"/>
      <c r="K146" s="233"/>
      <c r="L146" s="239"/>
      <c r="M146" s="240"/>
      <c r="N146" s="241"/>
      <c r="O146" s="241"/>
      <c r="P146" s="241"/>
      <c r="Q146" s="241"/>
      <c r="R146" s="241"/>
      <c r="S146" s="241"/>
      <c r="T146" s="242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3" t="s">
        <v>252</v>
      </c>
      <c r="AU146" s="243" t="s">
        <v>85</v>
      </c>
      <c r="AV146" s="13" t="s">
        <v>87</v>
      </c>
      <c r="AW146" s="13" t="s">
        <v>37</v>
      </c>
      <c r="AX146" s="13" t="s">
        <v>77</v>
      </c>
      <c r="AY146" s="243" t="s">
        <v>238</v>
      </c>
    </row>
    <row r="147" s="14" customFormat="1">
      <c r="A147" s="14"/>
      <c r="B147" s="244"/>
      <c r="C147" s="245"/>
      <c r="D147" s="234" t="s">
        <v>252</v>
      </c>
      <c r="E147" s="246" t="s">
        <v>19</v>
      </c>
      <c r="F147" s="247" t="s">
        <v>253</v>
      </c>
      <c r="G147" s="245"/>
      <c r="H147" s="248">
        <v>21</v>
      </c>
      <c r="I147" s="249"/>
      <c r="J147" s="245"/>
      <c r="K147" s="245"/>
      <c r="L147" s="250"/>
      <c r="M147" s="251"/>
      <c r="N147" s="252"/>
      <c r="O147" s="252"/>
      <c r="P147" s="252"/>
      <c r="Q147" s="252"/>
      <c r="R147" s="252"/>
      <c r="S147" s="252"/>
      <c r="T147" s="253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4" t="s">
        <v>252</v>
      </c>
      <c r="AU147" s="254" t="s">
        <v>85</v>
      </c>
      <c r="AV147" s="14" t="s">
        <v>254</v>
      </c>
      <c r="AW147" s="14" t="s">
        <v>37</v>
      </c>
      <c r="AX147" s="14" t="s">
        <v>85</v>
      </c>
      <c r="AY147" s="254" t="s">
        <v>238</v>
      </c>
    </row>
    <row r="148" s="2" customFormat="1" ht="16.5" customHeight="1">
      <c r="A148" s="40"/>
      <c r="B148" s="41"/>
      <c r="C148" s="214" t="s">
        <v>330</v>
      </c>
      <c r="D148" s="214" t="s">
        <v>243</v>
      </c>
      <c r="E148" s="215" t="s">
        <v>2051</v>
      </c>
      <c r="F148" s="216" t="s">
        <v>2052</v>
      </c>
      <c r="G148" s="217" t="s">
        <v>407</v>
      </c>
      <c r="H148" s="218">
        <v>34</v>
      </c>
      <c r="I148" s="219"/>
      <c r="J148" s="220">
        <f>ROUND(I148*H148,2)</f>
        <v>0</v>
      </c>
      <c r="K148" s="216" t="s">
        <v>19</v>
      </c>
      <c r="L148" s="46"/>
      <c r="M148" s="221" t="s">
        <v>19</v>
      </c>
      <c r="N148" s="222" t="s">
        <v>48</v>
      </c>
      <c r="O148" s="86"/>
      <c r="P148" s="223">
        <f>O148*H148</f>
        <v>0</v>
      </c>
      <c r="Q148" s="223">
        <v>0</v>
      </c>
      <c r="R148" s="223">
        <f>Q148*H148</f>
        <v>0</v>
      </c>
      <c r="S148" s="223">
        <v>0</v>
      </c>
      <c r="T148" s="224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25" t="s">
        <v>254</v>
      </c>
      <c r="AT148" s="225" t="s">
        <v>243</v>
      </c>
      <c r="AU148" s="225" t="s">
        <v>85</v>
      </c>
      <c r="AY148" s="19" t="s">
        <v>238</v>
      </c>
      <c r="BE148" s="226">
        <f>IF(N148="základní",J148,0)</f>
        <v>0</v>
      </c>
      <c r="BF148" s="226">
        <f>IF(N148="snížená",J148,0)</f>
        <v>0</v>
      </c>
      <c r="BG148" s="226">
        <f>IF(N148="zákl. přenesená",J148,0)</f>
        <v>0</v>
      </c>
      <c r="BH148" s="226">
        <f>IF(N148="sníž. přenesená",J148,0)</f>
        <v>0</v>
      </c>
      <c r="BI148" s="226">
        <f>IF(N148="nulová",J148,0)</f>
        <v>0</v>
      </c>
      <c r="BJ148" s="19" t="s">
        <v>85</v>
      </c>
      <c r="BK148" s="226">
        <f>ROUND(I148*H148,2)</f>
        <v>0</v>
      </c>
      <c r="BL148" s="19" t="s">
        <v>254</v>
      </c>
      <c r="BM148" s="225" t="s">
        <v>2053</v>
      </c>
    </row>
    <row r="149" s="2" customFormat="1">
      <c r="A149" s="40"/>
      <c r="B149" s="41"/>
      <c r="C149" s="42"/>
      <c r="D149" s="234" t="s">
        <v>343</v>
      </c>
      <c r="E149" s="42"/>
      <c r="F149" s="255" t="s">
        <v>2028</v>
      </c>
      <c r="G149" s="42"/>
      <c r="H149" s="42"/>
      <c r="I149" s="229"/>
      <c r="J149" s="42"/>
      <c r="K149" s="42"/>
      <c r="L149" s="46"/>
      <c r="M149" s="230"/>
      <c r="N149" s="231"/>
      <c r="O149" s="86"/>
      <c r="P149" s="86"/>
      <c r="Q149" s="86"/>
      <c r="R149" s="86"/>
      <c r="S149" s="86"/>
      <c r="T149" s="87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T149" s="19" t="s">
        <v>343</v>
      </c>
      <c r="AU149" s="19" t="s">
        <v>85</v>
      </c>
    </row>
    <row r="150" s="13" customFormat="1">
      <c r="A150" s="13"/>
      <c r="B150" s="232"/>
      <c r="C150" s="233"/>
      <c r="D150" s="234" t="s">
        <v>252</v>
      </c>
      <c r="E150" s="235" t="s">
        <v>19</v>
      </c>
      <c r="F150" s="236" t="s">
        <v>581</v>
      </c>
      <c r="G150" s="233"/>
      <c r="H150" s="237">
        <v>34</v>
      </c>
      <c r="I150" s="238"/>
      <c r="J150" s="233"/>
      <c r="K150" s="233"/>
      <c r="L150" s="239"/>
      <c r="M150" s="240"/>
      <c r="N150" s="241"/>
      <c r="O150" s="241"/>
      <c r="P150" s="241"/>
      <c r="Q150" s="241"/>
      <c r="R150" s="241"/>
      <c r="S150" s="241"/>
      <c r="T150" s="242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3" t="s">
        <v>252</v>
      </c>
      <c r="AU150" s="243" t="s">
        <v>85</v>
      </c>
      <c r="AV150" s="13" t="s">
        <v>87</v>
      </c>
      <c r="AW150" s="13" t="s">
        <v>37</v>
      </c>
      <c r="AX150" s="13" t="s">
        <v>77</v>
      </c>
      <c r="AY150" s="243" t="s">
        <v>238</v>
      </c>
    </row>
    <row r="151" s="14" customFormat="1">
      <c r="A151" s="14"/>
      <c r="B151" s="244"/>
      <c r="C151" s="245"/>
      <c r="D151" s="234" t="s">
        <v>252</v>
      </c>
      <c r="E151" s="246" t="s">
        <v>19</v>
      </c>
      <c r="F151" s="247" t="s">
        <v>253</v>
      </c>
      <c r="G151" s="245"/>
      <c r="H151" s="248">
        <v>34</v>
      </c>
      <c r="I151" s="249"/>
      <c r="J151" s="245"/>
      <c r="K151" s="245"/>
      <c r="L151" s="250"/>
      <c r="M151" s="251"/>
      <c r="N151" s="252"/>
      <c r="O151" s="252"/>
      <c r="P151" s="252"/>
      <c r="Q151" s="252"/>
      <c r="R151" s="252"/>
      <c r="S151" s="252"/>
      <c r="T151" s="253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4" t="s">
        <v>252</v>
      </c>
      <c r="AU151" s="254" t="s">
        <v>85</v>
      </c>
      <c r="AV151" s="14" t="s">
        <v>254</v>
      </c>
      <c r="AW151" s="14" t="s">
        <v>37</v>
      </c>
      <c r="AX151" s="14" t="s">
        <v>85</v>
      </c>
      <c r="AY151" s="254" t="s">
        <v>238</v>
      </c>
    </row>
    <row r="152" s="2" customFormat="1" ht="16.5" customHeight="1">
      <c r="A152" s="40"/>
      <c r="B152" s="41"/>
      <c r="C152" s="214" t="s">
        <v>334</v>
      </c>
      <c r="D152" s="214" t="s">
        <v>243</v>
      </c>
      <c r="E152" s="215" t="s">
        <v>2054</v>
      </c>
      <c r="F152" s="216" t="s">
        <v>2055</v>
      </c>
      <c r="G152" s="217" t="s">
        <v>407</v>
      </c>
      <c r="H152" s="218">
        <v>6</v>
      </c>
      <c r="I152" s="219"/>
      <c r="J152" s="220">
        <f>ROUND(I152*H152,2)</f>
        <v>0</v>
      </c>
      <c r="K152" s="216" t="s">
        <v>19</v>
      </c>
      <c r="L152" s="46"/>
      <c r="M152" s="221" t="s">
        <v>19</v>
      </c>
      <c r="N152" s="222" t="s">
        <v>48</v>
      </c>
      <c r="O152" s="86"/>
      <c r="P152" s="223">
        <f>O152*H152</f>
        <v>0</v>
      </c>
      <c r="Q152" s="223">
        <v>0</v>
      </c>
      <c r="R152" s="223">
        <f>Q152*H152</f>
        <v>0</v>
      </c>
      <c r="S152" s="223">
        <v>0</v>
      </c>
      <c r="T152" s="224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25" t="s">
        <v>254</v>
      </c>
      <c r="AT152" s="225" t="s">
        <v>243</v>
      </c>
      <c r="AU152" s="225" t="s">
        <v>85</v>
      </c>
      <c r="AY152" s="19" t="s">
        <v>238</v>
      </c>
      <c r="BE152" s="226">
        <f>IF(N152="základní",J152,0)</f>
        <v>0</v>
      </c>
      <c r="BF152" s="226">
        <f>IF(N152="snížená",J152,0)</f>
        <v>0</v>
      </c>
      <c r="BG152" s="226">
        <f>IF(N152="zákl. přenesená",J152,0)</f>
        <v>0</v>
      </c>
      <c r="BH152" s="226">
        <f>IF(N152="sníž. přenesená",J152,0)</f>
        <v>0</v>
      </c>
      <c r="BI152" s="226">
        <f>IF(N152="nulová",J152,0)</f>
        <v>0</v>
      </c>
      <c r="BJ152" s="19" t="s">
        <v>85</v>
      </c>
      <c r="BK152" s="226">
        <f>ROUND(I152*H152,2)</f>
        <v>0</v>
      </c>
      <c r="BL152" s="19" t="s">
        <v>254</v>
      </c>
      <c r="BM152" s="225" t="s">
        <v>2056</v>
      </c>
    </row>
    <row r="153" s="2" customFormat="1">
      <c r="A153" s="40"/>
      <c r="B153" s="41"/>
      <c r="C153" s="42"/>
      <c r="D153" s="234" t="s">
        <v>343</v>
      </c>
      <c r="E153" s="42"/>
      <c r="F153" s="255" t="s">
        <v>2028</v>
      </c>
      <c r="G153" s="42"/>
      <c r="H153" s="42"/>
      <c r="I153" s="229"/>
      <c r="J153" s="42"/>
      <c r="K153" s="42"/>
      <c r="L153" s="46"/>
      <c r="M153" s="230"/>
      <c r="N153" s="231"/>
      <c r="O153" s="86"/>
      <c r="P153" s="86"/>
      <c r="Q153" s="86"/>
      <c r="R153" s="86"/>
      <c r="S153" s="86"/>
      <c r="T153" s="87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T153" s="19" t="s">
        <v>343</v>
      </c>
      <c r="AU153" s="19" t="s">
        <v>85</v>
      </c>
    </row>
    <row r="154" s="13" customFormat="1">
      <c r="A154" s="13"/>
      <c r="B154" s="232"/>
      <c r="C154" s="233"/>
      <c r="D154" s="234" t="s">
        <v>252</v>
      </c>
      <c r="E154" s="235" t="s">
        <v>19</v>
      </c>
      <c r="F154" s="236" t="s">
        <v>276</v>
      </c>
      <c r="G154" s="233"/>
      <c r="H154" s="237">
        <v>6</v>
      </c>
      <c r="I154" s="238"/>
      <c r="J154" s="233"/>
      <c r="K154" s="233"/>
      <c r="L154" s="239"/>
      <c r="M154" s="240"/>
      <c r="N154" s="241"/>
      <c r="O154" s="241"/>
      <c r="P154" s="241"/>
      <c r="Q154" s="241"/>
      <c r="R154" s="241"/>
      <c r="S154" s="241"/>
      <c r="T154" s="242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3" t="s">
        <v>252</v>
      </c>
      <c r="AU154" s="243" t="s">
        <v>85</v>
      </c>
      <c r="AV154" s="13" t="s">
        <v>87</v>
      </c>
      <c r="AW154" s="13" t="s">
        <v>37</v>
      </c>
      <c r="AX154" s="13" t="s">
        <v>77</v>
      </c>
      <c r="AY154" s="243" t="s">
        <v>238</v>
      </c>
    </row>
    <row r="155" s="14" customFormat="1">
      <c r="A155" s="14"/>
      <c r="B155" s="244"/>
      <c r="C155" s="245"/>
      <c r="D155" s="234" t="s">
        <v>252</v>
      </c>
      <c r="E155" s="246" t="s">
        <v>19</v>
      </c>
      <c r="F155" s="247" t="s">
        <v>253</v>
      </c>
      <c r="G155" s="245"/>
      <c r="H155" s="248">
        <v>6</v>
      </c>
      <c r="I155" s="249"/>
      <c r="J155" s="245"/>
      <c r="K155" s="245"/>
      <c r="L155" s="250"/>
      <c r="M155" s="256"/>
      <c r="N155" s="257"/>
      <c r="O155" s="257"/>
      <c r="P155" s="257"/>
      <c r="Q155" s="257"/>
      <c r="R155" s="257"/>
      <c r="S155" s="257"/>
      <c r="T155" s="258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4" t="s">
        <v>252</v>
      </c>
      <c r="AU155" s="254" t="s">
        <v>85</v>
      </c>
      <c r="AV155" s="14" t="s">
        <v>254</v>
      </c>
      <c r="AW155" s="14" t="s">
        <v>37</v>
      </c>
      <c r="AX155" s="14" t="s">
        <v>85</v>
      </c>
      <c r="AY155" s="254" t="s">
        <v>238</v>
      </c>
    </row>
    <row r="156" s="2" customFormat="1" ht="6.96" customHeight="1">
      <c r="A156" s="40"/>
      <c r="B156" s="61"/>
      <c r="C156" s="62"/>
      <c r="D156" s="62"/>
      <c r="E156" s="62"/>
      <c r="F156" s="62"/>
      <c r="G156" s="62"/>
      <c r="H156" s="62"/>
      <c r="I156" s="62"/>
      <c r="J156" s="62"/>
      <c r="K156" s="62"/>
      <c r="L156" s="46"/>
      <c r="M156" s="40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</row>
  </sheetData>
  <sheetProtection sheet="1" autoFilter="0" formatColumns="0" formatRows="0" objects="1" scenarios="1" spinCount="100000" saltValue="xsFTg1SwynFKVeuTO49K77ynGrEltjk8pcKt/Jn4VHCyZsYegj4ExoQiJAOhLsLuM1gIzOyczcd372e6UFSrBw==" hashValue="cq2O07dm4HLJ7DQp7VFtkUNpeXqrWuD7IXASR5W2gjppnXksd2yHk7xYbcwBAjtc8bmF1NaF777Fbl3HA+6yvQ==" algorithmName="SHA-512" password="C8E5"/>
  <autoFilter ref="C85:K155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127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1897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2057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ROUND(J86,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ROUND((SUM(BE86:BE151)),  2)</f>
        <v>0</v>
      </c>
      <c r="G35" s="40"/>
      <c r="H35" s="40"/>
      <c r="I35" s="159">
        <v>0.20999999999999999</v>
      </c>
      <c r="J35" s="158">
        <f>ROUND(((SUM(BE86:BE151))*I35),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ROUND((SUM(BF86:BF151)),  2)</f>
        <v>0</v>
      </c>
      <c r="G36" s="40"/>
      <c r="H36" s="40"/>
      <c r="I36" s="159">
        <v>0.14999999999999999</v>
      </c>
      <c r="J36" s="158">
        <f>ROUND(((SUM(BF86:BF151))*I36),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ROUND((SUM(BG86:BG151)),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ROUND((SUM(BH86:BH151)),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ROUND((SUM(BI86:BI151)),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1897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 03.3 - Laboratorní digestoře v m.č.1.09b a 1.09c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J86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2058</v>
      </c>
      <c r="E64" s="179"/>
      <c r="F64" s="179"/>
      <c r="G64" s="179"/>
      <c r="H64" s="179"/>
      <c r="I64" s="179"/>
      <c r="J64" s="180">
        <f>J87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223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Vytvoření laboratoří FŽP- UNICRE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1" customFormat="1" ht="12" customHeight="1">
      <c r="B75" s="23"/>
      <c r="C75" s="34" t="s">
        <v>210</v>
      </c>
      <c r="D75" s="24"/>
      <c r="E75" s="24"/>
      <c r="F75" s="24"/>
      <c r="G75" s="24"/>
      <c r="H75" s="24"/>
      <c r="I75" s="24"/>
      <c r="J75" s="24"/>
      <c r="K75" s="24"/>
      <c r="L75" s="22"/>
    </row>
    <row r="76" s="2" customFormat="1" ht="16.5" customHeight="1">
      <c r="A76" s="40"/>
      <c r="B76" s="41"/>
      <c r="C76" s="42"/>
      <c r="D76" s="42"/>
      <c r="E76" s="171" t="s">
        <v>1897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377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E11</f>
        <v>SO 03.3 - Laboratorní digestoře v m.č.1.09b a 1.09c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F14</f>
        <v>Ústí nad Labem</v>
      </c>
      <c r="G80" s="42"/>
      <c r="H80" s="42"/>
      <c r="I80" s="34" t="s">
        <v>23</v>
      </c>
      <c r="J80" s="74" t="str">
        <f>IF(J14="","",J14)</f>
        <v>10. 5. 2023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E17</f>
        <v>UJEP, Pasteurova 3632/15, 400 96 Ústí nad Labem</v>
      </c>
      <c r="G82" s="42"/>
      <c r="H82" s="42"/>
      <c r="I82" s="34" t="s">
        <v>33</v>
      </c>
      <c r="J82" s="38" t="str">
        <f>E23</f>
        <v>Correct BC, s.r.o., El.Krásnohorské 1339/15, UL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40.05" customHeight="1">
      <c r="A83" s="40"/>
      <c r="B83" s="41"/>
      <c r="C83" s="34" t="s">
        <v>31</v>
      </c>
      <c r="D83" s="42"/>
      <c r="E83" s="42"/>
      <c r="F83" s="29" t="str">
        <f>IF(E20="","",E20)</f>
        <v>Vyplň údaj</v>
      </c>
      <c r="G83" s="42"/>
      <c r="H83" s="42"/>
      <c r="I83" s="34" t="s">
        <v>38</v>
      </c>
      <c r="J83" s="38" t="str">
        <f>E26</f>
        <v>Correct BC, s.r.o., El.Krásnohorské 1339/15, UL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224</v>
      </c>
      <c r="D85" s="190" t="s">
        <v>62</v>
      </c>
      <c r="E85" s="190" t="s">
        <v>58</v>
      </c>
      <c r="F85" s="190" t="s">
        <v>59</v>
      </c>
      <c r="G85" s="190" t="s">
        <v>225</v>
      </c>
      <c r="H85" s="190" t="s">
        <v>226</v>
      </c>
      <c r="I85" s="190" t="s">
        <v>227</v>
      </c>
      <c r="J85" s="190" t="s">
        <v>214</v>
      </c>
      <c r="K85" s="191" t="s">
        <v>228</v>
      </c>
      <c r="L85" s="192"/>
      <c r="M85" s="94" t="s">
        <v>19</v>
      </c>
      <c r="N85" s="95" t="s">
        <v>47</v>
      </c>
      <c r="O85" s="95" t="s">
        <v>229</v>
      </c>
      <c r="P85" s="95" t="s">
        <v>230</v>
      </c>
      <c r="Q85" s="95" t="s">
        <v>231</v>
      </c>
      <c r="R85" s="95" t="s">
        <v>232</v>
      </c>
      <c r="S85" s="95" t="s">
        <v>233</v>
      </c>
      <c r="T85" s="96" t="s">
        <v>234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235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</f>
        <v>0</v>
      </c>
      <c r="Q86" s="98"/>
      <c r="R86" s="195">
        <f>R87</f>
        <v>0</v>
      </c>
      <c r="S86" s="98"/>
      <c r="T86" s="196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76</v>
      </c>
      <c r="AU86" s="19" t="s">
        <v>215</v>
      </c>
      <c r="BK86" s="197">
        <f>BK87</f>
        <v>0</v>
      </c>
    </row>
    <row r="87" s="12" customFormat="1" ht="25.92" customHeight="1">
      <c r="A87" s="12"/>
      <c r="B87" s="198"/>
      <c r="C87" s="199"/>
      <c r="D87" s="200" t="s">
        <v>76</v>
      </c>
      <c r="E87" s="201" t="s">
        <v>1900</v>
      </c>
      <c r="F87" s="201" t="s">
        <v>2059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f>SUM(P88:P151)</f>
        <v>0</v>
      </c>
      <c r="Q87" s="206"/>
      <c r="R87" s="207">
        <f>SUM(R88:R151)</f>
        <v>0</v>
      </c>
      <c r="S87" s="206"/>
      <c r="T87" s="208">
        <f>SUM(T88:T151)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87</v>
      </c>
      <c r="AT87" s="210" t="s">
        <v>76</v>
      </c>
      <c r="AU87" s="210" t="s">
        <v>77</v>
      </c>
      <c r="AY87" s="209" t="s">
        <v>238</v>
      </c>
      <c r="BK87" s="211">
        <f>SUM(BK88:BK151)</f>
        <v>0</v>
      </c>
    </row>
    <row r="88" s="2" customFormat="1" ht="16.5" customHeight="1">
      <c r="A88" s="40"/>
      <c r="B88" s="41"/>
      <c r="C88" s="214" t="s">
        <v>85</v>
      </c>
      <c r="D88" s="214" t="s">
        <v>243</v>
      </c>
      <c r="E88" s="215" t="s">
        <v>2060</v>
      </c>
      <c r="F88" s="216" t="s">
        <v>2061</v>
      </c>
      <c r="G88" s="217" t="s">
        <v>246</v>
      </c>
      <c r="H88" s="218">
        <v>1</v>
      </c>
      <c r="I88" s="219"/>
      <c r="J88" s="220">
        <f>ROUND(I88*H88,2)</f>
        <v>0</v>
      </c>
      <c r="K88" s="216" t="s">
        <v>19</v>
      </c>
      <c r="L88" s="46"/>
      <c r="M88" s="221" t="s">
        <v>19</v>
      </c>
      <c r="N88" s="222" t="s">
        <v>48</v>
      </c>
      <c r="O88" s="86"/>
      <c r="P88" s="223">
        <f>O88*H88</f>
        <v>0</v>
      </c>
      <c r="Q88" s="223">
        <v>0</v>
      </c>
      <c r="R88" s="223">
        <f>Q88*H88</f>
        <v>0</v>
      </c>
      <c r="S88" s="223">
        <v>0</v>
      </c>
      <c r="T88" s="224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5" t="s">
        <v>254</v>
      </c>
      <c r="AT88" s="225" t="s">
        <v>243</v>
      </c>
      <c r="AU88" s="225" t="s">
        <v>85</v>
      </c>
      <c r="AY88" s="19" t="s">
        <v>238</v>
      </c>
      <c r="BE88" s="226">
        <f>IF(N88="základní",J88,0)</f>
        <v>0</v>
      </c>
      <c r="BF88" s="226">
        <f>IF(N88="snížená",J88,0)</f>
        <v>0</v>
      </c>
      <c r="BG88" s="226">
        <f>IF(N88="zákl. přenesená",J88,0)</f>
        <v>0</v>
      </c>
      <c r="BH88" s="226">
        <f>IF(N88="sníž. přenesená",J88,0)</f>
        <v>0</v>
      </c>
      <c r="BI88" s="226">
        <f>IF(N88="nulová",J88,0)</f>
        <v>0</v>
      </c>
      <c r="BJ88" s="19" t="s">
        <v>85</v>
      </c>
      <c r="BK88" s="226">
        <f>ROUND(I88*H88,2)</f>
        <v>0</v>
      </c>
      <c r="BL88" s="19" t="s">
        <v>254</v>
      </c>
      <c r="BM88" s="225" t="s">
        <v>2062</v>
      </c>
    </row>
    <row r="89" s="2" customFormat="1">
      <c r="A89" s="40"/>
      <c r="B89" s="41"/>
      <c r="C89" s="42"/>
      <c r="D89" s="234" t="s">
        <v>343</v>
      </c>
      <c r="E89" s="42"/>
      <c r="F89" s="255" t="s">
        <v>2005</v>
      </c>
      <c r="G89" s="42"/>
      <c r="H89" s="42"/>
      <c r="I89" s="229"/>
      <c r="J89" s="42"/>
      <c r="K89" s="42"/>
      <c r="L89" s="46"/>
      <c r="M89" s="230"/>
      <c r="N89" s="231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343</v>
      </c>
      <c r="AU89" s="19" t="s">
        <v>85</v>
      </c>
    </row>
    <row r="90" s="13" customFormat="1">
      <c r="A90" s="13"/>
      <c r="B90" s="232"/>
      <c r="C90" s="233"/>
      <c r="D90" s="234" t="s">
        <v>252</v>
      </c>
      <c r="E90" s="235" t="s">
        <v>19</v>
      </c>
      <c r="F90" s="236" t="s">
        <v>85</v>
      </c>
      <c r="G90" s="233"/>
      <c r="H90" s="237">
        <v>1</v>
      </c>
      <c r="I90" s="238"/>
      <c r="J90" s="233"/>
      <c r="K90" s="233"/>
      <c r="L90" s="239"/>
      <c r="M90" s="240"/>
      <c r="N90" s="241"/>
      <c r="O90" s="241"/>
      <c r="P90" s="241"/>
      <c r="Q90" s="241"/>
      <c r="R90" s="241"/>
      <c r="S90" s="241"/>
      <c r="T90" s="242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43" t="s">
        <v>252</v>
      </c>
      <c r="AU90" s="243" t="s">
        <v>85</v>
      </c>
      <c r="AV90" s="13" t="s">
        <v>87</v>
      </c>
      <c r="AW90" s="13" t="s">
        <v>37</v>
      </c>
      <c r="AX90" s="13" t="s">
        <v>77</v>
      </c>
      <c r="AY90" s="243" t="s">
        <v>238</v>
      </c>
    </row>
    <row r="91" s="14" customFormat="1">
      <c r="A91" s="14"/>
      <c r="B91" s="244"/>
      <c r="C91" s="245"/>
      <c r="D91" s="234" t="s">
        <v>252</v>
      </c>
      <c r="E91" s="246" t="s">
        <v>19</v>
      </c>
      <c r="F91" s="247" t="s">
        <v>253</v>
      </c>
      <c r="G91" s="245"/>
      <c r="H91" s="248">
        <v>1</v>
      </c>
      <c r="I91" s="249"/>
      <c r="J91" s="245"/>
      <c r="K91" s="245"/>
      <c r="L91" s="250"/>
      <c r="M91" s="251"/>
      <c r="N91" s="252"/>
      <c r="O91" s="252"/>
      <c r="P91" s="252"/>
      <c r="Q91" s="252"/>
      <c r="R91" s="252"/>
      <c r="S91" s="252"/>
      <c r="T91" s="253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4" t="s">
        <v>252</v>
      </c>
      <c r="AU91" s="254" t="s">
        <v>85</v>
      </c>
      <c r="AV91" s="14" t="s">
        <v>254</v>
      </c>
      <c r="AW91" s="14" t="s">
        <v>37</v>
      </c>
      <c r="AX91" s="14" t="s">
        <v>85</v>
      </c>
      <c r="AY91" s="254" t="s">
        <v>238</v>
      </c>
    </row>
    <row r="92" s="2" customFormat="1" ht="16.5" customHeight="1">
      <c r="A92" s="40"/>
      <c r="B92" s="41"/>
      <c r="C92" s="214" t="s">
        <v>260</v>
      </c>
      <c r="D92" s="214" t="s">
        <v>243</v>
      </c>
      <c r="E92" s="215" t="s">
        <v>2063</v>
      </c>
      <c r="F92" s="216" t="s">
        <v>2064</v>
      </c>
      <c r="G92" s="217" t="s">
        <v>246</v>
      </c>
      <c r="H92" s="218">
        <v>1</v>
      </c>
      <c r="I92" s="219"/>
      <c r="J92" s="220">
        <f>ROUND(I92*H92,2)</f>
        <v>0</v>
      </c>
      <c r="K92" s="216" t="s">
        <v>19</v>
      </c>
      <c r="L92" s="46"/>
      <c r="M92" s="221" t="s">
        <v>19</v>
      </c>
      <c r="N92" s="222" t="s">
        <v>48</v>
      </c>
      <c r="O92" s="86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5" t="s">
        <v>254</v>
      </c>
      <c r="AT92" s="225" t="s">
        <v>243</v>
      </c>
      <c r="AU92" s="225" t="s">
        <v>85</v>
      </c>
      <c r="AY92" s="19" t="s">
        <v>238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9" t="s">
        <v>85</v>
      </c>
      <c r="BK92" s="226">
        <f>ROUND(I92*H92,2)</f>
        <v>0</v>
      </c>
      <c r="BL92" s="19" t="s">
        <v>254</v>
      </c>
      <c r="BM92" s="225" t="s">
        <v>2065</v>
      </c>
    </row>
    <row r="93" s="2" customFormat="1">
      <c r="A93" s="40"/>
      <c r="B93" s="41"/>
      <c r="C93" s="42"/>
      <c r="D93" s="234" t="s">
        <v>343</v>
      </c>
      <c r="E93" s="42"/>
      <c r="F93" s="255" t="s">
        <v>2041</v>
      </c>
      <c r="G93" s="42"/>
      <c r="H93" s="42"/>
      <c r="I93" s="229"/>
      <c r="J93" s="42"/>
      <c r="K93" s="42"/>
      <c r="L93" s="46"/>
      <c r="M93" s="230"/>
      <c r="N93" s="231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343</v>
      </c>
      <c r="AU93" s="19" t="s">
        <v>85</v>
      </c>
    </row>
    <row r="94" s="13" customFormat="1">
      <c r="A94" s="13"/>
      <c r="B94" s="232"/>
      <c r="C94" s="233"/>
      <c r="D94" s="234" t="s">
        <v>252</v>
      </c>
      <c r="E94" s="235" t="s">
        <v>19</v>
      </c>
      <c r="F94" s="236" t="s">
        <v>85</v>
      </c>
      <c r="G94" s="233"/>
      <c r="H94" s="237">
        <v>1</v>
      </c>
      <c r="I94" s="238"/>
      <c r="J94" s="233"/>
      <c r="K94" s="233"/>
      <c r="L94" s="239"/>
      <c r="M94" s="240"/>
      <c r="N94" s="241"/>
      <c r="O94" s="241"/>
      <c r="P94" s="241"/>
      <c r="Q94" s="241"/>
      <c r="R94" s="241"/>
      <c r="S94" s="241"/>
      <c r="T94" s="242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43" t="s">
        <v>252</v>
      </c>
      <c r="AU94" s="243" t="s">
        <v>85</v>
      </c>
      <c r="AV94" s="13" t="s">
        <v>87</v>
      </c>
      <c r="AW94" s="13" t="s">
        <v>37</v>
      </c>
      <c r="AX94" s="13" t="s">
        <v>77</v>
      </c>
      <c r="AY94" s="243" t="s">
        <v>238</v>
      </c>
    </row>
    <row r="95" s="14" customFormat="1">
      <c r="A95" s="14"/>
      <c r="B95" s="244"/>
      <c r="C95" s="245"/>
      <c r="D95" s="234" t="s">
        <v>252</v>
      </c>
      <c r="E95" s="246" t="s">
        <v>19</v>
      </c>
      <c r="F95" s="247" t="s">
        <v>253</v>
      </c>
      <c r="G95" s="245"/>
      <c r="H95" s="248">
        <v>1</v>
      </c>
      <c r="I95" s="249"/>
      <c r="J95" s="245"/>
      <c r="K95" s="245"/>
      <c r="L95" s="250"/>
      <c r="M95" s="251"/>
      <c r="N95" s="252"/>
      <c r="O95" s="252"/>
      <c r="P95" s="252"/>
      <c r="Q95" s="252"/>
      <c r="R95" s="252"/>
      <c r="S95" s="252"/>
      <c r="T95" s="253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4" t="s">
        <v>252</v>
      </c>
      <c r="AU95" s="254" t="s">
        <v>85</v>
      </c>
      <c r="AV95" s="14" t="s">
        <v>254</v>
      </c>
      <c r="AW95" s="14" t="s">
        <v>37</v>
      </c>
      <c r="AX95" s="14" t="s">
        <v>85</v>
      </c>
      <c r="AY95" s="254" t="s">
        <v>238</v>
      </c>
    </row>
    <row r="96" s="2" customFormat="1" ht="16.5" customHeight="1">
      <c r="A96" s="40"/>
      <c r="B96" s="41"/>
      <c r="C96" s="214" t="s">
        <v>87</v>
      </c>
      <c r="D96" s="214" t="s">
        <v>243</v>
      </c>
      <c r="E96" s="215" t="s">
        <v>2066</v>
      </c>
      <c r="F96" s="216" t="s">
        <v>2067</v>
      </c>
      <c r="G96" s="217" t="s">
        <v>246</v>
      </c>
      <c r="H96" s="218">
        <v>1</v>
      </c>
      <c r="I96" s="219"/>
      <c r="J96" s="220">
        <f>ROUND(I96*H96,2)</f>
        <v>0</v>
      </c>
      <c r="K96" s="216" t="s">
        <v>19</v>
      </c>
      <c r="L96" s="46"/>
      <c r="M96" s="221" t="s">
        <v>19</v>
      </c>
      <c r="N96" s="222" t="s">
        <v>48</v>
      </c>
      <c r="O96" s="86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5" t="s">
        <v>254</v>
      </c>
      <c r="AT96" s="225" t="s">
        <v>243</v>
      </c>
      <c r="AU96" s="225" t="s">
        <v>85</v>
      </c>
      <c r="AY96" s="19" t="s">
        <v>238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9" t="s">
        <v>85</v>
      </c>
      <c r="BK96" s="226">
        <f>ROUND(I96*H96,2)</f>
        <v>0</v>
      </c>
      <c r="BL96" s="19" t="s">
        <v>254</v>
      </c>
      <c r="BM96" s="225" t="s">
        <v>2068</v>
      </c>
    </row>
    <row r="97" s="2" customFormat="1">
      <c r="A97" s="40"/>
      <c r="B97" s="41"/>
      <c r="C97" s="42"/>
      <c r="D97" s="234" t="s">
        <v>343</v>
      </c>
      <c r="E97" s="42"/>
      <c r="F97" s="255" t="s">
        <v>2009</v>
      </c>
      <c r="G97" s="42"/>
      <c r="H97" s="42"/>
      <c r="I97" s="229"/>
      <c r="J97" s="42"/>
      <c r="K97" s="42"/>
      <c r="L97" s="46"/>
      <c r="M97" s="230"/>
      <c r="N97" s="231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343</v>
      </c>
      <c r="AU97" s="19" t="s">
        <v>85</v>
      </c>
    </row>
    <row r="98" s="13" customFormat="1">
      <c r="A98" s="13"/>
      <c r="B98" s="232"/>
      <c r="C98" s="233"/>
      <c r="D98" s="234" t="s">
        <v>252</v>
      </c>
      <c r="E98" s="235" t="s">
        <v>19</v>
      </c>
      <c r="F98" s="236" t="s">
        <v>85</v>
      </c>
      <c r="G98" s="233"/>
      <c r="H98" s="237">
        <v>1</v>
      </c>
      <c r="I98" s="238"/>
      <c r="J98" s="233"/>
      <c r="K98" s="233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252</v>
      </c>
      <c r="AU98" s="243" t="s">
        <v>85</v>
      </c>
      <c r="AV98" s="13" t="s">
        <v>87</v>
      </c>
      <c r="AW98" s="13" t="s">
        <v>37</v>
      </c>
      <c r="AX98" s="13" t="s">
        <v>77</v>
      </c>
      <c r="AY98" s="243" t="s">
        <v>238</v>
      </c>
    </row>
    <row r="99" s="14" customFormat="1">
      <c r="A99" s="14"/>
      <c r="B99" s="244"/>
      <c r="C99" s="245"/>
      <c r="D99" s="234" t="s">
        <v>252</v>
      </c>
      <c r="E99" s="246" t="s">
        <v>19</v>
      </c>
      <c r="F99" s="247" t="s">
        <v>253</v>
      </c>
      <c r="G99" s="245"/>
      <c r="H99" s="248">
        <v>1</v>
      </c>
      <c r="I99" s="249"/>
      <c r="J99" s="245"/>
      <c r="K99" s="245"/>
      <c r="L99" s="250"/>
      <c r="M99" s="251"/>
      <c r="N99" s="252"/>
      <c r="O99" s="252"/>
      <c r="P99" s="252"/>
      <c r="Q99" s="252"/>
      <c r="R99" s="252"/>
      <c r="S99" s="252"/>
      <c r="T99" s="253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252</v>
      </c>
      <c r="AU99" s="254" t="s">
        <v>85</v>
      </c>
      <c r="AV99" s="14" t="s">
        <v>254</v>
      </c>
      <c r="AW99" s="14" t="s">
        <v>37</v>
      </c>
      <c r="AX99" s="14" t="s">
        <v>85</v>
      </c>
      <c r="AY99" s="254" t="s">
        <v>238</v>
      </c>
    </row>
    <row r="100" s="2" customFormat="1" ht="16.5" customHeight="1">
      <c r="A100" s="40"/>
      <c r="B100" s="41"/>
      <c r="C100" s="214" t="s">
        <v>254</v>
      </c>
      <c r="D100" s="214" t="s">
        <v>243</v>
      </c>
      <c r="E100" s="215" t="s">
        <v>2069</v>
      </c>
      <c r="F100" s="216" t="s">
        <v>2070</v>
      </c>
      <c r="G100" s="217" t="s">
        <v>246</v>
      </c>
      <c r="H100" s="218">
        <v>2</v>
      </c>
      <c r="I100" s="219"/>
      <c r="J100" s="220">
        <f>ROUND(I100*H100,2)</f>
        <v>0</v>
      </c>
      <c r="K100" s="216" t="s">
        <v>19</v>
      </c>
      <c r="L100" s="46"/>
      <c r="M100" s="221" t="s">
        <v>19</v>
      </c>
      <c r="N100" s="222" t="s">
        <v>48</v>
      </c>
      <c r="O100" s="86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254</v>
      </c>
      <c r="AT100" s="225" t="s">
        <v>243</v>
      </c>
      <c r="AU100" s="225" t="s">
        <v>85</v>
      </c>
      <c r="AY100" s="19" t="s">
        <v>238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85</v>
      </c>
      <c r="BK100" s="226">
        <f>ROUND(I100*H100,2)</f>
        <v>0</v>
      </c>
      <c r="BL100" s="19" t="s">
        <v>254</v>
      </c>
      <c r="BM100" s="225" t="s">
        <v>2071</v>
      </c>
    </row>
    <row r="101" s="2" customFormat="1">
      <c r="A101" s="40"/>
      <c r="B101" s="41"/>
      <c r="C101" s="42"/>
      <c r="D101" s="234" t="s">
        <v>343</v>
      </c>
      <c r="E101" s="42"/>
      <c r="F101" s="255" t="s">
        <v>2005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343</v>
      </c>
      <c r="AU101" s="19" t="s">
        <v>85</v>
      </c>
    </row>
    <row r="102" s="13" customFormat="1">
      <c r="A102" s="13"/>
      <c r="B102" s="232"/>
      <c r="C102" s="233"/>
      <c r="D102" s="234" t="s">
        <v>252</v>
      </c>
      <c r="E102" s="235" t="s">
        <v>19</v>
      </c>
      <c r="F102" s="236" t="s">
        <v>87</v>
      </c>
      <c r="G102" s="233"/>
      <c r="H102" s="237">
        <v>2</v>
      </c>
      <c r="I102" s="238"/>
      <c r="J102" s="233"/>
      <c r="K102" s="233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252</v>
      </c>
      <c r="AU102" s="243" t="s">
        <v>85</v>
      </c>
      <c r="AV102" s="13" t="s">
        <v>87</v>
      </c>
      <c r="AW102" s="13" t="s">
        <v>37</v>
      </c>
      <c r="AX102" s="13" t="s">
        <v>77</v>
      </c>
      <c r="AY102" s="243" t="s">
        <v>238</v>
      </c>
    </row>
    <row r="103" s="14" customFormat="1">
      <c r="A103" s="14"/>
      <c r="B103" s="244"/>
      <c r="C103" s="245"/>
      <c r="D103" s="234" t="s">
        <v>252</v>
      </c>
      <c r="E103" s="246" t="s">
        <v>19</v>
      </c>
      <c r="F103" s="247" t="s">
        <v>253</v>
      </c>
      <c r="G103" s="245"/>
      <c r="H103" s="248">
        <v>2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252</v>
      </c>
      <c r="AU103" s="254" t="s">
        <v>85</v>
      </c>
      <c r="AV103" s="14" t="s">
        <v>254</v>
      </c>
      <c r="AW103" s="14" t="s">
        <v>37</v>
      </c>
      <c r="AX103" s="14" t="s">
        <v>85</v>
      </c>
      <c r="AY103" s="254" t="s">
        <v>238</v>
      </c>
    </row>
    <row r="104" s="2" customFormat="1" ht="16.5" customHeight="1">
      <c r="A104" s="40"/>
      <c r="B104" s="41"/>
      <c r="C104" s="214" t="s">
        <v>276</v>
      </c>
      <c r="D104" s="214" t="s">
        <v>243</v>
      </c>
      <c r="E104" s="215" t="s">
        <v>2072</v>
      </c>
      <c r="F104" s="216" t="s">
        <v>2073</v>
      </c>
      <c r="G104" s="217" t="s">
        <v>246</v>
      </c>
      <c r="H104" s="218">
        <v>1</v>
      </c>
      <c r="I104" s="219"/>
      <c r="J104" s="220">
        <f>ROUND(I104*H104,2)</f>
        <v>0</v>
      </c>
      <c r="K104" s="216" t="s">
        <v>19</v>
      </c>
      <c r="L104" s="46"/>
      <c r="M104" s="221" t="s">
        <v>19</v>
      </c>
      <c r="N104" s="222" t="s">
        <v>48</v>
      </c>
      <c r="O104" s="86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4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5" t="s">
        <v>254</v>
      </c>
      <c r="AT104" s="225" t="s">
        <v>243</v>
      </c>
      <c r="AU104" s="225" t="s">
        <v>85</v>
      </c>
      <c r="AY104" s="19" t="s">
        <v>238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9" t="s">
        <v>85</v>
      </c>
      <c r="BK104" s="226">
        <f>ROUND(I104*H104,2)</f>
        <v>0</v>
      </c>
      <c r="BL104" s="19" t="s">
        <v>254</v>
      </c>
      <c r="BM104" s="225" t="s">
        <v>2074</v>
      </c>
    </row>
    <row r="105" s="2" customFormat="1">
      <c r="A105" s="40"/>
      <c r="B105" s="41"/>
      <c r="C105" s="42"/>
      <c r="D105" s="234" t="s">
        <v>343</v>
      </c>
      <c r="E105" s="42"/>
      <c r="F105" s="255" t="s">
        <v>2005</v>
      </c>
      <c r="G105" s="42"/>
      <c r="H105" s="42"/>
      <c r="I105" s="229"/>
      <c r="J105" s="42"/>
      <c r="K105" s="42"/>
      <c r="L105" s="46"/>
      <c r="M105" s="230"/>
      <c r="N105" s="231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343</v>
      </c>
      <c r="AU105" s="19" t="s">
        <v>85</v>
      </c>
    </row>
    <row r="106" s="13" customFormat="1">
      <c r="A106" s="13"/>
      <c r="B106" s="232"/>
      <c r="C106" s="233"/>
      <c r="D106" s="234" t="s">
        <v>252</v>
      </c>
      <c r="E106" s="235" t="s">
        <v>19</v>
      </c>
      <c r="F106" s="236" t="s">
        <v>85</v>
      </c>
      <c r="G106" s="233"/>
      <c r="H106" s="237">
        <v>1</v>
      </c>
      <c r="I106" s="238"/>
      <c r="J106" s="233"/>
      <c r="K106" s="233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252</v>
      </c>
      <c r="AU106" s="243" t="s">
        <v>85</v>
      </c>
      <c r="AV106" s="13" t="s">
        <v>87</v>
      </c>
      <c r="AW106" s="13" t="s">
        <v>37</v>
      </c>
      <c r="AX106" s="13" t="s">
        <v>77</v>
      </c>
      <c r="AY106" s="243" t="s">
        <v>238</v>
      </c>
    </row>
    <row r="107" s="14" customFormat="1">
      <c r="A107" s="14"/>
      <c r="B107" s="244"/>
      <c r="C107" s="245"/>
      <c r="D107" s="234" t="s">
        <v>252</v>
      </c>
      <c r="E107" s="246" t="s">
        <v>19</v>
      </c>
      <c r="F107" s="247" t="s">
        <v>253</v>
      </c>
      <c r="G107" s="245"/>
      <c r="H107" s="248">
        <v>1</v>
      </c>
      <c r="I107" s="249"/>
      <c r="J107" s="245"/>
      <c r="K107" s="245"/>
      <c r="L107" s="250"/>
      <c r="M107" s="251"/>
      <c r="N107" s="252"/>
      <c r="O107" s="252"/>
      <c r="P107" s="252"/>
      <c r="Q107" s="252"/>
      <c r="R107" s="252"/>
      <c r="S107" s="252"/>
      <c r="T107" s="253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252</v>
      </c>
      <c r="AU107" s="254" t="s">
        <v>85</v>
      </c>
      <c r="AV107" s="14" t="s">
        <v>254</v>
      </c>
      <c r="AW107" s="14" t="s">
        <v>37</v>
      </c>
      <c r="AX107" s="14" t="s">
        <v>85</v>
      </c>
      <c r="AY107" s="254" t="s">
        <v>238</v>
      </c>
    </row>
    <row r="108" s="2" customFormat="1" ht="16.5" customHeight="1">
      <c r="A108" s="40"/>
      <c r="B108" s="41"/>
      <c r="C108" s="214" t="s">
        <v>281</v>
      </c>
      <c r="D108" s="214" t="s">
        <v>243</v>
      </c>
      <c r="E108" s="215" t="s">
        <v>2075</v>
      </c>
      <c r="F108" s="216" t="s">
        <v>2023</v>
      </c>
      <c r="G108" s="217" t="s">
        <v>246</v>
      </c>
      <c r="H108" s="218">
        <v>1</v>
      </c>
      <c r="I108" s="219"/>
      <c r="J108" s="220">
        <f>ROUND(I108*H108,2)</f>
        <v>0</v>
      </c>
      <c r="K108" s="216" t="s">
        <v>19</v>
      </c>
      <c r="L108" s="46"/>
      <c r="M108" s="221" t="s">
        <v>19</v>
      </c>
      <c r="N108" s="222" t="s">
        <v>48</v>
      </c>
      <c r="O108" s="86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5" t="s">
        <v>254</v>
      </c>
      <c r="AT108" s="225" t="s">
        <v>243</v>
      </c>
      <c r="AU108" s="225" t="s">
        <v>85</v>
      </c>
      <c r="AY108" s="19" t="s">
        <v>238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9" t="s">
        <v>85</v>
      </c>
      <c r="BK108" s="226">
        <f>ROUND(I108*H108,2)</f>
        <v>0</v>
      </c>
      <c r="BL108" s="19" t="s">
        <v>254</v>
      </c>
      <c r="BM108" s="225" t="s">
        <v>2076</v>
      </c>
    </row>
    <row r="109" s="2" customFormat="1">
      <c r="A109" s="40"/>
      <c r="B109" s="41"/>
      <c r="C109" s="42"/>
      <c r="D109" s="234" t="s">
        <v>343</v>
      </c>
      <c r="E109" s="42"/>
      <c r="F109" s="255" t="s">
        <v>2005</v>
      </c>
      <c r="G109" s="42"/>
      <c r="H109" s="42"/>
      <c r="I109" s="229"/>
      <c r="J109" s="42"/>
      <c r="K109" s="42"/>
      <c r="L109" s="46"/>
      <c r="M109" s="230"/>
      <c r="N109" s="231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343</v>
      </c>
      <c r="AU109" s="19" t="s">
        <v>85</v>
      </c>
    </row>
    <row r="110" s="13" customFormat="1">
      <c r="A110" s="13"/>
      <c r="B110" s="232"/>
      <c r="C110" s="233"/>
      <c r="D110" s="234" t="s">
        <v>252</v>
      </c>
      <c r="E110" s="235" t="s">
        <v>19</v>
      </c>
      <c r="F110" s="236" t="s">
        <v>85</v>
      </c>
      <c r="G110" s="233"/>
      <c r="H110" s="237">
        <v>1</v>
      </c>
      <c r="I110" s="238"/>
      <c r="J110" s="233"/>
      <c r="K110" s="233"/>
      <c r="L110" s="239"/>
      <c r="M110" s="240"/>
      <c r="N110" s="241"/>
      <c r="O110" s="241"/>
      <c r="P110" s="241"/>
      <c r="Q110" s="241"/>
      <c r="R110" s="241"/>
      <c r="S110" s="241"/>
      <c r="T110" s="242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3" t="s">
        <v>252</v>
      </c>
      <c r="AU110" s="243" t="s">
        <v>85</v>
      </c>
      <c r="AV110" s="13" t="s">
        <v>87</v>
      </c>
      <c r="AW110" s="13" t="s">
        <v>37</v>
      </c>
      <c r="AX110" s="13" t="s">
        <v>77</v>
      </c>
      <c r="AY110" s="243" t="s">
        <v>238</v>
      </c>
    </row>
    <row r="111" s="14" customFormat="1">
      <c r="A111" s="14"/>
      <c r="B111" s="244"/>
      <c r="C111" s="245"/>
      <c r="D111" s="234" t="s">
        <v>252</v>
      </c>
      <c r="E111" s="246" t="s">
        <v>19</v>
      </c>
      <c r="F111" s="247" t="s">
        <v>253</v>
      </c>
      <c r="G111" s="245"/>
      <c r="H111" s="248">
        <v>1</v>
      </c>
      <c r="I111" s="249"/>
      <c r="J111" s="245"/>
      <c r="K111" s="245"/>
      <c r="L111" s="250"/>
      <c r="M111" s="251"/>
      <c r="N111" s="252"/>
      <c r="O111" s="252"/>
      <c r="P111" s="252"/>
      <c r="Q111" s="252"/>
      <c r="R111" s="252"/>
      <c r="S111" s="252"/>
      <c r="T111" s="253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4" t="s">
        <v>252</v>
      </c>
      <c r="AU111" s="254" t="s">
        <v>85</v>
      </c>
      <c r="AV111" s="14" t="s">
        <v>254</v>
      </c>
      <c r="AW111" s="14" t="s">
        <v>37</v>
      </c>
      <c r="AX111" s="14" t="s">
        <v>85</v>
      </c>
      <c r="AY111" s="254" t="s">
        <v>238</v>
      </c>
    </row>
    <row r="112" s="2" customFormat="1" ht="16.5" customHeight="1">
      <c r="A112" s="40"/>
      <c r="B112" s="41"/>
      <c r="C112" s="214" t="s">
        <v>287</v>
      </c>
      <c r="D112" s="214" t="s">
        <v>243</v>
      </c>
      <c r="E112" s="215" t="s">
        <v>2077</v>
      </c>
      <c r="F112" s="216" t="s">
        <v>2026</v>
      </c>
      <c r="G112" s="217" t="s">
        <v>1988</v>
      </c>
      <c r="H112" s="218">
        <v>30</v>
      </c>
      <c r="I112" s="219"/>
      <c r="J112" s="220">
        <f>ROUND(I112*H112,2)</f>
        <v>0</v>
      </c>
      <c r="K112" s="216" t="s">
        <v>19</v>
      </c>
      <c r="L112" s="46"/>
      <c r="M112" s="221" t="s">
        <v>19</v>
      </c>
      <c r="N112" s="222" t="s">
        <v>48</v>
      </c>
      <c r="O112" s="86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4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5" t="s">
        <v>254</v>
      </c>
      <c r="AT112" s="225" t="s">
        <v>243</v>
      </c>
      <c r="AU112" s="225" t="s">
        <v>85</v>
      </c>
      <c r="AY112" s="19" t="s">
        <v>238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9" t="s">
        <v>85</v>
      </c>
      <c r="BK112" s="226">
        <f>ROUND(I112*H112,2)</f>
        <v>0</v>
      </c>
      <c r="BL112" s="19" t="s">
        <v>254</v>
      </c>
      <c r="BM112" s="225" t="s">
        <v>2078</v>
      </c>
    </row>
    <row r="113" s="2" customFormat="1">
      <c r="A113" s="40"/>
      <c r="B113" s="41"/>
      <c r="C113" s="42"/>
      <c r="D113" s="234" t="s">
        <v>343</v>
      </c>
      <c r="E113" s="42"/>
      <c r="F113" s="255" t="s">
        <v>2028</v>
      </c>
      <c r="G113" s="42"/>
      <c r="H113" s="42"/>
      <c r="I113" s="229"/>
      <c r="J113" s="42"/>
      <c r="K113" s="42"/>
      <c r="L113" s="46"/>
      <c r="M113" s="230"/>
      <c r="N113" s="231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343</v>
      </c>
      <c r="AU113" s="19" t="s">
        <v>85</v>
      </c>
    </row>
    <row r="114" s="13" customFormat="1">
      <c r="A114" s="13"/>
      <c r="B114" s="232"/>
      <c r="C114" s="233"/>
      <c r="D114" s="234" t="s">
        <v>252</v>
      </c>
      <c r="E114" s="235" t="s">
        <v>19</v>
      </c>
      <c r="F114" s="236" t="s">
        <v>561</v>
      </c>
      <c r="G114" s="233"/>
      <c r="H114" s="237">
        <v>30</v>
      </c>
      <c r="I114" s="238"/>
      <c r="J114" s="233"/>
      <c r="K114" s="233"/>
      <c r="L114" s="239"/>
      <c r="M114" s="240"/>
      <c r="N114" s="241"/>
      <c r="O114" s="241"/>
      <c r="P114" s="241"/>
      <c r="Q114" s="241"/>
      <c r="R114" s="241"/>
      <c r="S114" s="241"/>
      <c r="T114" s="242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3" t="s">
        <v>252</v>
      </c>
      <c r="AU114" s="243" t="s">
        <v>85</v>
      </c>
      <c r="AV114" s="13" t="s">
        <v>87</v>
      </c>
      <c r="AW114" s="13" t="s">
        <v>37</v>
      </c>
      <c r="AX114" s="13" t="s">
        <v>77</v>
      </c>
      <c r="AY114" s="243" t="s">
        <v>238</v>
      </c>
    </row>
    <row r="115" s="14" customFormat="1">
      <c r="A115" s="14"/>
      <c r="B115" s="244"/>
      <c r="C115" s="245"/>
      <c r="D115" s="234" t="s">
        <v>252</v>
      </c>
      <c r="E115" s="246" t="s">
        <v>19</v>
      </c>
      <c r="F115" s="247" t="s">
        <v>253</v>
      </c>
      <c r="G115" s="245"/>
      <c r="H115" s="248">
        <v>30</v>
      </c>
      <c r="I115" s="249"/>
      <c r="J115" s="245"/>
      <c r="K115" s="245"/>
      <c r="L115" s="250"/>
      <c r="M115" s="251"/>
      <c r="N115" s="252"/>
      <c r="O115" s="252"/>
      <c r="P115" s="252"/>
      <c r="Q115" s="252"/>
      <c r="R115" s="252"/>
      <c r="S115" s="252"/>
      <c r="T115" s="253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252</v>
      </c>
      <c r="AU115" s="254" t="s">
        <v>85</v>
      </c>
      <c r="AV115" s="14" t="s">
        <v>254</v>
      </c>
      <c r="AW115" s="14" t="s">
        <v>37</v>
      </c>
      <c r="AX115" s="14" t="s">
        <v>85</v>
      </c>
      <c r="AY115" s="254" t="s">
        <v>238</v>
      </c>
    </row>
    <row r="116" s="2" customFormat="1" ht="16.5" customHeight="1">
      <c r="A116" s="40"/>
      <c r="B116" s="41"/>
      <c r="C116" s="214" t="s">
        <v>293</v>
      </c>
      <c r="D116" s="214" t="s">
        <v>243</v>
      </c>
      <c r="E116" s="215" t="s">
        <v>2079</v>
      </c>
      <c r="F116" s="216" t="s">
        <v>2030</v>
      </c>
      <c r="G116" s="217" t="s">
        <v>407</v>
      </c>
      <c r="H116" s="218">
        <v>31</v>
      </c>
      <c r="I116" s="219"/>
      <c r="J116" s="220">
        <f>ROUND(I116*H116,2)</f>
        <v>0</v>
      </c>
      <c r="K116" s="216" t="s">
        <v>19</v>
      </c>
      <c r="L116" s="46"/>
      <c r="M116" s="221" t="s">
        <v>19</v>
      </c>
      <c r="N116" s="222" t="s">
        <v>48</v>
      </c>
      <c r="O116" s="86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254</v>
      </c>
      <c r="AT116" s="225" t="s">
        <v>243</v>
      </c>
      <c r="AU116" s="225" t="s">
        <v>85</v>
      </c>
      <c r="AY116" s="19" t="s">
        <v>238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85</v>
      </c>
      <c r="BK116" s="226">
        <f>ROUND(I116*H116,2)</f>
        <v>0</v>
      </c>
      <c r="BL116" s="19" t="s">
        <v>254</v>
      </c>
      <c r="BM116" s="225" t="s">
        <v>2080</v>
      </c>
    </row>
    <row r="117" s="2" customFormat="1">
      <c r="A117" s="40"/>
      <c r="B117" s="41"/>
      <c r="C117" s="42"/>
      <c r="D117" s="234" t="s">
        <v>343</v>
      </c>
      <c r="E117" s="42"/>
      <c r="F117" s="255" t="s">
        <v>2028</v>
      </c>
      <c r="G117" s="42"/>
      <c r="H117" s="42"/>
      <c r="I117" s="229"/>
      <c r="J117" s="42"/>
      <c r="K117" s="42"/>
      <c r="L117" s="46"/>
      <c r="M117" s="230"/>
      <c r="N117" s="231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343</v>
      </c>
      <c r="AU117" s="19" t="s">
        <v>85</v>
      </c>
    </row>
    <row r="118" s="13" customFormat="1">
      <c r="A118" s="13"/>
      <c r="B118" s="232"/>
      <c r="C118" s="233"/>
      <c r="D118" s="234" t="s">
        <v>252</v>
      </c>
      <c r="E118" s="235" t="s">
        <v>19</v>
      </c>
      <c r="F118" s="236" t="s">
        <v>566</v>
      </c>
      <c r="G118" s="233"/>
      <c r="H118" s="237">
        <v>31</v>
      </c>
      <c r="I118" s="238"/>
      <c r="J118" s="233"/>
      <c r="K118" s="233"/>
      <c r="L118" s="239"/>
      <c r="M118" s="240"/>
      <c r="N118" s="241"/>
      <c r="O118" s="241"/>
      <c r="P118" s="241"/>
      <c r="Q118" s="241"/>
      <c r="R118" s="241"/>
      <c r="S118" s="241"/>
      <c r="T118" s="242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3" t="s">
        <v>252</v>
      </c>
      <c r="AU118" s="243" t="s">
        <v>85</v>
      </c>
      <c r="AV118" s="13" t="s">
        <v>87</v>
      </c>
      <c r="AW118" s="13" t="s">
        <v>37</v>
      </c>
      <c r="AX118" s="13" t="s">
        <v>77</v>
      </c>
      <c r="AY118" s="243" t="s">
        <v>238</v>
      </c>
    </row>
    <row r="119" s="14" customFormat="1">
      <c r="A119" s="14"/>
      <c r="B119" s="244"/>
      <c r="C119" s="245"/>
      <c r="D119" s="234" t="s">
        <v>252</v>
      </c>
      <c r="E119" s="246" t="s">
        <v>19</v>
      </c>
      <c r="F119" s="247" t="s">
        <v>253</v>
      </c>
      <c r="G119" s="245"/>
      <c r="H119" s="248">
        <v>31</v>
      </c>
      <c r="I119" s="249"/>
      <c r="J119" s="245"/>
      <c r="K119" s="245"/>
      <c r="L119" s="250"/>
      <c r="M119" s="251"/>
      <c r="N119" s="252"/>
      <c r="O119" s="252"/>
      <c r="P119" s="252"/>
      <c r="Q119" s="252"/>
      <c r="R119" s="252"/>
      <c r="S119" s="252"/>
      <c r="T119" s="253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4" t="s">
        <v>252</v>
      </c>
      <c r="AU119" s="254" t="s">
        <v>85</v>
      </c>
      <c r="AV119" s="14" t="s">
        <v>254</v>
      </c>
      <c r="AW119" s="14" t="s">
        <v>37</v>
      </c>
      <c r="AX119" s="14" t="s">
        <v>85</v>
      </c>
      <c r="AY119" s="254" t="s">
        <v>238</v>
      </c>
    </row>
    <row r="120" s="2" customFormat="1" ht="16.5" customHeight="1">
      <c r="A120" s="40"/>
      <c r="B120" s="41"/>
      <c r="C120" s="214" t="s">
        <v>298</v>
      </c>
      <c r="D120" s="214" t="s">
        <v>243</v>
      </c>
      <c r="E120" s="215" t="s">
        <v>2081</v>
      </c>
      <c r="F120" s="216" t="s">
        <v>2033</v>
      </c>
      <c r="G120" s="217" t="s">
        <v>407</v>
      </c>
      <c r="H120" s="218">
        <v>15</v>
      </c>
      <c r="I120" s="219"/>
      <c r="J120" s="220">
        <f>ROUND(I120*H120,2)</f>
        <v>0</v>
      </c>
      <c r="K120" s="216" t="s">
        <v>19</v>
      </c>
      <c r="L120" s="46"/>
      <c r="M120" s="221" t="s">
        <v>19</v>
      </c>
      <c r="N120" s="222" t="s">
        <v>48</v>
      </c>
      <c r="O120" s="86"/>
      <c r="P120" s="223">
        <f>O120*H120</f>
        <v>0</v>
      </c>
      <c r="Q120" s="223">
        <v>0</v>
      </c>
      <c r="R120" s="223">
        <f>Q120*H120</f>
        <v>0</v>
      </c>
      <c r="S120" s="223">
        <v>0</v>
      </c>
      <c r="T120" s="224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25" t="s">
        <v>254</v>
      </c>
      <c r="AT120" s="225" t="s">
        <v>243</v>
      </c>
      <c r="AU120" s="225" t="s">
        <v>85</v>
      </c>
      <c r="AY120" s="19" t="s">
        <v>238</v>
      </c>
      <c r="BE120" s="226">
        <f>IF(N120="základní",J120,0)</f>
        <v>0</v>
      </c>
      <c r="BF120" s="226">
        <f>IF(N120="snížená",J120,0)</f>
        <v>0</v>
      </c>
      <c r="BG120" s="226">
        <f>IF(N120="zákl. přenesená",J120,0)</f>
        <v>0</v>
      </c>
      <c r="BH120" s="226">
        <f>IF(N120="sníž. přenesená",J120,0)</f>
        <v>0</v>
      </c>
      <c r="BI120" s="226">
        <f>IF(N120="nulová",J120,0)</f>
        <v>0</v>
      </c>
      <c r="BJ120" s="19" t="s">
        <v>85</v>
      </c>
      <c r="BK120" s="226">
        <f>ROUND(I120*H120,2)</f>
        <v>0</v>
      </c>
      <c r="BL120" s="19" t="s">
        <v>254</v>
      </c>
      <c r="BM120" s="225" t="s">
        <v>2082</v>
      </c>
    </row>
    <row r="121" s="2" customFormat="1">
      <c r="A121" s="40"/>
      <c r="B121" s="41"/>
      <c r="C121" s="42"/>
      <c r="D121" s="234" t="s">
        <v>343</v>
      </c>
      <c r="E121" s="42"/>
      <c r="F121" s="255" t="s">
        <v>2028</v>
      </c>
      <c r="G121" s="42"/>
      <c r="H121" s="42"/>
      <c r="I121" s="229"/>
      <c r="J121" s="42"/>
      <c r="K121" s="42"/>
      <c r="L121" s="46"/>
      <c r="M121" s="230"/>
      <c r="N121" s="231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343</v>
      </c>
      <c r="AU121" s="19" t="s">
        <v>85</v>
      </c>
    </row>
    <row r="122" s="13" customFormat="1">
      <c r="A122" s="13"/>
      <c r="B122" s="232"/>
      <c r="C122" s="233"/>
      <c r="D122" s="234" t="s">
        <v>252</v>
      </c>
      <c r="E122" s="235" t="s">
        <v>19</v>
      </c>
      <c r="F122" s="236" t="s">
        <v>8</v>
      </c>
      <c r="G122" s="233"/>
      <c r="H122" s="237">
        <v>15</v>
      </c>
      <c r="I122" s="238"/>
      <c r="J122" s="233"/>
      <c r="K122" s="233"/>
      <c r="L122" s="239"/>
      <c r="M122" s="240"/>
      <c r="N122" s="241"/>
      <c r="O122" s="241"/>
      <c r="P122" s="241"/>
      <c r="Q122" s="241"/>
      <c r="R122" s="241"/>
      <c r="S122" s="241"/>
      <c r="T122" s="242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3" t="s">
        <v>252</v>
      </c>
      <c r="AU122" s="243" t="s">
        <v>85</v>
      </c>
      <c r="AV122" s="13" t="s">
        <v>87</v>
      </c>
      <c r="AW122" s="13" t="s">
        <v>37</v>
      </c>
      <c r="AX122" s="13" t="s">
        <v>77</v>
      </c>
      <c r="AY122" s="243" t="s">
        <v>238</v>
      </c>
    </row>
    <row r="123" s="14" customFormat="1">
      <c r="A123" s="14"/>
      <c r="B123" s="244"/>
      <c r="C123" s="245"/>
      <c r="D123" s="234" t="s">
        <v>252</v>
      </c>
      <c r="E123" s="246" t="s">
        <v>19</v>
      </c>
      <c r="F123" s="247" t="s">
        <v>253</v>
      </c>
      <c r="G123" s="245"/>
      <c r="H123" s="248">
        <v>15</v>
      </c>
      <c r="I123" s="249"/>
      <c r="J123" s="245"/>
      <c r="K123" s="245"/>
      <c r="L123" s="250"/>
      <c r="M123" s="251"/>
      <c r="N123" s="252"/>
      <c r="O123" s="252"/>
      <c r="P123" s="252"/>
      <c r="Q123" s="252"/>
      <c r="R123" s="252"/>
      <c r="S123" s="252"/>
      <c r="T123" s="253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4" t="s">
        <v>252</v>
      </c>
      <c r="AU123" s="254" t="s">
        <v>85</v>
      </c>
      <c r="AV123" s="14" t="s">
        <v>254</v>
      </c>
      <c r="AW123" s="14" t="s">
        <v>37</v>
      </c>
      <c r="AX123" s="14" t="s">
        <v>85</v>
      </c>
      <c r="AY123" s="254" t="s">
        <v>238</v>
      </c>
    </row>
    <row r="124" s="2" customFormat="1" ht="16.5" customHeight="1">
      <c r="A124" s="40"/>
      <c r="B124" s="41"/>
      <c r="C124" s="214" t="s">
        <v>303</v>
      </c>
      <c r="D124" s="214" t="s">
        <v>243</v>
      </c>
      <c r="E124" s="215" t="s">
        <v>2083</v>
      </c>
      <c r="F124" s="216" t="s">
        <v>2084</v>
      </c>
      <c r="G124" s="217" t="s">
        <v>246</v>
      </c>
      <c r="H124" s="218">
        <v>1</v>
      </c>
      <c r="I124" s="219"/>
      <c r="J124" s="220">
        <f>ROUND(I124*H124,2)</f>
        <v>0</v>
      </c>
      <c r="K124" s="216" t="s">
        <v>19</v>
      </c>
      <c r="L124" s="46"/>
      <c r="M124" s="221" t="s">
        <v>19</v>
      </c>
      <c r="N124" s="222" t="s">
        <v>48</v>
      </c>
      <c r="O124" s="86"/>
      <c r="P124" s="223">
        <f>O124*H124</f>
        <v>0</v>
      </c>
      <c r="Q124" s="223">
        <v>0</v>
      </c>
      <c r="R124" s="223">
        <f>Q124*H124</f>
        <v>0</v>
      </c>
      <c r="S124" s="223">
        <v>0</v>
      </c>
      <c r="T124" s="224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5" t="s">
        <v>254</v>
      </c>
      <c r="AT124" s="225" t="s">
        <v>243</v>
      </c>
      <c r="AU124" s="225" t="s">
        <v>85</v>
      </c>
      <c r="AY124" s="19" t="s">
        <v>238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9" t="s">
        <v>85</v>
      </c>
      <c r="BK124" s="226">
        <f>ROUND(I124*H124,2)</f>
        <v>0</v>
      </c>
      <c r="BL124" s="19" t="s">
        <v>254</v>
      </c>
      <c r="BM124" s="225" t="s">
        <v>2085</v>
      </c>
    </row>
    <row r="125" s="2" customFormat="1">
      <c r="A125" s="40"/>
      <c r="B125" s="41"/>
      <c r="C125" s="42"/>
      <c r="D125" s="234" t="s">
        <v>343</v>
      </c>
      <c r="E125" s="42"/>
      <c r="F125" s="255" t="s">
        <v>2005</v>
      </c>
      <c r="G125" s="42"/>
      <c r="H125" s="42"/>
      <c r="I125" s="229"/>
      <c r="J125" s="42"/>
      <c r="K125" s="42"/>
      <c r="L125" s="46"/>
      <c r="M125" s="230"/>
      <c r="N125" s="231"/>
      <c r="O125" s="86"/>
      <c r="P125" s="86"/>
      <c r="Q125" s="86"/>
      <c r="R125" s="86"/>
      <c r="S125" s="86"/>
      <c r="T125" s="87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19" t="s">
        <v>343</v>
      </c>
      <c r="AU125" s="19" t="s">
        <v>85</v>
      </c>
    </row>
    <row r="126" s="13" customFormat="1">
      <c r="A126" s="13"/>
      <c r="B126" s="232"/>
      <c r="C126" s="233"/>
      <c r="D126" s="234" t="s">
        <v>252</v>
      </c>
      <c r="E126" s="235" t="s">
        <v>19</v>
      </c>
      <c r="F126" s="236" t="s">
        <v>85</v>
      </c>
      <c r="G126" s="233"/>
      <c r="H126" s="237">
        <v>1</v>
      </c>
      <c r="I126" s="238"/>
      <c r="J126" s="233"/>
      <c r="K126" s="233"/>
      <c r="L126" s="239"/>
      <c r="M126" s="240"/>
      <c r="N126" s="241"/>
      <c r="O126" s="241"/>
      <c r="P126" s="241"/>
      <c r="Q126" s="241"/>
      <c r="R126" s="241"/>
      <c r="S126" s="241"/>
      <c r="T126" s="242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3" t="s">
        <v>252</v>
      </c>
      <c r="AU126" s="243" t="s">
        <v>85</v>
      </c>
      <c r="AV126" s="13" t="s">
        <v>87</v>
      </c>
      <c r="AW126" s="13" t="s">
        <v>37</v>
      </c>
      <c r="AX126" s="13" t="s">
        <v>77</v>
      </c>
      <c r="AY126" s="243" t="s">
        <v>238</v>
      </c>
    </row>
    <row r="127" s="14" customFormat="1">
      <c r="A127" s="14"/>
      <c r="B127" s="244"/>
      <c r="C127" s="245"/>
      <c r="D127" s="234" t="s">
        <v>252</v>
      </c>
      <c r="E127" s="246" t="s">
        <v>19</v>
      </c>
      <c r="F127" s="247" t="s">
        <v>253</v>
      </c>
      <c r="G127" s="245"/>
      <c r="H127" s="248">
        <v>1</v>
      </c>
      <c r="I127" s="249"/>
      <c r="J127" s="245"/>
      <c r="K127" s="245"/>
      <c r="L127" s="250"/>
      <c r="M127" s="251"/>
      <c r="N127" s="252"/>
      <c r="O127" s="252"/>
      <c r="P127" s="252"/>
      <c r="Q127" s="252"/>
      <c r="R127" s="252"/>
      <c r="S127" s="252"/>
      <c r="T127" s="253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4" t="s">
        <v>252</v>
      </c>
      <c r="AU127" s="254" t="s">
        <v>85</v>
      </c>
      <c r="AV127" s="14" t="s">
        <v>254</v>
      </c>
      <c r="AW127" s="14" t="s">
        <v>37</v>
      </c>
      <c r="AX127" s="14" t="s">
        <v>85</v>
      </c>
      <c r="AY127" s="254" t="s">
        <v>238</v>
      </c>
    </row>
    <row r="128" s="2" customFormat="1" ht="16.5" customHeight="1">
      <c r="A128" s="40"/>
      <c r="B128" s="41"/>
      <c r="C128" s="214" t="s">
        <v>308</v>
      </c>
      <c r="D128" s="214" t="s">
        <v>243</v>
      </c>
      <c r="E128" s="215" t="s">
        <v>2086</v>
      </c>
      <c r="F128" s="216" t="s">
        <v>2039</v>
      </c>
      <c r="G128" s="217" t="s">
        <v>246</v>
      </c>
      <c r="H128" s="218">
        <v>1</v>
      </c>
      <c r="I128" s="219"/>
      <c r="J128" s="220">
        <f>ROUND(I128*H128,2)</f>
        <v>0</v>
      </c>
      <c r="K128" s="216" t="s">
        <v>19</v>
      </c>
      <c r="L128" s="46"/>
      <c r="M128" s="221" t="s">
        <v>19</v>
      </c>
      <c r="N128" s="222" t="s">
        <v>48</v>
      </c>
      <c r="O128" s="86"/>
      <c r="P128" s="223">
        <f>O128*H128</f>
        <v>0</v>
      </c>
      <c r="Q128" s="223">
        <v>0</v>
      </c>
      <c r="R128" s="223">
        <f>Q128*H128</f>
        <v>0</v>
      </c>
      <c r="S128" s="223">
        <v>0</v>
      </c>
      <c r="T128" s="224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5" t="s">
        <v>254</v>
      </c>
      <c r="AT128" s="225" t="s">
        <v>243</v>
      </c>
      <c r="AU128" s="225" t="s">
        <v>85</v>
      </c>
      <c r="AY128" s="19" t="s">
        <v>238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9" t="s">
        <v>85</v>
      </c>
      <c r="BK128" s="226">
        <f>ROUND(I128*H128,2)</f>
        <v>0</v>
      </c>
      <c r="BL128" s="19" t="s">
        <v>254</v>
      </c>
      <c r="BM128" s="225" t="s">
        <v>2087</v>
      </c>
    </row>
    <row r="129" s="2" customFormat="1">
      <c r="A129" s="40"/>
      <c r="B129" s="41"/>
      <c r="C129" s="42"/>
      <c r="D129" s="234" t="s">
        <v>343</v>
      </c>
      <c r="E129" s="42"/>
      <c r="F129" s="255" t="s">
        <v>2041</v>
      </c>
      <c r="G129" s="42"/>
      <c r="H129" s="42"/>
      <c r="I129" s="229"/>
      <c r="J129" s="42"/>
      <c r="K129" s="42"/>
      <c r="L129" s="46"/>
      <c r="M129" s="230"/>
      <c r="N129" s="231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343</v>
      </c>
      <c r="AU129" s="19" t="s">
        <v>85</v>
      </c>
    </row>
    <row r="130" s="13" customFormat="1">
      <c r="A130" s="13"/>
      <c r="B130" s="232"/>
      <c r="C130" s="233"/>
      <c r="D130" s="234" t="s">
        <v>252</v>
      </c>
      <c r="E130" s="235" t="s">
        <v>19</v>
      </c>
      <c r="F130" s="236" t="s">
        <v>85</v>
      </c>
      <c r="G130" s="233"/>
      <c r="H130" s="237">
        <v>1</v>
      </c>
      <c r="I130" s="238"/>
      <c r="J130" s="233"/>
      <c r="K130" s="233"/>
      <c r="L130" s="239"/>
      <c r="M130" s="240"/>
      <c r="N130" s="241"/>
      <c r="O130" s="241"/>
      <c r="P130" s="241"/>
      <c r="Q130" s="241"/>
      <c r="R130" s="241"/>
      <c r="S130" s="241"/>
      <c r="T130" s="242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3" t="s">
        <v>252</v>
      </c>
      <c r="AU130" s="243" t="s">
        <v>85</v>
      </c>
      <c r="AV130" s="13" t="s">
        <v>87</v>
      </c>
      <c r="AW130" s="13" t="s">
        <v>37</v>
      </c>
      <c r="AX130" s="13" t="s">
        <v>77</v>
      </c>
      <c r="AY130" s="243" t="s">
        <v>238</v>
      </c>
    </row>
    <row r="131" s="14" customFormat="1">
      <c r="A131" s="14"/>
      <c r="B131" s="244"/>
      <c r="C131" s="245"/>
      <c r="D131" s="234" t="s">
        <v>252</v>
      </c>
      <c r="E131" s="246" t="s">
        <v>19</v>
      </c>
      <c r="F131" s="247" t="s">
        <v>253</v>
      </c>
      <c r="G131" s="245"/>
      <c r="H131" s="248">
        <v>1</v>
      </c>
      <c r="I131" s="249"/>
      <c r="J131" s="245"/>
      <c r="K131" s="245"/>
      <c r="L131" s="250"/>
      <c r="M131" s="251"/>
      <c r="N131" s="252"/>
      <c r="O131" s="252"/>
      <c r="P131" s="252"/>
      <c r="Q131" s="252"/>
      <c r="R131" s="252"/>
      <c r="S131" s="252"/>
      <c r="T131" s="253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4" t="s">
        <v>252</v>
      </c>
      <c r="AU131" s="254" t="s">
        <v>85</v>
      </c>
      <c r="AV131" s="14" t="s">
        <v>254</v>
      </c>
      <c r="AW131" s="14" t="s">
        <v>37</v>
      </c>
      <c r="AX131" s="14" t="s">
        <v>85</v>
      </c>
      <c r="AY131" s="254" t="s">
        <v>238</v>
      </c>
    </row>
    <row r="132" s="2" customFormat="1" ht="16.5" customHeight="1">
      <c r="A132" s="40"/>
      <c r="B132" s="41"/>
      <c r="C132" s="214" t="s">
        <v>314</v>
      </c>
      <c r="D132" s="214" t="s">
        <v>243</v>
      </c>
      <c r="E132" s="215" t="s">
        <v>2088</v>
      </c>
      <c r="F132" s="216" t="s">
        <v>2089</v>
      </c>
      <c r="G132" s="217" t="s">
        <v>246</v>
      </c>
      <c r="H132" s="218">
        <v>2</v>
      </c>
      <c r="I132" s="219"/>
      <c r="J132" s="220">
        <f>ROUND(I132*H132,2)</f>
        <v>0</v>
      </c>
      <c r="K132" s="216" t="s">
        <v>19</v>
      </c>
      <c r="L132" s="46"/>
      <c r="M132" s="221" t="s">
        <v>19</v>
      </c>
      <c r="N132" s="222" t="s">
        <v>48</v>
      </c>
      <c r="O132" s="86"/>
      <c r="P132" s="223">
        <f>O132*H132</f>
        <v>0</v>
      </c>
      <c r="Q132" s="223">
        <v>0</v>
      </c>
      <c r="R132" s="223">
        <f>Q132*H132</f>
        <v>0</v>
      </c>
      <c r="S132" s="223">
        <v>0</v>
      </c>
      <c r="T132" s="224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25" t="s">
        <v>254</v>
      </c>
      <c r="AT132" s="225" t="s">
        <v>243</v>
      </c>
      <c r="AU132" s="225" t="s">
        <v>85</v>
      </c>
      <c r="AY132" s="19" t="s">
        <v>238</v>
      </c>
      <c r="BE132" s="226">
        <f>IF(N132="základní",J132,0)</f>
        <v>0</v>
      </c>
      <c r="BF132" s="226">
        <f>IF(N132="snížená",J132,0)</f>
        <v>0</v>
      </c>
      <c r="BG132" s="226">
        <f>IF(N132="zákl. přenesená",J132,0)</f>
        <v>0</v>
      </c>
      <c r="BH132" s="226">
        <f>IF(N132="sníž. přenesená",J132,0)</f>
        <v>0</v>
      </c>
      <c r="BI132" s="226">
        <f>IF(N132="nulová",J132,0)</f>
        <v>0</v>
      </c>
      <c r="BJ132" s="19" t="s">
        <v>85</v>
      </c>
      <c r="BK132" s="226">
        <f>ROUND(I132*H132,2)</f>
        <v>0</v>
      </c>
      <c r="BL132" s="19" t="s">
        <v>254</v>
      </c>
      <c r="BM132" s="225" t="s">
        <v>2090</v>
      </c>
    </row>
    <row r="133" s="2" customFormat="1">
      <c r="A133" s="40"/>
      <c r="B133" s="41"/>
      <c r="C133" s="42"/>
      <c r="D133" s="234" t="s">
        <v>343</v>
      </c>
      <c r="E133" s="42"/>
      <c r="F133" s="255" t="s">
        <v>2005</v>
      </c>
      <c r="G133" s="42"/>
      <c r="H133" s="42"/>
      <c r="I133" s="229"/>
      <c r="J133" s="42"/>
      <c r="K133" s="42"/>
      <c r="L133" s="46"/>
      <c r="M133" s="230"/>
      <c r="N133" s="231"/>
      <c r="O133" s="86"/>
      <c r="P133" s="86"/>
      <c r="Q133" s="86"/>
      <c r="R133" s="86"/>
      <c r="S133" s="86"/>
      <c r="T133" s="87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T133" s="19" t="s">
        <v>343</v>
      </c>
      <c r="AU133" s="19" t="s">
        <v>85</v>
      </c>
    </row>
    <row r="134" s="13" customFormat="1">
      <c r="A134" s="13"/>
      <c r="B134" s="232"/>
      <c r="C134" s="233"/>
      <c r="D134" s="234" t="s">
        <v>252</v>
      </c>
      <c r="E134" s="235" t="s">
        <v>19</v>
      </c>
      <c r="F134" s="236" t="s">
        <v>87</v>
      </c>
      <c r="G134" s="233"/>
      <c r="H134" s="237">
        <v>2</v>
      </c>
      <c r="I134" s="238"/>
      <c r="J134" s="233"/>
      <c r="K134" s="233"/>
      <c r="L134" s="239"/>
      <c r="M134" s="240"/>
      <c r="N134" s="241"/>
      <c r="O134" s="241"/>
      <c r="P134" s="241"/>
      <c r="Q134" s="241"/>
      <c r="R134" s="241"/>
      <c r="S134" s="241"/>
      <c r="T134" s="242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3" t="s">
        <v>252</v>
      </c>
      <c r="AU134" s="243" t="s">
        <v>85</v>
      </c>
      <c r="AV134" s="13" t="s">
        <v>87</v>
      </c>
      <c r="AW134" s="13" t="s">
        <v>37</v>
      </c>
      <c r="AX134" s="13" t="s">
        <v>77</v>
      </c>
      <c r="AY134" s="243" t="s">
        <v>238</v>
      </c>
    </row>
    <row r="135" s="14" customFormat="1">
      <c r="A135" s="14"/>
      <c r="B135" s="244"/>
      <c r="C135" s="245"/>
      <c r="D135" s="234" t="s">
        <v>252</v>
      </c>
      <c r="E135" s="246" t="s">
        <v>19</v>
      </c>
      <c r="F135" s="247" t="s">
        <v>253</v>
      </c>
      <c r="G135" s="245"/>
      <c r="H135" s="248">
        <v>2</v>
      </c>
      <c r="I135" s="249"/>
      <c r="J135" s="245"/>
      <c r="K135" s="245"/>
      <c r="L135" s="250"/>
      <c r="M135" s="251"/>
      <c r="N135" s="252"/>
      <c r="O135" s="252"/>
      <c r="P135" s="252"/>
      <c r="Q135" s="252"/>
      <c r="R135" s="252"/>
      <c r="S135" s="252"/>
      <c r="T135" s="253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4" t="s">
        <v>252</v>
      </c>
      <c r="AU135" s="254" t="s">
        <v>85</v>
      </c>
      <c r="AV135" s="14" t="s">
        <v>254</v>
      </c>
      <c r="AW135" s="14" t="s">
        <v>37</v>
      </c>
      <c r="AX135" s="14" t="s">
        <v>85</v>
      </c>
      <c r="AY135" s="254" t="s">
        <v>238</v>
      </c>
    </row>
    <row r="136" s="2" customFormat="1" ht="16.5" customHeight="1">
      <c r="A136" s="40"/>
      <c r="B136" s="41"/>
      <c r="C136" s="214" t="s">
        <v>321</v>
      </c>
      <c r="D136" s="214" t="s">
        <v>243</v>
      </c>
      <c r="E136" s="215" t="s">
        <v>2091</v>
      </c>
      <c r="F136" s="216" t="s">
        <v>2046</v>
      </c>
      <c r="G136" s="217" t="s">
        <v>407</v>
      </c>
      <c r="H136" s="218">
        <v>32</v>
      </c>
      <c r="I136" s="219"/>
      <c r="J136" s="220">
        <f>ROUND(I136*H136,2)</f>
        <v>0</v>
      </c>
      <c r="K136" s="216" t="s">
        <v>19</v>
      </c>
      <c r="L136" s="46"/>
      <c r="M136" s="221" t="s">
        <v>19</v>
      </c>
      <c r="N136" s="222" t="s">
        <v>48</v>
      </c>
      <c r="O136" s="86"/>
      <c r="P136" s="223">
        <f>O136*H136</f>
        <v>0</v>
      </c>
      <c r="Q136" s="223">
        <v>0</v>
      </c>
      <c r="R136" s="223">
        <f>Q136*H136</f>
        <v>0</v>
      </c>
      <c r="S136" s="223">
        <v>0</v>
      </c>
      <c r="T136" s="224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25" t="s">
        <v>254</v>
      </c>
      <c r="AT136" s="225" t="s">
        <v>243</v>
      </c>
      <c r="AU136" s="225" t="s">
        <v>85</v>
      </c>
      <c r="AY136" s="19" t="s">
        <v>238</v>
      </c>
      <c r="BE136" s="226">
        <f>IF(N136="základní",J136,0)</f>
        <v>0</v>
      </c>
      <c r="BF136" s="226">
        <f>IF(N136="snížená",J136,0)</f>
        <v>0</v>
      </c>
      <c r="BG136" s="226">
        <f>IF(N136="zákl. přenesená",J136,0)</f>
        <v>0</v>
      </c>
      <c r="BH136" s="226">
        <f>IF(N136="sníž. přenesená",J136,0)</f>
        <v>0</v>
      </c>
      <c r="BI136" s="226">
        <f>IF(N136="nulová",J136,0)</f>
        <v>0</v>
      </c>
      <c r="BJ136" s="19" t="s">
        <v>85</v>
      </c>
      <c r="BK136" s="226">
        <f>ROUND(I136*H136,2)</f>
        <v>0</v>
      </c>
      <c r="BL136" s="19" t="s">
        <v>254</v>
      </c>
      <c r="BM136" s="225" t="s">
        <v>2092</v>
      </c>
    </row>
    <row r="137" s="2" customFormat="1">
      <c r="A137" s="40"/>
      <c r="B137" s="41"/>
      <c r="C137" s="42"/>
      <c r="D137" s="234" t="s">
        <v>343</v>
      </c>
      <c r="E137" s="42"/>
      <c r="F137" s="255" t="s">
        <v>2028</v>
      </c>
      <c r="G137" s="42"/>
      <c r="H137" s="42"/>
      <c r="I137" s="229"/>
      <c r="J137" s="42"/>
      <c r="K137" s="42"/>
      <c r="L137" s="46"/>
      <c r="M137" s="230"/>
      <c r="N137" s="231"/>
      <c r="O137" s="86"/>
      <c r="P137" s="86"/>
      <c r="Q137" s="86"/>
      <c r="R137" s="86"/>
      <c r="S137" s="86"/>
      <c r="T137" s="87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T137" s="19" t="s">
        <v>343</v>
      </c>
      <c r="AU137" s="19" t="s">
        <v>85</v>
      </c>
    </row>
    <row r="138" s="13" customFormat="1">
      <c r="A138" s="13"/>
      <c r="B138" s="232"/>
      <c r="C138" s="233"/>
      <c r="D138" s="234" t="s">
        <v>252</v>
      </c>
      <c r="E138" s="235" t="s">
        <v>19</v>
      </c>
      <c r="F138" s="236" t="s">
        <v>571</v>
      </c>
      <c r="G138" s="233"/>
      <c r="H138" s="237">
        <v>32</v>
      </c>
      <c r="I138" s="238"/>
      <c r="J138" s="233"/>
      <c r="K138" s="233"/>
      <c r="L138" s="239"/>
      <c r="M138" s="240"/>
      <c r="N138" s="241"/>
      <c r="O138" s="241"/>
      <c r="P138" s="241"/>
      <c r="Q138" s="241"/>
      <c r="R138" s="241"/>
      <c r="S138" s="241"/>
      <c r="T138" s="242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3" t="s">
        <v>252</v>
      </c>
      <c r="AU138" s="243" t="s">
        <v>85</v>
      </c>
      <c r="AV138" s="13" t="s">
        <v>87</v>
      </c>
      <c r="AW138" s="13" t="s">
        <v>37</v>
      </c>
      <c r="AX138" s="13" t="s">
        <v>77</v>
      </c>
      <c r="AY138" s="243" t="s">
        <v>238</v>
      </c>
    </row>
    <row r="139" s="14" customFormat="1">
      <c r="A139" s="14"/>
      <c r="B139" s="244"/>
      <c r="C139" s="245"/>
      <c r="D139" s="234" t="s">
        <v>252</v>
      </c>
      <c r="E139" s="246" t="s">
        <v>19</v>
      </c>
      <c r="F139" s="247" t="s">
        <v>253</v>
      </c>
      <c r="G139" s="245"/>
      <c r="H139" s="248">
        <v>32</v>
      </c>
      <c r="I139" s="249"/>
      <c r="J139" s="245"/>
      <c r="K139" s="245"/>
      <c r="L139" s="250"/>
      <c r="M139" s="251"/>
      <c r="N139" s="252"/>
      <c r="O139" s="252"/>
      <c r="P139" s="252"/>
      <c r="Q139" s="252"/>
      <c r="R139" s="252"/>
      <c r="S139" s="252"/>
      <c r="T139" s="253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4" t="s">
        <v>252</v>
      </c>
      <c r="AU139" s="254" t="s">
        <v>85</v>
      </c>
      <c r="AV139" s="14" t="s">
        <v>254</v>
      </c>
      <c r="AW139" s="14" t="s">
        <v>37</v>
      </c>
      <c r="AX139" s="14" t="s">
        <v>85</v>
      </c>
      <c r="AY139" s="254" t="s">
        <v>238</v>
      </c>
    </row>
    <row r="140" s="2" customFormat="1" ht="16.5" customHeight="1">
      <c r="A140" s="40"/>
      <c r="B140" s="41"/>
      <c r="C140" s="214" t="s">
        <v>8</v>
      </c>
      <c r="D140" s="214" t="s">
        <v>243</v>
      </c>
      <c r="E140" s="215" t="s">
        <v>2093</v>
      </c>
      <c r="F140" s="216" t="s">
        <v>2049</v>
      </c>
      <c r="G140" s="217" t="s">
        <v>407</v>
      </c>
      <c r="H140" s="218">
        <v>13</v>
      </c>
      <c r="I140" s="219"/>
      <c r="J140" s="220">
        <f>ROUND(I140*H140,2)</f>
        <v>0</v>
      </c>
      <c r="K140" s="216" t="s">
        <v>19</v>
      </c>
      <c r="L140" s="46"/>
      <c r="M140" s="221" t="s">
        <v>19</v>
      </c>
      <c r="N140" s="222" t="s">
        <v>48</v>
      </c>
      <c r="O140" s="86"/>
      <c r="P140" s="223">
        <f>O140*H140</f>
        <v>0</v>
      </c>
      <c r="Q140" s="223">
        <v>0</v>
      </c>
      <c r="R140" s="223">
        <f>Q140*H140</f>
        <v>0</v>
      </c>
      <c r="S140" s="223">
        <v>0</v>
      </c>
      <c r="T140" s="224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25" t="s">
        <v>254</v>
      </c>
      <c r="AT140" s="225" t="s">
        <v>243</v>
      </c>
      <c r="AU140" s="225" t="s">
        <v>85</v>
      </c>
      <c r="AY140" s="19" t="s">
        <v>238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19" t="s">
        <v>85</v>
      </c>
      <c r="BK140" s="226">
        <f>ROUND(I140*H140,2)</f>
        <v>0</v>
      </c>
      <c r="BL140" s="19" t="s">
        <v>254</v>
      </c>
      <c r="BM140" s="225" t="s">
        <v>2094</v>
      </c>
    </row>
    <row r="141" s="2" customFormat="1">
      <c r="A141" s="40"/>
      <c r="B141" s="41"/>
      <c r="C141" s="42"/>
      <c r="D141" s="234" t="s">
        <v>343</v>
      </c>
      <c r="E141" s="42"/>
      <c r="F141" s="255" t="s">
        <v>2028</v>
      </c>
      <c r="G141" s="42"/>
      <c r="H141" s="42"/>
      <c r="I141" s="229"/>
      <c r="J141" s="42"/>
      <c r="K141" s="42"/>
      <c r="L141" s="46"/>
      <c r="M141" s="230"/>
      <c r="N141" s="231"/>
      <c r="O141" s="86"/>
      <c r="P141" s="86"/>
      <c r="Q141" s="86"/>
      <c r="R141" s="86"/>
      <c r="S141" s="86"/>
      <c r="T141" s="87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T141" s="19" t="s">
        <v>343</v>
      </c>
      <c r="AU141" s="19" t="s">
        <v>85</v>
      </c>
    </row>
    <row r="142" s="13" customFormat="1">
      <c r="A142" s="13"/>
      <c r="B142" s="232"/>
      <c r="C142" s="233"/>
      <c r="D142" s="234" t="s">
        <v>252</v>
      </c>
      <c r="E142" s="235" t="s">
        <v>19</v>
      </c>
      <c r="F142" s="236" t="s">
        <v>314</v>
      </c>
      <c r="G142" s="233"/>
      <c r="H142" s="237">
        <v>13</v>
      </c>
      <c r="I142" s="238"/>
      <c r="J142" s="233"/>
      <c r="K142" s="233"/>
      <c r="L142" s="239"/>
      <c r="M142" s="240"/>
      <c r="N142" s="241"/>
      <c r="O142" s="241"/>
      <c r="P142" s="241"/>
      <c r="Q142" s="241"/>
      <c r="R142" s="241"/>
      <c r="S142" s="241"/>
      <c r="T142" s="242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3" t="s">
        <v>252</v>
      </c>
      <c r="AU142" s="243" t="s">
        <v>85</v>
      </c>
      <c r="AV142" s="13" t="s">
        <v>87</v>
      </c>
      <c r="AW142" s="13" t="s">
        <v>37</v>
      </c>
      <c r="AX142" s="13" t="s">
        <v>77</v>
      </c>
      <c r="AY142" s="243" t="s">
        <v>238</v>
      </c>
    </row>
    <row r="143" s="14" customFormat="1">
      <c r="A143" s="14"/>
      <c r="B143" s="244"/>
      <c r="C143" s="245"/>
      <c r="D143" s="234" t="s">
        <v>252</v>
      </c>
      <c r="E143" s="246" t="s">
        <v>19</v>
      </c>
      <c r="F143" s="247" t="s">
        <v>253</v>
      </c>
      <c r="G143" s="245"/>
      <c r="H143" s="248">
        <v>13</v>
      </c>
      <c r="I143" s="249"/>
      <c r="J143" s="245"/>
      <c r="K143" s="245"/>
      <c r="L143" s="250"/>
      <c r="M143" s="251"/>
      <c r="N143" s="252"/>
      <c r="O143" s="252"/>
      <c r="P143" s="252"/>
      <c r="Q143" s="252"/>
      <c r="R143" s="252"/>
      <c r="S143" s="252"/>
      <c r="T143" s="253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4" t="s">
        <v>252</v>
      </c>
      <c r="AU143" s="254" t="s">
        <v>85</v>
      </c>
      <c r="AV143" s="14" t="s">
        <v>254</v>
      </c>
      <c r="AW143" s="14" t="s">
        <v>37</v>
      </c>
      <c r="AX143" s="14" t="s">
        <v>85</v>
      </c>
      <c r="AY143" s="254" t="s">
        <v>238</v>
      </c>
    </row>
    <row r="144" s="2" customFormat="1" ht="16.5" customHeight="1">
      <c r="A144" s="40"/>
      <c r="B144" s="41"/>
      <c r="C144" s="214" t="s">
        <v>330</v>
      </c>
      <c r="D144" s="214" t="s">
        <v>243</v>
      </c>
      <c r="E144" s="215" t="s">
        <v>2095</v>
      </c>
      <c r="F144" s="216" t="s">
        <v>2052</v>
      </c>
      <c r="G144" s="217" t="s">
        <v>407</v>
      </c>
      <c r="H144" s="218">
        <v>43</v>
      </c>
      <c r="I144" s="219"/>
      <c r="J144" s="220">
        <f>ROUND(I144*H144,2)</f>
        <v>0</v>
      </c>
      <c r="K144" s="216" t="s">
        <v>19</v>
      </c>
      <c r="L144" s="46"/>
      <c r="M144" s="221" t="s">
        <v>19</v>
      </c>
      <c r="N144" s="222" t="s">
        <v>48</v>
      </c>
      <c r="O144" s="86"/>
      <c r="P144" s="223">
        <f>O144*H144</f>
        <v>0</v>
      </c>
      <c r="Q144" s="223">
        <v>0</v>
      </c>
      <c r="R144" s="223">
        <f>Q144*H144</f>
        <v>0</v>
      </c>
      <c r="S144" s="223">
        <v>0</v>
      </c>
      <c r="T144" s="224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25" t="s">
        <v>254</v>
      </c>
      <c r="AT144" s="225" t="s">
        <v>243</v>
      </c>
      <c r="AU144" s="225" t="s">
        <v>85</v>
      </c>
      <c r="AY144" s="19" t="s">
        <v>238</v>
      </c>
      <c r="BE144" s="226">
        <f>IF(N144="základní",J144,0)</f>
        <v>0</v>
      </c>
      <c r="BF144" s="226">
        <f>IF(N144="snížená",J144,0)</f>
        <v>0</v>
      </c>
      <c r="BG144" s="226">
        <f>IF(N144="zákl. přenesená",J144,0)</f>
        <v>0</v>
      </c>
      <c r="BH144" s="226">
        <f>IF(N144="sníž. přenesená",J144,0)</f>
        <v>0</v>
      </c>
      <c r="BI144" s="226">
        <f>IF(N144="nulová",J144,0)</f>
        <v>0</v>
      </c>
      <c r="BJ144" s="19" t="s">
        <v>85</v>
      </c>
      <c r="BK144" s="226">
        <f>ROUND(I144*H144,2)</f>
        <v>0</v>
      </c>
      <c r="BL144" s="19" t="s">
        <v>254</v>
      </c>
      <c r="BM144" s="225" t="s">
        <v>2096</v>
      </c>
    </row>
    <row r="145" s="2" customFormat="1">
      <c r="A145" s="40"/>
      <c r="B145" s="41"/>
      <c r="C145" s="42"/>
      <c r="D145" s="234" t="s">
        <v>343</v>
      </c>
      <c r="E145" s="42"/>
      <c r="F145" s="255" t="s">
        <v>2028</v>
      </c>
      <c r="G145" s="42"/>
      <c r="H145" s="42"/>
      <c r="I145" s="229"/>
      <c r="J145" s="42"/>
      <c r="K145" s="42"/>
      <c r="L145" s="46"/>
      <c r="M145" s="230"/>
      <c r="N145" s="231"/>
      <c r="O145" s="86"/>
      <c r="P145" s="86"/>
      <c r="Q145" s="86"/>
      <c r="R145" s="86"/>
      <c r="S145" s="86"/>
      <c r="T145" s="87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T145" s="19" t="s">
        <v>343</v>
      </c>
      <c r="AU145" s="19" t="s">
        <v>85</v>
      </c>
    </row>
    <row r="146" s="13" customFormat="1">
      <c r="A146" s="13"/>
      <c r="B146" s="232"/>
      <c r="C146" s="233"/>
      <c r="D146" s="234" t="s">
        <v>252</v>
      </c>
      <c r="E146" s="235" t="s">
        <v>19</v>
      </c>
      <c r="F146" s="236" t="s">
        <v>639</v>
      </c>
      <c r="G146" s="233"/>
      <c r="H146" s="237">
        <v>43</v>
      </c>
      <c r="I146" s="238"/>
      <c r="J146" s="233"/>
      <c r="K146" s="233"/>
      <c r="L146" s="239"/>
      <c r="M146" s="240"/>
      <c r="N146" s="241"/>
      <c r="O146" s="241"/>
      <c r="P146" s="241"/>
      <c r="Q146" s="241"/>
      <c r="R146" s="241"/>
      <c r="S146" s="241"/>
      <c r="T146" s="242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3" t="s">
        <v>252</v>
      </c>
      <c r="AU146" s="243" t="s">
        <v>85</v>
      </c>
      <c r="AV146" s="13" t="s">
        <v>87</v>
      </c>
      <c r="AW146" s="13" t="s">
        <v>37</v>
      </c>
      <c r="AX146" s="13" t="s">
        <v>77</v>
      </c>
      <c r="AY146" s="243" t="s">
        <v>238</v>
      </c>
    </row>
    <row r="147" s="14" customFormat="1">
      <c r="A147" s="14"/>
      <c r="B147" s="244"/>
      <c r="C147" s="245"/>
      <c r="D147" s="234" t="s">
        <v>252</v>
      </c>
      <c r="E147" s="246" t="s">
        <v>19</v>
      </c>
      <c r="F147" s="247" t="s">
        <v>253</v>
      </c>
      <c r="G147" s="245"/>
      <c r="H147" s="248">
        <v>43</v>
      </c>
      <c r="I147" s="249"/>
      <c r="J147" s="245"/>
      <c r="K147" s="245"/>
      <c r="L147" s="250"/>
      <c r="M147" s="251"/>
      <c r="N147" s="252"/>
      <c r="O147" s="252"/>
      <c r="P147" s="252"/>
      <c r="Q147" s="252"/>
      <c r="R147" s="252"/>
      <c r="S147" s="252"/>
      <c r="T147" s="253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4" t="s">
        <v>252</v>
      </c>
      <c r="AU147" s="254" t="s">
        <v>85</v>
      </c>
      <c r="AV147" s="14" t="s">
        <v>254</v>
      </c>
      <c r="AW147" s="14" t="s">
        <v>37</v>
      </c>
      <c r="AX147" s="14" t="s">
        <v>85</v>
      </c>
      <c r="AY147" s="254" t="s">
        <v>238</v>
      </c>
    </row>
    <row r="148" s="2" customFormat="1" ht="16.5" customHeight="1">
      <c r="A148" s="40"/>
      <c r="B148" s="41"/>
      <c r="C148" s="214" t="s">
        <v>334</v>
      </c>
      <c r="D148" s="214" t="s">
        <v>243</v>
      </c>
      <c r="E148" s="215" t="s">
        <v>2097</v>
      </c>
      <c r="F148" s="216" t="s">
        <v>2055</v>
      </c>
      <c r="G148" s="217" t="s">
        <v>407</v>
      </c>
      <c r="H148" s="218">
        <v>7</v>
      </c>
      <c r="I148" s="219"/>
      <c r="J148" s="220">
        <f>ROUND(I148*H148,2)</f>
        <v>0</v>
      </c>
      <c r="K148" s="216" t="s">
        <v>19</v>
      </c>
      <c r="L148" s="46"/>
      <c r="M148" s="221" t="s">
        <v>19</v>
      </c>
      <c r="N148" s="222" t="s">
        <v>48</v>
      </c>
      <c r="O148" s="86"/>
      <c r="P148" s="223">
        <f>O148*H148</f>
        <v>0</v>
      </c>
      <c r="Q148" s="223">
        <v>0</v>
      </c>
      <c r="R148" s="223">
        <f>Q148*H148</f>
        <v>0</v>
      </c>
      <c r="S148" s="223">
        <v>0</v>
      </c>
      <c r="T148" s="224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25" t="s">
        <v>254</v>
      </c>
      <c r="AT148" s="225" t="s">
        <v>243</v>
      </c>
      <c r="AU148" s="225" t="s">
        <v>85</v>
      </c>
      <c r="AY148" s="19" t="s">
        <v>238</v>
      </c>
      <c r="BE148" s="226">
        <f>IF(N148="základní",J148,0)</f>
        <v>0</v>
      </c>
      <c r="BF148" s="226">
        <f>IF(N148="snížená",J148,0)</f>
        <v>0</v>
      </c>
      <c r="BG148" s="226">
        <f>IF(N148="zákl. přenesená",J148,0)</f>
        <v>0</v>
      </c>
      <c r="BH148" s="226">
        <f>IF(N148="sníž. přenesená",J148,0)</f>
        <v>0</v>
      </c>
      <c r="BI148" s="226">
        <f>IF(N148="nulová",J148,0)</f>
        <v>0</v>
      </c>
      <c r="BJ148" s="19" t="s">
        <v>85</v>
      </c>
      <c r="BK148" s="226">
        <f>ROUND(I148*H148,2)</f>
        <v>0</v>
      </c>
      <c r="BL148" s="19" t="s">
        <v>254</v>
      </c>
      <c r="BM148" s="225" t="s">
        <v>2098</v>
      </c>
    </row>
    <row r="149" s="2" customFormat="1">
      <c r="A149" s="40"/>
      <c r="B149" s="41"/>
      <c r="C149" s="42"/>
      <c r="D149" s="234" t="s">
        <v>343</v>
      </c>
      <c r="E149" s="42"/>
      <c r="F149" s="255" t="s">
        <v>2028</v>
      </c>
      <c r="G149" s="42"/>
      <c r="H149" s="42"/>
      <c r="I149" s="229"/>
      <c r="J149" s="42"/>
      <c r="K149" s="42"/>
      <c r="L149" s="46"/>
      <c r="M149" s="230"/>
      <c r="N149" s="231"/>
      <c r="O149" s="86"/>
      <c r="P149" s="86"/>
      <c r="Q149" s="86"/>
      <c r="R149" s="86"/>
      <c r="S149" s="86"/>
      <c r="T149" s="87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T149" s="19" t="s">
        <v>343</v>
      </c>
      <c r="AU149" s="19" t="s">
        <v>85</v>
      </c>
    </row>
    <row r="150" s="13" customFormat="1">
      <c r="A150" s="13"/>
      <c r="B150" s="232"/>
      <c r="C150" s="233"/>
      <c r="D150" s="234" t="s">
        <v>252</v>
      </c>
      <c r="E150" s="235" t="s">
        <v>19</v>
      </c>
      <c r="F150" s="236" t="s">
        <v>281</v>
      </c>
      <c r="G150" s="233"/>
      <c r="H150" s="237">
        <v>7</v>
      </c>
      <c r="I150" s="238"/>
      <c r="J150" s="233"/>
      <c r="K150" s="233"/>
      <c r="L150" s="239"/>
      <c r="M150" s="240"/>
      <c r="N150" s="241"/>
      <c r="O150" s="241"/>
      <c r="P150" s="241"/>
      <c r="Q150" s="241"/>
      <c r="R150" s="241"/>
      <c r="S150" s="241"/>
      <c r="T150" s="242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3" t="s">
        <v>252</v>
      </c>
      <c r="AU150" s="243" t="s">
        <v>85</v>
      </c>
      <c r="AV150" s="13" t="s">
        <v>87</v>
      </c>
      <c r="AW150" s="13" t="s">
        <v>37</v>
      </c>
      <c r="AX150" s="13" t="s">
        <v>77</v>
      </c>
      <c r="AY150" s="243" t="s">
        <v>238</v>
      </c>
    </row>
    <row r="151" s="14" customFormat="1">
      <c r="A151" s="14"/>
      <c r="B151" s="244"/>
      <c r="C151" s="245"/>
      <c r="D151" s="234" t="s">
        <v>252</v>
      </c>
      <c r="E151" s="246" t="s">
        <v>19</v>
      </c>
      <c r="F151" s="247" t="s">
        <v>253</v>
      </c>
      <c r="G151" s="245"/>
      <c r="H151" s="248">
        <v>7</v>
      </c>
      <c r="I151" s="249"/>
      <c r="J151" s="245"/>
      <c r="K151" s="245"/>
      <c r="L151" s="250"/>
      <c r="M151" s="256"/>
      <c r="N151" s="257"/>
      <c r="O151" s="257"/>
      <c r="P151" s="257"/>
      <c r="Q151" s="257"/>
      <c r="R151" s="257"/>
      <c r="S151" s="257"/>
      <c r="T151" s="258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4" t="s">
        <v>252</v>
      </c>
      <c r="AU151" s="254" t="s">
        <v>85</v>
      </c>
      <c r="AV151" s="14" t="s">
        <v>254</v>
      </c>
      <c r="AW151" s="14" t="s">
        <v>37</v>
      </c>
      <c r="AX151" s="14" t="s">
        <v>85</v>
      </c>
      <c r="AY151" s="254" t="s">
        <v>238</v>
      </c>
    </row>
    <row r="152" s="2" customFormat="1" ht="6.96" customHeight="1">
      <c r="A152" s="40"/>
      <c r="B152" s="61"/>
      <c r="C152" s="62"/>
      <c r="D152" s="62"/>
      <c r="E152" s="62"/>
      <c r="F152" s="62"/>
      <c r="G152" s="62"/>
      <c r="H152" s="62"/>
      <c r="I152" s="62"/>
      <c r="J152" s="62"/>
      <c r="K152" s="62"/>
      <c r="L152" s="46"/>
      <c r="M152" s="40"/>
      <c r="O152" s="40"/>
      <c r="P152" s="40"/>
      <c r="Q152" s="40"/>
      <c r="R152" s="40"/>
      <c r="S152" s="40"/>
      <c r="T152" s="40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</row>
  </sheetData>
  <sheetProtection sheet="1" autoFilter="0" formatColumns="0" formatRows="0" objects="1" scenarios="1" spinCount="100000" saltValue="ZgweQO6SO2JNFuhy4RjeCjR0QRWtVClPeLdi6hOq2FLcEusXr/Uqqc7DGHmLJMJEY63V+OAlriwTivj7ycXyrQ==" hashValue="/0uiPjCxn90g9laraq/NI7P1qPXQtr/XRLqw0WhEsKIEOYvytYPjt8JVRUq5EEYAcyLj93tfUgHPx0S7g3LRjg==" algorithmName="SHA-512" password="C8E5"/>
  <autoFilter ref="C85:K15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130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1897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2099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ROUND(J86,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ROUND((SUM(BE86:BE163)),  2)</f>
        <v>0</v>
      </c>
      <c r="G35" s="40"/>
      <c r="H35" s="40"/>
      <c r="I35" s="159">
        <v>0.20999999999999999</v>
      </c>
      <c r="J35" s="158">
        <f>ROUND(((SUM(BE86:BE163))*I35),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ROUND((SUM(BF86:BF163)),  2)</f>
        <v>0</v>
      </c>
      <c r="G36" s="40"/>
      <c r="H36" s="40"/>
      <c r="I36" s="159">
        <v>0.14999999999999999</v>
      </c>
      <c r="J36" s="158">
        <f>ROUND(((SUM(BF86:BF163))*I36),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ROUND((SUM(BG86:BG163)),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ROUND((SUM(BH86:BH163)),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ROUND((SUM(BI86:BI163)),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1897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 03.4 - Spodní skříňky digestoří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J86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2100</v>
      </c>
      <c r="E64" s="179"/>
      <c r="F64" s="179"/>
      <c r="G64" s="179"/>
      <c r="H64" s="179"/>
      <c r="I64" s="179"/>
      <c r="J64" s="180">
        <f>J87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223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Vytvoření laboratoří FŽP- UNICRE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1" customFormat="1" ht="12" customHeight="1">
      <c r="B75" s="23"/>
      <c r="C75" s="34" t="s">
        <v>210</v>
      </c>
      <c r="D75" s="24"/>
      <c r="E75" s="24"/>
      <c r="F75" s="24"/>
      <c r="G75" s="24"/>
      <c r="H75" s="24"/>
      <c r="I75" s="24"/>
      <c r="J75" s="24"/>
      <c r="K75" s="24"/>
      <c r="L75" s="22"/>
    </row>
    <row r="76" s="2" customFormat="1" ht="16.5" customHeight="1">
      <c r="A76" s="40"/>
      <c r="B76" s="41"/>
      <c r="C76" s="42"/>
      <c r="D76" s="42"/>
      <c r="E76" s="171" t="s">
        <v>1897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377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E11</f>
        <v>SO 03.4 - Spodní skříňky digestoří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F14</f>
        <v>Ústí nad Labem</v>
      </c>
      <c r="G80" s="42"/>
      <c r="H80" s="42"/>
      <c r="I80" s="34" t="s">
        <v>23</v>
      </c>
      <c r="J80" s="74" t="str">
        <f>IF(J14="","",J14)</f>
        <v>10. 5. 2023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E17</f>
        <v>UJEP, Pasteurova 3632/15, 400 96 Ústí nad Labem</v>
      </c>
      <c r="G82" s="42"/>
      <c r="H82" s="42"/>
      <c r="I82" s="34" t="s">
        <v>33</v>
      </c>
      <c r="J82" s="38" t="str">
        <f>E23</f>
        <v>Correct BC, s.r.o., El.Krásnohorské 1339/15, UL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40.05" customHeight="1">
      <c r="A83" s="40"/>
      <c r="B83" s="41"/>
      <c r="C83" s="34" t="s">
        <v>31</v>
      </c>
      <c r="D83" s="42"/>
      <c r="E83" s="42"/>
      <c r="F83" s="29" t="str">
        <f>IF(E20="","",E20)</f>
        <v>Vyplň údaj</v>
      </c>
      <c r="G83" s="42"/>
      <c r="H83" s="42"/>
      <c r="I83" s="34" t="s">
        <v>38</v>
      </c>
      <c r="J83" s="38" t="str">
        <f>E26</f>
        <v>Correct BC, s.r.o., El.Krásnohorské 1339/15, UL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224</v>
      </c>
      <c r="D85" s="190" t="s">
        <v>62</v>
      </c>
      <c r="E85" s="190" t="s">
        <v>58</v>
      </c>
      <c r="F85" s="190" t="s">
        <v>59</v>
      </c>
      <c r="G85" s="190" t="s">
        <v>225</v>
      </c>
      <c r="H85" s="190" t="s">
        <v>226</v>
      </c>
      <c r="I85" s="190" t="s">
        <v>227</v>
      </c>
      <c r="J85" s="190" t="s">
        <v>214</v>
      </c>
      <c r="K85" s="191" t="s">
        <v>228</v>
      </c>
      <c r="L85" s="192"/>
      <c r="M85" s="94" t="s">
        <v>19</v>
      </c>
      <c r="N85" s="95" t="s">
        <v>47</v>
      </c>
      <c r="O85" s="95" t="s">
        <v>229</v>
      </c>
      <c r="P85" s="95" t="s">
        <v>230</v>
      </c>
      <c r="Q85" s="95" t="s">
        <v>231</v>
      </c>
      <c r="R85" s="95" t="s">
        <v>232</v>
      </c>
      <c r="S85" s="95" t="s">
        <v>233</v>
      </c>
      <c r="T85" s="96" t="s">
        <v>234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235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</f>
        <v>0</v>
      </c>
      <c r="Q86" s="98"/>
      <c r="R86" s="195">
        <f>R87</f>
        <v>0</v>
      </c>
      <c r="S86" s="98"/>
      <c r="T86" s="196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76</v>
      </c>
      <c r="AU86" s="19" t="s">
        <v>215</v>
      </c>
      <c r="BK86" s="197">
        <f>BK87</f>
        <v>0</v>
      </c>
    </row>
    <row r="87" s="12" customFormat="1" ht="25.92" customHeight="1">
      <c r="A87" s="12"/>
      <c r="B87" s="198"/>
      <c r="C87" s="199"/>
      <c r="D87" s="200" t="s">
        <v>76</v>
      </c>
      <c r="E87" s="201" t="s">
        <v>1900</v>
      </c>
      <c r="F87" s="201" t="s">
        <v>2101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f>SUM(P88:P163)</f>
        <v>0</v>
      </c>
      <c r="Q87" s="206"/>
      <c r="R87" s="207">
        <f>SUM(R88:R163)</f>
        <v>0</v>
      </c>
      <c r="S87" s="206"/>
      <c r="T87" s="208">
        <f>SUM(T88:T163)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87</v>
      </c>
      <c r="AT87" s="210" t="s">
        <v>76</v>
      </c>
      <c r="AU87" s="210" t="s">
        <v>77</v>
      </c>
      <c r="AY87" s="209" t="s">
        <v>238</v>
      </c>
      <c r="BK87" s="211">
        <f>SUM(BK88:BK163)</f>
        <v>0</v>
      </c>
    </row>
    <row r="88" s="2" customFormat="1" ht="16.5" customHeight="1">
      <c r="A88" s="40"/>
      <c r="B88" s="41"/>
      <c r="C88" s="214" t="s">
        <v>85</v>
      </c>
      <c r="D88" s="214" t="s">
        <v>243</v>
      </c>
      <c r="E88" s="215" t="s">
        <v>2102</v>
      </c>
      <c r="F88" s="216" t="s">
        <v>2103</v>
      </c>
      <c r="G88" s="217" t="s">
        <v>246</v>
      </c>
      <c r="H88" s="218">
        <v>7</v>
      </c>
      <c r="I88" s="219"/>
      <c r="J88" s="220">
        <f>ROUND(I88*H88,2)</f>
        <v>0</v>
      </c>
      <c r="K88" s="216" t="s">
        <v>19</v>
      </c>
      <c r="L88" s="46"/>
      <c r="M88" s="221" t="s">
        <v>19</v>
      </c>
      <c r="N88" s="222" t="s">
        <v>48</v>
      </c>
      <c r="O88" s="86"/>
      <c r="P88" s="223">
        <f>O88*H88</f>
        <v>0</v>
      </c>
      <c r="Q88" s="223">
        <v>0</v>
      </c>
      <c r="R88" s="223">
        <f>Q88*H88</f>
        <v>0</v>
      </c>
      <c r="S88" s="223">
        <v>0</v>
      </c>
      <c r="T88" s="224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5" t="s">
        <v>254</v>
      </c>
      <c r="AT88" s="225" t="s">
        <v>243</v>
      </c>
      <c r="AU88" s="225" t="s">
        <v>85</v>
      </c>
      <c r="AY88" s="19" t="s">
        <v>238</v>
      </c>
      <c r="BE88" s="226">
        <f>IF(N88="základní",J88,0)</f>
        <v>0</v>
      </c>
      <c r="BF88" s="226">
        <f>IF(N88="snížená",J88,0)</f>
        <v>0</v>
      </c>
      <c r="BG88" s="226">
        <f>IF(N88="zákl. přenesená",J88,0)</f>
        <v>0</v>
      </c>
      <c r="BH88" s="226">
        <f>IF(N88="sníž. přenesená",J88,0)</f>
        <v>0</v>
      </c>
      <c r="BI88" s="226">
        <f>IF(N88="nulová",J88,0)</f>
        <v>0</v>
      </c>
      <c r="BJ88" s="19" t="s">
        <v>85</v>
      </c>
      <c r="BK88" s="226">
        <f>ROUND(I88*H88,2)</f>
        <v>0</v>
      </c>
      <c r="BL88" s="19" t="s">
        <v>254</v>
      </c>
      <c r="BM88" s="225" t="s">
        <v>2104</v>
      </c>
    </row>
    <row r="89" s="2" customFormat="1">
      <c r="A89" s="40"/>
      <c r="B89" s="41"/>
      <c r="C89" s="42"/>
      <c r="D89" s="234" t="s">
        <v>343</v>
      </c>
      <c r="E89" s="42"/>
      <c r="F89" s="255" t="s">
        <v>2009</v>
      </c>
      <c r="G89" s="42"/>
      <c r="H89" s="42"/>
      <c r="I89" s="229"/>
      <c r="J89" s="42"/>
      <c r="K89" s="42"/>
      <c r="L89" s="46"/>
      <c r="M89" s="230"/>
      <c r="N89" s="231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343</v>
      </c>
      <c r="AU89" s="19" t="s">
        <v>85</v>
      </c>
    </row>
    <row r="90" s="13" customFormat="1">
      <c r="A90" s="13"/>
      <c r="B90" s="232"/>
      <c r="C90" s="233"/>
      <c r="D90" s="234" t="s">
        <v>252</v>
      </c>
      <c r="E90" s="235" t="s">
        <v>19</v>
      </c>
      <c r="F90" s="236" t="s">
        <v>281</v>
      </c>
      <c r="G90" s="233"/>
      <c r="H90" s="237">
        <v>7</v>
      </c>
      <c r="I90" s="238"/>
      <c r="J90" s="233"/>
      <c r="K90" s="233"/>
      <c r="L90" s="239"/>
      <c r="M90" s="240"/>
      <c r="N90" s="241"/>
      <c r="O90" s="241"/>
      <c r="P90" s="241"/>
      <c r="Q90" s="241"/>
      <c r="R90" s="241"/>
      <c r="S90" s="241"/>
      <c r="T90" s="242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43" t="s">
        <v>252</v>
      </c>
      <c r="AU90" s="243" t="s">
        <v>85</v>
      </c>
      <c r="AV90" s="13" t="s">
        <v>87</v>
      </c>
      <c r="AW90" s="13" t="s">
        <v>37</v>
      </c>
      <c r="AX90" s="13" t="s">
        <v>77</v>
      </c>
      <c r="AY90" s="243" t="s">
        <v>238</v>
      </c>
    </row>
    <row r="91" s="14" customFormat="1">
      <c r="A91" s="14"/>
      <c r="B91" s="244"/>
      <c r="C91" s="245"/>
      <c r="D91" s="234" t="s">
        <v>252</v>
      </c>
      <c r="E91" s="246" t="s">
        <v>19</v>
      </c>
      <c r="F91" s="247" t="s">
        <v>253</v>
      </c>
      <c r="G91" s="245"/>
      <c r="H91" s="248">
        <v>7</v>
      </c>
      <c r="I91" s="249"/>
      <c r="J91" s="245"/>
      <c r="K91" s="245"/>
      <c r="L91" s="250"/>
      <c r="M91" s="251"/>
      <c r="N91" s="252"/>
      <c r="O91" s="252"/>
      <c r="P91" s="252"/>
      <c r="Q91" s="252"/>
      <c r="R91" s="252"/>
      <c r="S91" s="252"/>
      <c r="T91" s="253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4" t="s">
        <v>252</v>
      </c>
      <c r="AU91" s="254" t="s">
        <v>85</v>
      </c>
      <c r="AV91" s="14" t="s">
        <v>254</v>
      </c>
      <c r="AW91" s="14" t="s">
        <v>37</v>
      </c>
      <c r="AX91" s="14" t="s">
        <v>85</v>
      </c>
      <c r="AY91" s="254" t="s">
        <v>238</v>
      </c>
    </row>
    <row r="92" s="2" customFormat="1" ht="16.5" customHeight="1">
      <c r="A92" s="40"/>
      <c r="B92" s="41"/>
      <c r="C92" s="214" t="s">
        <v>87</v>
      </c>
      <c r="D92" s="214" t="s">
        <v>243</v>
      </c>
      <c r="E92" s="215" t="s">
        <v>2105</v>
      </c>
      <c r="F92" s="216" t="s">
        <v>2106</v>
      </c>
      <c r="G92" s="217" t="s">
        <v>246</v>
      </c>
      <c r="H92" s="218">
        <v>2</v>
      </c>
      <c r="I92" s="219"/>
      <c r="J92" s="220">
        <f>ROUND(I92*H92,2)</f>
        <v>0</v>
      </c>
      <c r="K92" s="216" t="s">
        <v>19</v>
      </c>
      <c r="L92" s="46"/>
      <c r="M92" s="221" t="s">
        <v>19</v>
      </c>
      <c r="N92" s="222" t="s">
        <v>48</v>
      </c>
      <c r="O92" s="86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5" t="s">
        <v>254</v>
      </c>
      <c r="AT92" s="225" t="s">
        <v>243</v>
      </c>
      <c r="AU92" s="225" t="s">
        <v>85</v>
      </c>
      <c r="AY92" s="19" t="s">
        <v>238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9" t="s">
        <v>85</v>
      </c>
      <c r="BK92" s="226">
        <f>ROUND(I92*H92,2)</f>
        <v>0</v>
      </c>
      <c r="BL92" s="19" t="s">
        <v>254</v>
      </c>
      <c r="BM92" s="225" t="s">
        <v>2107</v>
      </c>
    </row>
    <row r="93" s="2" customFormat="1">
      <c r="A93" s="40"/>
      <c r="B93" s="41"/>
      <c r="C93" s="42"/>
      <c r="D93" s="234" t="s">
        <v>343</v>
      </c>
      <c r="E93" s="42"/>
      <c r="F93" s="255" t="s">
        <v>2009</v>
      </c>
      <c r="G93" s="42"/>
      <c r="H93" s="42"/>
      <c r="I93" s="229"/>
      <c r="J93" s="42"/>
      <c r="K93" s="42"/>
      <c r="L93" s="46"/>
      <c r="M93" s="230"/>
      <c r="N93" s="231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343</v>
      </c>
      <c r="AU93" s="19" t="s">
        <v>85</v>
      </c>
    </row>
    <row r="94" s="13" customFormat="1">
      <c r="A94" s="13"/>
      <c r="B94" s="232"/>
      <c r="C94" s="233"/>
      <c r="D94" s="234" t="s">
        <v>252</v>
      </c>
      <c r="E94" s="235" t="s">
        <v>19</v>
      </c>
      <c r="F94" s="236" t="s">
        <v>87</v>
      </c>
      <c r="G94" s="233"/>
      <c r="H94" s="237">
        <v>2</v>
      </c>
      <c r="I94" s="238"/>
      <c r="J94" s="233"/>
      <c r="K94" s="233"/>
      <c r="L94" s="239"/>
      <c r="M94" s="240"/>
      <c r="N94" s="241"/>
      <c r="O94" s="241"/>
      <c r="P94" s="241"/>
      <c r="Q94" s="241"/>
      <c r="R94" s="241"/>
      <c r="S94" s="241"/>
      <c r="T94" s="242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43" t="s">
        <v>252</v>
      </c>
      <c r="AU94" s="243" t="s">
        <v>85</v>
      </c>
      <c r="AV94" s="13" t="s">
        <v>87</v>
      </c>
      <c r="AW94" s="13" t="s">
        <v>37</v>
      </c>
      <c r="AX94" s="13" t="s">
        <v>77</v>
      </c>
      <c r="AY94" s="243" t="s">
        <v>238</v>
      </c>
    </row>
    <row r="95" s="14" customFormat="1">
      <c r="A95" s="14"/>
      <c r="B95" s="244"/>
      <c r="C95" s="245"/>
      <c r="D95" s="234" t="s">
        <v>252</v>
      </c>
      <c r="E95" s="246" t="s">
        <v>19</v>
      </c>
      <c r="F95" s="247" t="s">
        <v>253</v>
      </c>
      <c r="G95" s="245"/>
      <c r="H95" s="248">
        <v>2</v>
      </c>
      <c r="I95" s="249"/>
      <c r="J95" s="245"/>
      <c r="K95" s="245"/>
      <c r="L95" s="250"/>
      <c r="M95" s="251"/>
      <c r="N95" s="252"/>
      <c r="O95" s="252"/>
      <c r="P95" s="252"/>
      <c r="Q95" s="252"/>
      <c r="R95" s="252"/>
      <c r="S95" s="252"/>
      <c r="T95" s="253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4" t="s">
        <v>252</v>
      </c>
      <c r="AU95" s="254" t="s">
        <v>85</v>
      </c>
      <c r="AV95" s="14" t="s">
        <v>254</v>
      </c>
      <c r="AW95" s="14" t="s">
        <v>37</v>
      </c>
      <c r="AX95" s="14" t="s">
        <v>85</v>
      </c>
      <c r="AY95" s="254" t="s">
        <v>238</v>
      </c>
    </row>
    <row r="96" s="2" customFormat="1" ht="16.5" customHeight="1">
      <c r="A96" s="40"/>
      <c r="B96" s="41"/>
      <c r="C96" s="214" t="s">
        <v>260</v>
      </c>
      <c r="D96" s="214" t="s">
        <v>243</v>
      </c>
      <c r="E96" s="215" t="s">
        <v>2108</v>
      </c>
      <c r="F96" s="216" t="s">
        <v>2109</v>
      </c>
      <c r="G96" s="217" t="s">
        <v>246</v>
      </c>
      <c r="H96" s="218">
        <v>1</v>
      </c>
      <c r="I96" s="219"/>
      <c r="J96" s="220">
        <f>ROUND(I96*H96,2)</f>
        <v>0</v>
      </c>
      <c r="K96" s="216" t="s">
        <v>19</v>
      </c>
      <c r="L96" s="46"/>
      <c r="M96" s="221" t="s">
        <v>19</v>
      </c>
      <c r="N96" s="222" t="s">
        <v>48</v>
      </c>
      <c r="O96" s="86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5" t="s">
        <v>254</v>
      </c>
      <c r="AT96" s="225" t="s">
        <v>243</v>
      </c>
      <c r="AU96" s="225" t="s">
        <v>85</v>
      </c>
      <c r="AY96" s="19" t="s">
        <v>238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9" t="s">
        <v>85</v>
      </c>
      <c r="BK96" s="226">
        <f>ROUND(I96*H96,2)</f>
        <v>0</v>
      </c>
      <c r="BL96" s="19" t="s">
        <v>254</v>
      </c>
      <c r="BM96" s="225" t="s">
        <v>2110</v>
      </c>
    </row>
    <row r="97" s="2" customFormat="1">
      <c r="A97" s="40"/>
      <c r="B97" s="41"/>
      <c r="C97" s="42"/>
      <c r="D97" s="234" t="s">
        <v>343</v>
      </c>
      <c r="E97" s="42"/>
      <c r="F97" s="255" t="s">
        <v>2009</v>
      </c>
      <c r="G97" s="42"/>
      <c r="H97" s="42"/>
      <c r="I97" s="229"/>
      <c r="J97" s="42"/>
      <c r="K97" s="42"/>
      <c r="L97" s="46"/>
      <c r="M97" s="230"/>
      <c r="N97" s="231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343</v>
      </c>
      <c r="AU97" s="19" t="s">
        <v>85</v>
      </c>
    </row>
    <row r="98" s="13" customFormat="1">
      <c r="A98" s="13"/>
      <c r="B98" s="232"/>
      <c r="C98" s="233"/>
      <c r="D98" s="234" t="s">
        <v>252</v>
      </c>
      <c r="E98" s="235" t="s">
        <v>19</v>
      </c>
      <c r="F98" s="236" t="s">
        <v>85</v>
      </c>
      <c r="G98" s="233"/>
      <c r="H98" s="237">
        <v>1</v>
      </c>
      <c r="I98" s="238"/>
      <c r="J98" s="233"/>
      <c r="K98" s="233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252</v>
      </c>
      <c r="AU98" s="243" t="s">
        <v>85</v>
      </c>
      <c r="AV98" s="13" t="s">
        <v>87</v>
      </c>
      <c r="AW98" s="13" t="s">
        <v>37</v>
      </c>
      <c r="AX98" s="13" t="s">
        <v>77</v>
      </c>
      <c r="AY98" s="243" t="s">
        <v>238</v>
      </c>
    </row>
    <row r="99" s="14" customFormat="1">
      <c r="A99" s="14"/>
      <c r="B99" s="244"/>
      <c r="C99" s="245"/>
      <c r="D99" s="234" t="s">
        <v>252</v>
      </c>
      <c r="E99" s="246" t="s">
        <v>19</v>
      </c>
      <c r="F99" s="247" t="s">
        <v>253</v>
      </c>
      <c r="G99" s="245"/>
      <c r="H99" s="248">
        <v>1</v>
      </c>
      <c r="I99" s="249"/>
      <c r="J99" s="245"/>
      <c r="K99" s="245"/>
      <c r="L99" s="250"/>
      <c r="M99" s="251"/>
      <c r="N99" s="252"/>
      <c r="O99" s="252"/>
      <c r="P99" s="252"/>
      <c r="Q99" s="252"/>
      <c r="R99" s="252"/>
      <c r="S99" s="252"/>
      <c r="T99" s="253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252</v>
      </c>
      <c r="AU99" s="254" t="s">
        <v>85</v>
      </c>
      <c r="AV99" s="14" t="s">
        <v>254</v>
      </c>
      <c r="AW99" s="14" t="s">
        <v>37</v>
      </c>
      <c r="AX99" s="14" t="s">
        <v>85</v>
      </c>
      <c r="AY99" s="254" t="s">
        <v>238</v>
      </c>
    </row>
    <row r="100" s="2" customFormat="1" ht="16.5" customHeight="1">
      <c r="A100" s="40"/>
      <c r="B100" s="41"/>
      <c r="C100" s="214" t="s">
        <v>254</v>
      </c>
      <c r="D100" s="214" t="s">
        <v>243</v>
      </c>
      <c r="E100" s="215" t="s">
        <v>2111</v>
      </c>
      <c r="F100" s="216" t="s">
        <v>2112</v>
      </c>
      <c r="G100" s="217" t="s">
        <v>246</v>
      </c>
      <c r="H100" s="218">
        <v>1</v>
      </c>
      <c r="I100" s="219"/>
      <c r="J100" s="220">
        <f>ROUND(I100*H100,2)</f>
        <v>0</v>
      </c>
      <c r="K100" s="216" t="s">
        <v>19</v>
      </c>
      <c r="L100" s="46"/>
      <c r="M100" s="221" t="s">
        <v>19</v>
      </c>
      <c r="N100" s="222" t="s">
        <v>48</v>
      </c>
      <c r="O100" s="86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254</v>
      </c>
      <c r="AT100" s="225" t="s">
        <v>243</v>
      </c>
      <c r="AU100" s="225" t="s">
        <v>85</v>
      </c>
      <c r="AY100" s="19" t="s">
        <v>238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85</v>
      </c>
      <c r="BK100" s="226">
        <f>ROUND(I100*H100,2)</f>
        <v>0</v>
      </c>
      <c r="BL100" s="19" t="s">
        <v>254</v>
      </c>
      <c r="BM100" s="225" t="s">
        <v>2113</v>
      </c>
    </row>
    <row r="101" s="2" customFormat="1">
      <c r="A101" s="40"/>
      <c r="B101" s="41"/>
      <c r="C101" s="42"/>
      <c r="D101" s="234" t="s">
        <v>343</v>
      </c>
      <c r="E101" s="42"/>
      <c r="F101" s="255" t="s">
        <v>2028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343</v>
      </c>
      <c r="AU101" s="19" t="s">
        <v>85</v>
      </c>
    </row>
    <row r="102" s="13" customFormat="1">
      <c r="A102" s="13"/>
      <c r="B102" s="232"/>
      <c r="C102" s="233"/>
      <c r="D102" s="234" t="s">
        <v>252</v>
      </c>
      <c r="E102" s="235" t="s">
        <v>19</v>
      </c>
      <c r="F102" s="236" t="s">
        <v>85</v>
      </c>
      <c r="G102" s="233"/>
      <c r="H102" s="237">
        <v>1</v>
      </c>
      <c r="I102" s="238"/>
      <c r="J102" s="233"/>
      <c r="K102" s="233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252</v>
      </c>
      <c r="AU102" s="243" t="s">
        <v>85</v>
      </c>
      <c r="AV102" s="13" t="s">
        <v>87</v>
      </c>
      <c r="AW102" s="13" t="s">
        <v>37</v>
      </c>
      <c r="AX102" s="13" t="s">
        <v>77</v>
      </c>
      <c r="AY102" s="243" t="s">
        <v>238</v>
      </c>
    </row>
    <row r="103" s="14" customFormat="1">
      <c r="A103" s="14"/>
      <c r="B103" s="244"/>
      <c r="C103" s="245"/>
      <c r="D103" s="234" t="s">
        <v>252</v>
      </c>
      <c r="E103" s="246" t="s">
        <v>19</v>
      </c>
      <c r="F103" s="247" t="s">
        <v>253</v>
      </c>
      <c r="G103" s="245"/>
      <c r="H103" s="248">
        <v>1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252</v>
      </c>
      <c r="AU103" s="254" t="s">
        <v>85</v>
      </c>
      <c r="AV103" s="14" t="s">
        <v>254</v>
      </c>
      <c r="AW103" s="14" t="s">
        <v>37</v>
      </c>
      <c r="AX103" s="14" t="s">
        <v>85</v>
      </c>
      <c r="AY103" s="254" t="s">
        <v>238</v>
      </c>
    </row>
    <row r="104" s="2" customFormat="1" ht="16.5" customHeight="1">
      <c r="A104" s="40"/>
      <c r="B104" s="41"/>
      <c r="C104" s="214" t="s">
        <v>240</v>
      </c>
      <c r="D104" s="214" t="s">
        <v>243</v>
      </c>
      <c r="E104" s="215" t="s">
        <v>2114</v>
      </c>
      <c r="F104" s="216" t="s">
        <v>2115</v>
      </c>
      <c r="G104" s="217" t="s">
        <v>246</v>
      </c>
      <c r="H104" s="218">
        <v>8</v>
      </c>
      <c r="I104" s="219"/>
      <c r="J104" s="220">
        <f>ROUND(I104*H104,2)</f>
        <v>0</v>
      </c>
      <c r="K104" s="216" t="s">
        <v>19</v>
      </c>
      <c r="L104" s="46"/>
      <c r="M104" s="221" t="s">
        <v>19</v>
      </c>
      <c r="N104" s="222" t="s">
        <v>48</v>
      </c>
      <c r="O104" s="86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4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5" t="s">
        <v>254</v>
      </c>
      <c r="AT104" s="225" t="s">
        <v>243</v>
      </c>
      <c r="AU104" s="225" t="s">
        <v>85</v>
      </c>
      <c r="AY104" s="19" t="s">
        <v>238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9" t="s">
        <v>85</v>
      </c>
      <c r="BK104" s="226">
        <f>ROUND(I104*H104,2)</f>
        <v>0</v>
      </c>
      <c r="BL104" s="19" t="s">
        <v>254</v>
      </c>
      <c r="BM104" s="225" t="s">
        <v>2116</v>
      </c>
    </row>
    <row r="105" s="2" customFormat="1">
      <c r="A105" s="40"/>
      <c r="B105" s="41"/>
      <c r="C105" s="42"/>
      <c r="D105" s="234" t="s">
        <v>343</v>
      </c>
      <c r="E105" s="42"/>
      <c r="F105" s="255" t="s">
        <v>2028</v>
      </c>
      <c r="G105" s="42"/>
      <c r="H105" s="42"/>
      <c r="I105" s="229"/>
      <c r="J105" s="42"/>
      <c r="K105" s="42"/>
      <c r="L105" s="46"/>
      <c r="M105" s="230"/>
      <c r="N105" s="231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343</v>
      </c>
      <c r="AU105" s="19" t="s">
        <v>85</v>
      </c>
    </row>
    <row r="106" s="13" customFormat="1">
      <c r="A106" s="13"/>
      <c r="B106" s="232"/>
      <c r="C106" s="233"/>
      <c r="D106" s="234" t="s">
        <v>252</v>
      </c>
      <c r="E106" s="235" t="s">
        <v>19</v>
      </c>
      <c r="F106" s="236" t="s">
        <v>287</v>
      </c>
      <c r="G106" s="233"/>
      <c r="H106" s="237">
        <v>8</v>
      </c>
      <c r="I106" s="238"/>
      <c r="J106" s="233"/>
      <c r="K106" s="233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252</v>
      </c>
      <c r="AU106" s="243" t="s">
        <v>85</v>
      </c>
      <c r="AV106" s="13" t="s">
        <v>87</v>
      </c>
      <c r="AW106" s="13" t="s">
        <v>37</v>
      </c>
      <c r="AX106" s="13" t="s">
        <v>77</v>
      </c>
      <c r="AY106" s="243" t="s">
        <v>238</v>
      </c>
    </row>
    <row r="107" s="14" customFormat="1">
      <c r="A107" s="14"/>
      <c r="B107" s="244"/>
      <c r="C107" s="245"/>
      <c r="D107" s="234" t="s">
        <v>252</v>
      </c>
      <c r="E107" s="246" t="s">
        <v>19</v>
      </c>
      <c r="F107" s="247" t="s">
        <v>253</v>
      </c>
      <c r="G107" s="245"/>
      <c r="H107" s="248">
        <v>8</v>
      </c>
      <c r="I107" s="249"/>
      <c r="J107" s="245"/>
      <c r="K107" s="245"/>
      <c r="L107" s="250"/>
      <c r="M107" s="251"/>
      <c r="N107" s="252"/>
      <c r="O107" s="252"/>
      <c r="P107" s="252"/>
      <c r="Q107" s="252"/>
      <c r="R107" s="252"/>
      <c r="S107" s="252"/>
      <c r="T107" s="253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252</v>
      </c>
      <c r="AU107" s="254" t="s">
        <v>85</v>
      </c>
      <c r="AV107" s="14" t="s">
        <v>254</v>
      </c>
      <c r="AW107" s="14" t="s">
        <v>37</v>
      </c>
      <c r="AX107" s="14" t="s">
        <v>85</v>
      </c>
      <c r="AY107" s="254" t="s">
        <v>238</v>
      </c>
    </row>
    <row r="108" s="2" customFormat="1" ht="16.5" customHeight="1">
      <c r="A108" s="40"/>
      <c r="B108" s="41"/>
      <c r="C108" s="214" t="s">
        <v>276</v>
      </c>
      <c r="D108" s="214" t="s">
        <v>243</v>
      </c>
      <c r="E108" s="215" t="s">
        <v>2117</v>
      </c>
      <c r="F108" s="216" t="s">
        <v>2118</v>
      </c>
      <c r="G108" s="217" t="s">
        <v>246</v>
      </c>
      <c r="H108" s="218">
        <v>2</v>
      </c>
      <c r="I108" s="219"/>
      <c r="J108" s="220">
        <f>ROUND(I108*H108,2)</f>
        <v>0</v>
      </c>
      <c r="K108" s="216" t="s">
        <v>19</v>
      </c>
      <c r="L108" s="46"/>
      <c r="M108" s="221" t="s">
        <v>19</v>
      </c>
      <c r="N108" s="222" t="s">
        <v>48</v>
      </c>
      <c r="O108" s="86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5" t="s">
        <v>254</v>
      </c>
      <c r="AT108" s="225" t="s">
        <v>243</v>
      </c>
      <c r="AU108" s="225" t="s">
        <v>85</v>
      </c>
      <c r="AY108" s="19" t="s">
        <v>238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9" t="s">
        <v>85</v>
      </c>
      <c r="BK108" s="226">
        <f>ROUND(I108*H108,2)</f>
        <v>0</v>
      </c>
      <c r="BL108" s="19" t="s">
        <v>254</v>
      </c>
      <c r="BM108" s="225" t="s">
        <v>2119</v>
      </c>
    </row>
    <row r="109" s="2" customFormat="1">
      <c r="A109" s="40"/>
      <c r="B109" s="41"/>
      <c r="C109" s="42"/>
      <c r="D109" s="234" t="s">
        <v>343</v>
      </c>
      <c r="E109" s="42"/>
      <c r="F109" s="255" t="s">
        <v>2028</v>
      </c>
      <c r="G109" s="42"/>
      <c r="H109" s="42"/>
      <c r="I109" s="229"/>
      <c r="J109" s="42"/>
      <c r="K109" s="42"/>
      <c r="L109" s="46"/>
      <c r="M109" s="230"/>
      <c r="N109" s="231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343</v>
      </c>
      <c r="AU109" s="19" t="s">
        <v>85</v>
      </c>
    </row>
    <row r="110" s="13" customFormat="1">
      <c r="A110" s="13"/>
      <c r="B110" s="232"/>
      <c r="C110" s="233"/>
      <c r="D110" s="234" t="s">
        <v>252</v>
      </c>
      <c r="E110" s="235" t="s">
        <v>19</v>
      </c>
      <c r="F110" s="236" t="s">
        <v>87</v>
      </c>
      <c r="G110" s="233"/>
      <c r="H110" s="237">
        <v>2</v>
      </c>
      <c r="I110" s="238"/>
      <c r="J110" s="233"/>
      <c r="K110" s="233"/>
      <c r="L110" s="239"/>
      <c r="M110" s="240"/>
      <c r="N110" s="241"/>
      <c r="O110" s="241"/>
      <c r="P110" s="241"/>
      <c r="Q110" s="241"/>
      <c r="R110" s="241"/>
      <c r="S110" s="241"/>
      <c r="T110" s="242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3" t="s">
        <v>252</v>
      </c>
      <c r="AU110" s="243" t="s">
        <v>85</v>
      </c>
      <c r="AV110" s="13" t="s">
        <v>87</v>
      </c>
      <c r="AW110" s="13" t="s">
        <v>37</v>
      </c>
      <c r="AX110" s="13" t="s">
        <v>77</v>
      </c>
      <c r="AY110" s="243" t="s">
        <v>238</v>
      </c>
    </row>
    <row r="111" s="14" customFormat="1">
      <c r="A111" s="14"/>
      <c r="B111" s="244"/>
      <c r="C111" s="245"/>
      <c r="D111" s="234" t="s">
        <v>252</v>
      </c>
      <c r="E111" s="246" t="s">
        <v>19</v>
      </c>
      <c r="F111" s="247" t="s">
        <v>253</v>
      </c>
      <c r="G111" s="245"/>
      <c r="H111" s="248">
        <v>2</v>
      </c>
      <c r="I111" s="249"/>
      <c r="J111" s="245"/>
      <c r="K111" s="245"/>
      <c r="L111" s="250"/>
      <c r="M111" s="251"/>
      <c r="N111" s="252"/>
      <c r="O111" s="252"/>
      <c r="P111" s="252"/>
      <c r="Q111" s="252"/>
      <c r="R111" s="252"/>
      <c r="S111" s="252"/>
      <c r="T111" s="253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4" t="s">
        <v>252</v>
      </c>
      <c r="AU111" s="254" t="s">
        <v>85</v>
      </c>
      <c r="AV111" s="14" t="s">
        <v>254</v>
      </c>
      <c r="AW111" s="14" t="s">
        <v>37</v>
      </c>
      <c r="AX111" s="14" t="s">
        <v>85</v>
      </c>
      <c r="AY111" s="254" t="s">
        <v>238</v>
      </c>
    </row>
    <row r="112" s="2" customFormat="1" ht="16.5" customHeight="1">
      <c r="A112" s="40"/>
      <c r="B112" s="41"/>
      <c r="C112" s="214" t="s">
        <v>281</v>
      </c>
      <c r="D112" s="214" t="s">
        <v>243</v>
      </c>
      <c r="E112" s="215" t="s">
        <v>2120</v>
      </c>
      <c r="F112" s="216" t="s">
        <v>2121</v>
      </c>
      <c r="G112" s="217" t="s">
        <v>246</v>
      </c>
      <c r="H112" s="218">
        <v>9</v>
      </c>
      <c r="I112" s="219"/>
      <c r="J112" s="220">
        <f>ROUND(I112*H112,2)</f>
        <v>0</v>
      </c>
      <c r="K112" s="216" t="s">
        <v>19</v>
      </c>
      <c r="L112" s="46"/>
      <c r="M112" s="221" t="s">
        <v>19</v>
      </c>
      <c r="N112" s="222" t="s">
        <v>48</v>
      </c>
      <c r="O112" s="86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4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5" t="s">
        <v>254</v>
      </c>
      <c r="AT112" s="225" t="s">
        <v>243</v>
      </c>
      <c r="AU112" s="225" t="s">
        <v>85</v>
      </c>
      <c r="AY112" s="19" t="s">
        <v>238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9" t="s">
        <v>85</v>
      </c>
      <c r="BK112" s="226">
        <f>ROUND(I112*H112,2)</f>
        <v>0</v>
      </c>
      <c r="BL112" s="19" t="s">
        <v>254</v>
      </c>
      <c r="BM112" s="225" t="s">
        <v>2122</v>
      </c>
    </row>
    <row r="113" s="2" customFormat="1">
      <c r="A113" s="40"/>
      <c r="B113" s="41"/>
      <c r="C113" s="42"/>
      <c r="D113" s="234" t="s">
        <v>343</v>
      </c>
      <c r="E113" s="42"/>
      <c r="F113" s="255" t="s">
        <v>2028</v>
      </c>
      <c r="G113" s="42"/>
      <c r="H113" s="42"/>
      <c r="I113" s="229"/>
      <c r="J113" s="42"/>
      <c r="K113" s="42"/>
      <c r="L113" s="46"/>
      <c r="M113" s="230"/>
      <c r="N113" s="231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343</v>
      </c>
      <c r="AU113" s="19" t="s">
        <v>85</v>
      </c>
    </row>
    <row r="114" s="13" customFormat="1">
      <c r="A114" s="13"/>
      <c r="B114" s="232"/>
      <c r="C114" s="233"/>
      <c r="D114" s="234" t="s">
        <v>252</v>
      </c>
      <c r="E114" s="235" t="s">
        <v>19</v>
      </c>
      <c r="F114" s="236" t="s">
        <v>293</v>
      </c>
      <c r="G114" s="233"/>
      <c r="H114" s="237">
        <v>9</v>
      </c>
      <c r="I114" s="238"/>
      <c r="J114" s="233"/>
      <c r="K114" s="233"/>
      <c r="L114" s="239"/>
      <c r="M114" s="240"/>
      <c r="N114" s="241"/>
      <c r="O114" s="241"/>
      <c r="P114" s="241"/>
      <c r="Q114" s="241"/>
      <c r="R114" s="241"/>
      <c r="S114" s="241"/>
      <c r="T114" s="242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3" t="s">
        <v>252</v>
      </c>
      <c r="AU114" s="243" t="s">
        <v>85</v>
      </c>
      <c r="AV114" s="13" t="s">
        <v>87</v>
      </c>
      <c r="AW114" s="13" t="s">
        <v>37</v>
      </c>
      <c r="AX114" s="13" t="s">
        <v>77</v>
      </c>
      <c r="AY114" s="243" t="s">
        <v>238</v>
      </c>
    </row>
    <row r="115" s="14" customFormat="1">
      <c r="A115" s="14"/>
      <c r="B115" s="244"/>
      <c r="C115" s="245"/>
      <c r="D115" s="234" t="s">
        <v>252</v>
      </c>
      <c r="E115" s="246" t="s">
        <v>19</v>
      </c>
      <c r="F115" s="247" t="s">
        <v>253</v>
      </c>
      <c r="G115" s="245"/>
      <c r="H115" s="248">
        <v>9</v>
      </c>
      <c r="I115" s="249"/>
      <c r="J115" s="245"/>
      <c r="K115" s="245"/>
      <c r="L115" s="250"/>
      <c r="M115" s="251"/>
      <c r="N115" s="252"/>
      <c r="O115" s="252"/>
      <c r="P115" s="252"/>
      <c r="Q115" s="252"/>
      <c r="R115" s="252"/>
      <c r="S115" s="252"/>
      <c r="T115" s="253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252</v>
      </c>
      <c r="AU115" s="254" t="s">
        <v>85</v>
      </c>
      <c r="AV115" s="14" t="s">
        <v>254</v>
      </c>
      <c r="AW115" s="14" t="s">
        <v>37</v>
      </c>
      <c r="AX115" s="14" t="s">
        <v>85</v>
      </c>
      <c r="AY115" s="254" t="s">
        <v>238</v>
      </c>
    </row>
    <row r="116" s="2" customFormat="1" ht="16.5" customHeight="1">
      <c r="A116" s="40"/>
      <c r="B116" s="41"/>
      <c r="C116" s="214" t="s">
        <v>287</v>
      </c>
      <c r="D116" s="214" t="s">
        <v>243</v>
      </c>
      <c r="E116" s="215" t="s">
        <v>2123</v>
      </c>
      <c r="F116" s="216" t="s">
        <v>2124</v>
      </c>
      <c r="G116" s="217" t="s">
        <v>246</v>
      </c>
      <c r="H116" s="218">
        <v>1</v>
      </c>
      <c r="I116" s="219"/>
      <c r="J116" s="220">
        <f>ROUND(I116*H116,2)</f>
        <v>0</v>
      </c>
      <c r="K116" s="216" t="s">
        <v>19</v>
      </c>
      <c r="L116" s="46"/>
      <c r="M116" s="221" t="s">
        <v>19</v>
      </c>
      <c r="N116" s="222" t="s">
        <v>48</v>
      </c>
      <c r="O116" s="86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254</v>
      </c>
      <c r="AT116" s="225" t="s">
        <v>243</v>
      </c>
      <c r="AU116" s="225" t="s">
        <v>85</v>
      </c>
      <c r="AY116" s="19" t="s">
        <v>238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85</v>
      </c>
      <c r="BK116" s="226">
        <f>ROUND(I116*H116,2)</f>
        <v>0</v>
      </c>
      <c r="BL116" s="19" t="s">
        <v>254</v>
      </c>
      <c r="BM116" s="225" t="s">
        <v>2125</v>
      </c>
    </row>
    <row r="117" s="2" customFormat="1">
      <c r="A117" s="40"/>
      <c r="B117" s="41"/>
      <c r="C117" s="42"/>
      <c r="D117" s="234" t="s">
        <v>343</v>
      </c>
      <c r="E117" s="42"/>
      <c r="F117" s="255" t="s">
        <v>2028</v>
      </c>
      <c r="G117" s="42"/>
      <c r="H117" s="42"/>
      <c r="I117" s="229"/>
      <c r="J117" s="42"/>
      <c r="K117" s="42"/>
      <c r="L117" s="46"/>
      <c r="M117" s="230"/>
      <c r="N117" s="231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343</v>
      </c>
      <c r="AU117" s="19" t="s">
        <v>85</v>
      </c>
    </row>
    <row r="118" s="13" customFormat="1">
      <c r="A118" s="13"/>
      <c r="B118" s="232"/>
      <c r="C118" s="233"/>
      <c r="D118" s="234" t="s">
        <v>252</v>
      </c>
      <c r="E118" s="235" t="s">
        <v>19</v>
      </c>
      <c r="F118" s="236" t="s">
        <v>85</v>
      </c>
      <c r="G118" s="233"/>
      <c r="H118" s="237">
        <v>1</v>
      </c>
      <c r="I118" s="238"/>
      <c r="J118" s="233"/>
      <c r="K118" s="233"/>
      <c r="L118" s="239"/>
      <c r="M118" s="240"/>
      <c r="N118" s="241"/>
      <c r="O118" s="241"/>
      <c r="P118" s="241"/>
      <c r="Q118" s="241"/>
      <c r="R118" s="241"/>
      <c r="S118" s="241"/>
      <c r="T118" s="242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3" t="s">
        <v>252</v>
      </c>
      <c r="AU118" s="243" t="s">
        <v>85</v>
      </c>
      <c r="AV118" s="13" t="s">
        <v>87</v>
      </c>
      <c r="AW118" s="13" t="s">
        <v>37</v>
      </c>
      <c r="AX118" s="13" t="s">
        <v>77</v>
      </c>
      <c r="AY118" s="243" t="s">
        <v>238</v>
      </c>
    </row>
    <row r="119" s="14" customFormat="1">
      <c r="A119" s="14"/>
      <c r="B119" s="244"/>
      <c r="C119" s="245"/>
      <c r="D119" s="234" t="s">
        <v>252</v>
      </c>
      <c r="E119" s="246" t="s">
        <v>19</v>
      </c>
      <c r="F119" s="247" t="s">
        <v>253</v>
      </c>
      <c r="G119" s="245"/>
      <c r="H119" s="248">
        <v>1</v>
      </c>
      <c r="I119" s="249"/>
      <c r="J119" s="245"/>
      <c r="K119" s="245"/>
      <c r="L119" s="250"/>
      <c r="M119" s="251"/>
      <c r="N119" s="252"/>
      <c r="O119" s="252"/>
      <c r="P119" s="252"/>
      <c r="Q119" s="252"/>
      <c r="R119" s="252"/>
      <c r="S119" s="252"/>
      <c r="T119" s="253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4" t="s">
        <v>252</v>
      </c>
      <c r="AU119" s="254" t="s">
        <v>85</v>
      </c>
      <c r="AV119" s="14" t="s">
        <v>254</v>
      </c>
      <c r="AW119" s="14" t="s">
        <v>37</v>
      </c>
      <c r="AX119" s="14" t="s">
        <v>85</v>
      </c>
      <c r="AY119" s="254" t="s">
        <v>238</v>
      </c>
    </row>
    <row r="120" s="2" customFormat="1" ht="16.5" customHeight="1">
      <c r="A120" s="40"/>
      <c r="B120" s="41"/>
      <c r="C120" s="214" t="s">
        <v>293</v>
      </c>
      <c r="D120" s="214" t="s">
        <v>243</v>
      </c>
      <c r="E120" s="215" t="s">
        <v>2126</v>
      </c>
      <c r="F120" s="216" t="s">
        <v>2127</v>
      </c>
      <c r="G120" s="217" t="s">
        <v>246</v>
      </c>
      <c r="H120" s="218">
        <v>1</v>
      </c>
      <c r="I120" s="219"/>
      <c r="J120" s="220">
        <f>ROUND(I120*H120,2)</f>
        <v>0</v>
      </c>
      <c r="K120" s="216" t="s">
        <v>19</v>
      </c>
      <c r="L120" s="46"/>
      <c r="M120" s="221" t="s">
        <v>19</v>
      </c>
      <c r="N120" s="222" t="s">
        <v>48</v>
      </c>
      <c r="O120" s="86"/>
      <c r="P120" s="223">
        <f>O120*H120</f>
        <v>0</v>
      </c>
      <c r="Q120" s="223">
        <v>0</v>
      </c>
      <c r="R120" s="223">
        <f>Q120*H120</f>
        <v>0</v>
      </c>
      <c r="S120" s="223">
        <v>0</v>
      </c>
      <c r="T120" s="224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25" t="s">
        <v>254</v>
      </c>
      <c r="AT120" s="225" t="s">
        <v>243</v>
      </c>
      <c r="AU120" s="225" t="s">
        <v>85</v>
      </c>
      <c r="AY120" s="19" t="s">
        <v>238</v>
      </c>
      <c r="BE120" s="226">
        <f>IF(N120="základní",J120,0)</f>
        <v>0</v>
      </c>
      <c r="BF120" s="226">
        <f>IF(N120="snížená",J120,0)</f>
        <v>0</v>
      </c>
      <c r="BG120" s="226">
        <f>IF(N120="zákl. přenesená",J120,0)</f>
        <v>0</v>
      </c>
      <c r="BH120" s="226">
        <f>IF(N120="sníž. přenesená",J120,0)</f>
        <v>0</v>
      </c>
      <c r="BI120" s="226">
        <f>IF(N120="nulová",J120,0)</f>
        <v>0</v>
      </c>
      <c r="BJ120" s="19" t="s">
        <v>85</v>
      </c>
      <c r="BK120" s="226">
        <f>ROUND(I120*H120,2)</f>
        <v>0</v>
      </c>
      <c r="BL120" s="19" t="s">
        <v>254</v>
      </c>
      <c r="BM120" s="225" t="s">
        <v>2128</v>
      </c>
    </row>
    <row r="121" s="2" customFormat="1">
      <c r="A121" s="40"/>
      <c r="B121" s="41"/>
      <c r="C121" s="42"/>
      <c r="D121" s="234" t="s">
        <v>343</v>
      </c>
      <c r="E121" s="42"/>
      <c r="F121" s="255" t="s">
        <v>2028</v>
      </c>
      <c r="G121" s="42"/>
      <c r="H121" s="42"/>
      <c r="I121" s="229"/>
      <c r="J121" s="42"/>
      <c r="K121" s="42"/>
      <c r="L121" s="46"/>
      <c r="M121" s="230"/>
      <c r="N121" s="231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343</v>
      </c>
      <c r="AU121" s="19" t="s">
        <v>85</v>
      </c>
    </row>
    <row r="122" s="13" customFormat="1">
      <c r="A122" s="13"/>
      <c r="B122" s="232"/>
      <c r="C122" s="233"/>
      <c r="D122" s="234" t="s">
        <v>252</v>
      </c>
      <c r="E122" s="235" t="s">
        <v>19</v>
      </c>
      <c r="F122" s="236" t="s">
        <v>85</v>
      </c>
      <c r="G122" s="233"/>
      <c r="H122" s="237">
        <v>1</v>
      </c>
      <c r="I122" s="238"/>
      <c r="J122" s="233"/>
      <c r="K122" s="233"/>
      <c r="L122" s="239"/>
      <c r="M122" s="240"/>
      <c r="N122" s="241"/>
      <c r="O122" s="241"/>
      <c r="P122" s="241"/>
      <c r="Q122" s="241"/>
      <c r="R122" s="241"/>
      <c r="S122" s="241"/>
      <c r="T122" s="242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3" t="s">
        <v>252</v>
      </c>
      <c r="AU122" s="243" t="s">
        <v>85</v>
      </c>
      <c r="AV122" s="13" t="s">
        <v>87</v>
      </c>
      <c r="AW122" s="13" t="s">
        <v>37</v>
      </c>
      <c r="AX122" s="13" t="s">
        <v>77</v>
      </c>
      <c r="AY122" s="243" t="s">
        <v>238</v>
      </c>
    </row>
    <row r="123" s="14" customFormat="1">
      <c r="A123" s="14"/>
      <c r="B123" s="244"/>
      <c r="C123" s="245"/>
      <c r="D123" s="234" t="s">
        <v>252</v>
      </c>
      <c r="E123" s="246" t="s">
        <v>19</v>
      </c>
      <c r="F123" s="247" t="s">
        <v>253</v>
      </c>
      <c r="G123" s="245"/>
      <c r="H123" s="248">
        <v>1</v>
      </c>
      <c r="I123" s="249"/>
      <c r="J123" s="245"/>
      <c r="K123" s="245"/>
      <c r="L123" s="250"/>
      <c r="M123" s="251"/>
      <c r="N123" s="252"/>
      <c r="O123" s="252"/>
      <c r="P123" s="252"/>
      <c r="Q123" s="252"/>
      <c r="R123" s="252"/>
      <c r="S123" s="252"/>
      <c r="T123" s="253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4" t="s">
        <v>252</v>
      </c>
      <c r="AU123" s="254" t="s">
        <v>85</v>
      </c>
      <c r="AV123" s="14" t="s">
        <v>254</v>
      </c>
      <c r="AW123" s="14" t="s">
        <v>37</v>
      </c>
      <c r="AX123" s="14" t="s">
        <v>85</v>
      </c>
      <c r="AY123" s="254" t="s">
        <v>238</v>
      </c>
    </row>
    <row r="124" s="2" customFormat="1" ht="16.5" customHeight="1">
      <c r="A124" s="40"/>
      <c r="B124" s="41"/>
      <c r="C124" s="214" t="s">
        <v>298</v>
      </c>
      <c r="D124" s="214" t="s">
        <v>243</v>
      </c>
      <c r="E124" s="215" t="s">
        <v>2129</v>
      </c>
      <c r="F124" s="216" t="s">
        <v>2130</v>
      </c>
      <c r="G124" s="217" t="s">
        <v>246</v>
      </c>
      <c r="H124" s="218">
        <v>1</v>
      </c>
      <c r="I124" s="219"/>
      <c r="J124" s="220">
        <f>ROUND(I124*H124,2)</f>
        <v>0</v>
      </c>
      <c r="K124" s="216" t="s">
        <v>19</v>
      </c>
      <c r="L124" s="46"/>
      <c r="M124" s="221" t="s">
        <v>19</v>
      </c>
      <c r="N124" s="222" t="s">
        <v>48</v>
      </c>
      <c r="O124" s="86"/>
      <c r="P124" s="223">
        <f>O124*H124</f>
        <v>0</v>
      </c>
      <c r="Q124" s="223">
        <v>0</v>
      </c>
      <c r="R124" s="223">
        <f>Q124*H124</f>
        <v>0</v>
      </c>
      <c r="S124" s="223">
        <v>0</v>
      </c>
      <c r="T124" s="224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5" t="s">
        <v>254</v>
      </c>
      <c r="AT124" s="225" t="s">
        <v>243</v>
      </c>
      <c r="AU124" s="225" t="s">
        <v>85</v>
      </c>
      <c r="AY124" s="19" t="s">
        <v>238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9" t="s">
        <v>85</v>
      </c>
      <c r="BK124" s="226">
        <f>ROUND(I124*H124,2)</f>
        <v>0</v>
      </c>
      <c r="BL124" s="19" t="s">
        <v>254</v>
      </c>
      <c r="BM124" s="225" t="s">
        <v>2131</v>
      </c>
    </row>
    <row r="125" s="2" customFormat="1">
      <c r="A125" s="40"/>
      <c r="B125" s="41"/>
      <c r="C125" s="42"/>
      <c r="D125" s="234" t="s">
        <v>343</v>
      </c>
      <c r="E125" s="42"/>
      <c r="F125" s="255" t="s">
        <v>2028</v>
      </c>
      <c r="G125" s="42"/>
      <c r="H125" s="42"/>
      <c r="I125" s="229"/>
      <c r="J125" s="42"/>
      <c r="K125" s="42"/>
      <c r="L125" s="46"/>
      <c r="M125" s="230"/>
      <c r="N125" s="231"/>
      <c r="O125" s="86"/>
      <c r="P125" s="86"/>
      <c r="Q125" s="86"/>
      <c r="R125" s="86"/>
      <c r="S125" s="86"/>
      <c r="T125" s="87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19" t="s">
        <v>343</v>
      </c>
      <c r="AU125" s="19" t="s">
        <v>85</v>
      </c>
    </row>
    <row r="126" s="13" customFormat="1">
      <c r="A126" s="13"/>
      <c r="B126" s="232"/>
      <c r="C126" s="233"/>
      <c r="D126" s="234" t="s">
        <v>252</v>
      </c>
      <c r="E126" s="235" t="s">
        <v>19</v>
      </c>
      <c r="F126" s="236" t="s">
        <v>85</v>
      </c>
      <c r="G126" s="233"/>
      <c r="H126" s="237">
        <v>1</v>
      </c>
      <c r="I126" s="238"/>
      <c r="J126" s="233"/>
      <c r="K126" s="233"/>
      <c r="L126" s="239"/>
      <c r="M126" s="240"/>
      <c r="N126" s="241"/>
      <c r="O126" s="241"/>
      <c r="P126" s="241"/>
      <c r="Q126" s="241"/>
      <c r="R126" s="241"/>
      <c r="S126" s="241"/>
      <c r="T126" s="242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3" t="s">
        <v>252</v>
      </c>
      <c r="AU126" s="243" t="s">
        <v>85</v>
      </c>
      <c r="AV126" s="13" t="s">
        <v>87</v>
      </c>
      <c r="AW126" s="13" t="s">
        <v>37</v>
      </c>
      <c r="AX126" s="13" t="s">
        <v>77</v>
      </c>
      <c r="AY126" s="243" t="s">
        <v>238</v>
      </c>
    </row>
    <row r="127" s="14" customFormat="1">
      <c r="A127" s="14"/>
      <c r="B127" s="244"/>
      <c r="C127" s="245"/>
      <c r="D127" s="234" t="s">
        <v>252</v>
      </c>
      <c r="E127" s="246" t="s">
        <v>19</v>
      </c>
      <c r="F127" s="247" t="s">
        <v>253</v>
      </c>
      <c r="G127" s="245"/>
      <c r="H127" s="248">
        <v>1</v>
      </c>
      <c r="I127" s="249"/>
      <c r="J127" s="245"/>
      <c r="K127" s="245"/>
      <c r="L127" s="250"/>
      <c r="M127" s="251"/>
      <c r="N127" s="252"/>
      <c r="O127" s="252"/>
      <c r="P127" s="252"/>
      <c r="Q127" s="252"/>
      <c r="R127" s="252"/>
      <c r="S127" s="252"/>
      <c r="T127" s="253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4" t="s">
        <v>252</v>
      </c>
      <c r="AU127" s="254" t="s">
        <v>85</v>
      </c>
      <c r="AV127" s="14" t="s">
        <v>254</v>
      </c>
      <c r="AW127" s="14" t="s">
        <v>37</v>
      </c>
      <c r="AX127" s="14" t="s">
        <v>85</v>
      </c>
      <c r="AY127" s="254" t="s">
        <v>238</v>
      </c>
    </row>
    <row r="128" s="2" customFormat="1" ht="16.5" customHeight="1">
      <c r="A128" s="40"/>
      <c r="B128" s="41"/>
      <c r="C128" s="214" t="s">
        <v>303</v>
      </c>
      <c r="D128" s="214" t="s">
        <v>243</v>
      </c>
      <c r="E128" s="215" t="s">
        <v>2132</v>
      </c>
      <c r="F128" s="216" t="s">
        <v>2133</v>
      </c>
      <c r="G128" s="217" t="s">
        <v>246</v>
      </c>
      <c r="H128" s="218">
        <v>3</v>
      </c>
      <c r="I128" s="219"/>
      <c r="J128" s="220">
        <f>ROUND(I128*H128,2)</f>
        <v>0</v>
      </c>
      <c r="K128" s="216" t="s">
        <v>19</v>
      </c>
      <c r="L128" s="46"/>
      <c r="M128" s="221" t="s">
        <v>19</v>
      </c>
      <c r="N128" s="222" t="s">
        <v>48</v>
      </c>
      <c r="O128" s="86"/>
      <c r="P128" s="223">
        <f>O128*H128</f>
        <v>0</v>
      </c>
      <c r="Q128" s="223">
        <v>0</v>
      </c>
      <c r="R128" s="223">
        <f>Q128*H128</f>
        <v>0</v>
      </c>
      <c r="S128" s="223">
        <v>0</v>
      </c>
      <c r="T128" s="224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5" t="s">
        <v>254</v>
      </c>
      <c r="AT128" s="225" t="s">
        <v>243</v>
      </c>
      <c r="AU128" s="225" t="s">
        <v>85</v>
      </c>
      <c r="AY128" s="19" t="s">
        <v>238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9" t="s">
        <v>85</v>
      </c>
      <c r="BK128" s="226">
        <f>ROUND(I128*H128,2)</f>
        <v>0</v>
      </c>
      <c r="BL128" s="19" t="s">
        <v>254</v>
      </c>
      <c r="BM128" s="225" t="s">
        <v>2134</v>
      </c>
    </row>
    <row r="129" s="2" customFormat="1">
      <c r="A129" s="40"/>
      <c r="B129" s="41"/>
      <c r="C129" s="42"/>
      <c r="D129" s="234" t="s">
        <v>343</v>
      </c>
      <c r="E129" s="42"/>
      <c r="F129" s="255" t="s">
        <v>2028</v>
      </c>
      <c r="G129" s="42"/>
      <c r="H129" s="42"/>
      <c r="I129" s="229"/>
      <c r="J129" s="42"/>
      <c r="K129" s="42"/>
      <c r="L129" s="46"/>
      <c r="M129" s="230"/>
      <c r="N129" s="231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343</v>
      </c>
      <c r="AU129" s="19" t="s">
        <v>85</v>
      </c>
    </row>
    <row r="130" s="13" customFormat="1">
      <c r="A130" s="13"/>
      <c r="B130" s="232"/>
      <c r="C130" s="233"/>
      <c r="D130" s="234" t="s">
        <v>252</v>
      </c>
      <c r="E130" s="235" t="s">
        <v>19</v>
      </c>
      <c r="F130" s="236" t="s">
        <v>260</v>
      </c>
      <c r="G130" s="233"/>
      <c r="H130" s="237">
        <v>3</v>
      </c>
      <c r="I130" s="238"/>
      <c r="J130" s="233"/>
      <c r="K130" s="233"/>
      <c r="L130" s="239"/>
      <c r="M130" s="240"/>
      <c r="N130" s="241"/>
      <c r="O130" s="241"/>
      <c r="P130" s="241"/>
      <c r="Q130" s="241"/>
      <c r="R130" s="241"/>
      <c r="S130" s="241"/>
      <c r="T130" s="242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3" t="s">
        <v>252</v>
      </c>
      <c r="AU130" s="243" t="s">
        <v>85</v>
      </c>
      <c r="AV130" s="13" t="s">
        <v>87</v>
      </c>
      <c r="AW130" s="13" t="s">
        <v>37</v>
      </c>
      <c r="AX130" s="13" t="s">
        <v>77</v>
      </c>
      <c r="AY130" s="243" t="s">
        <v>238</v>
      </c>
    </row>
    <row r="131" s="14" customFormat="1">
      <c r="A131" s="14"/>
      <c r="B131" s="244"/>
      <c r="C131" s="245"/>
      <c r="D131" s="234" t="s">
        <v>252</v>
      </c>
      <c r="E131" s="246" t="s">
        <v>19</v>
      </c>
      <c r="F131" s="247" t="s">
        <v>253</v>
      </c>
      <c r="G131" s="245"/>
      <c r="H131" s="248">
        <v>3</v>
      </c>
      <c r="I131" s="249"/>
      <c r="J131" s="245"/>
      <c r="K131" s="245"/>
      <c r="L131" s="250"/>
      <c r="M131" s="251"/>
      <c r="N131" s="252"/>
      <c r="O131" s="252"/>
      <c r="P131" s="252"/>
      <c r="Q131" s="252"/>
      <c r="R131" s="252"/>
      <c r="S131" s="252"/>
      <c r="T131" s="253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4" t="s">
        <v>252</v>
      </c>
      <c r="AU131" s="254" t="s">
        <v>85</v>
      </c>
      <c r="AV131" s="14" t="s">
        <v>254</v>
      </c>
      <c r="AW131" s="14" t="s">
        <v>37</v>
      </c>
      <c r="AX131" s="14" t="s">
        <v>85</v>
      </c>
      <c r="AY131" s="254" t="s">
        <v>238</v>
      </c>
    </row>
    <row r="132" s="2" customFormat="1" ht="16.5" customHeight="1">
      <c r="A132" s="40"/>
      <c r="B132" s="41"/>
      <c r="C132" s="214" t="s">
        <v>308</v>
      </c>
      <c r="D132" s="214" t="s">
        <v>243</v>
      </c>
      <c r="E132" s="215" t="s">
        <v>2135</v>
      </c>
      <c r="F132" s="216" t="s">
        <v>2136</v>
      </c>
      <c r="G132" s="217" t="s">
        <v>246</v>
      </c>
      <c r="H132" s="218">
        <v>4</v>
      </c>
      <c r="I132" s="219"/>
      <c r="J132" s="220">
        <f>ROUND(I132*H132,2)</f>
        <v>0</v>
      </c>
      <c r="K132" s="216" t="s">
        <v>19</v>
      </c>
      <c r="L132" s="46"/>
      <c r="M132" s="221" t="s">
        <v>19</v>
      </c>
      <c r="N132" s="222" t="s">
        <v>48</v>
      </c>
      <c r="O132" s="86"/>
      <c r="P132" s="223">
        <f>O132*H132</f>
        <v>0</v>
      </c>
      <c r="Q132" s="223">
        <v>0</v>
      </c>
      <c r="R132" s="223">
        <f>Q132*H132</f>
        <v>0</v>
      </c>
      <c r="S132" s="223">
        <v>0</v>
      </c>
      <c r="T132" s="224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25" t="s">
        <v>254</v>
      </c>
      <c r="AT132" s="225" t="s">
        <v>243</v>
      </c>
      <c r="AU132" s="225" t="s">
        <v>85</v>
      </c>
      <c r="AY132" s="19" t="s">
        <v>238</v>
      </c>
      <c r="BE132" s="226">
        <f>IF(N132="základní",J132,0)</f>
        <v>0</v>
      </c>
      <c r="BF132" s="226">
        <f>IF(N132="snížená",J132,0)</f>
        <v>0</v>
      </c>
      <c r="BG132" s="226">
        <f>IF(N132="zákl. přenesená",J132,0)</f>
        <v>0</v>
      </c>
      <c r="BH132" s="226">
        <f>IF(N132="sníž. přenesená",J132,0)</f>
        <v>0</v>
      </c>
      <c r="BI132" s="226">
        <f>IF(N132="nulová",J132,0)</f>
        <v>0</v>
      </c>
      <c r="BJ132" s="19" t="s">
        <v>85</v>
      </c>
      <c r="BK132" s="226">
        <f>ROUND(I132*H132,2)</f>
        <v>0</v>
      </c>
      <c r="BL132" s="19" t="s">
        <v>254</v>
      </c>
      <c r="BM132" s="225" t="s">
        <v>2137</v>
      </c>
    </row>
    <row r="133" s="2" customFormat="1">
      <c r="A133" s="40"/>
      <c r="B133" s="41"/>
      <c r="C133" s="42"/>
      <c r="D133" s="234" t="s">
        <v>343</v>
      </c>
      <c r="E133" s="42"/>
      <c r="F133" s="255" t="s">
        <v>2028</v>
      </c>
      <c r="G133" s="42"/>
      <c r="H133" s="42"/>
      <c r="I133" s="229"/>
      <c r="J133" s="42"/>
      <c r="K133" s="42"/>
      <c r="L133" s="46"/>
      <c r="M133" s="230"/>
      <c r="N133" s="231"/>
      <c r="O133" s="86"/>
      <c r="P133" s="86"/>
      <c r="Q133" s="86"/>
      <c r="R133" s="86"/>
      <c r="S133" s="86"/>
      <c r="T133" s="87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T133" s="19" t="s">
        <v>343</v>
      </c>
      <c r="AU133" s="19" t="s">
        <v>85</v>
      </c>
    </row>
    <row r="134" s="13" customFormat="1">
      <c r="A134" s="13"/>
      <c r="B134" s="232"/>
      <c r="C134" s="233"/>
      <c r="D134" s="234" t="s">
        <v>252</v>
      </c>
      <c r="E134" s="235" t="s">
        <v>19</v>
      </c>
      <c r="F134" s="236" t="s">
        <v>254</v>
      </c>
      <c r="G134" s="233"/>
      <c r="H134" s="237">
        <v>4</v>
      </c>
      <c r="I134" s="238"/>
      <c r="J134" s="233"/>
      <c r="K134" s="233"/>
      <c r="L134" s="239"/>
      <c r="M134" s="240"/>
      <c r="N134" s="241"/>
      <c r="O134" s="241"/>
      <c r="P134" s="241"/>
      <c r="Q134" s="241"/>
      <c r="R134" s="241"/>
      <c r="S134" s="241"/>
      <c r="T134" s="242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3" t="s">
        <v>252</v>
      </c>
      <c r="AU134" s="243" t="s">
        <v>85</v>
      </c>
      <c r="AV134" s="13" t="s">
        <v>87</v>
      </c>
      <c r="AW134" s="13" t="s">
        <v>37</v>
      </c>
      <c r="AX134" s="13" t="s">
        <v>77</v>
      </c>
      <c r="AY134" s="243" t="s">
        <v>238</v>
      </c>
    </row>
    <row r="135" s="14" customFormat="1">
      <c r="A135" s="14"/>
      <c r="B135" s="244"/>
      <c r="C135" s="245"/>
      <c r="D135" s="234" t="s">
        <v>252</v>
      </c>
      <c r="E135" s="246" t="s">
        <v>19</v>
      </c>
      <c r="F135" s="247" t="s">
        <v>253</v>
      </c>
      <c r="G135" s="245"/>
      <c r="H135" s="248">
        <v>4</v>
      </c>
      <c r="I135" s="249"/>
      <c r="J135" s="245"/>
      <c r="K135" s="245"/>
      <c r="L135" s="250"/>
      <c r="M135" s="251"/>
      <c r="N135" s="252"/>
      <c r="O135" s="252"/>
      <c r="P135" s="252"/>
      <c r="Q135" s="252"/>
      <c r="R135" s="252"/>
      <c r="S135" s="252"/>
      <c r="T135" s="253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4" t="s">
        <v>252</v>
      </c>
      <c r="AU135" s="254" t="s">
        <v>85</v>
      </c>
      <c r="AV135" s="14" t="s">
        <v>254</v>
      </c>
      <c r="AW135" s="14" t="s">
        <v>37</v>
      </c>
      <c r="AX135" s="14" t="s">
        <v>85</v>
      </c>
      <c r="AY135" s="254" t="s">
        <v>238</v>
      </c>
    </row>
    <row r="136" s="2" customFormat="1" ht="16.5" customHeight="1">
      <c r="A136" s="40"/>
      <c r="B136" s="41"/>
      <c r="C136" s="214" t="s">
        <v>314</v>
      </c>
      <c r="D136" s="214" t="s">
        <v>243</v>
      </c>
      <c r="E136" s="215" t="s">
        <v>2138</v>
      </c>
      <c r="F136" s="216" t="s">
        <v>2139</v>
      </c>
      <c r="G136" s="217" t="s">
        <v>246</v>
      </c>
      <c r="H136" s="218">
        <v>8</v>
      </c>
      <c r="I136" s="219"/>
      <c r="J136" s="220">
        <f>ROUND(I136*H136,2)</f>
        <v>0</v>
      </c>
      <c r="K136" s="216" t="s">
        <v>19</v>
      </c>
      <c r="L136" s="46"/>
      <c r="M136" s="221" t="s">
        <v>19</v>
      </c>
      <c r="N136" s="222" t="s">
        <v>48</v>
      </c>
      <c r="O136" s="86"/>
      <c r="P136" s="223">
        <f>O136*H136</f>
        <v>0</v>
      </c>
      <c r="Q136" s="223">
        <v>0</v>
      </c>
      <c r="R136" s="223">
        <f>Q136*H136</f>
        <v>0</v>
      </c>
      <c r="S136" s="223">
        <v>0</v>
      </c>
      <c r="T136" s="224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25" t="s">
        <v>254</v>
      </c>
      <c r="AT136" s="225" t="s">
        <v>243</v>
      </c>
      <c r="AU136" s="225" t="s">
        <v>85</v>
      </c>
      <c r="AY136" s="19" t="s">
        <v>238</v>
      </c>
      <c r="BE136" s="226">
        <f>IF(N136="základní",J136,0)</f>
        <v>0</v>
      </c>
      <c r="BF136" s="226">
        <f>IF(N136="snížená",J136,0)</f>
        <v>0</v>
      </c>
      <c r="BG136" s="226">
        <f>IF(N136="zákl. přenesená",J136,0)</f>
        <v>0</v>
      </c>
      <c r="BH136" s="226">
        <f>IF(N136="sníž. přenesená",J136,0)</f>
        <v>0</v>
      </c>
      <c r="BI136" s="226">
        <f>IF(N136="nulová",J136,0)</f>
        <v>0</v>
      </c>
      <c r="BJ136" s="19" t="s">
        <v>85</v>
      </c>
      <c r="BK136" s="226">
        <f>ROUND(I136*H136,2)</f>
        <v>0</v>
      </c>
      <c r="BL136" s="19" t="s">
        <v>254</v>
      </c>
      <c r="BM136" s="225" t="s">
        <v>2140</v>
      </c>
    </row>
    <row r="137" s="2" customFormat="1">
      <c r="A137" s="40"/>
      <c r="B137" s="41"/>
      <c r="C137" s="42"/>
      <c r="D137" s="234" t="s">
        <v>343</v>
      </c>
      <c r="E137" s="42"/>
      <c r="F137" s="255" t="s">
        <v>2028</v>
      </c>
      <c r="G137" s="42"/>
      <c r="H137" s="42"/>
      <c r="I137" s="229"/>
      <c r="J137" s="42"/>
      <c r="K137" s="42"/>
      <c r="L137" s="46"/>
      <c r="M137" s="230"/>
      <c r="N137" s="231"/>
      <c r="O137" s="86"/>
      <c r="P137" s="86"/>
      <c r="Q137" s="86"/>
      <c r="R137" s="86"/>
      <c r="S137" s="86"/>
      <c r="T137" s="87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T137" s="19" t="s">
        <v>343</v>
      </c>
      <c r="AU137" s="19" t="s">
        <v>85</v>
      </c>
    </row>
    <row r="138" s="13" customFormat="1">
      <c r="A138" s="13"/>
      <c r="B138" s="232"/>
      <c r="C138" s="233"/>
      <c r="D138" s="234" t="s">
        <v>252</v>
      </c>
      <c r="E138" s="235" t="s">
        <v>19</v>
      </c>
      <c r="F138" s="236" t="s">
        <v>287</v>
      </c>
      <c r="G138" s="233"/>
      <c r="H138" s="237">
        <v>8</v>
      </c>
      <c r="I138" s="238"/>
      <c r="J138" s="233"/>
      <c r="K138" s="233"/>
      <c r="L138" s="239"/>
      <c r="M138" s="240"/>
      <c r="N138" s="241"/>
      <c r="O138" s="241"/>
      <c r="P138" s="241"/>
      <c r="Q138" s="241"/>
      <c r="R138" s="241"/>
      <c r="S138" s="241"/>
      <c r="T138" s="242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3" t="s">
        <v>252</v>
      </c>
      <c r="AU138" s="243" t="s">
        <v>85</v>
      </c>
      <c r="AV138" s="13" t="s">
        <v>87</v>
      </c>
      <c r="AW138" s="13" t="s">
        <v>37</v>
      </c>
      <c r="AX138" s="13" t="s">
        <v>77</v>
      </c>
      <c r="AY138" s="243" t="s">
        <v>238</v>
      </c>
    </row>
    <row r="139" s="14" customFormat="1">
      <c r="A139" s="14"/>
      <c r="B139" s="244"/>
      <c r="C139" s="245"/>
      <c r="D139" s="234" t="s">
        <v>252</v>
      </c>
      <c r="E139" s="246" t="s">
        <v>19</v>
      </c>
      <c r="F139" s="247" t="s">
        <v>253</v>
      </c>
      <c r="G139" s="245"/>
      <c r="H139" s="248">
        <v>8</v>
      </c>
      <c r="I139" s="249"/>
      <c r="J139" s="245"/>
      <c r="K139" s="245"/>
      <c r="L139" s="250"/>
      <c r="M139" s="251"/>
      <c r="N139" s="252"/>
      <c r="O139" s="252"/>
      <c r="P139" s="252"/>
      <c r="Q139" s="252"/>
      <c r="R139" s="252"/>
      <c r="S139" s="252"/>
      <c r="T139" s="253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4" t="s">
        <v>252</v>
      </c>
      <c r="AU139" s="254" t="s">
        <v>85</v>
      </c>
      <c r="AV139" s="14" t="s">
        <v>254</v>
      </c>
      <c r="AW139" s="14" t="s">
        <v>37</v>
      </c>
      <c r="AX139" s="14" t="s">
        <v>85</v>
      </c>
      <c r="AY139" s="254" t="s">
        <v>238</v>
      </c>
    </row>
    <row r="140" s="2" customFormat="1" ht="16.5" customHeight="1">
      <c r="A140" s="40"/>
      <c r="B140" s="41"/>
      <c r="C140" s="214" t="s">
        <v>8</v>
      </c>
      <c r="D140" s="214" t="s">
        <v>243</v>
      </c>
      <c r="E140" s="215" t="s">
        <v>2141</v>
      </c>
      <c r="F140" s="216" t="s">
        <v>2142</v>
      </c>
      <c r="G140" s="217" t="s">
        <v>246</v>
      </c>
      <c r="H140" s="218">
        <v>1</v>
      </c>
      <c r="I140" s="219"/>
      <c r="J140" s="220">
        <f>ROUND(I140*H140,2)</f>
        <v>0</v>
      </c>
      <c r="K140" s="216" t="s">
        <v>19</v>
      </c>
      <c r="L140" s="46"/>
      <c r="M140" s="221" t="s">
        <v>19</v>
      </c>
      <c r="N140" s="222" t="s">
        <v>48</v>
      </c>
      <c r="O140" s="86"/>
      <c r="P140" s="223">
        <f>O140*H140</f>
        <v>0</v>
      </c>
      <c r="Q140" s="223">
        <v>0</v>
      </c>
      <c r="R140" s="223">
        <f>Q140*H140</f>
        <v>0</v>
      </c>
      <c r="S140" s="223">
        <v>0</v>
      </c>
      <c r="T140" s="224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25" t="s">
        <v>254</v>
      </c>
      <c r="AT140" s="225" t="s">
        <v>243</v>
      </c>
      <c r="AU140" s="225" t="s">
        <v>85</v>
      </c>
      <c r="AY140" s="19" t="s">
        <v>238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19" t="s">
        <v>85</v>
      </c>
      <c r="BK140" s="226">
        <f>ROUND(I140*H140,2)</f>
        <v>0</v>
      </c>
      <c r="BL140" s="19" t="s">
        <v>254</v>
      </c>
      <c r="BM140" s="225" t="s">
        <v>2143</v>
      </c>
    </row>
    <row r="141" s="2" customFormat="1">
      <c r="A141" s="40"/>
      <c r="B141" s="41"/>
      <c r="C141" s="42"/>
      <c r="D141" s="234" t="s">
        <v>343</v>
      </c>
      <c r="E141" s="42"/>
      <c r="F141" s="255" t="s">
        <v>2009</v>
      </c>
      <c r="G141" s="42"/>
      <c r="H141" s="42"/>
      <c r="I141" s="229"/>
      <c r="J141" s="42"/>
      <c r="K141" s="42"/>
      <c r="L141" s="46"/>
      <c r="M141" s="230"/>
      <c r="N141" s="231"/>
      <c r="O141" s="86"/>
      <c r="P141" s="86"/>
      <c r="Q141" s="86"/>
      <c r="R141" s="86"/>
      <c r="S141" s="86"/>
      <c r="T141" s="87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T141" s="19" t="s">
        <v>343</v>
      </c>
      <c r="AU141" s="19" t="s">
        <v>85</v>
      </c>
    </row>
    <row r="142" s="13" customFormat="1">
      <c r="A142" s="13"/>
      <c r="B142" s="232"/>
      <c r="C142" s="233"/>
      <c r="D142" s="234" t="s">
        <v>252</v>
      </c>
      <c r="E142" s="235" t="s">
        <v>19</v>
      </c>
      <c r="F142" s="236" t="s">
        <v>85</v>
      </c>
      <c r="G142" s="233"/>
      <c r="H142" s="237">
        <v>1</v>
      </c>
      <c r="I142" s="238"/>
      <c r="J142" s="233"/>
      <c r="K142" s="233"/>
      <c r="L142" s="239"/>
      <c r="M142" s="240"/>
      <c r="N142" s="241"/>
      <c r="O142" s="241"/>
      <c r="P142" s="241"/>
      <c r="Q142" s="241"/>
      <c r="R142" s="241"/>
      <c r="S142" s="241"/>
      <c r="T142" s="242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3" t="s">
        <v>252</v>
      </c>
      <c r="AU142" s="243" t="s">
        <v>85</v>
      </c>
      <c r="AV142" s="13" t="s">
        <v>87</v>
      </c>
      <c r="AW142" s="13" t="s">
        <v>37</v>
      </c>
      <c r="AX142" s="13" t="s">
        <v>77</v>
      </c>
      <c r="AY142" s="243" t="s">
        <v>238</v>
      </c>
    </row>
    <row r="143" s="14" customFormat="1">
      <c r="A143" s="14"/>
      <c r="B143" s="244"/>
      <c r="C143" s="245"/>
      <c r="D143" s="234" t="s">
        <v>252</v>
      </c>
      <c r="E143" s="246" t="s">
        <v>19</v>
      </c>
      <c r="F143" s="247" t="s">
        <v>253</v>
      </c>
      <c r="G143" s="245"/>
      <c r="H143" s="248">
        <v>1</v>
      </c>
      <c r="I143" s="249"/>
      <c r="J143" s="245"/>
      <c r="K143" s="245"/>
      <c r="L143" s="250"/>
      <c r="M143" s="251"/>
      <c r="N143" s="252"/>
      <c r="O143" s="252"/>
      <c r="P143" s="252"/>
      <c r="Q143" s="252"/>
      <c r="R143" s="252"/>
      <c r="S143" s="252"/>
      <c r="T143" s="253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4" t="s">
        <v>252</v>
      </c>
      <c r="AU143" s="254" t="s">
        <v>85</v>
      </c>
      <c r="AV143" s="14" t="s">
        <v>254</v>
      </c>
      <c r="AW143" s="14" t="s">
        <v>37</v>
      </c>
      <c r="AX143" s="14" t="s">
        <v>85</v>
      </c>
      <c r="AY143" s="254" t="s">
        <v>238</v>
      </c>
    </row>
    <row r="144" s="2" customFormat="1" ht="16.5" customHeight="1">
      <c r="A144" s="40"/>
      <c r="B144" s="41"/>
      <c r="C144" s="214" t="s">
        <v>330</v>
      </c>
      <c r="D144" s="214" t="s">
        <v>243</v>
      </c>
      <c r="E144" s="215" t="s">
        <v>2144</v>
      </c>
      <c r="F144" s="216" t="s">
        <v>2145</v>
      </c>
      <c r="G144" s="217" t="s">
        <v>246</v>
      </c>
      <c r="H144" s="218">
        <v>1</v>
      </c>
      <c r="I144" s="219"/>
      <c r="J144" s="220">
        <f>ROUND(I144*H144,2)</f>
        <v>0</v>
      </c>
      <c r="K144" s="216" t="s">
        <v>19</v>
      </c>
      <c r="L144" s="46"/>
      <c r="M144" s="221" t="s">
        <v>19</v>
      </c>
      <c r="N144" s="222" t="s">
        <v>48</v>
      </c>
      <c r="O144" s="86"/>
      <c r="P144" s="223">
        <f>O144*H144</f>
        <v>0</v>
      </c>
      <c r="Q144" s="223">
        <v>0</v>
      </c>
      <c r="R144" s="223">
        <f>Q144*H144</f>
        <v>0</v>
      </c>
      <c r="S144" s="223">
        <v>0</v>
      </c>
      <c r="T144" s="224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25" t="s">
        <v>254</v>
      </c>
      <c r="AT144" s="225" t="s">
        <v>243</v>
      </c>
      <c r="AU144" s="225" t="s">
        <v>85</v>
      </c>
      <c r="AY144" s="19" t="s">
        <v>238</v>
      </c>
      <c r="BE144" s="226">
        <f>IF(N144="základní",J144,0)</f>
        <v>0</v>
      </c>
      <c r="BF144" s="226">
        <f>IF(N144="snížená",J144,0)</f>
        <v>0</v>
      </c>
      <c r="BG144" s="226">
        <f>IF(N144="zákl. přenesená",J144,0)</f>
        <v>0</v>
      </c>
      <c r="BH144" s="226">
        <f>IF(N144="sníž. přenesená",J144,0)</f>
        <v>0</v>
      </c>
      <c r="BI144" s="226">
        <f>IF(N144="nulová",J144,0)</f>
        <v>0</v>
      </c>
      <c r="BJ144" s="19" t="s">
        <v>85</v>
      </c>
      <c r="BK144" s="226">
        <f>ROUND(I144*H144,2)</f>
        <v>0</v>
      </c>
      <c r="BL144" s="19" t="s">
        <v>254</v>
      </c>
      <c r="BM144" s="225" t="s">
        <v>2146</v>
      </c>
    </row>
    <row r="145" s="2" customFormat="1">
      <c r="A145" s="40"/>
      <c r="B145" s="41"/>
      <c r="C145" s="42"/>
      <c r="D145" s="234" t="s">
        <v>343</v>
      </c>
      <c r="E145" s="42"/>
      <c r="F145" s="255" t="s">
        <v>2028</v>
      </c>
      <c r="G145" s="42"/>
      <c r="H145" s="42"/>
      <c r="I145" s="229"/>
      <c r="J145" s="42"/>
      <c r="K145" s="42"/>
      <c r="L145" s="46"/>
      <c r="M145" s="230"/>
      <c r="N145" s="231"/>
      <c r="O145" s="86"/>
      <c r="P145" s="86"/>
      <c r="Q145" s="86"/>
      <c r="R145" s="86"/>
      <c r="S145" s="86"/>
      <c r="T145" s="87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T145" s="19" t="s">
        <v>343</v>
      </c>
      <c r="AU145" s="19" t="s">
        <v>85</v>
      </c>
    </row>
    <row r="146" s="13" customFormat="1">
      <c r="A146" s="13"/>
      <c r="B146" s="232"/>
      <c r="C146" s="233"/>
      <c r="D146" s="234" t="s">
        <v>252</v>
      </c>
      <c r="E146" s="235" t="s">
        <v>19</v>
      </c>
      <c r="F146" s="236" t="s">
        <v>85</v>
      </c>
      <c r="G146" s="233"/>
      <c r="H146" s="237">
        <v>1</v>
      </c>
      <c r="I146" s="238"/>
      <c r="J146" s="233"/>
      <c r="K146" s="233"/>
      <c r="L146" s="239"/>
      <c r="M146" s="240"/>
      <c r="N146" s="241"/>
      <c r="O146" s="241"/>
      <c r="P146" s="241"/>
      <c r="Q146" s="241"/>
      <c r="R146" s="241"/>
      <c r="S146" s="241"/>
      <c r="T146" s="242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3" t="s">
        <v>252</v>
      </c>
      <c r="AU146" s="243" t="s">
        <v>85</v>
      </c>
      <c r="AV146" s="13" t="s">
        <v>87</v>
      </c>
      <c r="AW146" s="13" t="s">
        <v>37</v>
      </c>
      <c r="AX146" s="13" t="s">
        <v>77</v>
      </c>
      <c r="AY146" s="243" t="s">
        <v>238</v>
      </c>
    </row>
    <row r="147" s="14" customFormat="1">
      <c r="A147" s="14"/>
      <c r="B147" s="244"/>
      <c r="C147" s="245"/>
      <c r="D147" s="234" t="s">
        <v>252</v>
      </c>
      <c r="E147" s="246" t="s">
        <v>19</v>
      </c>
      <c r="F147" s="247" t="s">
        <v>253</v>
      </c>
      <c r="G147" s="245"/>
      <c r="H147" s="248">
        <v>1</v>
      </c>
      <c r="I147" s="249"/>
      <c r="J147" s="245"/>
      <c r="K147" s="245"/>
      <c r="L147" s="250"/>
      <c r="M147" s="251"/>
      <c r="N147" s="252"/>
      <c r="O147" s="252"/>
      <c r="P147" s="252"/>
      <c r="Q147" s="252"/>
      <c r="R147" s="252"/>
      <c r="S147" s="252"/>
      <c r="T147" s="253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4" t="s">
        <v>252</v>
      </c>
      <c r="AU147" s="254" t="s">
        <v>85</v>
      </c>
      <c r="AV147" s="14" t="s">
        <v>254</v>
      </c>
      <c r="AW147" s="14" t="s">
        <v>37</v>
      </c>
      <c r="AX147" s="14" t="s">
        <v>85</v>
      </c>
      <c r="AY147" s="254" t="s">
        <v>238</v>
      </c>
    </row>
    <row r="148" s="2" customFormat="1" ht="16.5" customHeight="1">
      <c r="A148" s="40"/>
      <c r="B148" s="41"/>
      <c r="C148" s="214" t="s">
        <v>321</v>
      </c>
      <c r="D148" s="214" t="s">
        <v>243</v>
      </c>
      <c r="E148" s="215" t="s">
        <v>2147</v>
      </c>
      <c r="F148" s="216" t="s">
        <v>2148</v>
      </c>
      <c r="G148" s="217" t="s">
        <v>1988</v>
      </c>
      <c r="H148" s="218">
        <v>14</v>
      </c>
      <c r="I148" s="219"/>
      <c r="J148" s="220">
        <f>ROUND(I148*H148,2)</f>
        <v>0</v>
      </c>
      <c r="K148" s="216" t="s">
        <v>19</v>
      </c>
      <c r="L148" s="46"/>
      <c r="M148" s="221" t="s">
        <v>19</v>
      </c>
      <c r="N148" s="222" t="s">
        <v>48</v>
      </c>
      <c r="O148" s="86"/>
      <c r="P148" s="223">
        <f>O148*H148</f>
        <v>0</v>
      </c>
      <c r="Q148" s="223">
        <v>0</v>
      </c>
      <c r="R148" s="223">
        <f>Q148*H148</f>
        <v>0</v>
      </c>
      <c r="S148" s="223">
        <v>0</v>
      </c>
      <c r="T148" s="224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25" t="s">
        <v>254</v>
      </c>
      <c r="AT148" s="225" t="s">
        <v>243</v>
      </c>
      <c r="AU148" s="225" t="s">
        <v>85</v>
      </c>
      <c r="AY148" s="19" t="s">
        <v>238</v>
      </c>
      <c r="BE148" s="226">
        <f>IF(N148="základní",J148,0)</f>
        <v>0</v>
      </c>
      <c r="BF148" s="226">
        <f>IF(N148="snížená",J148,0)</f>
        <v>0</v>
      </c>
      <c r="BG148" s="226">
        <f>IF(N148="zákl. přenesená",J148,0)</f>
        <v>0</v>
      </c>
      <c r="BH148" s="226">
        <f>IF(N148="sníž. přenesená",J148,0)</f>
        <v>0</v>
      </c>
      <c r="BI148" s="226">
        <f>IF(N148="nulová",J148,0)</f>
        <v>0</v>
      </c>
      <c r="BJ148" s="19" t="s">
        <v>85</v>
      </c>
      <c r="BK148" s="226">
        <f>ROUND(I148*H148,2)</f>
        <v>0</v>
      </c>
      <c r="BL148" s="19" t="s">
        <v>254</v>
      </c>
      <c r="BM148" s="225" t="s">
        <v>2149</v>
      </c>
    </row>
    <row r="149" s="2" customFormat="1">
      <c r="A149" s="40"/>
      <c r="B149" s="41"/>
      <c r="C149" s="42"/>
      <c r="D149" s="234" t="s">
        <v>343</v>
      </c>
      <c r="E149" s="42"/>
      <c r="F149" s="255" t="s">
        <v>2028</v>
      </c>
      <c r="G149" s="42"/>
      <c r="H149" s="42"/>
      <c r="I149" s="229"/>
      <c r="J149" s="42"/>
      <c r="K149" s="42"/>
      <c r="L149" s="46"/>
      <c r="M149" s="230"/>
      <c r="N149" s="231"/>
      <c r="O149" s="86"/>
      <c r="P149" s="86"/>
      <c r="Q149" s="86"/>
      <c r="R149" s="86"/>
      <c r="S149" s="86"/>
      <c r="T149" s="87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T149" s="19" t="s">
        <v>343</v>
      </c>
      <c r="AU149" s="19" t="s">
        <v>85</v>
      </c>
    </row>
    <row r="150" s="13" customFormat="1">
      <c r="A150" s="13"/>
      <c r="B150" s="232"/>
      <c r="C150" s="233"/>
      <c r="D150" s="234" t="s">
        <v>252</v>
      </c>
      <c r="E150" s="235" t="s">
        <v>19</v>
      </c>
      <c r="F150" s="236" t="s">
        <v>321</v>
      </c>
      <c r="G150" s="233"/>
      <c r="H150" s="237">
        <v>14</v>
      </c>
      <c r="I150" s="238"/>
      <c r="J150" s="233"/>
      <c r="K150" s="233"/>
      <c r="L150" s="239"/>
      <c r="M150" s="240"/>
      <c r="N150" s="241"/>
      <c r="O150" s="241"/>
      <c r="P150" s="241"/>
      <c r="Q150" s="241"/>
      <c r="R150" s="241"/>
      <c r="S150" s="241"/>
      <c r="T150" s="242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3" t="s">
        <v>252</v>
      </c>
      <c r="AU150" s="243" t="s">
        <v>85</v>
      </c>
      <c r="AV150" s="13" t="s">
        <v>87</v>
      </c>
      <c r="AW150" s="13" t="s">
        <v>37</v>
      </c>
      <c r="AX150" s="13" t="s">
        <v>77</v>
      </c>
      <c r="AY150" s="243" t="s">
        <v>238</v>
      </c>
    </row>
    <row r="151" s="14" customFormat="1">
      <c r="A151" s="14"/>
      <c r="B151" s="244"/>
      <c r="C151" s="245"/>
      <c r="D151" s="234" t="s">
        <v>252</v>
      </c>
      <c r="E151" s="246" t="s">
        <v>19</v>
      </c>
      <c r="F151" s="247" t="s">
        <v>253</v>
      </c>
      <c r="G151" s="245"/>
      <c r="H151" s="248">
        <v>14</v>
      </c>
      <c r="I151" s="249"/>
      <c r="J151" s="245"/>
      <c r="K151" s="245"/>
      <c r="L151" s="250"/>
      <c r="M151" s="251"/>
      <c r="N151" s="252"/>
      <c r="O151" s="252"/>
      <c r="P151" s="252"/>
      <c r="Q151" s="252"/>
      <c r="R151" s="252"/>
      <c r="S151" s="252"/>
      <c r="T151" s="253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4" t="s">
        <v>252</v>
      </c>
      <c r="AU151" s="254" t="s">
        <v>85</v>
      </c>
      <c r="AV151" s="14" t="s">
        <v>254</v>
      </c>
      <c r="AW151" s="14" t="s">
        <v>37</v>
      </c>
      <c r="AX151" s="14" t="s">
        <v>85</v>
      </c>
      <c r="AY151" s="254" t="s">
        <v>238</v>
      </c>
    </row>
    <row r="152" s="2" customFormat="1" ht="16.5" customHeight="1">
      <c r="A152" s="40"/>
      <c r="B152" s="41"/>
      <c r="C152" s="214" t="s">
        <v>334</v>
      </c>
      <c r="D152" s="214" t="s">
        <v>243</v>
      </c>
      <c r="E152" s="215" t="s">
        <v>2150</v>
      </c>
      <c r="F152" s="216" t="s">
        <v>2151</v>
      </c>
      <c r="G152" s="217" t="s">
        <v>1988</v>
      </c>
      <c r="H152" s="218">
        <v>3</v>
      </c>
      <c r="I152" s="219"/>
      <c r="J152" s="220">
        <f>ROUND(I152*H152,2)</f>
        <v>0</v>
      </c>
      <c r="K152" s="216" t="s">
        <v>19</v>
      </c>
      <c r="L152" s="46"/>
      <c r="M152" s="221" t="s">
        <v>19</v>
      </c>
      <c r="N152" s="222" t="s">
        <v>48</v>
      </c>
      <c r="O152" s="86"/>
      <c r="P152" s="223">
        <f>O152*H152</f>
        <v>0</v>
      </c>
      <c r="Q152" s="223">
        <v>0</v>
      </c>
      <c r="R152" s="223">
        <f>Q152*H152</f>
        <v>0</v>
      </c>
      <c r="S152" s="223">
        <v>0</v>
      </c>
      <c r="T152" s="224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25" t="s">
        <v>254</v>
      </c>
      <c r="AT152" s="225" t="s">
        <v>243</v>
      </c>
      <c r="AU152" s="225" t="s">
        <v>85</v>
      </c>
      <c r="AY152" s="19" t="s">
        <v>238</v>
      </c>
      <c r="BE152" s="226">
        <f>IF(N152="základní",J152,0)</f>
        <v>0</v>
      </c>
      <c r="BF152" s="226">
        <f>IF(N152="snížená",J152,0)</f>
        <v>0</v>
      </c>
      <c r="BG152" s="226">
        <f>IF(N152="zákl. přenesená",J152,0)</f>
        <v>0</v>
      </c>
      <c r="BH152" s="226">
        <f>IF(N152="sníž. přenesená",J152,0)</f>
        <v>0</v>
      </c>
      <c r="BI152" s="226">
        <f>IF(N152="nulová",J152,0)</f>
        <v>0</v>
      </c>
      <c r="BJ152" s="19" t="s">
        <v>85</v>
      </c>
      <c r="BK152" s="226">
        <f>ROUND(I152*H152,2)</f>
        <v>0</v>
      </c>
      <c r="BL152" s="19" t="s">
        <v>254</v>
      </c>
      <c r="BM152" s="225" t="s">
        <v>2152</v>
      </c>
    </row>
    <row r="153" s="2" customFormat="1">
      <c r="A153" s="40"/>
      <c r="B153" s="41"/>
      <c r="C153" s="42"/>
      <c r="D153" s="234" t="s">
        <v>343</v>
      </c>
      <c r="E153" s="42"/>
      <c r="F153" s="255" t="s">
        <v>2028</v>
      </c>
      <c r="G153" s="42"/>
      <c r="H153" s="42"/>
      <c r="I153" s="229"/>
      <c r="J153" s="42"/>
      <c r="K153" s="42"/>
      <c r="L153" s="46"/>
      <c r="M153" s="230"/>
      <c r="N153" s="231"/>
      <c r="O153" s="86"/>
      <c r="P153" s="86"/>
      <c r="Q153" s="86"/>
      <c r="R153" s="86"/>
      <c r="S153" s="86"/>
      <c r="T153" s="87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T153" s="19" t="s">
        <v>343</v>
      </c>
      <c r="AU153" s="19" t="s">
        <v>85</v>
      </c>
    </row>
    <row r="154" s="13" customFormat="1">
      <c r="A154" s="13"/>
      <c r="B154" s="232"/>
      <c r="C154" s="233"/>
      <c r="D154" s="234" t="s">
        <v>252</v>
      </c>
      <c r="E154" s="235" t="s">
        <v>19</v>
      </c>
      <c r="F154" s="236" t="s">
        <v>260</v>
      </c>
      <c r="G154" s="233"/>
      <c r="H154" s="237">
        <v>3</v>
      </c>
      <c r="I154" s="238"/>
      <c r="J154" s="233"/>
      <c r="K154" s="233"/>
      <c r="L154" s="239"/>
      <c r="M154" s="240"/>
      <c r="N154" s="241"/>
      <c r="O154" s="241"/>
      <c r="P154" s="241"/>
      <c r="Q154" s="241"/>
      <c r="R154" s="241"/>
      <c r="S154" s="241"/>
      <c r="T154" s="242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3" t="s">
        <v>252</v>
      </c>
      <c r="AU154" s="243" t="s">
        <v>85</v>
      </c>
      <c r="AV154" s="13" t="s">
        <v>87</v>
      </c>
      <c r="AW154" s="13" t="s">
        <v>37</v>
      </c>
      <c r="AX154" s="13" t="s">
        <v>77</v>
      </c>
      <c r="AY154" s="243" t="s">
        <v>238</v>
      </c>
    </row>
    <row r="155" s="14" customFormat="1">
      <c r="A155" s="14"/>
      <c r="B155" s="244"/>
      <c r="C155" s="245"/>
      <c r="D155" s="234" t="s">
        <v>252</v>
      </c>
      <c r="E155" s="246" t="s">
        <v>19</v>
      </c>
      <c r="F155" s="247" t="s">
        <v>253</v>
      </c>
      <c r="G155" s="245"/>
      <c r="H155" s="248">
        <v>3</v>
      </c>
      <c r="I155" s="249"/>
      <c r="J155" s="245"/>
      <c r="K155" s="245"/>
      <c r="L155" s="250"/>
      <c r="M155" s="251"/>
      <c r="N155" s="252"/>
      <c r="O155" s="252"/>
      <c r="P155" s="252"/>
      <c r="Q155" s="252"/>
      <c r="R155" s="252"/>
      <c r="S155" s="252"/>
      <c r="T155" s="253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4" t="s">
        <v>252</v>
      </c>
      <c r="AU155" s="254" t="s">
        <v>85</v>
      </c>
      <c r="AV155" s="14" t="s">
        <v>254</v>
      </c>
      <c r="AW155" s="14" t="s">
        <v>37</v>
      </c>
      <c r="AX155" s="14" t="s">
        <v>85</v>
      </c>
      <c r="AY155" s="254" t="s">
        <v>238</v>
      </c>
    </row>
    <row r="156" s="2" customFormat="1" ht="16.5" customHeight="1">
      <c r="A156" s="40"/>
      <c r="B156" s="41"/>
      <c r="C156" s="214" t="s">
        <v>339</v>
      </c>
      <c r="D156" s="214" t="s">
        <v>243</v>
      </c>
      <c r="E156" s="215" t="s">
        <v>2153</v>
      </c>
      <c r="F156" s="216" t="s">
        <v>2154</v>
      </c>
      <c r="G156" s="217" t="s">
        <v>1988</v>
      </c>
      <c r="H156" s="218">
        <v>7</v>
      </c>
      <c r="I156" s="219"/>
      <c r="J156" s="220">
        <f>ROUND(I156*H156,2)</f>
        <v>0</v>
      </c>
      <c r="K156" s="216" t="s">
        <v>19</v>
      </c>
      <c r="L156" s="46"/>
      <c r="M156" s="221" t="s">
        <v>19</v>
      </c>
      <c r="N156" s="222" t="s">
        <v>48</v>
      </c>
      <c r="O156" s="86"/>
      <c r="P156" s="223">
        <f>O156*H156</f>
        <v>0</v>
      </c>
      <c r="Q156" s="223">
        <v>0</v>
      </c>
      <c r="R156" s="223">
        <f>Q156*H156</f>
        <v>0</v>
      </c>
      <c r="S156" s="223">
        <v>0</v>
      </c>
      <c r="T156" s="224">
        <f>S156*H156</f>
        <v>0</v>
      </c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225" t="s">
        <v>254</v>
      </c>
      <c r="AT156" s="225" t="s">
        <v>243</v>
      </c>
      <c r="AU156" s="225" t="s">
        <v>85</v>
      </c>
      <c r="AY156" s="19" t="s">
        <v>238</v>
      </c>
      <c r="BE156" s="226">
        <f>IF(N156="základní",J156,0)</f>
        <v>0</v>
      </c>
      <c r="BF156" s="226">
        <f>IF(N156="snížená",J156,0)</f>
        <v>0</v>
      </c>
      <c r="BG156" s="226">
        <f>IF(N156="zákl. přenesená",J156,0)</f>
        <v>0</v>
      </c>
      <c r="BH156" s="226">
        <f>IF(N156="sníž. přenesená",J156,0)</f>
        <v>0</v>
      </c>
      <c r="BI156" s="226">
        <f>IF(N156="nulová",J156,0)</f>
        <v>0</v>
      </c>
      <c r="BJ156" s="19" t="s">
        <v>85</v>
      </c>
      <c r="BK156" s="226">
        <f>ROUND(I156*H156,2)</f>
        <v>0</v>
      </c>
      <c r="BL156" s="19" t="s">
        <v>254</v>
      </c>
      <c r="BM156" s="225" t="s">
        <v>2155</v>
      </c>
    </row>
    <row r="157" s="2" customFormat="1">
      <c r="A157" s="40"/>
      <c r="B157" s="41"/>
      <c r="C157" s="42"/>
      <c r="D157" s="234" t="s">
        <v>343</v>
      </c>
      <c r="E157" s="42"/>
      <c r="F157" s="255" t="s">
        <v>2028</v>
      </c>
      <c r="G157" s="42"/>
      <c r="H157" s="42"/>
      <c r="I157" s="229"/>
      <c r="J157" s="42"/>
      <c r="K157" s="42"/>
      <c r="L157" s="46"/>
      <c r="M157" s="230"/>
      <c r="N157" s="231"/>
      <c r="O157" s="86"/>
      <c r="P157" s="86"/>
      <c r="Q157" s="86"/>
      <c r="R157" s="86"/>
      <c r="S157" s="86"/>
      <c r="T157" s="87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T157" s="19" t="s">
        <v>343</v>
      </c>
      <c r="AU157" s="19" t="s">
        <v>85</v>
      </c>
    </row>
    <row r="158" s="13" customFormat="1">
      <c r="A158" s="13"/>
      <c r="B158" s="232"/>
      <c r="C158" s="233"/>
      <c r="D158" s="234" t="s">
        <v>252</v>
      </c>
      <c r="E158" s="235" t="s">
        <v>19</v>
      </c>
      <c r="F158" s="236" t="s">
        <v>281</v>
      </c>
      <c r="G158" s="233"/>
      <c r="H158" s="237">
        <v>7</v>
      </c>
      <c r="I158" s="238"/>
      <c r="J158" s="233"/>
      <c r="K158" s="233"/>
      <c r="L158" s="239"/>
      <c r="M158" s="240"/>
      <c r="N158" s="241"/>
      <c r="O158" s="241"/>
      <c r="P158" s="241"/>
      <c r="Q158" s="241"/>
      <c r="R158" s="241"/>
      <c r="S158" s="241"/>
      <c r="T158" s="242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3" t="s">
        <v>252</v>
      </c>
      <c r="AU158" s="243" t="s">
        <v>85</v>
      </c>
      <c r="AV158" s="13" t="s">
        <v>87</v>
      </c>
      <c r="AW158" s="13" t="s">
        <v>37</v>
      </c>
      <c r="AX158" s="13" t="s">
        <v>77</v>
      </c>
      <c r="AY158" s="243" t="s">
        <v>238</v>
      </c>
    </row>
    <row r="159" s="14" customFormat="1">
      <c r="A159" s="14"/>
      <c r="B159" s="244"/>
      <c r="C159" s="245"/>
      <c r="D159" s="234" t="s">
        <v>252</v>
      </c>
      <c r="E159" s="246" t="s">
        <v>19</v>
      </c>
      <c r="F159" s="247" t="s">
        <v>253</v>
      </c>
      <c r="G159" s="245"/>
      <c r="H159" s="248">
        <v>7</v>
      </c>
      <c r="I159" s="249"/>
      <c r="J159" s="245"/>
      <c r="K159" s="245"/>
      <c r="L159" s="250"/>
      <c r="M159" s="251"/>
      <c r="N159" s="252"/>
      <c r="O159" s="252"/>
      <c r="P159" s="252"/>
      <c r="Q159" s="252"/>
      <c r="R159" s="252"/>
      <c r="S159" s="252"/>
      <c r="T159" s="253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54" t="s">
        <v>252</v>
      </c>
      <c r="AU159" s="254" t="s">
        <v>85</v>
      </c>
      <c r="AV159" s="14" t="s">
        <v>254</v>
      </c>
      <c r="AW159" s="14" t="s">
        <v>37</v>
      </c>
      <c r="AX159" s="14" t="s">
        <v>85</v>
      </c>
      <c r="AY159" s="254" t="s">
        <v>238</v>
      </c>
    </row>
    <row r="160" s="2" customFormat="1" ht="16.5" customHeight="1">
      <c r="A160" s="40"/>
      <c r="B160" s="41"/>
      <c r="C160" s="214" t="s">
        <v>346</v>
      </c>
      <c r="D160" s="214" t="s">
        <v>243</v>
      </c>
      <c r="E160" s="215" t="s">
        <v>2156</v>
      </c>
      <c r="F160" s="216" t="s">
        <v>2055</v>
      </c>
      <c r="G160" s="217" t="s">
        <v>407</v>
      </c>
      <c r="H160" s="218">
        <v>5</v>
      </c>
      <c r="I160" s="219"/>
      <c r="J160" s="220">
        <f>ROUND(I160*H160,2)</f>
        <v>0</v>
      </c>
      <c r="K160" s="216" t="s">
        <v>19</v>
      </c>
      <c r="L160" s="46"/>
      <c r="M160" s="221" t="s">
        <v>19</v>
      </c>
      <c r="N160" s="222" t="s">
        <v>48</v>
      </c>
      <c r="O160" s="86"/>
      <c r="P160" s="223">
        <f>O160*H160</f>
        <v>0</v>
      </c>
      <c r="Q160" s="223">
        <v>0</v>
      </c>
      <c r="R160" s="223">
        <f>Q160*H160</f>
        <v>0</v>
      </c>
      <c r="S160" s="223">
        <v>0</v>
      </c>
      <c r="T160" s="224">
        <f>S160*H160</f>
        <v>0</v>
      </c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R160" s="225" t="s">
        <v>254</v>
      </c>
      <c r="AT160" s="225" t="s">
        <v>243</v>
      </c>
      <c r="AU160" s="225" t="s">
        <v>85</v>
      </c>
      <c r="AY160" s="19" t="s">
        <v>238</v>
      </c>
      <c r="BE160" s="226">
        <f>IF(N160="základní",J160,0)</f>
        <v>0</v>
      </c>
      <c r="BF160" s="226">
        <f>IF(N160="snížená",J160,0)</f>
        <v>0</v>
      </c>
      <c r="BG160" s="226">
        <f>IF(N160="zákl. přenesená",J160,0)</f>
        <v>0</v>
      </c>
      <c r="BH160" s="226">
        <f>IF(N160="sníž. přenesená",J160,0)</f>
        <v>0</v>
      </c>
      <c r="BI160" s="226">
        <f>IF(N160="nulová",J160,0)</f>
        <v>0</v>
      </c>
      <c r="BJ160" s="19" t="s">
        <v>85</v>
      </c>
      <c r="BK160" s="226">
        <f>ROUND(I160*H160,2)</f>
        <v>0</v>
      </c>
      <c r="BL160" s="19" t="s">
        <v>254</v>
      </c>
      <c r="BM160" s="225" t="s">
        <v>2157</v>
      </c>
    </row>
    <row r="161" s="2" customFormat="1">
      <c r="A161" s="40"/>
      <c r="B161" s="41"/>
      <c r="C161" s="42"/>
      <c r="D161" s="234" t="s">
        <v>343</v>
      </c>
      <c r="E161" s="42"/>
      <c r="F161" s="255" t="s">
        <v>2028</v>
      </c>
      <c r="G161" s="42"/>
      <c r="H161" s="42"/>
      <c r="I161" s="229"/>
      <c r="J161" s="42"/>
      <c r="K161" s="42"/>
      <c r="L161" s="46"/>
      <c r="M161" s="230"/>
      <c r="N161" s="231"/>
      <c r="O161" s="86"/>
      <c r="P161" s="86"/>
      <c r="Q161" s="86"/>
      <c r="R161" s="86"/>
      <c r="S161" s="86"/>
      <c r="T161" s="87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T161" s="19" t="s">
        <v>343</v>
      </c>
      <c r="AU161" s="19" t="s">
        <v>85</v>
      </c>
    </row>
    <row r="162" s="13" customFormat="1">
      <c r="A162" s="13"/>
      <c r="B162" s="232"/>
      <c r="C162" s="233"/>
      <c r="D162" s="234" t="s">
        <v>252</v>
      </c>
      <c r="E162" s="235" t="s">
        <v>19</v>
      </c>
      <c r="F162" s="236" t="s">
        <v>240</v>
      </c>
      <c r="G162" s="233"/>
      <c r="H162" s="237">
        <v>5</v>
      </c>
      <c r="I162" s="238"/>
      <c r="J162" s="233"/>
      <c r="K162" s="233"/>
      <c r="L162" s="239"/>
      <c r="M162" s="240"/>
      <c r="N162" s="241"/>
      <c r="O162" s="241"/>
      <c r="P162" s="241"/>
      <c r="Q162" s="241"/>
      <c r="R162" s="241"/>
      <c r="S162" s="241"/>
      <c r="T162" s="242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3" t="s">
        <v>252</v>
      </c>
      <c r="AU162" s="243" t="s">
        <v>85</v>
      </c>
      <c r="AV162" s="13" t="s">
        <v>87</v>
      </c>
      <c r="AW162" s="13" t="s">
        <v>37</v>
      </c>
      <c r="AX162" s="13" t="s">
        <v>77</v>
      </c>
      <c r="AY162" s="243" t="s">
        <v>238</v>
      </c>
    </row>
    <row r="163" s="14" customFormat="1">
      <c r="A163" s="14"/>
      <c r="B163" s="244"/>
      <c r="C163" s="245"/>
      <c r="D163" s="234" t="s">
        <v>252</v>
      </c>
      <c r="E163" s="246" t="s">
        <v>19</v>
      </c>
      <c r="F163" s="247" t="s">
        <v>253</v>
      </c>
      <c r="G163" s="245"/>
      <c r="H163" s="248">
        <v>5</v>
      </c>
      <c r="I163" s="249"/>
      <c r="J163" s="245"/>
      <c r="K163" s="245"/>
      <c r="L163" s="250"/>
      <c r="M163" s="256"/>
      <c r="N163" s="257"/>
      <c r="O163" s="257"/>
      <c r="P163" s="257"/>
      <c r="Q163" s="257"/>
      <c r="R163" s="257"/>
      <c r="S163" s="257"/>
      <c r="T163" s="258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4" t="s">
        <v>252</v>
      </c>
      <c r="AU163" s="254" t="s">
        <v>85</v>
      </c>
      <c r="AV163" s="14" t="s">
        <v>254</v>
      </c>
      <c r="AW163" s="14" t="s">
        <v>37</v>
      </c>
      <c r="AX163" s="14" t="s">
        <v>85</v>
      </c>
      <c r="AY163" s="254" t="s">
        <v>238</v>
      </c>
    </row>
    <row r="164" s="2" customFormat="1" ht="6.96" customHeight="1">
      <c r="A164" s="40"/>
      <c r="B164" s="61"/>
      <c r="C164" s="62"/>
      <c r="D164" s="62"/>
      <c r="E164" s="62"/>
      <c r="F164" s="62"/>
      <c r="G164" s="62"/>
      <c r="H164" s="62"/>
      <c r="I164" s="62"/>
      <c r="J164" s="62"/>
      <c r="K164" s="62"/>
      <c r="L164" s="46"/>
      <c r="M164" s="40"/>
      <c r="O164" s="40"/>
      <c r="P164" s="40"/>
      <c r="Q164" s="40"/>
      <c r="R164" s="40"/>
      <c r="S164" s="40"/>
      <c r="T164" s="40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</row>
  </sheetData>
  <sheetProtection sheet="1" autoFilter="0" formatColumns="0" formatRows="0" objects="1" scenarios="1" spinCount="100000" saltValue="soLnT1NEwp6+zKvEnjeLknFDhwbkIMO0Iy6pDySUDvpACXGwJ3i1uF4ddye2OMIVVCApu8C2RpR6us8bZzu/fA==" hashValue="aZePpecFY/PpcW7EIMdQ0AWJ846nc57Ix7k0q04/8LNWFJEs9/Ghn/gvs+g1DWyp5dTJ7eYzRlNNQuYh7iclTg==" algorithmName="SHA-512" password="C8E5"/>
  <autoFilter ref="C85:K163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133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1897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2158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ROUND(J86,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ROUND((SUM(BE86:BE115)),  2)</f>
        <v>0</v>
      </c>
      <c r="G35" s="40"/>
      <c r="H35" s="40"/>
      <c r="I35" s="159">
        <v>0.20999999999999999</v>
      </c>
      <c r="J35" s="158">
        <f>ROUND(((SUM(BE86:BE115))*I35),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ROUND((SUM(BF86:BF115)),  2)</f>
        <v>0</v>
      </c>
      <c r="G36" s="40"/>
      <c r="H36" s="40"/>
      <c r="I36" s="159">
        <v>0.14999999999999999</v>
      </c>
      <c r="J36" s="158">
        <f>ROUND(((SUM(BF86:BF115))*I36),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ROUND((SUM(BG86:BG115)),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ROUND((SUM(BH86:BH115)),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ROUND((SUM(BI86:BI115)),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1897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 03.5 - Skříně s tlakovými lahvemi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J86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2159</v>
      </c>
      <c r="E64" s="179"/>
      <c r="F64" s="179"/>
      <c r="G64" s="179"/>
      <c r="H64" s="179"/>
      <c r="I64" s="179"/>
      <c r="J64" s="180">
        <f>J87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223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Vytvoření laboratoří FŽP- UNICRE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1" customFormat="1" ht="12" customHeight="1">
      <c r="B75" s="23"/>
      <c r="C75" s="34" t="s">
        <v>210</v>
      </c>
      <c r="D75" s="24"/>
      <c r="E75" s="24"/>
      <c r="F75" s="24"/>
      <c r="G75" s="24"/>
      <c r="H75" s="24"/>
      <c r="I75" s="24"/>
      <c r="J75" s="24"/>
      <c r="K75" s="24"/>
      <c r="L75" s="22"/>
    </row>
    <row r="76" s="2" customFormat="1" ht="16.5" customHeight="1">
      <c r="A76" s="40"/>
      <c r="B76" s="41"/>
      <c r="C76" s="42"/>
      <c r="D76" s="42"/>
      <c r="E76" s="171" t="s">
        <v>1897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377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E11</f>
        <v>SO 03.5 - Skříně s tlakovými lahvemi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F14</f>
        <v>Ústí nad Labem</v>
      </c>
      <c r="G80" s="42"/>
      <c r="H80" s="42"/>
      <c r="I80" s="34" t="s">
        <v>23</v>
      </c>
      <c r="J80" s="74" t="str">
        <f>IF(J14="","",J14)</f>
        <v>10. 5. 2023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E17</f>
        <v>UJEP, Pasteurova 3632/15, 400 96 Ústí nad Labem</v>
      </c>
      <c r="G82" s="42"/>
      <c r="H82" s="42"/>
      <c r="I82" s="34" t="s">
        <v>33</v>
      </c>
      <c r="J82" s="38" t="str">
        <f>E23</f>
        <v>Correct BC, s.r.o., El.Krásnohorské 1339/15, UL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40.05" customHeight="1">
      <c r="A83" s="40"/>
      <c r="B83" s="41"/>
      <c r="C83" s="34" t="s">
        <v>31</v>
      </c>
      <c r="D83" s="42"/>
      <c r="E83" s="42"/>
      <c r="F83" s="29" t="str">
        <f>IF(E20="","",E20)</f>
        <v>Vyplň údaj</v>
      </c>
      <c r="G83" s="42"/>
      <c r="H83" s="42"/>
      <c r="I83" s="34" t="s">
        <v>38</v>
      </c>
      <c r="J83" s="38" t="str">
        <f>E26</f>
        <v>Correct BC, s.r.o., El.Krásnohorské 1339/15, UL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224</v>
      </c>
      <c r="D85" s="190" t="s">
        <v>62</v>
      </c>
      <c r="E85" s="190" t="s">
        <v>58</v>
      </c>
      <c r="F85" s="190" t="s">
        <v>59</v>
      </c>
      <c r="G85" s="190" t="s">
        <v>225</v>
      </c>
      <c r="H85" s="190" t="s">
        <v>226</v>
      </c>
      <c r="I85" s="190" t="s">
        <v>227</v>
      </c>
      <c r="J85" s="190" t="s">
        <v>214</v>
      </c>
      <c r="K85" s="191" t="s">
        <v>228</v>
      </c>
      <c r="L85" s="192"/>
      <c r="M85" s="94" t="s">
        <v>19</v>
      </c>
      <c r="N85" s="95" t="s">
        <v>47</v>
      </c>
      <c r="O85" s="95" t="s">
        <v>229</v>
      </c>
      <c r="P85" s="95" t="s">
        <v>230</v>
      </c>
      <c r="Q85" s="95" t="s">
        <v>231</v>
      </c>
      <c r="R85" s="95" t="s">
        <v>232</v>
      </c>
      <c r="S85" s="95" t="s">
        <v>233</v>
      </c>
      <c r="T85" s="96" t="s">
        <v>234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235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</f>
        <v>0</v>
      </c>
      <c r="Q86" s="98"/>
      <c r="R86" s="195">
        <f>R87</f>
        <v>0</v>
      </c>
      <c r="S86" s="98"/>
      <c r="T86" s="196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76</v>
      </c>
      <c r="AU86" s="19" t="s">
        <v>215</v>
      </c>
      <c r="BK86" s="197">
        <f>BK87</f>
        <v>0</v>
      </c>
    </row>
    <row r="87" s="12" customFormat="1" ht="25.92" customHeight="1">
      <c r="A87" s="12"/>
      <c r="B87" s="198"/>
      <c r="C87" s="199"/>
      <c r="D87" s="200" t="s">
        <v>76</v>
      </c>
      <c r="E87" s="201" t="s">
        <v>1900</v>
      </c>
      <c r="F87" s="201" t="s">
        <v>2160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f>SUM(P88:P115)</f>
        <v>0</v>
      </c>
      <c r="Q87" s="206"/>
      <c r="R87" s="207">
        <f>SUM(R88:R115)</f>
        <v>0</v>
      </c>
      <c r="S87" s="206"/>
      <c r="T87" s="208">
        <f>SUM(T88:T115)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87</v>
      </c>
      <c r="AT87" s="210" t="s">
        <v>76</v>
      </c>
      <c r="AU87" s="210" t="s">
        <v>77</v>
      </c>
      <c r="AY87" s="209" t="s">
        <v>238</v>
      </c>
      <c r="BK87" s="211">
        <f>SUM(BK88:BK115)</f>
        <v>0</v>
      </c>
    </row>
    <row r="88" s="2" customFormat="1" ht="16.5" customHeight="1">
      <c r="A88" s="40"/>
      <c r="B88" s="41"/>
      <c r="C88" s="214" t="s">
        <v>85</v>
      </c>
      <c r="D88" s="214" t="s">
        <v>243</v>
      </c>
      <c r="E88" s="215" t="s">
        <v>2161</v>
      </c>
      <c r="F88" s="216" t="s">
        <v>2103</v>
      </c>
      <c r="G88" s="217" t="s">
        <v>246</v>
      </c>
      <c r="H88" s="218">
        <v>2</v>
      </c>
      <c r="I88" s="219"/>
      <c r="J88" s="220">
        <f>ROUND(I88*H88,2)</f>
        <v>0</v>
      </c>
      <c r="K88" s="216" t="s">
        <v>19</v>
      </c>
      <c r="L88" s="46"/>
      <c r="M88" s="221" t="s">
        <v>19</v>
      </c>
      <c r="N88" s="222" t="s">
        <v>48</v>
      </c>
      <c r="O88" s="86"/>
      <c r="P88" s="223">
        <f>O88*H88</f>
        <v>0</v>
      </c>
      <c r="Q88" s="223">
        <v>0</v>
      </c>
      <c r="R88" s="223">
        <f>Q88*H88</f>
        <v>0</v>
      </c>
      <c r="S88" s="223">
        <v>0</v>
      </c>
      <c r="T88" s="224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5" t="s">
        <v>254</v>
      </c>
      <c r="AT88" s="225" t="s">
        <v>243</v>
      </c>
      <c r="AU88" s="225" t="s">
        <v>85</v>
      </c>
      <c r="AY88" s="19" t="s">
        <v>238</v>
      </c>
      <c r="BE88" s="226">
        <f>IF(N88="základní",J88,0)</f>
        <v>0</v>
      </c>
      <c r="BF88" s="226">
        <f>IF(N88="snížená",J88,0)</f>
        <v>0</v>
      </c>
      <c r="BG88" s="226">
        <f>IF(N88="zákl. přenesená",J88,0)</f>
        <v>0</v>
      </c>
      <c r="BH88" s="226">
        <f>IF(N88="sníž. přenesená",J88,0)</f>
        <v>0</v>
      </c>
      <c r="BI88" s="226">
        <f>IF(N88="nulová",J88,0)</f>
        <v>0</v>
      </c>
      <c r="BJ88" s="19" t="s">
        <v>85</v>
      </c>
      <c r="BK88" s="226">
        <f>ROUND(I88*H88,2)</f>
        <v>0</v>
      </c>
      <c r="BL88" s="19" t="s">
        <v>254</v>
      </c>
      <c r="BM88" s="225" t="s">
        <v>2162</v>
      </c>
    </row>
    <row r="89" s="2" customFormat="1">
      <c r="A89" s="40"/>
      <c r="B89" s="41"/>
      <c r="C89" s="42"/>
      <c r="D89" s="234" t="s">
        <v>343</v>
      </c>
      <c r="E89" s="42"/>
      <c r="F89" s="255" t="s">
        <v>2009</v>
      </c>
      <c r="G89" s="42"/>
      <c r="H89" s="42"/>
      <c r="I89" s="229"/>
      <c r="J89" s="42"/>
      <c r="K89" s="42"/>
      <c r="L89" s="46"/>
      <c r="M89" s="230"/>
      <c r="N89" s="231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343</v>
      </c>
      <c r="AU89" s="19" t="s">
        <v>85</v>
      </c>
    </row>
    <row r="90" s="13" customFormat="1">
      <c r="A90" s="13"/>
      <c r="B90" s="232"/>
      <c r="C90" s="233"/>
      <c r="D90" s="234" t="s">
        <v>252</v>
      </c>
      <c r="E90" s="235" t="s">
        <v>19</v>
      </c>
      <c r="F90" s="236" t="s">
        <v>87</v>
      </c>
      <c r="G90" s="233"/>
      <c r="H90" s="237">
        <v>2</v>
      </c>
      <c r="I90" s="238"/>
      <c r="J90" s="233"/>
      <c r="K90" s="233"/>
      <c r="L90" s="239"/>
      <c r="M90" s="240"/>
      <c r="N90" s="241"/>
      <c r="O90" s="241"/>
      <c r="P90" s="241"/>
      <c r="Q90" s="241"/>
      <c r="R90" s="241"/>
      <c r="S90" s="241"/>
      <c r="T90" s="242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43" t="s">
        <v>252</v>
      </c>
      <c r="AU90" s="243" t="s">
        <v>85</v>
      </c>
      <c r="AV90" s="13" t="s">
        <v>87</v>
      </c>
      <c r="AW90" s="13" t="s">
        <v>37</v>
      </c>
      <c r="AX90" s="13" t="s">
        <v>77</v>
      </c>
      <c r="AY90" s="243" t="s">
        <v>238</v>
      </c>
    </row>
    <row r="91" s="14" customFormat="1">
      <c r="A91" s="14"/>
      <c r="B91" s="244"/>
      <c r="C91" s="245"/>
      <c r="D91" s="234" t="s">
        <v>252</v>
      </c>
      <c r="E91" s="246" t="s">
        <v>19</v>
      </c>
      <c r="F91" s="247" t="s">
        <v>253</v>
      </c>
      <c r="G91" s="245"/>
      <c r="H91" s="248">
        <v>2</v>
      </c>
      <c r="I91" s="249"/>
      <c r="J91" s="245"/>
      <c r="K91" s="245"/>
      <c r="L91" s="250"/>
      <c r="M91" s="251"/>
      <c r="N91" s="252"/>
      <c r="O91" s="252"/>
      <c r="P91" s="252"/>
      <c r="Q91" s="252"/>
      <c r="R91" s="252"/>
      <c r="S91" s="252"/>
      <c r="T91" s="253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4" t="s">
        <v>252</v>
      </c>
      <c r="AU91" s="254" t="s">
        <v>85</v>
      </c>
      <c r="AV91" s="14" t="s">
        <v>254</v>
      </c>
      <c r="AW91" s="14" t="s">
        <v>37</v>
      </c>
      <c r="AX91" s="14" t="s">
        <v>85</v>
      </c>
      <c r="AY91" s="254" t="s">
        <v>238</v>
      </c>
    </row>
    <row r="92" s="2" customFormat="1" ht="16.5" customHeight="1">
      <c r="A92" s="40"/>
      <c r="B92" s="41"/>
      <c r="C92" s="214" t="s">
        <v>87</v>
      </c>
      <c r="D92" s="214" t="s">
        <v>243</v>
      </c>
      <c r="E92" s="215" t="s">
        <v>2163</v>
      </c>
      <c r="F92" s="216" t="s">
        <v>2106</v>
      </c>
      <c r="G92" s="217" t="s">
        <v>246</v>
      </c>
      <c r="H92" s="218">
        <v>1</v>
      </c>
      <c r="I92" s="219"/>
      <c r="J92" s="220">
        <f>ROUND(I92*H92,2)</f>
        <v>0</v>
      </c>
      <c r="K92" s="216" t="s">
        <v>19</v>
      </c>
      <c r="L92" s="46"/>
      <c r="M92" s="221" t="s">
        <v>19</v>
      </c>
      <c r="N92" s="222" t="s">
        <v>48</v>
      </c>
      <c r="O92" s="86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5" t="s">
        <v>254</v>
      </c>
      <c r="AT92" s="225" t="s">
        <v>243</v>
      </c>
      <c r="AU92" s="225" t="s">
        <v>85</v>
      </c>
      <c r="AY92" s="19" t="s">
        <v>238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9" t="s">
        <v>85</v>
      </c>
      <c r="BK92" s="226">
        <f>ROUND(I92*H92,2)</f>
        <v>0</v>
      </c>
      <c r="BL92" s="19" t="s">
        <v>254</v>
      </c>
      <c r="BM92" s="225" t="s">
        <v>2164</v>
      </c>
    </row>
    <row r="93" s="2" customFormat="1">
      <c r="A93" s="40"/>
      <c r="B93" s="41"/>
      <c r="C93" s="42"/>
      <c r="D93" s="234" t="s">
        <v>343</v>
      </c>
      <c r="E93" s="42"/>
      <c r="F93" s="255" t="s">
        <v>2009</v>
      </c>
      <c r="G93" s="42"/>
      <c r="H93" s="42"/>
      <c r="I93" s="229"/>
      <c r="J93" s="42"/>
      <c r="K93" s="42"/>
      <c r="L93" s="46"/>
      <c r="M93" s="230"/>
      <c r="N93" s="231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343</v>
      </c>
      <c r="AU93" s="19" t="s">
        <v>85</v>
      </c>
    </row>
    <row r="94" s="13" customFormat="1">
      <c r="A94" s="13"/>
      <c r="B94" s="232"/>
      <c r="C94" s="233"/>
      <c r="D94" s="234" t="s">
        <v>252</v>
      </c>
      <c r="E94" s="235" t="s">
        <v>19</v>
      </c>
      <c r="F94" s="236" t="s">
        <v>85</v>
      </c>
      <c r="G94" s="233"/>
      <c r="H94" s="237">
        <v>1</v>
      </c>
      <c r="I94" s="238"/>
      <c r="J94" s="233"/>
      <c r="K94" s="233"/>
      <c r="L94" s="239"/>
      <c r="M94" s="240"/>
      <c r="N94" s="241"/>
      <c r="O94" s="241"/>
      <c r="P94" s="241"/>
      <c r="Q94" s="241"/>
      <c r="R94" s="241"/>
      <c r="S94" s="241"/>
      <c r="T94" s="242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43" t="s">
        <v>252</v>
      </c>
      <c r="AU94" s="243" t="s">
        <v>85</v>
      </c>
      <c r="AV94" s="13" t="s">
        <v>87</v>
      </c>
      <c r="AW94" s="13" t="s">
        <v>37</v>
      </c>
      <c r="AX94" s="13" t="s">
        <v>77</v>
      </c>
      <c r="AY94" s="243" t="s">
        <v>238</v>
      </c>
    </row>
    <row r="95" s="14" customFormat="1">
      <c r="A95" s="14"/>
      <c r="B95" s="244"/>
      <c r="C95" s="245"/>
      <c r="D95" s="234" t="s">
        <v>252</v>
      </c>
      <c r="E95" s="246" t="s">
        <v>19</v>
      </c>
      <c r="F95" s="247" t="s">
        <v>253</v>
      </c>
      <c r="G95" s="245"/>
      <c r="H95" s="248">
        <v>1</v>
      </c>
      <c r="I95" s="249"/>
      <c r="J95" s="245"/>
      <c r="K95" s="245"/>
      <c r="L95" s="250"/>
      <c r="M95" s="251"/>
      <c r="N95" s="252"/>
      <c r="O95" s="252"/>
      <c r="P95" s="252"/>
      <c r="Q95" s="252"/>
      <c r="R95" s="252"/>
      <c r="S95" s="252"/>
      <c r="T95" s="253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4" t="s">
        <v>252</v>
      </c>
      <c r="AU95" s="254" t="s">
        <v>85</v>
      </c>
      <c r="AV95" s="14" t="s">
        <v>254</v>
      </c>
      <c r="AW95" s="14" t="s">
        <v>37</v>
      </c>
      <c r="AX95" s="14" t="s">
        <v>85</v>
      </c>
      <c r="AY95" s="254" t="s">
        <v>238</v>
      </c>
    </row>
    <row r="96" s="2" customFormat="1" ht="16.5" customHeight="1">
      <c r="A96" s="40"/>
      <c r="B96" s="41"/>
      <c r="C96" s="214" t="s">
        <v>260</v>
      </c>
      <c r="D96" s="214" t="s">
        <v>243</v>
      </c>
      <c r="E96" s="215" t="s">
        <v>2165</v>
      </c>
      <c r="F96" s="216" t="s">
        <v>2112</v>
      </c>
      <c r="G96" s="217" t="s">
        <v>246</v>
      </c>
      <c r="H96" s="218">
        <v>1</v>
      </c>
      <c r="I96" s="219"/>
      <c r="J96" s="220">
        <f>ROUND(I96*H96,2)</f>
        <v>0</v>
      </c>
      <c r="K96" s="216" t="s">
        <v>19</v>
      </c>
      <c r="L96" s="46"/>
      <c r="M96" s="221" t="s">
        <v>19</v>
      </c>
      <c r="N96" s="222" t="s">
        <v>48</v>
      </c>
      <c r="O96" s="86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5" t="s">
        <v>254</v>
      </c>
      <c r="AT96" s="225" t="s">
        <v>243</v>
      </c>
      <c r="AU96" s="225" t="s">
        <v>85</v>
      </c>
      <c r="AY96" s="19" t="s">
        <v>238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9" t="s">
        <v>85</v>
      </c>
      <c r="BK96" s="226">
        <f>ROUND(I96*H96,2)</f>
        <v>0</v>
      </c>
      <c r="BL96" s="19" t="s">
        <v>254</v>
      </c>
      <c r="BM96" s="225" t="s">
        <v>2166</v>
      </c>
    </row>
    <row r="97" s="2" customFormat="1">
      <c r="A97" s="40"/>
      <c r="B97" s="41"/>
      <c r="C97" s="42"/>
      <c r="D97" s="234" t="s">
        <v>343</v>
      </c>
      <c r="E97" s="42"/>
      <c r="F97" s="255" t="s">
        <v>2028</v>
      </c>
      <c r="G97" s="42"/>
      <c r="H97" s="42"/>
      <c r="I97" s="229"/>
      <c r="J97" s="42"/>
      <c r="K97" s="42"/>
      <c r="L97" s="46"/>
      <c r="M97" s="230"/>
      <c r="N97" s="231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343</v>
      </c>
      <c r="AU97" s="19" t="s">
        <v>85</v>
      </c>
    </row>
    <row r="98" s="13" customFormat="1">
      <c r="A98" s="13"/>
      <c r="B98" s="232"/>
      <c r="C98" s="233"/>
      <c r="D98" s="234" t="s">
        <v>252</v>
      </c>
      <c r="E98" s="235" t="s">
        <v>19</v>
      </c>
      <c r="F98" s="236" t="s">
        <v>85</v>
      </c>
      <c r="G98" s="233"/>
      <c r="H98" s="237">
        <v>1</v>
      </c>
      <c r="I98" s="238"/>
      <c r="J98" s="233"/>
      <c r="K98" s="233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252</v>
      </c>
      <c r="AU98" s="243" t="s">
        <v>85</v>
      </c>
      <c r="AV98" s="13" t="s">
        <v>87</v>
      </c>
      <c r="AW98" s="13" t="s">
        <v>37</v>
      </c>
      <c r="AX98" s="13" t="s">
        <v>77</v>
      </c>
      <c r="AY98" s="243" t="s">
        <v>238</v>
      </c>
    </row>
    <row r="99" s="14" customFormat="1">
      <c r="A99" s="14"/>
      <c r="B99" s="244"/>
      <c r="C99" s="245"/>
      <c r="D99" s="234" t="s">
        <v>252</v>
      </c>
      <c r="E99" s="246" t="s">
        <v>19</v>
      </c>
      <c r="F99" s="247" t="s">
        <v>253</v>
      </c>
      <c r="G99" s="245"/>
      <c r="H99" s="248">
        <v>1</v>
      </c>
      <c r="I99" s="249"/>
      <c r="J99" s="245"/>
      <c r="K99" s="245"/>
      <c r="L99" s="250"/>
      <c r="M99" s="251"/>
      <c r="N99" s="252"/>
      <c r="O99" s="252"/>
      <c r="P99" s="252"/>
      <c r="Q99" s="252"/>
      <c r="R99" s="252"/>
      <c r="S99" s="252"/>
      <c r="T99" s="253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252</v>
      </c>
      <c r="AU99" s="254" t="s">
        <v>85</v>
      </c>
      <c r="AV99" s="14" t="s">
        <v>254</v>
      </c>
      <c r="AW99" s="14" t="s">
        <v>37</v>
      </c>
      <c r="AX99" s="14" t="s">
        <v>85</v>
      </c>
      <c r="AY99" s="254" t="s">
        <v>238</v>
      </c>
    </row>
    <row r="100" s="2" customFormat="1" ht="16.5" customHeight="1">
      <c r="A100" s="40"/>
      <c r="B100" s="41"/>
      <c r="C100" s="214" t="s">
        <v>254</v>
      </c>
      <c r="D100" s="214" t="s">
        <v>243</v>
      </c>
      <c r="E100" s="215" t="s">
        <v>2167</v>
      </c>
      <c r="F100" s="216" t="s">
        <v>2115</v>
      </c>
      <c r="G100" s="217" t="s">
        <v>246</v>
      </c>
      <c r="H100" s="218">
        <v>15</v>
      </c>
      <c r="I100" s="219"/>
      <c r="J100" s="220">
        <f>ROUND(I100*H100,2)</f>
        <v>0</v>
      </c>
      <c r="K100" s="216" t="s">
        <v>19</v>
      </c>
      <c r="L100" s="46"/>
      <c r="M100" s="221" t="s">
        <v>19</v>
      </c>
      <c r="N100" s="222" t="s">
        <v>48</v>
      </c>
      <c r="O100" s="86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254</v>
      </c>
      <c r="AT100" s="225" t="s">
        <v>243</v>
      </c>
      <c r="AU100" s="225" t="s">
        <v>85</v>
      </c>
      <c r="AY100" s="19" t="s">
        <v>238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85</v>
      </c>
      <c r="BK100" s="226">
        <f>ROUND(I100*H100,2)</f>
        <v>0</v>
      </c>
      <c r="BL100" s="19" t="s">
        <v>254</v>
      </c>
      <c r="BM100" s="225" t="s">
        <v>2168</v>
      </c>
    </row>
    <row r="101" s="2" customFormat="1">
      <c r="A101" s="40"/>
      <c r="B101" s="41"/>
      <c r="C101" s="42"/>
      <c r="D101" s="234" t="s">
        <v>343</v>
      </c>
      <c r="E101" s="42"/>
      <c r="F101" s="255" t="s">
        <v>2028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343</v>
      </c>
      <c r="AU101" s="19" t="s">
        <v>85</v>
      </c>
    </row>
    <row r="102" s="13" customFormat="1">
      <c r="A102" s="13"/>
      <c r="B102" s="232"/>
      <c r="C102" s="233"/>
      <c r="D102" s="234" t="s">
        <v>252</v>
      </c>
      <c r="E102" s="235" t="s">
        <v>19</v>
      </c>
      <c r="F102" s="236" t="s">
        <v>8</v>
      </c>
      <c r="G102" s="233"/>
      <c r="H102" s="237">
        <v>15</v>
      </c>
      <c r="I102" s="238"/>
      <c r="J102" s="233"/>
      <c r="K102" s="233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252</v>
      </c>
      <c r="AU102" s="243" t="s">
        <v>85</v>
      </c>
      <c r="AV102" s="13" t="s">
        <v>87</v>
      </c>
      <c r="AW102" s="13" t="s">
        <v>37</v>
      </c>
      <c r="AX102" s="13" t="s">
        <v>77</v>
      </c>
      <c r="AY102" s="243" t="s">
        <v>238</v>
      </c>
    </row>
    <row r="103" s="14" customFormat="1">
      <c r="A103" s="14"/>
      <c r="B103" s="244"/>
      <c r="C103" s="245"/>
      <c r="D103" s="234" t="s">
        <v>252</v>
      </c>
      <c r="E103" s="246" t="s">
        <v>19</v>
      </c>
      <c r="F103" s="247" t="s">
        <v>253</v>
      </c>
      <c r="G103" s="245"/>
      <c r="H103" s="248">
        <v>15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252</v>
      </c>
      <c r="AU103" s="254" t="s">
        <v>85</v>
      </c>
      <c r="AV103" s="14" t="s">
        <v>254</v>
      </c>
      <c r="AW103" s="14" t="s">
        <v>37</v>
      </c>
      <c r="AX103" s="14" t="s">
        <v>85</v>
      </c>
      <c r="AY103" s="254" t="s">
        <v>238</v>
      </c>
    </row>
    <row r="104" s="2" customFormat="1" ht="16.5" customHeight="1">
      <c r="A104" s="40"/>
      <c r="B104" s="41"/>
      <c r="C104" s="214" t="s">
        <v>240</v>
      </c>
      <c r="D104" s="214" t="s">
        <v>243</v>
      </c>
      <c r="E104" s="215" t="s">
        <v>2169</v>
      </c>
      <c r="F104" s="216" t="s">
        <v>2170</v>
      </c>
      <c r="G104" s="217" t="s">
        <v>1988</v>
      </c>
      <c r="H104" s="218">
        <v>15</v>
      </c>
      <c r="I104" s="219"/>
      <c r="J104" s="220">
        <f>ROUND(I104*H104,2)</f>
        <v>0</v>
      </c>
      <c r="K104" s="216" t="s">
        <v>19</v>
      </c>
      <c r="L104" s="46"/>
      <c r="M104" s="221" t="s">
        <v>19</v>
      </c>
      <c r="N104" s="222" t="s">
        <v>48</v>
      </c>
      <c r="O104" s="86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4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5" t="s">
        <v>254</v>
      </c>
      <c r="AT104" s="225" t="s">
        <v>243</v>
      </c>
      <c r="AU104" s="225" t="s">
        <v>85</v>
      </c>
      <c r="AY104" s="19" t="s">
        <v>238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9" t="s">
        <v>85</v>
      </c>
      <c r="BK104" s="226">
        <f>ROUND(I104*H104,2)</f>
        <v>0</v>
      </c>
      <c r="BL104" s="19" t="s">
        <v>254</v>
      </c>
      <c r="BM104" s="225" t="s">
        <v>2171</v>
      </c>
    </row>
    <row r="105" s="2" customFormat="1">
      <c r="A105" s="40"/>
      <c r="B105" s="41"/>
      <c r="C105" s="42"/>
      <c r="D105" s="234" t="s">
        <v>343</v>
      </c>
      <c r="E105" s="42"/>
      <c r="F105" s="255" t="s">
        <v>2028</v>
      </c>
      <c r="G105" s="42"/>
      <c r="H105" s="42"/>
      <c r="I105" s="229"/>
      <c r="J105" s="42"/>
      <c r="K105" s="42"/>
      <c r="L105" s="46"/>
      <c r="M105" s="230"/>
      <c r="N105" s="231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343</v>
      </c>
      <c r="AU105" s="19" t="s">
        <v>85</v>
      </c>
    </row>
    <row r="106" s="13" customFormat="1">
      <c r="A106" s="13"/>
      <c r="B106" s="232"/>
      <c r="C106" s="233"/>
      <c r="D106" s="234" t="s">
        <v>252</v>
      </c>
      <c r="E106" s="235" t="s">
        <v>19</v>
      </c>
      <c r="F106" s="236" t="s">
        <v>8</v>
      </c>
      <c r="G106" s="233"/>
      <c r="H106" s="237">
        <v>15</v>
      </c>
      <c r="I106" s="238"/>
      <c r="J106" s="233"/>
      <c r="K106" s="233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252</v>
      </c>
      <c r="AU106" s="243" t="s">
        <v>85</v>
      </c>
      <c r="AV106" s="13" t="s">
        <v>87</v>
      </c>
      <c r="AW106" s="13" t="s">
        <v>37</v>
      </c>
      <c r="AX106" s="13" t="s">
        <v>77</v>
      </c>
      <c r="AY106" s="243" t="s">
        <v>238</v>
      </c>
    </row>
    <row r="107" s="14" customFormat="1">
      <c r="A107" s="14"/>
      <c r="B107" s="244"/>
      <c r="C107" s="245"/>
      <c r="D107" s="234" t="s">
        <v>252</v>
      </c>
      <c r="E107" s="246" t="s">
        <v>19</v>
      </c>
      <c r="F107" s="247" t="s">
        <v>253</v>
      </c>
      <c r="G107" s="245"/>
      <c r="H107" s="248">
        <v>15</v>
      </c>
      <c r="I107" s="249"/>
      <c r="J107" s="245"/>
      <c r="K107" s="245"/>
      <c r="L107" s="250"/>
      <c r="M107" s="251"/>
      <c r="N107" s="252"/>
      <c r="O107" s="252"/>
      <c r="P107" s="252"/>
      <c r="Q107" s="252"/>
      <c r="R107" s="252"/>
      <c r="S107" s="252"/>
      <c r="T107" s="253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252</v>
      </c>
      <c r="AU107" s="254" t="s">
        <v>85</v>
      </c>
      <c r="AV107" s="14" t="s">
        <v>254</v>
      </c>
      <c r="AW107" s="14" t="s">
        <v>37</v>
      </c>
      <c r="AX107" s="14" t="s">
        <v>85</v>
      </c>
      <c r="AY107" s="254" t="s">
        <v>238</v>
      </c>
    </row>
    <row r="108" s="2" customFormat="1" ht="16.5" customHeight="1">
      <c r="A108" s="40"/>
      <c r="B108" s="41"/>
      <c r="C108" s="214" t="s">
        <v>276</v>
      </c>
      <c r="D108" s="214" t="s">
        <v>243</v>
      </c>
      <c r="E108" s="215" t="s">
        <v>2172</v>
      </c>
      <c r="F108" s="216" t="s">
        <v>2173</v>
      </c>
      <c r="G108" s="217" t="s">
        <v>246</v>
      </c>
      <c r="H108" s="218">
        <v>2</v>
      </c>
      <c r="I108" s="219"/>
      <c r="J108" s="220">
        <f>ROUND(I108*H108,2)</f>
        <v>0</v>
      </c>
      <c r="K108" s="216" t="s">
        <v>19</v>
      </c>
      <c r="L108" s="46"/>
      <c r="M108" s="221" t="s">
        <v>19</v>
      </c>
      <c r="N108" s="222" t="s">
        <v>48</v>
      </c>
      <c r="O108" s="86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5" t="s">
        <v>254</v>
      </c>
      <c r="AT108" s="225" t="s">
        <v>243</v>
      </c>
      <c r="AU108" s="225" t="s">
        <v>85</v>
      </c>
      <c r="AY108" s="19" t="s">
        <v>238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9" t="s">
        <v>85</v>
      </c>
      <c r="BK108" s="226">
        <f>ROUND(I108*H108,2)</f>
        <v>0</v>
      </c>
      <c r="BL108" s="19" t="s">
        <v>254</v>
      </c>
      <c r="BM108" s="225" t="s">
        <v>2174</v>
      </c>
    </row>
    <row r="109" s="2" customFormat="1">
      <c r="A109" s="40"/>
      <c r="B109" s="41"/>
      <c r="C109" s="42"/>
      <c r="D109" s="234" t="s">
        <v>343</v>
      </c>
      <c r="E109" s="42"/>
      <c r="F109" s="255" t="s">
        <v>2009</v>
      </c>
      <c r="G109" s="42"/>
      <c r="H109" s="42"/>
      <c r="I109" s="229"/>
      <c r="J109" s="42"/>
      <c r="K109" s="42"/>
      <c r="L109" s="46"/>
      <c r="M109" s="230"/>
      <c r="N109" s="231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343</v>
      </c>
      <c r="AU109" s="19" t="s">
        <v>85</v>
      </c>
    </row>
    <row r="110" s="13" customFormat="1">
      <c r="A110" s="13"/>
      <c r="B110" s="232"/>
      <c r="C110" s="233"/>
      <c r="D110" s="234" t="s">
        <v>252</v>
      </c>
      <c r="E110" s="235" t="s">
        <v>19</v>
      </c>
      <c r="F110" s="236" t="s">
        <v>87</v>
      </c>
      <c r="G110" s="233"/>
      <c r="H110" s="237">
        <v>2</v>
      </c>
      <c r="I110" s="238"/>
      <c r="J110" s="233"/>
      <c r="K110" s="233"/>
      <c r="L110" s="239"/>
      <c r="M110" s="240"/>
      <c r="N110" s="241"/>
      <c r="O110" s="241"/>
      <c r="P110" s="241"/>
      <c r="Q110" s="241"/>
      <c r="R110" s="241"/>
      <c r="S110" s="241"/>
      <c r="T110" s="242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3" t="s">
        <v>252</v>
      </c>
      <c r="AU110" s="243" t="s">
        <v>85</v>
      </c>
      <c r="AV110" s="13" t="s">
        <v>87</v>
      </c>
      <c r="AW110" s="13" t="s">
        <v>37</v>
      </c>
      <c r="AX110" s="13" t="s">
        <v>77</v>
      </c>
      <c r="AY110" s="243" t="s">
        <v>238</v>
      </c>
    </row>
    <row r="111" s="14" customFormat="1">
      <c r="A111" s="14"/>
      <c r="B111" s="244"/>
      <c r="C111" s="245"/>
      <c r="D111" s="234" t="s">
        <v>252</v>
      </c>
      <c r="E111" s="246" t="s">
        <v>19</v>
      </c>
      <c r="F111" s="247" t="s">
        <v>253</v>
      </c>
      <c r="G111" s="245"/>
      <c r="H111" s="248">
        <v>2</v>
      </c>
      <c r="I111" s="249"/>
      <c r="J111" s="245"/>
      <c r="K111" s="245"/>
      <c r="L111" s="250"/>
      <c r="M111" s="251"/>
      <c r="N111" s="252"/>
      <c r="O111" s="252"/>
      <c r="P111" s="252"/>
      <c r="Q111" s="252"/>
      <c r="R111" s="252"/>
      <c r="S111" s="252"/>
      <c r="T111" s="253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4" t="s">
        <v>252</v>
      </c>
      <c r="AU111" s="254" t="s">
        <v>85</v>
      </c>
      <c r="AV111" s="14" t="s">
        <v>254</v>
      </c>
      <c r="AW111" s="14" t="s">
        <v>37</v>
      </c>
      <c r="AX111" s="14" t="s">
        <v>85</v>
      </c>
      <c r="AY111" s="254" t="s">
        <v>238</v>
      </c>
    </row>
    <row r="112" s="2" customFormat="1" ht="16.5" customHeight="1">
      <c r="A112" s="40"/>
      <c r="B112" s="41"/>
      <c r="C112" s="214" t="s">
        <v>281</v>
      </c>
      <c r="D112" s="214" t="s">
        <v>243</v>
      </c>
      <c r="E112" s="215" t="s">
        <v>2175</v>
      </c>
      <c r="F112" s="216" t="s">
        <v>2055</v>
      </c>
      <c r="G112" s="217" t="s">
        <v>407</v>
      </c>
      <c r="H112" s="218">
        <v>4</v>
      </c>
      <c r="I112" s="219"/>
      <c r="J112" s="220">
        <f>ROUND(I112*H112,2)</f>
        <v>0</v>
      </c>
      <c r="K112" s="216" t="s">
        <v>19</v>
      </c>
      <c r="L112" s="46"/>
      <c r="M112" s="221" t="s">
        <v>19</v>
      </c>
      <c r="N112" s="222" t="s">
        <v>48</v>
      </c>
      <c r="O112" s="86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4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5" t="s">
        <v>254</v>
      </c>
      <c r="AT112" s="225" t="s">
        <v>243</v>
      </c>
      <c r="AU112" s="225" t="s">
        <v>85</v>
      </c>
      <c r="AY112" s="19" t="s">
        <v>238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9" t="s">
        <v>85</v>
      </c>
      <c r="BK112" s="226">
        <f>ROUND(I112*H112,2)</f>
        <v>0</v>
      </c>
      <c r="BL112" s="19" t="s">
        <v>254</v>
      </c>
      <c r="BM112" s="225" t="s">
        <v>2176</v>
      </c>
    </row>
    <row r="113" s="2" customFormat="1">
      <c r="A113" s="40"/>
      <c r="B113" s="41"/>
      <c r="C113" s="42"/>
      <c r="D113" s="234" t="s">
        <v>343</v>
      </c>
      <c r="E113" s="42"/>
      <c r="F113" s="255" t="s">
        <v>2028</v>
      </c>
      <c r="G113" s="42"/>
      <c r="H113" s="42"/>
      <c r="I113" s="229"/>
      <c r="J113" s="42"/>
      <c r="K113" s="42"/>
      <c r="L113" s="46"/>
      <c r="M113" s="230"/>
      <c r="N113" s="231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343</v>
      </c>
      <c r="AU113" s="19" t="s">
        <v>85</v>
      </c>
    </row>
    <row r="114" s="13" customFormat="1">
      <c r="A114" s="13"/>
      <c r="B114" s="232"/>
      <c r="C114" s="233"/>
      <c r="D114" s="234" t="s">
        <v>252</v>
      </c>
      <c r="E114" s="235" t="s">
        <v>19</v>
      </c>
      <c r="F114" s="236" t="s">
        <v>254</v>
      </c>
      <c r="G114" s="233"/>
      <c r="H114" s="237">
        <v>4</v>
      </c>
      <c r="I114" s="238"/>
      <c r="J114" s="233"/>
      <c r="K114" s="233"/>
      <c r="L114" s="239"/>
      <c r="M114" s="240"/>
      <c r="N114" s="241"/>
      <c r="O114" s="241"/>
      <c r="P114" s="241"/>
      <c r="Q114" s="241"/>
      <c r="R114" s="241"/>
      <c r="S114" s="241"/>
      <c r="T114" s="242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3" t="s">
        <v>252</v>
      </c>
      <c r="AU114" s="243" t="s">
        <v>85</v>
      </c>
      <c r="AV114" s="13" t="s">
        <v>87</v>
      </c>
      <c r="AW114" s="13" t="s">
        <v>37</v>
      </c>
      <c r="AX114" s="13" t="s">
        <v>77</v>
      </c>
      <c r="AY114" s="243" t="s">
        <v>238</v>
      </c>
    </row>
    <row r="115" s="14" customFormat="1">
      <c r="A115" s="14"/>
      <c r="B115" s="244"/>
      <c r="C115" s="245"/>
      <c r="D115" s="234" t="s">
        <v>252</v>
      </c>
      <c r="E115" s="246" t="s">
        <v>19</v>
      </c>
      <c r="F115" s="247" t="s">
        <v>253</v>
      </c>
      <c r="G115" s="245"/>
      <c r="H115" s="248">
        <v>4</v>
      </c>
      <c r="I115" s="249"/>
      <c r="J115" s="245"/>
      <c r="K115" s="245"/>
      <c r="L115" s="250"/>
      <c r="M115" s="256"/>
      <c r="N115" s="257"/>
      <c r="O115" s="257"/>
      <c r="P115" s="257"/>
      <c r="Q115" s="257"/>
      <c r="R115" s="257"/>
      <c r="S115" s="257"/>
      <c r="T115" s="258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252</v>
      </c>
      <c r="AU115" s="254" t="s">
        <v>85</v>
      </c>
      <c r="AV115" s="14" t="s">
        <v>254</v>
      </c>
      <c r="AW115" s="14" t="s">
        <v>37</v>
      </c>
      <c r="AX115" s="14" t="s">
        <v>85</v>
      </c>
      <c r="AY115" s="254" t="s">
        <v>238</v>
      </c>
    </row>
    <row r="116" s="2" customFormat="1" ht="6.96" customHeight="1">
      <c r="A116" s="40"/>
      <c r="B116" s="61"/>
      <c r="C116" s="62"/>
      <c r="D116" s="62"/>
      <c r="E116" s="62"/>
      <c r="F116" s="62"/>
      <c r="G116" s="62"/>
      <c r="H116" s="62"/>
      <c r="I116" s="62"/>
      <c r="J116" s="62"/>
      <c r="K116" s="62"/>
      <c r="L116" s="46"/>
      <c r="M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</row>
  </sheetData>
  <sheetProtection sheet="1" autoFilter="0" formatColumns="0" formatRows="0" objects="1" scenarios="1" spinCount="100000" saltValue="3oobf3B0Vxrcvx4heXdbW5Cqc0Tn8xod2fHoEgti0HubJOUnsobLR7XQ5X7bVvP449Ec/S+0eQU++jnLfaFCLg==" hashValue="650wvqoi5R6e/FQ/mMlvF1WK6xVejQVFnQ15JCZaKPeKxnH2/ZP7zlKU+/uJHJNoGFpZ1K6X3X3r15rJLMWPJg==" algorithmName="SHA-512" password="C8E5"/>
  <autoFilter ref="C85:K115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136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1897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2177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ROUND(J86,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ROUND((SUM(BE86:BE143)),  2)</f>
        <v>0</v>
      </c>
      <c r="G35" s="40"/>
      <c r="H35" s="40"/>
      <c r="I35" s="159">
        <v>0.20999999999999999</v>
      </c>
      <c r="J35" s="158">
        <f>ROUND(((SUM(BE86:BE143))*I35),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ROUND((SUM(BF86:BF143)),  2)</f>
        <v>0</v>
      </c>
      <c r="G36" s="40"/>
      <c r="H36" s="40"/>
      <c r="I36" s="159">
        <v>0.14999999999999999</v>
      </c>
      <c r="J36" s="158">
        <f>ROUND(((SUM(BF86:BF143))*I36),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ROUND((SUM(BG86:BG143)),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ROUND((SUM(BH86:BH143)),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ROUND((SUM(BI86:BI143)),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1897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 03.6 - Odsávací ramena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J86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2178</v>
      </c>
      <c r="E64" s="179"/>
      <c r="F64" s="179"/>
      <c r="G64" s="179"/>
      <c r="H64" s="179"/>
      <c r="I64" s="179"/>
      <c r="J64" s="180">
        <f>J87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223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Vytvoření laboratoří FŽP- UNICRE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1" customFormat="1" ht="12" customHeight="1">
      <c r="B75" s="23"/>
      <c r="C75" s="34" t="s">
        <v>210</v>
      </c>
      <c r="D75" s="24"/>
      <c r="E75" s="24"/>
      <c r="F75" s="24"/>
      <c r="G75" s="24"/>
      <c r="H75" s="24"/>
      <c r="I75" s="24"/>
      <c r="J75" s="24"/>
      <c r="K75" s="24"/>
      <c r="L75" s="22"/>
    </row>
    <row r="76" s="2" customFormat="1" ht="16.5" customHeight="1">
      <c r="A76" s="40"/>
      <c r="B76" s="41"/>
      <c r="C76" s="42"/>
      <c r="D76" s="42"/>
      <c r="E76" s="171" t="s">
        <v>1897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377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E11</f>
        <v>SO 03.6 - Odsávací ramena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F14</f>
        <v>Ústí nad Labem</v>
      </c>
      <c r="G80" s="42"/>
      <c r="H80" s="42"/>
      <c r="I80" s="34" t="s">
        <v>23</v>
      </c>
      <c r="J80" s="74" t="str">
        <f>IF(J14="","",J14)</f>
        <v>10. 5. 2023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E17</f>
        <v>UJEP, Pasteurova 3632/15, 400 96 Ústí nad Labem</v>
      </c>
      <c r="G82" s="42"/>
      <c r="H82" s="42"/>
      <c r="I82" s="34" t="s">
        <v>33</v>
      </c>
      <c r="J82" s="38" t="str">
        <f>E23</f>
        <v>Correct BC, s.r.o., El.Krásnohorské 1339/15, UL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40.05" customHeight="1">
      <c r="A83" s="40"/>
      <c r="B83" s="41"/>
      <c r="C83" s="34" t="s">
        <v>31</v>
      </c>
      <c r="D83" s="42"/>
      <c r="E83" s="42"/>
      <c r="F83" s="29" t="str">
        <f>IF(E20="","",E20)</f>
        <v>Vyplň údaj</v>
      </c>
      <c r="G83" s="42"/>
      <c r="H83" s="42"/>
      <c r="I83" s="34" t="s">
        <v>38</v>
      </c>
      <c r="J83" s="38" t="str">
        <f>E26</f>
        <v>Correct BC, s.r.o., El.Krásnohorské 1339/15, UL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224</v>
      </c>
      <c r="D85" s="190" t="s">
        <v>62</v>
      </c>
      <c r="E85" s="190" t="s">
        <v>58</v>
      </c>
      <c r="F85" s="190" t="s">
        <v>59</v>
      </c>
      <c r="G85" s="190" t="s">
        <v>225</v>
      </c>
      <c r="H85" s="190" t="s">
        <v>226</v>
      </c>
      <c r="I85" s="190" t="s">
        <v>227</v>
      </c>
      <c r="J85" s="190" t="s">
        <v>214</v>
      </c>
      <c r="K85" s="191" t="s">
        <v>228</v>
      </c>
      <c r="L85" s="192"/>
      <c r="M85" s="94" t="s">
        <v>19</v>
      </c>
      <c r="N85" s="95" t="s">
        <v>47</v>
      </c>
      <c r="O85" s="95" t="s">
        <v>229</v>
      </c>
      <c r="P85" s="95" t="s">
        <v>230</v>
      </c>
      <c r="Q85" s="95" t="s">
        <v>231</v>
      </c>
      <c r="R85" s="95" t="s">
        <v>232</v>
      </c>
      <c r="S85" s="95" t="s">
        <v>233</v>
      </c>
      <c r="T85" s="96" t="s">
        <v>234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235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</f>
        <v>0</v>
      </c>
      <c r="Q86" s="98"/>
      <c r="R86" s="195">
        <f>R87</f>
        <v>0</v>
      </c>
      <c r="S86" s="98"/>
      <c r="T86" s="196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76</v>
      </c>
      <c r="AU86" s="19" t="s">
        <v>215</v>
      </c>
      <c r="BK86" s="197">
        <f>BK87</f>
        <v>0</v>
      </c>
    </row>
    <row r="87" s="12" customFormat="1" ht="25.92" customHeight="1">
      <c r="A87" s="12"/>
      <c r="B87" s="198"/>
      <c r="C87" s="199"/>
      <c r="D87" s="200" t="s">
        <v>76</v>
      </c>
      <c r="E87" s="201" t="s">
        <v>1900</v>
      </c>
      <c r="F87" s="201" t="s">
        <v>2179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f>SUM(P88:P143)</f>
        <v>0</v>
      </c>
      <c r="Q87" s="206"/>
      <c r="R87" s="207">
        <f>SUM(R88:R143)</f>
        <v>0</v>
      </c>
      <c r="S87" s="206"/>
      <c r="T87" s="208">
        <f>SUM(T88:T143)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87</v>
      </c>
      <c r="AT87" s="210" t="s">
        <v>76</v>
      </c>
      <c r="AU87" s="210" t="s">
        <v>77</v>
      </c>
      <c r="AY87" s="209" t="s">
        <v>238</v>
      </c>
      <c r="BK87" s="211">
        <f>SUM(BK88:BK143)</f>
        <v>0</v>
      </c>
    </row>
    <row r="88" s="2" customFormat="1" ht="16.5" customHeight="1">
      <c r="A88" s="40"/>
      <c r="B88" s="41"/>
      <c r="C88" s="214" t="s">
        <v>85</v>
      </c>
      <c r="D88" s="214" t="s">
        <v>243</v>
      </c>
      <c r="E88" s="215" t="s">
        <v>2180</v>
      </c>
      <c r="F88" s="216" t="s">
        <v>2181</v>
      </c>
      <c r="G88" s="217" t="s">
        <v>246</v>
      </c>
      <c r="H88" s="218">
        <v>1</v>
      </c>
      <c r="I88" s="219"/>
      <c r="J88" s="220">
        <f>ROUND(I88*H88,2)</f>
        <v>0</v>
      </c>
      <c r="K88" s="216" t="s">
        <v>19</v>
      </c>
      <c r="L88" s="46"/>
      <c r="M88" s="221" t="s">
        <v>19</v>
      </c>
      <c r="N88" s="222" t="s">
        <v>48</v>
      </c>
      <c r="O88" s="86"/>
      <c r="P88" s="223">
        <f>O88*H88</f>
        <v>0</v>
      </c>
      <c r="Q88" s="223">
        <v>0</v>
      </c>
      <c r="R88" s="223">
        <f>Q88*H88</f>
        <v>0</v>
      </c>
      <c r="S88" s="223">
        <v>0</v>
      </c>
      <c r="T88" s="224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5" t="s">
        <v>254</v>
      </c>
      <c r="AT88" s="225" t="s">
        <v>243</v>
      </c>
      <c r="AU88" s="225" t="s">
        <v>85</v>
      </c>
      <c r="AY88" s="19" t="s">
        <v>238</v>
      </c>
      <c r="BE88" s="226">
        <f>IF(N88="základní",J88,0)</f>
        <v>0</v>
      </c>
      <c r="BF88" s="226">
        <f>IF(N88="snížená",J88,0)</f>
        <v>0</v>
      </c>
      <c r="BG88" s="226">
        <f>IF(N88="zákl. přenesená",J88,0)</f>
        <v>0</v>
      </c>
      <c r="BH88" s="226">
        <f>IF(N88="sníž. přenesená",J88,0)</f>
        <v>0</v>
      </c>
      <c r="BI88" s="226">
        <f>IF(N88="nulová",J88,0)</f>
        <v>0</v>
      </c>
      <c r="BJ88" s="19" t="s">
        <v>85</v>
      </c>
      <c r="BK88" s="226">
        <f>ROUND(I88*H88,2)</f>
        <v>0</v>
      </c>
      <c r="BL88" s="19" t="s">
        <v>254</v>
      </c>
      <c r="BM88" s="225" t="s">
        <v>2182</v>
      </c>
    </row>
    <row r="89" s="2" customFormat="1">
      <c r="A89" s="40"/>
      <c r="B89" s="41"/>
      <c r="C89" s="42"/>
      <c r="D89" s="234" t="s">
        <v>343</v>
      </c>
      <c r="E89" s="42"/>
      <c r="F89" s="255" t="s">
        <v>2009</v>
      </c>
      <c r="G89" s="42"/>
      <c r="H89" s="42"/>
      <c r="I89" s="229"/>
      <c r="J89" s="42"/>
      <c r="K89" s="42"/>
      <c r="L89" s="46"/>
      <c r="M89" s="230"/>
      <c r="N89" s="231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343</v>
      </c>
      <c r="AU89" s="19" t="s">
        <v>85</v>
      </c>
    </row>
    <row r="90" s="13" customFormat="1">
      <c r="A90" s="13"/>
      <c r="B90" s="232"/>
      <c r="C90" s="233"/>
      <c r="D90" s="234" t="s">
        <v>252</v>
      </c>
      <c r="E90" s="235" t="s">
        <v>19</v>
      </c>
      <c r="F90" s="236" t="s">
        <v>85</v>
      </c>
      <c r="G90" s="233"/>
      <c r="H90" s="237">
        <v>1</v>
      </c>
      <c r="I90" s="238"/>
      <c r="J90" s="233"/>
      <c r="K90" s="233"/>
      <c r="L90" s="239"/>
      <c r="M90" s="240"/>
      <c r="N90" s="241"/>
      <c r="O90" s="241"/>
      <c r="P90" s="241"/>
      <c r="Q90" s="241"/>
      <c r="R90" s="241"/>
      <c r="S90" s="241"/>
      <c r="T90" s="242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43" t="s">
        <v>252</v>
      </c>
      <c r="AU90" s="243" t="s">
        <v>85</v>
      </c>
      <c r="AV90" s="13" t="s">
        <v>87</v>
      </c>
      <c r="AW90" s="13" t="s">
        <v>37</v>
      </c>
      <c r="AX90" s="13" t="s">
        <v>77</v>
      </c>
      <c r="AY90" s="243" t="s">
        <v>238</v>
      </c>
    </row>
    <row r="91" s="14" customFormat="1">
      <c r="A91" s="14"/>
      <c r="B91" s="244"/>
      <c r="C91" s="245"/>
      <c r="D91" s="234" t="s">
        <v>252</v>
      </c>
      <c r="E91" s="246" t="s">
        <v>19</v>
      </c>
      <c r="F91" s="247" t="s">
        <v>253</v>
      </c>
      <c r="G91" s="245"/>
      <c r="H91" s="248">
        <v>1</v>
      </c>
      <c r="I91" s="249"/>
      <c r="J91" s="245"/>
      <c r="K91" s="245"/>
      <c r="L91" s="250"/>
      <c r="M91" s="251"/>
      <c r="N91" s="252"/>
      <c r="O91" s="252"/>
      <c r="P91" s="252"/>
      <c r="Q91" s="252"/>
      <c r="R91" s="252"/>
      <c r="S91" s="252"/>
      <c r="T91" s="253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4" t="s">
        <v>252</v>
      </c>
      <c r="AU91" s="254" t="s">
        <v>85</v>
      </c>
      <c r="AV91" s="14" t="s">
        <v>254</v>
      </c>
      <c r="AW91" s="14" t="s">
        <v>37</v>
      </c>
      <c r="AX91" s="14" t="s">
        <v>85</v>
      </c>
      <c r="AY91" s="254" t="s">
        <v>238</v>
      </c>
    </row>
    <row r="92" s="2" customFormat="1" ht="16.5" customHeight="1">
      <c r="A92" s="40"/>
      <c r="B92" s="41"/>
      <c r="C92" s="214" t="s">
        <v>87</v>
      </c>
      <c r="D92" s="214" t="s">
        <v>243</v>
      </c>
      <c r="E92" s="215" t="s">
        <v>2183</v>
      </c>
      <c r="F92" s="216" t="s">
        <v>2181</v>
      </c>
      <c r="G92" s="217" t="s">
        <v>246</v>
      </c>
      <c r="H92" s="218">
        <v>1</v>
      </c>
      <c r="I92" s="219"/>
      <c r="J92" s="220">
        <f>ROUND(I92*H92,2)</f>
        <v>0</v>
      </c>
      <c r="K92" s="216" t="s">
        <v>19</v>
      </c>
      <c r="L92" s="46"/>
      <c r="M92" s="221" t="s">
        <v>19</v>
      </c>
      <c r="N92" s="222" t="s">
        <v>48</v>
      </c>
      <c r="O92" s="86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5" t="s">
        <v>254</v>
      </c>
      <c r="AT92" s="225" t="s">
        <v>243</v>
      </c>
      <c r="AU92" s="225" t="s">
        <v>85</v>
      </c>
      <c r="AY92" s="19" t="s">
        <v>238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9" t="s">
        <v>85</v>
      </c>
      <c r="BK92" s="226">
        <f>ROUND(I92*H92,2)</f>
        <v>0</v>
      </c>
      <c r="BL92" s="19" t="s">
        <v>254</v>
      </c>
      <c r="BM92" s="225" t="s">
        <v>2184</v>
      </c>
    </row>
    <row r="93" s="2" customFormat="1">
      <c r="A93" s="40"/>
      <c r="B93" s="41"/>
      <c r="C93" s="42"/>
      <c r="D93" s="234" t="s">
        <v>343</v>
      </c>
      <c r="E93" s="42"/>
      <c r="F93" s="255" t="s">
        <v>2009</v>
      </c>
      <c r="G93" s="42"/>
      <c r="H93" s="42"/>
      <c r="I93" s="229"/>
      <c r="J93" s="42"/>
      <c r="K93" s="42"/>
      <c r="L93" s="46"/>
      <c r="M93" s="230"/>
      <c r="N93" s="231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343</v>
      </c>
      <c r="AU93" s="19" t="s">
        <v>85</v>
      </c>
    </row>
    <row r="94" s="13" customFormat="1">
      <c r="A94" s="13"/>
      <c r="B94" s="232"/>
      <c r="C94" s="233"/>
      <c r="D94" s="234" t="s">
        <v>252</v>
      </c>
      <c r="E94" s="235" t="s">
        <v>19</v>
      </c>
      <c r="F94" s="236" t="s">
        <v>85</v>
      </c>
      <c r="G94" s="233"/>
      <c r="H94" s="237">
        <v>1</v>
      </c>
      <c r="I94" s="238"/>
      <c r="J94" s="233"/>
      <c r="K94" s="233"/>
      <c r="L94" s="239"/>
      <c r="M94" s="240"/>
      <c r="N94" s="241"/>
      <c r="O94" s="241"/>
      <c r="P94" s="241"/>
      <c r="Q94" s="241"/>
      <c r="R94" s="241"/>
      <c r="S94" s="241"/>
      <c r="T94" s="242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43" t="s">
        <v>252</v>
      </c>
      <c r="AU94" s="243" t="s">
        <v>85</v>
      </c>
      <c r="AV94" s="13" t="s">
        <v>87</v>
      </c>
      <c r="AW94" s="13" t="s">
        <v>37</v>
      </c>
      <c r="AX94" s="13" t="s">
        <v>77</v>
      </c>
      <c r="AY94" s="243" t="s">
        <v>238</v>
      </c>
    </row>
    <row r="95" s="14" customFormat="1">
      <c r="A95" s="14"/>
      <c r="B95" s="244"/>
      <c r="C95" s="245"/>
      <c r="D95" s="234" t="s">
        <v>252</v>
      </c>
      <c r="E95" s="246" t="s">
        <v>19</v>
      </c>
      <c r="F95" s="247" t="s">
        <v>253</v>
      </c>
      <c r="G95" s="245"/>
      <c r="H95" s="248">
        <v>1</v>
      </c>
      <c r="I95" s="249"/>
      <c r="J95" s="245"/>
      <c r="K95" s="245"/>
      <c r="L95" s="250"/>
      <c r="M95" s="251"/>
      <c r="N95" s="252"/>
      <c r="O95" s="252"/>
      <c r="P95" s="252"/>
      <c r="Q95" s="252"/>
      <c r="R95" s="252"/>
      <c r="S95" s="252"/>
      <c r="T95" s="253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4" t="s">
        <v>252</v>
      </c>
      <c r="AU95" s="254" t="s">
        <v>85</v>
      </c>
      <c r="AV95" s="14" t="s">
        <v>254</v>
      </c>
      <c r="AW95" s="14" t="s">
        <v>37</v>
      </c>
      <c r="AX95" s="14" t="s">
        <v>85</v>
      </c>
      <c r="AY95" s="254" t="s">
        <v>238</v>
      </c>
    </row>
    <row r="96" s="2" customFormat="1" ht="16.5" customHeight="1">
      <c r="A96" s="40"/>
      <c r="B96" s="41"/>
      <c r="C96" s="214" t="s">
        <v>260</v>
      </c>
      <c r="D96" s="214" t="s">
        <v>243</v>
      </c>
      <c r="E96" s="215" t="s">
        <v>2185</v>
      </c>
      <c r="F96" s="216" t="s">
        <v>2186</v>
      </c>
      <c r="G96" s="217" t="s">
        <v>246</v>
      </c>
      <c r="H96" s="218">
        <v>2</v>
      </c>
      <c r="I96" s="219"/>
      <c r="J96" s="220">
        <f>ROUND(I96*H96,2)</f>
        <v>0</v>
      </c>
      <c r="K96" s="216" t="s">
        <v>19</v>
      </c>
      <c r="L96" s="46"/>
      <c r="M96" s="221" t="s">
        <v>19</v>
      </c>
      <c r="N96" s="222" t="s">
        <v>48</v>
      </c>
      <c r="O96" s="86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5" t="s">
        <v>254</v>
      </c>
      <c r="AT96" s="225" t="s">
        <v>243</v>
      </c>
      <c r="AU96" s="225" t="s">
        <v>85</v>
      </c>
      <c r="AY96" s="19" t="s">
        <v>238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9" t="s">
        <v>85</v>
      </c>
      <c r="BK96" s="226">
        <f>ROUND(I96*H96,2)</f>
        <v>0</v>
      </c>
      <c r="BL96" s="19" t="s">
        <v>254</v>
      </c>
      <c r="BM96" s="225" t="s">
        <v>2187</v>
      </c>
    </row>
    <row r="97" s="2" customFormat="1">
      <c r="A97" s="40"/>
      <c r="B97" s="41"/>
      <c r="C97" s="42"/>
      <c r="D97" s="234" t="s">
        <v>343</v>
      </c>
      <c r="E97" s="42"/>
      <c r="F97" s="255" t="s">
        <v>2009</v>
      </c>
      <c r="G97" s="42"/>
      <c r="H97" s="42"/>
      <c r="I97" s="229"/>
      <c r="J97" s="42"/>
      <c r="K97" s="42"/>
      <c r="L97" s="46"/>
      <c r="M97" s="230"/>
      <c r="N97" s="231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343</v>
      </c>
      <c r="AU97" s="19" t="s">
        <v>85</v>
      </c>
    </row>
    <row r="98" s="13" customFormat="1">
      <c r="A98" s="13"/>
      <c r="B98" s="232"/>
      <c r="C98" s="233"/>
      <c r="D98" s="234" t="s">
        <v>252</v>
      </c>
      <c r="E98" s="235" t="s">
        <v>19</v>
      </c>
      <c r="F98" s="236" t="s">
        <v>87</v>
      </c>
      <c r="G98" s="233"/>
      <c r="H98" s="237">
        <v>2</v>
      </c>
      <c r="I98" s="238"/>
      <c r="J98" s="233"/>
      <c r="K98" s="233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252</v>
      </c>
      <c r="AU98" s="243" t="s">
        <v>85</v>
      </c>
      <c r="AV98" s="13" t="s">
        <v>87</v>
      </c>
      <c r="AW98" s="13" t="s">
        <v>37</v>
      </c>
      <c r="AX98" s="13" t="s">
        <v>77</v>
      </c>
      <c r="AY98" s="243" t="s">
        <v>238</v>
      </c>
    </row>
    <row r="99" s="14" customFormat="1">
      <c r="A99" s="14"/>
      <c r="B99" s="244"/>
      <c r="C99" s="245"/>
      <c r="D99" s="234" t="s">
        <v>252</v>
      </c>
      <c r="E99" s="246" t="s">
        <v>19</v>
      </c>
      <c r="F99" s="247" t="s">
        <v>253</v>
      </c>
      <c r="G99" s="245"/>
      <c r="H99" s="248">
        <v>2</v>
      </c>
      <c r="I99" s="249"/>
      <c r="J99" s="245"/>
      <c r="K99" s="245"/>
      <c r="L99" s="250"/>
      <c r="M99" s="251"/>
      <c r="N99" s="252"/>
      <c r="O99" s="252"/>
      <c r="P99" s="252"/>
      <c r="Q99" s="252"/>
      <c r="R99" s="252"/>
      <c r="S99" s="252"/>
      <c r="T99" s="253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252</v>
      </c>
      <c r="AU99" s="254" t="s">
        <v>85</v>
      </c>
      <c r="AV99" s="14" t="s">
        <v>254</v>
      </c>
      <c r="AW99" s="14" t="s">
        <v>37</v>
      </c>
      <c r="AX99" s="14" t="s">
        <v>85</v>
      </c>
      <c r="AY99" s="254" t="s">
        <v>238</v>
      </c>
    </row>
    <row r="100" s="2" customFormat="1" ht="16.5" customHeight="1">
      <c r="A100" s="40"/>
      <c r="B100" s="41"/>
      <c r="C100" s="214" t="s">
        <v>254</v>
      </c>
      <c r="D100" s="214" t="s">
        <v>243</v>
      </c>
      <c r="E100" s="215" t="s">
        <v>2188</v>
      </c>
      <c r="F100" s="216" t="s">
        <v>2189</v>
      </c>
      <c r="G100" s="217" t="s">
        <v>246</v>
      </c>
      <c r="H100" s="218">
        <v>2</v>
      </c>
      <c r="I100" s="219"/>
      <c r="J100" s="220">
        <f>ROUND(I100*H100,2)</f>
        <v>0</v>
      </c>
      <c r="K100" s="216" t="s">
        <v>19</v>
      </c>
      <c r="L100" s="46"/>
      <c r="M100" s="221" t="s">
        <v>19</v>
      </c>
      <c r="N100" s="222" t="s">
        <v>48</v>
      </c>
      <c r="O100" s="86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254</v>
      </c>
      <c r="AT100" s="225" t="s">
        <v>243</v>
      </c>
      <c r="AU100" s="225" t="s">
        <v>85</v>
      </c>
      <c r="AY100" s="19" t="s">
        <v>238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85</v>
      </c>
      <c r="BK100" s="226">
        <f>ROUND(I100*H100,2)</f>
        <v>0</v>
      </c>
      <c r="BL100" s="19" t="s">
        <v>254</v>
      </c>
      <c r="BM100" s="225" t="s">
        <v>2190</v>
      </c>
    </row>
    <row r="101" s="2" customFormat="1">
      <c r="A101" s="40"/>
      <c r="B101" s="41"/>
      <c r="C101" s="42"/>
      <c r="D101" s="234" t="s">
        <v>343</v>
      </c>
      <c r="E101" s="42"/>
      <c r="F101" s="255" t="s">
        <v>2028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343</v>
      </c>
      <c r="AU101" s="19" t="s">
        <v>85</v>
      </c>
    </row>
    <row r="102" s="13" customFormat="1">
      <c r="A102" s="13"/>
      <c r="B102" s="232"/>
      <c r="C102" s="233"/>
      <c r="D102" s="234" t="s">
        <v>252</v>
      </c>
      <c r="E102" s="235" t="s">
        <v>19</v>
      </c>
      <c r="F102" s="236" t="s">
        <v>87</v>
      </c>
      <c r="G102" s="233"/>
      <c r="H102" s="237">
        <v>2</v>
      </c>
      <c r="I102" s="238"/>
      <c r="J102" s="233"/>
      <c r="K102" s="233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252</v>
      </c>
      <c r="AU102" s="243" t="s">
        <v>85</v>
      </c>
      <c r="AV102" s="13" t="s">
        <v>87</v>
      </c>
      <c r="AW102" s="13" t="s">
        <v>37</v>
      </c>
      <c r="AX102" s="13" t="s">
        <v>77</v>
      </c>
      <c r="AY102" s="243" t="s">
        <v>238</v>
      </c>
    </row>
    <row r="103" s="14" customFormat="1">
      <c r="A103" s="14"/>
      <c r="B103" s="244"/>
      <c r="C103" s="245"/>
      <c r="D103" s="234" t="s">
        <v>252</v>
      </c>
      <c r="E103" s="246" t="s">
        <v>19</v>
      </c>
      <c r="F103" s="247" t="s">
        <v>253</v>
      </c>
      <c r="G103" s="245"/>
      <c r="H103" s="248">
        <v>2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252</v>
      </c>
      <c r="AU103" s="254" t="s">
        <v>85</v>
      </c>
      <c r="AV103" s="14" t="s">
        <v>254</v>
      </c>
      <c r="AW103" s="14" t="s">
        <v>37</v>
      </c>
      <c r="AX103" s="14" t="s">
        <v>85</v>
      </c>
      <c r="AY103" s="254" t="s">
        <v>238</v>
      </c>
    </row>
    <row r="104" s="2" customFormat="1" ht="16.5" customHeight="1">
      <c r="A104" s="40"/>
      <c r="B104" s="41"/>
      <c r="C104" s="214" t="s">
        <v>240</v>
      </c>
      <c r="D104" s="214" t="s">
        <v>243</v>
      </c>
      <c r="E104" s="215" t="s">
        <v>2191</v>
      </c>
      <c r="F104" s="216" t="s">
        <v>2192</v>
      </c>
      <c r="G104" s="217" t="s">
        <v>246</v>
      </c>
      <c r="H104" s="218">
        <v>1</v>
      </c>
      <c r="I104" s="219"/>
      <c r="J104" s="220">
        <f>ROUND(I104*H104,2)</f>
        <v>0</v>
      </c>
      <c r="K104" s="216" t="s">
        <v>19</v>
      </c>
      <c r="L104" s="46"/>
      <c r="M104" s="221" t="s">
        <v>19</v>
      </c>
      <c r="N104" s="222" t="s">
        <v>48</v>
      </c>
      <c r="O104" s="86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4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5" t="s">
        <v>254</v>
      </c>
      <c r="AT104" s="225" t="s">
        <v>243</v>
      </c>
      <c r="AU104" s="225" t="s">
        <v>85</v>
      </c>
      <c r="AY104" s="19" t="s">
        <v>238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9" t="s">
        <v>85</v>
      </c>
      <c r="BK104" s="226">
        <f>ROUND(I104*H104,2)</f>
        <v>0</v>
      </c>
      <c r="BL104" s="19" t="s">
        <v>254</v>
      </c>
      <c r="BM104" s="225" t="s">
        <v>2193</v>
      </c>
    </row>
    <row r="105" s="2" customFormat="1">
      <c r="A105" s="40"/>
      <c r="B105" s="41"/>
      <c r="C105" s="42"/>
      <c r="D105" s="234" t="s">
        <v>343</v>
      </c>
      <c r="E105" s="42"/>
      <c r="F105" s="255" t="s">
        <v>2009</v>
      </c>
      <c r="G105" s="42"/>
      <c r="H105" s="42"/>
      <c r="I105" s="229"/>
      <c r="J105" s="42"/>
      <c r="K105" s="42"/>
      <c r="L105" s="46"/>
      <c r="M105" s="230"/>
      <c r="N105" s="231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343</v>
      </c>
      <c r="AU105" s="19" t="s">
        <v>85</v>
      </c>
    </row>
    <row r="106" s="13" customFormat="1">
      <c r="A106" s="13"/>
      <c r="B106" s="232"/>
      <c r="C106" s="233"/>
      <c r="D106" s="234" t="s">
        <v>252</v>
      </c>
      <c r="E106" s="235" t="s">
        <v>19</v>
      </c>
      <c r="F106" s="236" t="s">
        <v>85</v>
      </c>
      <c r="G106" s="233"/>
      <c r="H106" s="237">
        <v>1</v>
      </c>
      <c r="I106" s="238"/>
      <c r="J106" s="233"/>
      <c r="K106" s="233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252</v>
      </c>
      <c r="AU106" s="243" t="s">
        <v>85</v>
      </c>
      <c r="AV106" s="13" t="s">
        <v>87</v>
      </c>
      <c r="AW106" s="13" t="s">
        <v>37</v>
      </c>
      <c r="AX106" s="13" t="s">
        <v>77</v>
      </c>
      <c r="AY106" s="243" t="s">
        <v>238</v>
      </c>
    </row>
    <row r="107" s="14" customFormat="1">
      <c r="A107" s="14"/>
      <c r="B107" s="244"/>
      <c r="C107" s="245"/>
      <c r="D107" s="234" t="s">
        <v>252</v>
      </c>
      <c r="E107" s="246" t="s">
        <v>19</v>
      </c>
      <c r="F107" s="247" t="s">
        <v>253</v>
      </c>
      <c r="G107" s="245"/>
      <c r="H107" s="248">
        <v>1</v>
      </c>
      <c r="I107" s="249"/>
      <c r="J107" s="245"/>
      <c r="K107" s="245"/>
      <c r="L107" s="250"/>
      <c r="M107" s="251"/>
      <c r="N107" s="252"/>
      <c r="O107" s="252"/>
      <c r="P107" s="252"/>
      <c r="Q107" s="252"/>
      <c r="R107" s="252"/>
      <c r="S107" s="252"/>
      <c r="T107" s="253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252</v>
      </c>
      <c r="AU107" s="254" t="s">
        <v>85</v>
      </c>
      <c r="AV107" s="14" t="s">
        <v>254</v>
      </c>
      <c r="AW107" s="14" t="s">
        <v>37</v>
      </c>
      <c r="AX107" s="14" t="s">
        <v>85</v>
      </c>
      <c r="AY107" s="254" t="s">
        <v>238</v>
      </c>
    </row>
    <row r="108" s="2" customFormat="1" ht="16.5" customHeight="1">
      <c r="A108" s="40"/>
      <c r="B108" s="41"/>
      <c r="C108" s="214" t="s">
        <v>276</v>
      </c>
      <c r="D108" s="214" t="s">
        <v>243</v>
      </c>
      <c r="E108" s="215" t="s">
        <v>2194</v>
      </c>
      <c r="F108" s="216" t="s">
        <v>2195</v>
      </c>
      <c r="G108" s="217" t="s">
        <v>246</v>
      </c>
      <c r="H108" s="218">
        <v>1</v>
      </c>
      <c r="I108" s="219"/>
      <c r="J108" s="220">
        <f>ROUND(I108*H108,2)</f>
        <v>0</v>
      </c>
      <c r="K108" s="216" t="s">
        <v>19</v>
      </c>
      <c r="L108" s="46"/>
      <c r="M108" s="221" t="s">
        <v>19</v>
      </c>
      <c r="N108" s="222" t="s">
        <v>48</v>
      </c>
      <c r="O108" s="86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5" t="s">
        <v>254</v>
      </c>
      <c r="AT108" s="225" t="s">
        <v>243</v>
      </c>
      <c r="AU108" s="225" t="s">
        <v>85</v>
      </c>
      <c r="AY108" s="19" t="s">
        <v>238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9" t="s">
        <v>85</v>
      </c>
      <c r="BK108" s="226">
        <f>ROUND(I108*H108,2)</f>
        <v>0</v>
      </c>
      <c r="BL108" s="19" t="s">
        <v>254</v>
      </c>
      <c r="BM108" s="225" t="s">
        <v>2196</v>
      </c>
    </row>
    <row r="109" s="2" customFormat="1">
      <c r="A109" s="40"/>
      <c r="B109" s="41"/>
      <c r="C109" s="42"/>
      <c r="D109" s="234" t="s">
        <v>343</v>
      </c>
      <c r="E109" s="42"/>
      <c r="F109" s="255" t="s">
        <v>2009</v>
      </c>
      <c r="G109" s="42"/>
      <c r="H109" s="42"/>
      <c r="I109" s="229"/>
      <c r="J109" s="42"/>
      <c r="K109" s="42"/>
      <c r="L109" s="46"/>
      <c r="M109" s="230"/>
      <c r="N109" s="231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343</v>
      </c>
      <c r="AU109" s="19" t="s">
        <v>85</v>
      </c>
    </row>
    <row r="110" s="13" customFormat="1">
      <c r="A110" s="13"/>
      <c r="B110" s="232"/>
      <c r="C110" s="233"/>
      <c r="D110" s="234" t="s">
        <v>252</v>
      </c>
      <c r="E110" s="235" t="s">
        <v>19</v>
      </c>
      <c r="F110" s="236" t="s">
        <v>85</v>
      </c>
      <c r="G110" s="233"/>
      <c r="H110" s="237">
        <v>1</v>
      </c>
      <c r="I110" s="238"/>
      <c r="J110" s="233"/>
      <c r="K110" s="233"/>
      <c r="L110" s="239"/>
      <c r="M110" s="240"/>
      <c r="N110" s="241"/>
      <c r="O110" s="241"/>
      <c r="P110" s="241"/>
      <c r="Q110" s="241"/>
      <c r="R110" s="241"/>
      <c r="S110" s="241"/>
      <c r="T110" s="242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3" t="s">
        <v>252</v>
      </c>
      <c r="AU110" s="243" t="s">
        <v>85</v>
      </c>
      <c r="AV110" s="13" t="s">
        <v>87</v>
      </c>
      <c r="AW110" s="13" t="s">
        <v>37</v>
      </c>
      <c r="AX110" s="13" t="s">
        <v>77</v>
      </c>
      <c r="AY110" s="243" t="s">
        <v>238</v>
      </c>
    </row>
    <row r="111" s="14" customFormat="1">
      <c r="A111" s="14"/>
      <c r="B111" s="244"/>
      <c r="C111" s="245"/>
      <c r="D111" s="234" t="s">
        <v>252</v>
      </c>
      <c r="E111" s="246" t="s">
        <v>19</v>
      </c>
      <c r="F111" s="247" t="s">
        <v>253</v>
      </c>
      <c r="G111" s="245"/>
      <c r="H111" s="248">
        <v>1</v>
      </c>
      <c r="I111" s="249"/>
      <c r="J111" s="245"/>
      <c r="K111" s="245"/>
      <c r="L111" s="250"/>
      <c r="M111" s="251"/>
      <c r="N111" s="252"/>
      <c r="O111" s="252"/>
      <c r="P111" s="252"/>
      <c r="Q111" s="252"/>
      <c r="R111" s="252"/>
      <c r="S111" s="252"/>
      <c r="T111" s="253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4" t="s">
        <v>252</v>
      </c>
      <c r="AU111" s="254" t="s">
        <v>85</v>
      </c>
      <c r="AV111" s="14" t="s">
        <v>254</v>
      </c>
      <c r="AW111" s="14" t="s">
        <v>37</v>
      </c>
      <c r="AX111" s="14" t="s">
        <v>85</v>
      </c>
      <c r="AY111" s="254" t="s">
        <v>238</v>
      </c>
    </row>
    <row r="112" s="2" customFormat="1" ht="16.5" customHeight="1">
      <c r="A112" s="40"/>
      <c r="B112" s="41"/>
      <c r="C112" s="214" t="s">
        <v>281</v>
      </c>
      <c r="D112" s="214" t="s">
        <v>243</v>
      </c>
      <c r="E112" s="215" t="s">
        <v>2197</v>
      </c>
      <c r="F112" s="216" t="s">
        <v>2198</v>
      </c>
      <c r="G112" s="217" t="s">
        <v>246</v>
      </c>
      <c r="H112" s="218">
        <v>6</v>
      </c>
      <c r="I112" s="219"/>
      <c r="J112" s="220">
        <f>ROUND(I112*H112,2)</f>
        <v>0</v>
      </c>
      <c r="K112" s="216" t="s">
        <v>19</v>
      </c>
      <c r="L112" s="46"/>
      <c r="M112" s="221" t="s">
        <v>19</v>
      </c>
      <c r="N112" s="222" t="s">
        <v>48</v>
      </c>
      <c r="O112" s="86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4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5" t="s">
        <v>254</v>
      </c>
      <c r="AT112" s="225" t="s">
        <v>243</v>
      </c>
      <c r="AU112" s="225" t="s">
        <v>85</v>
      </c>
      <c r="AY112" s="19" t="s">
        <v>238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9" t="s">
        <v>85</v>
      </c>
      <c r="BK112" s="226">
        <f>ROUND(I112*H112,2)</f>
        <v>0</v>
      </c>
      <c r="BL112" s="19" t="s">
        <v>254</v>
      </c>
      <c r="BM112" s="225" t="s">
        <v>2199</v>
      </c>
    </row>
    <row r="113" s="2" customFormat="1">
      <c r="A113" s="40"/>
      <c r="B113" s="41"/>
      <c r="C113" s="42"/>
      <c r="D113" s="234" t="s">
        <v>343</v>
      </c>
      <c r="E113" s="42"/>
      <c r="F113" s="255" t="s">
        <v>2028</v>
      </c>
      <c r="G113" s="42"/>
      <c r="H113" s="42"/>
      <c r="I113" s="229"/>
      <c r="J113" s="42"/>
      <c r="K113" s="42"/>
      <c r="L113" s="46"/>
      <c r="M113" s="230"/>
      <c r="N113" s="231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343</v>
      </c>
      <c r="AU113" s="19" t="s">
        <v>85</v>
      </c>
    </row>
    <row r="114" s="13" customFormat="1">
      <c r="A114" s="13"/>
      <c r="B114" s="232"/>
      <c r="C114" s="233"/>
      <c r="D114" s="234" t="s">
        <v>252</v>
      </c>
      <c r="E114" s="235" t="s">
        <v>19</v>
      </c>
      <c r="F114" s="236" t="s">
        <v>276</v>
      </c>
      <c r="G114" s="233"/>
      <c r="H114" s="237">
        <v>6</v>
      </c>
      <c r="I114" s="238"/>
      <c r="J114" s="233"/>
      <c r="K114" s="233"/>
      <c r="L114" s="239"/>
      <c r="M114" s="240"/>
      <c r="N114" s="241"/>
      <c r="O114" s="241"/>
      <c r="P114" s="241"/>
      <c r="Q114" s="241"/>
      <c r="R114" s="241"/>
      <c r="S114" s="241"/>
      <c r="T114" s="242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3" t="s">
        <v>252</v>
      </c>
      <c r="AU114" s="243" t="s">
        <v>85</v>
      </c>
      <c r="AV114" s="13" t="s">
        <v>87</v>
      </c>
      <c r="AW114" s="13" t="s">
        <v>37</v>
      </c>
      <c r="AX114" s="13" t="s">
        <v>77</v>
      </c>
      <c r="AY114" s="243" t="s">
        <v>238</v>
      </c>
    </row>
    <row r="115" s="14" customFormat="1">
      <c r="A115" s="14"/>
      <c r="B115" s="244"/>
      <c r="C115" s="245"/>
      <c r="D115" s="234" t="s">
        <v>252</v>
      </c>
      <c r="E115" s="246" t="s">
        <v>19</v>
      </c>
      <c r="F115" s="247" t="s">
        <v>253</v>
      </c>
      <c r="G115" s="245"/>
      <c r="H115" s="248">
        <v>6</v>
      </c>
      <c r="I115" s="249"/>
      <c r="J115" s="245"/>
      <c r="K115" s="245"/>
      <c r="L115" s="250"/>
      <c r="M115" s="251"/>
      <c r="N115" s="252"/>
      <c r="O115" s="252"/>
      <c r="P115" s="252"/>
      <c r="Q115" s="252"/>
      <c r="R115" s="252"/>
      <c r="S115" s="252"/>
      <c r="T115" s="253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252</v>
      </c>
      <c r="AU115" s="254" t="s">
        <v>85</v>
      </c>
      <c r="AV115" s="14" t="s">
        <v>254</v>
      </c>
      <c r="AW115" s="14" t="s">
        <v>37</v>
      </c>
      <c r="AX115" s="14" t="s">
        <v>85</v>
      </c>
      <c r="AY115" s="254" t="s">
        <v>238</v>
      </c>
    </row>
    <row r="116" s="2" customFormat="1" ht="16.5" customHeight="1">
      <c r="A116" s="40"/>
      <c r="B116" s="41"/>
      <c r="C116" s="214" t="s">
        <v>287</v>
      </c>
      <c r="D116" s="214" t="s">
        <v>243</v>
      </c>
      <c r="E116" s="215" t="s">
        <v>2200</v>
      </c>
      <c r="F116" s="216" t="s">
        <v>2201</v>
      </c>
      <c r="G116" s="217" t="s">
        <v>246</v>
      </c>
      <c r="H116" s="218">
        <v>12</v>
      </c>
      <c r="I116" s="219"/>
      <c r="J116" s="220">
        <f>ROUND(I116*H116,2)</f>
        <v>0</v>
      </c>
      <c r="K116" s="216" t="s">
        <v>19</v>
      </c>
      <c r="L116" s="46"/>
      <c r="M116" s="221" t="s">
        <v>19</v>
      </c>
      <c r="N116" s="222" t="s">
        <v>48</v>
      </c>
      <c r="O116" s="86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254</v>
      </c>
      <c r="AT116" s="225" t="s">
        <v>243</v>
      </c>
      <c r="AU116" s="225" t="s">
        <v>85</v>
      </c>
      <c r="AY116" s="19" t="s">
        <v>238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85</v>
      </c>
      <c r="BK116" s="226">
        <f>ROUND(I116*H116,2)</f>
        <v>0</v>
      </c>
      <c r="BL116" s="19" t="s">
        <v>254</v>
      </c>
      <c r="BM116" s="225" t="s">
        <v>2202</v>
      </c>
    </row>
    <row r="117" s="2" customFormat="1">
      <c r="A117" s="40"/>
      <c r="B117" s="41"/>
      <c r="C117" s="42"/>
      <c r="D117" s="234" t="s">
        <v>343</v>
      </c>
      <c r="E117" s="42"/>
      <c r="F117" s="255" t="s">
        <v>2028</v>
      </c>
      <c r="G117" s="42"/>
      <c r="H117" s="42"/>
      <c r="I117" s="229"/>
      <c r="J117" s="42"/>
      <c r="K117" s="42"/>
      <c r="L117" s="46"/>
      <c r="M117" s="230"/>
      <c r="N117" s="231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343</v>
      </c>
      <c r="AU117" s="19" t="s">
        <v>85</v>
      </c>
    </row>
    <row r="118" s="13" customFormat="1">
      <c r="A118" s="13"/>
      <c r="B118" s="232"/>
      <c r="C118" s="233"/>
      <c r="D118" s="234" t="s">
        <v>252</v>
      </c>
      <c r="E118" s="235" t="s">
        <v>19</v>
      </c>
      <c r="F118" s="236" t="s">
        <v>308</v>
      </c>
      <c r="G118" s="233"/>
      <c r="H118" s="237">
        <v>12</v>
      </c>
      <c r="I118" s="238"/>
      <c r="J118" s="233"/>
      <c r="K118" s="233"/>
      <c r="L118" s="239"/>
      <c r="M118" s="240"/>
      <c r="N118" s="241"/>
      <c r="O118" s="241"/>
      <c r="P118" s="241"/>
      <c r="Q118" s="241"/>
      <c r="R118" s="241"/>
      <c r="S118" s="241"/>
      <c r="T118" s="242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3" t="s">
        <v>252</v>
      </c>
      <c r="AU118" s="243" t="s">
        <v>85</v>
      </c>
      <c r="AV118" s="13" t="s">
        <v>87</v>
      </c>
      <c r="AW118" s="13" t="s">
        <v>37</v>
      </c>
      <c r="AX118" s="13" t="s">
        <v>77</v>
      </c>
      <c r="AY118" s="243" t="s">
        <v>238</v>
      </c>
    </row>
    <row r="119" s="14" customFormat="1">
      <c r="A119" s="14"/>
      <c r="B119" s="244"/>
      <c r="C119" s="245"/>
      <c r="D119" s="234" t="s">
        <v>252</v>
      </c>
      <c r="E119" s="246" t="s">
        <v>19</v>
      </c>
      <c r="F119" s="247" t="s">
        <v>253</v>
      </c>
      <c r="G119" s="245"/>
      <c r="H119" s="248">
        <v>12</v>
      </c>
      <c r="I119" s="249"/>
      <c r="J119" s="245"/>
      <c r="K119" s="245"/>
      <c r="L119" s="250"/>
      <c r="M119" s="251"/>
      <c r="N119" s="252"/>
      <c r="O119" s="252"/>
      <c r="P119" s="252"/>
      <c r="Q119" s="252"/>
      <c r="R119" s="252"/>
      <c r="S119" s="252"/>
      <c r="T119" s="253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4" t="s">
        <v>252</v>
      </c>
      <c r="AU119" s="254" t="s">
        <v>85</v>
      </c>
      <c r="AV119" s="14" t="s">
        <v>254</v>
      </c>
      <c r="AW119" s="14" t="s">
        <v>37</v>
      </c>
      <c r="AX119" s="14" t="s">
        <v>85</v>
      </c>
      <c r="AY119" s="254" t="s">
        <v>238</v>
      </c>
    </row>
    <row r="120" s="2" customFormat="1" ht="16.5" customHeight="1">
      <c r="A120" s="40"/>
      <c r="B120" s="41"/>
      <c r="C120" s="214" t="s">
        <v>293</v>
      </c>
      <c r="D120" s="214" t="s">
        <v>243</v>
      </c>
      <c r="E120" s="215" t="s">
        <v>2203</v>
      </c>
      <c r="F120" s="216" t="s">
        <v>2204</v>
      </c>
      <c r="G120" s="217" t="s">
        <v>246</v>
      </c>
      <c r="H120" s="218">
        <v>3</v>
      </c>
      <c r="I120" s="219"/>
      <c r="J120" s="220">
        <f>ROUND(I120*H120,2)</f>
        <v>0</v>
      </c>
      <c r="K120" s="216" t="s">
        <v>19</v>
      </c>
      <c r="L120" s="46"/>
      <c r="M120" s="221" t="s">
        <v>19</v>
      </c>
      <c r="N120" s="222" t="s">
        <v>48</v>
      </c>
      <c r="O120" s="86"/>
      <c r="P120" s="223">
        <f>O120*H120</f>
        <v>0</v>
      </c>
      <c r="Q120" s="223">
        <v>0</v>
      </c>
      <c r="R120" s="223">
        <f>Q120*H120</f>
        <v>0</v>
      </c>
      <c r="S120" s="223">
        <v>0</v>
      </c>
      <c r="T120" s="224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25" t="s">
        <v>254</v>
      </c>
      <c r="AT120" s="225" t="s">
        <v>243</v>
      </c>
      <c r="AU120" s="225" t="s">
        <v>85</v>
      </c>
      <c r="AY120" s="19" t="s">
        <v>238</v>
      </c>
      <c r="BE120" s="226">
        <f>IF(N120="základní",J120,0)</f>
        <v>0</v>
      </c>
      <c r="BF120" s="226">
        <f>IF(N120="snížená",J120,0)</f>
        <v>0</v>
      </c>
      <c r="BG120" s="226">
        <f>IF(N120="zákl. přenesená",J120,0)</f>
        <v>0</v>
      </c>
      <c r="BH120" s="226">
        <f>IF(N120="sníž. přenesená",J120,0)</f>
        <v>0</v>
      </c>
      <c r="BI120" s="226">
        <f>IF(N120="nulová",J120,0)</f>
        <v>0</v>
      </c>
      <c r="BJ120" s="19" t="s">
        <v>85</v>
      </c>
      <c r="BK120" s="226">
        <f>ROUND(I120*H120,2)</f>
        <v>0</v>
      </c>
      <c r="BL120" s="19" t="s">
        <v>254</v>
      </c>
      <c r="BM120" s="225" t="s">
        <v>2205</v>
      </c>
    </row>
    <row r="121" s="2" customFormat="1">
      <c r="A121" s="40"/>
      <c r="B121" s="41"/>
      <c r="C121" s="42"/>
      <c r="D121" s="234" t="s">
        <v>343</v>
      </c>
      <c r="E121" s="42"/>
      <c r="F121" s="255" t="s">
        <v>2028</v>
      </c>
      <c r="G121" s="42"/>
      <c r="H121" s="42"/>
      <c r="I121" s="229"/>
      <c r="J121" s="42"/>
      <c r="K121" s="42"/>
      <c r="L121" s="46"/>
      <c r="M121" s="230"/>
      <c r="N121" s="231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343</v>
      </c>
      <c r="AU121" s="19" t="s">
        <v>85</v>
      </c>
    </row>
    <row r="122" s="13" customFormat="1">
      <c r="A122" s="13"/>
      <c r="B122" s="232"/>
      <c r="C122" s="233"/>
      <c r="D122" s="234" t="s">
        <v>252</v>
      </c>
      <c r="E122" s="235" t="s">
        <v>19</v>
      </c>
      <c r="F122" s="236" t="s">
        <v>260</v>
      </c>
      <c r="G122" s="233"/>
      <c r="H122" s="237">
        <v>3</v>
      </c>
      <c r="I122" s="238"/>
      <c r="J122" s="233"/>
      <c r="K122" s="233"/>
      <c r="L122" s="239"/>
      <c r="M122" s="240"/>
      <c r="N122" s="241"/>
      <c r="O122" s="241"/>
      <c r="P122" s="241"/>
      <c r="Q122" s="241"/>
      <c r="R122" s="241"/>
      <c r="S122" s="241"/>
      <c r="T122" s="242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3" t="s">
        <v>252</v>
      </c>
      <c r="AU122" s="243" t="s">
        <v>85</v>
      </c>
      <c r="AV122" s="13" t="s">
        <v>87</v>
      </c>
      <c r="AW122" s="13" t="s">
        <v>37</v>
      </c>
      <c r="AX122" s="13" t="s">
        <v>77</v>
      </c>
      <c r="AY122" s="243" t="s">
        <v>238</v>
      </c>
    </row>
    <row r="123" s="14" customFormat="1">
      <c r="A123" s="14"/>
      <c r="B123" s="244"/>
      <c r="C123" s="245"/>
      <c r="D123" s="234" t="s">
        <v>252</v>
      </c>
      <c r="E123" s="246" t="s">
        <v>19</v>
      </c>
      <c r="F123" s="247" t="s">
        <v>253</v>
      </c>
      <c r="G123" s="245"/>
      <c r="H123" s="248">
        <v>3</v>
      </c>
      <c r="I123" s="249"/>
      <c r="J123" s="245"/>
      <c r="K123" s="245"/>
      <c r="L123" s="250"/>
      <c r="M123" s="251"/>
      <c r="N123" s="252"/>
      <c r="O123" s="252"/>
      <c r="P123" s="252"/>
      <c r="Q123" s="252"/>
      <c r="R123" s="252"/>
      <c r="S123" s="252"/>
      <c r="T123" s="253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4" t="s">
        <v>252</v>
      </c>
      <c r="AU123" s="254" t="s">
        <v>85</v>
      </c>
      <c r="AV123" s="14" t="s">
        <v>254</v>
      </c>
      <c r="AW123" s="14" t="s">
        <v>37</v>
      </c>
      <c r="AX123" s="14" t="s">
        <v>85</v>
      </c>
      <c r="AY123" s="254" t="s">
        <v>238</v>
      </c>
    </row>
    <row r="124" s="2" customFormat="1" ht="16.5" customHeight="1">
      <c r="A124" s="40"/>
      <c r="B124" s="41"/>
      <c r="C124" s="214" t="s">
        <v>298</v>
      </c>
      <c r="D124" s="214" t="s">
        <v>243</v>
      </c>
      <c r="E124" s="215" t="s">
        <v>2206</v>
      </c>
      <c r="F124" s="216" t="s">
        <v>2207</v>
      </c>
      <c r="G124" s="217" t="s">
        <v>246</v>
      </c>
      <c r="H124" s="218">
        <v>1</v>
      </c>
      <c r="I124" s="219"/>
      <c r="J124" s="220">
        <f>ROUND(I124*H124,2)</f>
        <v>0</v>
      </c>
      <c r="K124" s="216" t="s">
        <v>19</v>
      </c>
      <c r="L124" s="46"/>
      <c r="M124" s="221" t="s">
        <v>19</v>
      </c>
      <c r="N124" s="222" t="s">
        <v>48</v>
      </c>
      <c r="O124" s="86"/>
      <c r="P124" s="223">
        <f>O124*H124</f>
        <v>0</v>
      </c>
      <c r="Q124" s="223">
        <v>0</v>
      </c>
      <c r="R124" s="223">
        <f>Q124*H124</f>
        <v>0</v>
      </c>
      <c r="S124" s="223">
        <v>0</v>
      </c>
      <c r="T124" s="224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5" t="s">
        <v>254</v>
      </c>
      <c r="AT124" s="225" t="s">
        <v>243</v>
      </c>
      <c r="AU124" s="225" t="s">
        <v>85</v>
      </c>
      <c r="AY124" s="19" t="s">
        <v>238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9" t="s">
        <v>85</v>
      </c>
      <c r="BK124" s="226">
        <f>ROUND(I124*H124,2)</f>
        <v>0</v>
      </c>
      <c r="BL124" s="19" t="s">
        <v>254</v>
      </c>
      <c r="BM124" s="225" t="s">
        <v>2208</v>
      </c>
    </row>
    <row r="125" s="2" customFormat="1">
      <c r="A125" s="40"/>
      <c r="B125" s="41"/>
      <c r="C125" s="42"/>
      <c r="D125" s="234" t="s">
        <v>343</v>
      </c>
      <c r="E125" s="42"/>
      <c r="F125" s="255" t="s">
        <v>2028</v>
      </c>
      <c r="G125" s="42"/>
      <c r="H125" s="42"/>
      <c r="I125" s="229"/>
      <c r="J125" s="42"/>
      <c r="K125" s="42"/>
      <c r="L125" s="46"/>
      <c r="M125" s="230"/>
      <c r="N125" s="231"/>
      <c r="O125" s="86"/>
      <c r="P125" s="86"/>
      <c r="Q125" s="86"/>
      <c r="R125" s="86"/>
      <c r="S125" s="86"/>
      <c r="T125" s="87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19" t="s">
        <v>343</v>
      </c>
      <c r="AU125" s="19" t="s">
        <v>85</v>
      </c>
    </row>
    <row r="126" s="13" customFormat="1">
      <c r="A126" s="13"/>
      <c r="B126" s="232"/>
      <c r="C126" s="233"/>
      <c r="D126" s="234" t="s">
        <v>252</v>
      </c>
      <c r="E126" s="235" t="s">
        <v>19</v>
      </c>
      <c r="F126" s="236" t="s">
        <v>85</v>
      </c>
      <c r="G126" s="233"/>
      <c r="H126" s="237">
        <v>1</v>
      </c>
      <c r="I126" s="238"/>
      <c r="J126" s="233"/>
      <c r="K126" s="233"/>
      <c r="L126" s="239"/>
      <c r="M126" s="240"/>
      <c r="N126" s="241"/>
      <c r="O126" s="241"/>
      <c r="P126" s="241"/>
      <c r="Q126" s="241"/>
      <c r="R126" s="241"/>
      <c r="S126" s="241"/>
      <c r="T126" s="242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3" t="s">
        <v>252</v>
      </c>
      <c r="AU126" s="243" t="s">
        <v>85</v>
      </c>
      <c r="AV126" s="13" t="s">
        <v>87</v>
      </c>
      <c r="AW126" s="13" t="s">
        <v>37</v>
      </c>
      <c r="AX126" s="13" t="s">
        <v>77</v>
      </c>
      <c r="AY126" s="243" t="s">
        <v>238</v>
      </c>
    </row>
    <row r="127" s="14" customFormat="1">
      <c r="A127" s="14"/>
      <c r="B127" s="244"/>
      <c r="C127" s="245"/>
      <c r="D127" s="234" t="s">
        <v>252</v>
      </c>
      <c r="E127" s="246" t="s">
        <v>19</v>
      </c>
      <c r="F127" s="247" t="s">
        <v>253</v>
      </c>
      <c r="G127" s="245"/>
      <c r="H127" s="248">
        <v>1</v>
      </c>
      <c r="I127" s="249"/>
      <c r="J127" s="245"/>
      <c r="K127" s="245"/>
      <c r="L127" s="250"/>
      <c r="M127" s="251"/>
      <c r="N127" s="252"/>
      <c r="O127" s="252"/>
      <c r="P127" s="252"/>
      <c r="Q127" s="252"/>
      <c r="R127" s="252"/>
      <c r="S127" s="252"/>
      <c r="T127" s="253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4" t="s">
        <v>252</v>
      </c>
      <c r="AU127" s="254" t="s">
        <v>85</v>
      </c>
      <c r="AV127" s="14" t="s">
        <v>254</v>
      </c>
      <c r="AW127" s="14" t="s">
        <v>37</v>
      </c>
      <c r="AX127" s="14" t="s">
        <v>85</v>
      </c>
      <c r="AY127" s="254" t="s">
        <v>238</v>
      </c>
    </row>
    <row r="128" s="2" customFormat="1" ht="16.5" customHeight="1">
      <c r="A128" s="40"/>
      <c r="B128" s="41"/>
      <c r="C128" s="214" t="s">
        <v>303</v>
      </c>
      <c r="D128" s="214" t="s">
        <v>243</v>
      </c>
      <c r="E128" s="215" t="s">
        <v>2209</v>
      </c>
      <c r="F128" s="216" t="s">
        <v>2210</v>
      </c>
      <c r="G128" s="217" t="s">
        <v>1988</v>
      </c>
      <c r="H128" s="218">
        <v>11</v>
      </c>
      <c r="I128" s="219"/>
      <c r="J128" s="220">
        <f>ROUND(I128*H128,2)</f>
        <v>0</v>
      </c>
      <c r="K128" s="216" t="s">
        <v>19</v>
      </c>
      <c r="L128" s="46"/>
      <c r="M128" s="221" t="s">
        <v>19</v>
      </c>
      <c r="N128" s="222" t="s">
        <v>48</v>
      </c>
      <c r="O128" s="86"/>
      <c r="P128" s="223">
        <f>O128*H128</f>
        <v>0</v>
      </c>
      <c r="Q128" s="223">
        <v>0</v>
      </c>
      <c r="R128" s="223">
        <f>Q128*H128</f>
        <v>0</v>
      </c>
      <c r="S128" s="223">
        <v>0</v>
      </c>
      <c r="T128" s="224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5" t="s">
        <v>254</v>
      </c>
      <c r="AT128" s="225" t="s">
        <v>243</v>
      </c>
      <c r="AU128" s="225" t="s">
        <v>85</v>
      </c>
      <c r="AY128" s="19" t="s">
        <v>238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9" t="s">
        <v>85</v>
      </c>
      <c r="BK128" s="226">
        <f>ROUND(I128*H128,2)</f>
        <v>0</v>
      </c>
      <c r="BL128" s="19" t="s">
        <v>254</v>
      </c>
      <c r="BM128" s="225" t="s">
        <v>2211</v>
      </c>
    </row>
    <row r="129" s="2" customFormat="1">
      <c r="A129" s="40"/>
      <c r="B129" s="41"/>
      <c r="C129" s="42"/>
      <c r="D129" s="234" t="s">
        <v>343</v>
      </c>
      <c r="E129" s="42"/>
      <c r="F129" s="255" t="s">
        <v>2028</v>
      </c>
      <c r="G129" s="42"/>
      <c r="H129" s="42"/>
      <c r="I129" s="229"/>
      <c r="J129" s="42"/>
      <c r="K129" s="42"/>
      <c r="L129" s="46"/>
      <c r="M129" s="230"/>
      <c r="N129" s="231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343</v>
      </c>
      <c r="AU129" s="19" t="s">
        <v>85</v>
      </c>
    </row>
    <row r="130" s="13" customFormat="1">
      <c r="A130" s="13"/>
      <c r="B130" s="232"/>
      <c r="C130" s="233"/>
      <c r="D130" s="234" t="s">
        <v>252</v>
      </c>
      <c r="E130" s="235" t="s">
        <v>19</v>
      </c>
      <c r="F130" s="236" t="s">
        <v>303</v>
      </c>
      <c r="G130" s="233"/>
      <c r="H130" s="237">
        <v>11</v>
      </c>
      <c r="I130" s="238"/>
      <c r="J130" s="233"/>
      <c r="K130" s="233"/>
      <c r="L130" s="239"/>
      <c r="M130" s="240"/>
      <c r="N130" s="241"/>
      <c r="O130" s="241"/>
      <c r="P130" s="241"/>
      <c r="Q130" s="241"/>
      <c r="R130" s="241"/>
      <c r="S130" s="241"/>
      <c r="T130" s="242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3" t="s">
        <v>252</v>
      </c>
      <c r="AU130" s="243" t="s">
        <v>85</v>
      </c>
      <c r="AV130" s="13" t="s">
        <v>87</v>
      </c>
      <c r="AW130" s="13" t="s">
        <v>37</v>
      </c>
      <c r="AX130" s="13" t="s">
        <v>77</v>
      </c>
      <c r="AY130" s="243" t="s">
        <v>238</v>
      </c>
    </row>
    <row r="131" s="14" customFormat="1">
      <c r="A131" s="14"/>
      <c r="B131" s="244"/>
      <c r="C131" s="245"/>
      <c r="D131" s="234" t="s">
        <v>252</v>
      </c>
      <c r="E131" s="246" t="s">
        <v>19</v>
      </c>
      <c r="F131" s="247" t="s">
        <v>253</v>
      </c>
      <c r="G131" s="245"/>
      <c r="H131" s="248">
        <v>11</v>
      </c>
      <c r="I131" s="249"/>
      <c r="J131" s="245"/>
      <c r="K131" s="245"/>
      <c r="L131" s="250"/>
      <c r="M131" s="251"/>
      <c r="N131" s="252"/>
      <c r="O131" s="252"/>
      <c r="P131" s="252"/>
      <c r="Q131" s="252"/>
      <c r="R131" s="252"/>
      <c r="S131" s="252"/>
      <c r="T131" s="253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4" t="s">
        <v>252</v>
      </c>
      <c r="AU131" s="254" t="s">
        <v>85</v>
      </c>
      <c r="AV131" s="14" t="s">
        <v>254</v>
      </c>
      <c r="AW131" s="14" t="s">
        <v>37</v>
      </c>
      <c r="AX131" s="14" t="s">
        <v>85</v>
      </c>
      <c r="AY131" s="254" t="s">
        <v>238</v>
      </c>
    </row>
    <row r="132" s="2" customFormat="1" ht="16.5" customHeight="1">
      <c r="A132" s="40"/>
      <c r="B132" s="41"/>
      <c r="C132" s="214" t="s">
        <v>308</v>
      </c>
      <c r="D132" s="214" t="s">
        <v>243</v>
      </c>
      <c r="E132" s="215" t="s">
        <v>2212</v>
      </c>
      <c r="F132" s="216" t="s">
        <v>2213</v>
      </c>
      <c r="G132" s="217" t="s">
        <v>1988</v>
      </c>
      <c r="H132" s="218">
        <v>4</v>
      </c>
      <c r="I132" s="219"/>
      <c r="J132" s="220">
        <f>ROUND(I132*H132,2)</f>
        <v>0</v>
      </c>
      <c r="K132" s="216" t="s">
        <v>19</v>
      </c>
      <c r="L132" s="46"/>
      <c r="M132" s="221" t="s">
        <v>19</v>
      </c>
      <c r="N132" s="222" t="s">
        <v>48</v>
      </c>
      <c r="O132" s="86"/>
      <c r="P132" s="223">
        <f>O132*H132</f>
        <v>0</v>
      </c>
      <c r="Q132" s="223">
        <v>0</v>
      </c>
      <c r="R132" s="223">
        <f>Q132*H132</f>
        <v>0</v>
      </c>
      <c r="S132" s="223">
        <v>0</v>
      </c>
      <c r="T132" s="224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25" t="s">
        <v>254</v>
      </c>
      <c r="AT132" s="225" t="s">
        <v>243</v>
      </c>
      <c r="AU132" s="225" t="s">
        <v>85</v>
      </c>
      <c r="AY132" s="19" t="s">
        <v>238</v>
      </c>
      <c r="BE132" s="226">
        <f>IF(N132="základní",J132,0)</f>
        <v>0</v>
      </c>
      <c r="BF132" s="226">
        <f>IF(N132="snížená",J132,0)</f>
        <v>0</v>
      </c>
      <c r="BG132" s="226">
        <f>IF(N132="zákl. přenesená",J132,0)</f>
        <v>0</v>
      </c>
      <c r="BH132" s="226">
        <f>IF(N132="sníž. přenesená",J132,0)</f>
        <v>0</v>
      </c>
      <c r="BI132" s="226">
        <f>IF(N132="nulová",J132,0)</f>
        <v>0</v>
      </c>
      <c r="BJ132" s="19" t="s">
        <v>85</v>
      </c>
      <c r="BK132" s="226">
        <f>ROUND(I132*H132,2)</f>
        <v>0</v>
      </c>
      <c r="BL132" s="19" t="s">
        <v>254</v>
      </c>
      <c r="BM132" s="225" t="s">
        <v>2214</v>
      </c>
    </row>
    <row r="133" s="2" customFormat="1">
      <c r="A133" s="40"/>
      <c r="B133" s="41"/>
      <c r="C133" s="42"/>
      <c r="D133" s="234" t="s">
        <v>343</v>
      </c>
      <c r="E133" s="42"/>
      <c r="F133" s="255" t="s">
        <v>2028</v>
      </c>
      <c r="G133" s="42"/>
      <c r="H133" s="42"/>
      <c r="I133" s="229"/>
      <c r="J133" s="42"/>
      <c r="K133" s="42"/>
      <c r="L133" s="46"/>
      <c r="M133" s="230"/>
      <c r="N133" s="231"/>
      <c r="O133" s="86"/>
      <c r="P133" s="86"/>
      <c r="Q133" s="86"/>
      <c r="R133" s="86"/>
      <c r="S133" s="86"/>
      <c r="T133" s="87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T133" s="19" t="s">
        <v>343</v>
      </c>
      <c r="AU133" s="19" t="s">
        <v>85</v>
      </c>
    </row>
    <row r="134" s="13" customFormat="1">
      <c r="A134" s="13"/>
      <c r="B134" s="232"/>
      <c r="C134" s="233"/>
      <c r="D134" s="234" t="s">
        <v>252</v>
      </c>
      <c r="E134" s="235" t="s">
        <v>19</v>
      </c>
      <c r="F134" s="236" t="s">
        <v>254</v>
      </c>
      <c r="G134" s="233"/>
      <c r="H134" s="237">
        <v>4</v>
      </c>
      <c r="I134" s="238"/>
      <c r="J134" s="233"/>
      <c r="K134" s="233"/>
      <c r="L134" s="239"/>
      <c r="M134" s="240"/>
      <c r="N134" s="241"/>
      <c r="O134" s="241"/>
      <c r="P134" s="241"/>
      <c r="Q134" s="241"/>
      <c r="R134" s="241"/>
      <c r="S134" s="241"/>
      <c r="T134" s="242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3" t="s">
        <v>252</v>
      </c>
      <c r="AU134" s="243" t="s">
        <v>85</v>
      </c>
      <c r="AV134" s="13" t="s">
        <v>87</v>
      </c>
      <c r="AW134" s="13" t="s">
        <v>37</v>
      </c>
      <c r="AX134" s="13" t="s">
        <v>77</v>
      </c>
      <c r="AY134" s="243" t="s">
        <v>238</v>
      </c>
    </row>
    <row r="135" s="14" customFormat="1">
      <c r="A135" s="14"/>
      <c r="B135" s="244"/>
      <c r="C135" s="245"/>
      <c r="D135" s="234" t="s">
        <v>252</v>
      </c>
      <c r="E135" s="246" t="s">
        <v>19</v>
      </c>
      <c r="F135" s="247" t="s">
        <v>253</v>
      </c>
      <c r="G135" s="245"/>
      <c r="H135" s="248">
        <v>4</v>
      </c>
      <c r="I135" s="249"/>
      <c r="J135" s="245"/>
      <c r="K135" s="245"/>
      <c r="L135" s="250"/>
      <c r="M135" s="251"/>
      <c r="N135" s="252"/>
      <c r="O135" s="252"/>
      <c r="P135" s="252"/>
      <c r="Q135" s="252"/>
      <c r="R135" s="252"/>
      <c r="S135" s="252"/>
      <c r="T135" s="253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4" t="s">
        <v>252</v>
      </c>
      <c r="AU135" s="254" t="s">
        <v>85</v>
      </c>
      <c r="AV135" s="14" t="s">
        <v>254</v>
      </c>
      <c r="AW135" s="14" t="s">
        <v>37</v>
      </c>
      <c r="AX135" s="14" t="s">
        <v>85</v>
      </c>
      <c r="AY135" s="254" t="s">
        <v>238</v>
      </c>
    </row>
    <row r="136" s="2" customFormat="1" ht="16.5" customHeight="1">
      <c r="A136" s="40"/>
      <c r="B136" s="41"/>
      <c r="C136" s="214" t="s">
        <v>339</v>
      </c>
      <c r="D136" s="214" t="s">
        <v>243</v>
      </c>
      <c r="E136" s="215" t="s">
        <v>2215</v>
      </c>
      <c r="F136" s="216" t="s">
        <v>2216</v>
      </c>
      <c r="G136" s="217" t="s">
        <v>246</v>
      </c>
      <c r="H136" s="218">
        <v>2</v>
      </c>
      <c r="I136" s="219"/>
      <c r="J136" s="220">
        <f>ROUND(I136*H136,2)</f>
        <v>0</v>
      </c>
      <c r="K136" s="216" t="s">
        <v>19</v>
      </c>
      <c r="L136" s="46"/>
      <c r="M136" s="221" t="s">
        <v>19</v>
      </c>
      <c r="N136" s="222" t="s">
        <v>48</v>
      </c>
      <c r="O136" s="86"/>
      <c r="P136" s="223">
        <f>O136*H136</f>
        <v>0</v>
      </c>
      <c r="Q136" s="223">
        <v>0</v>
      </c>
      <c r="R136" s="223">
        <f>Q136*H136</f>
        <v>0</v>
      </c>
      <c r="S136" s="223">
        <v>0</v>
      </c>
      <c r="T136" s="224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25" t="s">
        <v>254</v>
      </c>
      <c r="AT136" s="225" t="s">
        <v>243</v>
      </c>
      <c r="AU136" s="225" t="s">
        <v>85</v>
      </c>
      <c r="AY136" s="19" t="s">
        <v>238</v>
      </c>
      <c r="BE136" s="226">
        <f>IF(N136="základní",J136,0)</f>
        <v>0</v>
      </c>
      <c r="BF136" s="226">
        <f>IF(N136="snížená",J136,0)</f>
        <v>0</v>
      </c>
      <c r="BG136" s="226">
        <f>IF(N136="zákl. přenesená",J136,0)</f>
        <v>0</v>
      </c>
      <c r="BH136" s="226">
        <f>IF(N136="sníž. přenesená",J136,0)</f>
        <v>0</v>
      </c>
      <c r="BI136" s="226">
        <f>IF(N136="nulová",J136,0)</f>
        <v>0</v>
      </c>
      <c r="BJ136" s="19" t="s">
        <v>85</v>
      </c>
      <c r="BK136" s="226">
        <f>ROUND(I136*H136,2)</f>
        <v>0</v>
      </c>
      <c r="BL136" s="19" t="s">
        <v>254</v>
      </c>
      <c r="BM136" s="225" t="s">
        <v>2217</v>
      </c>
    </row>
    <row r="137" s="2" customFormat="1">
      <c r="A137" s="40"/>
      <c r="B137" s="41"/>
      <c r="C137" s="42"/>
      <c r="D137" s="234" t="s">
        <v>343</v>
      </c>
      <c r="E137" s="42"/>
      <c r="F137" s="255" t="s">
        <v>2009</v>
      </c>
      <c r="G137" s="42"/>
      <c r="H137" s="42"/>
      <c r="I137" s="229"/>
      <c r="J137" s="42"/>
      <c r="K137" s="42"/>
      <c r="L137" s="46"/>
      <c r="M137" s="230"/>
      <c r="N137" s="231"/>
      <c r="O137" s="86"/>
      <c r="P137" s="86"/>
      <c r="Q137" s="86"/>
      <c r="R137" s="86"/>
      <c r="S137" s="86"/>
      <c r="T137" s="87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T137" s="19" t="s">
        <v>343</v>
      </c>
      <c r="AU137" s="19" t="s">
        <v>85</v>
      </c>
    </row>
    <row r="138" s="13" customFormat="1">
      <c r="A138" s="13"/>
      <c r="B138" s="232"/>
      <c r="C138" s="233"/>
      <c r="D138" s="234" t="s">
        <v>252</v>
      </c>
      <c r="E138" s="235" t="s">
        <v>19</v>
      </c>
      <c r="F138" s="236" t="s">
        <v>87</v>
      </c>
      <c r="G138" s="233"/>
      <c r="H138" s="237">
        <v>2</v>
      </c>
      <c r="I138" s="238"/>
      <c r="J138" s="233"/>
      <c r="K138" s="233"/>
      <c r="L138" s="239"/>
      <c r="M138" s="240"/>
      <c r="N138" s="241"/>
      <c r="O138" s="241"/>
      <c r="P138" s="241"/>
      <c r="Q138" s="241"/>
      <c r="R138" s="241"/>
      <c r="S138" s="241"/>
      <c r="T138" s="242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3" t="s">
        <v>252</v>
      </c>
      <c r="AU138" s="243" t="s">
        <v>85</v>
      </c>
      <c r="AV138" s="13" t="s">
        <v>87</v>
      </c>
      <c r="AW138" s="13" t="s">
        <v>37</v>
      </c>
      <c r="AX138" s="13" t="s">
        <v>77</v>
      </c>
      <c r="AY138" s="243" t="s">
        <v>238</v>
      </c>
    </row>
    <row r="139" s="14" customFormat="1">
      <c r="A139" s="14"/>
      <c r="B139" s="244"/>
      <c r="C139" s="245"/>
      <c r="D139" s="234" t="s">
        <v>252</v>
      </c>
      <c r="E139" s="246" t="s">
        <v>19</v>
      </c>
      <c r="F139" s="247" t="s">
        <v>253</v>
      </c>
      <c r="G139" s="245"/>
      <c r="H139" s="248">
        <v>2</v>
      </c>
      <c r="I139" s="249"/>
      <c r="J139" s="245"/>
      <c r="K139" s="245"/>
      <c r="L139" s="250"/>
      <c r="M139" s="251"/>
      <c r="N139" s="252"/>
      <c r="O139" s="252"/>
      <c r="P139" s="252"/>
      <c r="Q139" s="252"/>
      <c r="R139" s="252"/>
      <c r="S139" s="252"/>
      <c r="T139" s="253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4" t="s">
        <v>252</v>
      </c>
      <c r="AU139" s="254" t="s">
        <v>85</v>
      </c>
      <c r="AV139" s="14" t="s">
        <v>254</v>
      </c>
      <c r="AW139" s="14" t="s">
        <v>37</v>
      </c>
      <c r="AX139" s="14" t="s">
        <v>85</v>
      </c>
      <c r="AY139" s="254" t="s">
        <v>238</v>
      </c>
    </row>
    <row r="140" s="2" customFormat="1" ht="16.5" customHeight="1">
      <c r="A140" s="40"/>
      <c r="B140" s="41"/>
      <c r="C140" s="214" t="s">
        <v>346</v>
      </c>
      <c r="D140" s="214" t="s">
        <v>243</v>
      </c>
      <c r="E140" s="215" t="s">
        <v>2218</v>
      </c>
      <c r="F140" s="216" t="s">
        <v>2055</v>
      </c>
      <c r="G140" s="217" t="s">
        <v>407</v>
      </c>
      <c r="H140" s="218">
        <v>5</v>
      </c>
      <c r="I140" s="219"/>
      <c r="J140" s="220">
        <f>ROUND(I140*H140,2)</f>
        <v>0</v>
      </c>
      <c r="K140" s="216" t="s">
        <v>19</v>
      </c>
      <c r="L140" s="46"/>
      <c r="M140" s="221" t="s">
        <v>19</v>
      </c>
      <c r="N140" s="222" t="s">
        <v>48</v>
      </c>
      <c r="O140" s="86"/>
      <c r="P140" s="223">
        <f>O140*H140</f>
        <v>0</v>
      </c>
      <c r="Q140" s="223">
        <v>0</v>
      </c>
      <c r="R140" s="223">
        <f>Q140*H140</f>
        <v>0</v>
      </c>
      <c r="S140" s="223">
        <v>0</v>
      </c>
      <c r="T140" s="224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25" t="s">
        <v>254</v>
      </c>
      <c r="AT140" s="225" t="s">
        <v>243</v>
      </c>
      <c r="AU140" s="225" t="s">
        <v>85</v>
      </c>
      <c r="AY140" s="19" t="s">
        <v>238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19" t="s">
        <v>85</v>
      </c>
      <c r="BK140" s="226">
        <f>ROUND(I140*H140,2)</f>
        <v>0</v>
      </c>
      <c r="BL140" s="19" t="s">
        <v>254</v>
      </c>
      <c r="BM140" s="225" t="s">
        <v>2219</v>
      </c>
    </row>
    <row r="141" s="2" customFormat="1">
      <c r="A141" s="40"/>
      <c r="B141" s="41"/>
      <c r="C141" s="42"/>
      <c r="D141" s="234" t="s">
        <v>343</v>
      </c>
      <c r="E141" s="42"/>
      <c r="F141" s="255" t="s">
        <v>2028</v>
      </c>
      <c r="G141" s="42"/>
      <c r="H141" s="42"/>
      <c r="I141" s="229"/>
      <c r="J141" s="42"/>
      <c r="K141" s="42"/>
      <c r="L141" s="46"/>
      <c r="M141" s="230"/>
      <c r="N141" s="231"/>
      <c r="O141" s="86"/>
      <c r="P141" s="86"/>
      <c r="Q141" s="86"/>
      <c r="R141" s="86"/>
      <c r="S141" s="86"/>
      <c r="T141" s="87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T141" s="19" t="s">
        <v>343</v>
      </c>
      <c r="AU141" s="19" t="s">
        <v>85</v>
      </c>
    </row>
    <row r="142" s="13" customFormat="1">
      <c r="A142" s="13"/>
      <c r="B142" s="232"/>
      <c r="C142" s="233"/>
      <c r="D142" s="234" t="s">
        <v>252</v>
      </c>
      <c r="E142" s="235" t="s">
        <v>19</v>
      </c>
      <c r="F142" s="236" t="s">
        <v>240</v>
      </c>
      <c r="G142" s="233"/>
      <c r="H142" s="237">
        <v>5</v>
      </c>
      <c r="I142" s="238"/>
      <c r="J142" s="233"/>
      <c r="K142" s="233"/>
      <c r="L142" s="239"/>
      <c r="M142" s="240"/>
      <c r="N142" s="241"/>
      <c r="O142" s="241"/>
      <c r="P142" s="241"/>
      <c r="Q142" s="241"/>
      <c r="R142" s="241"/>
      <c r="S142" s="241"/>
      <c r="T142" s="242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3" t="s">
        <v>252</v>
      </c>
      <c r="AU142" s="243" t="s">
        <v>85</v>
      </c>
      <c r="AV142" s="13" t="s">
        <v>87</v>
      </c>
      <c r="AW142" s="13" t="s">
        <v>37</v>
      </c>
      <c r="AX142" s="13" t="s">
        <v>77</v>
      </c>
      <c r="AY142" s="243" t="s">
        <v>238</v>
      </c>
    </row>
    <row r="143" s="14" customFormat="1">
      <c r="A143" s="14"/>
      <c r="B143" s="244"/>
      <c r="C143" s="245"/>
      <c r="D143" s="234" t="s">
        <v>252</v>
      </c>
      <c r="E143" s="246" t="s">
        <v>19</v>
      </c>
      <c r="F143" s="247" t="s">
        <v>253</v>
      </c>
      <c r="G143" s="245"/>
      <c r="H143" s="248">
        <v>5</v>
      </c>
      <c r="I143" s="249"/>
      <c r="J143" s="245"/>
      <c r="K143" s="245"/>
      <c r="L143" s="250"/>
      <c r="M143" s="256"/>
      <c r="N143" s="257"/>
      <c r="O143" s="257"/>
      <c r="P143" s="257"/>
      <c r="Q143" s="257"/>
      <c r="R143" s="257"/>
      <c r="S143" s="257"/>
      <c r="T143" s="258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4" t="s">
        <v>252</v>
      </c>
      <c r="AU143" s="254" t="s">
        <v>85</v>
      </c>
      <c r="AV143" s="14" t="s">
        <v>254</v>
      </c>
      <c r="AW143" s="14" t="s">
        <v>37</v>
      </c>
      <c r="AX143" s="14" t="s">
        <v>85</v>
      </c>
      <c r="AY143" s="254" t="s">
        <v>238</v>
      </c>
    </row>
    <row r="144" s="2" customFormat="1" ht="6.96" customHeight="1">
      <c r="A144" s="40"/>
      <c r="B144" s="61"/>
      <c r="C144" s="62"/>
      <c r="D144" s="62"/>
      <c r="E144" s="62"/>
      <c r="F144" s="62"/>
      <c r="G144" s="62"/>
      <c r="H144" s="62"/>
      <c r="I144" s="62"/>
      <c r="J144" s="62"/>
      <c r="K144" s="62"/>
      <c r="L144" s="46"/>
      <c r="M144" s="40"/>
      <c r="O144" s="40"/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</row>
  </sheetData>
  <sheetProtection sheet="1" autoFilter="0" formatColumns="0" formatRows="0" objects="1" scenarios="1" spinCount="100000" saltValue="j8spqWz4J3kSsTDRU+K7rLHfGyA7wHEG+HrzwSiFOIJvj9BkIcRWbmuMOYFOpN53PDNQTNbjr07Gs2QILKz90Q==" hashValue="V5Ucb/OOy5n1uELmvgM/LR+837+g29TtaQISLlpJDYin6z+faL6ZFkhEZ/z69iFeCk69rmAaz9t8DuJ+DCZnrg==" algorithmName="SHA-512" password="C8E5"/>
  <autoFilter ref="C85:K143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139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1897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2220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ROUND(J86,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ROUND((SUM(BE86:BE191)),  2)</f>
        <v>0</v>
      </c>
      <c r="G35" s="40"/>
      <c r="H35" s="40"/>
      <c r="I35" s="159">
        <v>0.20999999999999999</v>
      </c>
      <c r="J35" s="158">
        <f>ROUND(((SUM(BE86:BE191))*I35),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ROUND((SUM(BF86:BF191)),  2)</f>
        <v>0</v>
      </c>
      <c r="G36" s="40"/>
      <c r="H36" s="40"/>
      <c r="I36" s="159">
        <v>0.14999999999999999</v>
      </c>
      <c r="J36" s="158">
        <f>ROUND(((SUM(BF86:BF191))*I36),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ROUND((SUM(BG86:BG191)),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ROUND((SUM(BH86:BH191)),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ROUND((SUM(BI86:BI191)),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1897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 03.7 - Odvod vzduchu od přístrojů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J86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2221</v>
      </c>
      <c r="E64" s="179"/>
      <c r="F64" s="179"/>
      <c r="G64" s="179"/>
      <c r="H64" s="179"/>
      <c r="I64" s="179"/>
      <c r="J64" s="180">
        <f>J87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223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Vytvoření laboratoří FŽP- UNICRE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1" customFormat="1" ht="12" customHeight="1">
      <c r="B75" s="23"/>
      <c r="C75" s="34" t="s">
        <v>210</v>
      </c>
      <c r="D75" s="24"/>
      <c r="E75" s="24"/>
      <c r="F75" s="24"/>
      <c r="G75" s="24"/>
      <c r="H75" s="24"/>
      <c r="I75" s="24"/>
      <c r="J75" s="24"/>
      <c r="K75" s="24"/>
      <c r="L75" s="22"/>
    </row>
    <row r="76" s="2" customFormat="1" ht="16.5" customHeight="1">
      <c r="A76" s="40"/>
      <c r="B76" s="41"/>
      <c r="C76" s="42"/>
      <c r="D76" s="42"/>
      <c r="E76" s="171" t="s">
        <v>1897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377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E11</f>
        <v>SO 03.7 - Odvod vzduchu od přístrojů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F14</f>
        <v>Ústí nad Labem</v>
      </c>
      <c r="G80" s="42"/>
      <c r="H80" s="42"/>
      <c r="I80" s="34" t="s">
        <v>23</v>
      </c>
      <c r="J80" s="74" t="str">
        <f>IF(J14="","",J14)</f>
        <v>10. 5. 2023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E17</f>
        <v>UJEP, Pasteurova 3632/15, 400 96 Ústí nad Labem</v>
      </c>
      <c r="G82" s="42"/>
      <c r="H82" s="42"/>
      <c r="I82" s="34" t="s">
        <v>33</v>
      </c>
      <c r="J82" s="38" t="str">
        <f>E23</f>
        <v>Correct BC, s.r.o., El.Krásnohorské 1339/15, UL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40.05" customHeight="1">
      <c r="A83" s="40"/>
      <c r="B83" s="41"/>
      <c r="C83" s="34" t="s">
        <v>31</v>
      </c>
      <c r="D83" s="42"/>
      <c r="E83" s="42"/>
      <c r="F83" s="29" t="str">
        <f>IF(E20="","",E20)</f>
        <v>Vyplň údaj</v>
      </c>
      <c r="G83" s="42"/>
      <c r="H83" s="42"/>
      <c r="I83" s="34" t="s">
        <v>38</v>
      </c>
      <c r="J83" s="38" t="str">
        <f>E26</f>
        <v>Correct BC, s.r.o., El.Krásnohorské 1339/15, UL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224</v>
      </c>
      <c r="D85" s="190" t="s">
        <v>62</v>
      </c>
      <c r="E85" s="190" t="s">
        <v>58</v>
      </c>
      <c r="F85" s="190" t="s">
        <v>59</v>
      </c>
      <c r="G85" s="190" t="s">
        <v>225</v>
      </c>
      <c r="H85" s="190" t="s">
        <v>226</v>
      </c>
      <c r="I85" s="190" t="s">
        <v>227</v>
      </c>
      <c r="J85" s="190" t="s">
        <v>214</v>
      </c>
      <c r="K85" s="191" t="s">
        <v>228</v>
      </c>
      <c r="L85" s="192"/>
      <c r="M85" s="94" t="s">
        <v>19</v>
      </c>
      <c r="N85" s="95" t="s">
        <v>47</v>
      </c>
      <c r="O85" s="95" t="s">
        <v>229</v>
      </c>
      <c r="P85" s="95" t="s">
        <v>230</v>
      </c>
      <c r="Q85" s="95" t="s">
        <v>231</v>
      </c>
      <c r="R85" s="95" t="s">
        <v>232</v>
      </c>
      <c r="S85" s="95" t="s">
        <v>233</v>
      </c>
      <c r="T85" s="96" t="s">
        <v>234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235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</f>
        <v>0</v>
      </c>
      <c r="Q86" s="98"/>
      <c r="R86" s="195">
        <f>R87</f>
        <v>0</v>
      </c>
      <c r="S86" s="98"/>
      <c r="T86" s="196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76</v>
      </c>
      <c r="AU86" s="19" t="s">
        <v>215</v>
      </c>
      <c r="BK86" s="197">
        <f>BK87</f>
        <v>0</v>
      </c>
    </row>
    <row r="87" s="12" customFormat="1" ht="25.92" customHeight="1">
      <c r="A87" s="12"/>
      <c r="B87" s="198"/>
      <c r="C87" s="199"/>
      <c r="D87" s="200" t="s">
        <v>76</v>
      </c>
      <c r="E87" s="201" t="s">
        <v>1900</v>
      </c>
      <c r="F87" s="201" t="s">
        <v>2222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f>SUM(P88:P191)</f>
        <v>0</v>
      </c>
      <c r="Q87" s="206"/>
      <c r="R87" s="207">
        <f>SUM(R88:R191)</f>
        <v>0</v>
      </c>
      <c r="S87" s="206"/>
      <c r="T87" s="208">
        <f>SUM(T88:T191)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87</v>
      </c>
      <c r="AT87" s="210" t="s">
        <v>76</v>
      </c>
      <c r="AU87" s="210" t="s">
        <v>77</v>
      </c>
      <c r="AY87" s="209" t="s">
        <v>238</v>
      </c>
      <c r="BK87" s="211">
        <f>SUM(BK88:BK191)</f>
        <v>0</v>
      </c>
    </row>
    <row r="88" s="2" customFormat="1" ht="16.5" customHeight="1">
      <c r="A88" s="40"/>
      <c r="B88" s="41"/>
      <c r="C88" s="214" t="s">
        <v>85</v>
      </c>
      <c r="D88" s="214" t="s">
        <v>243</v>
      </c>
      <c r="E88" s="215" t="s">
        <v>2223</v>
      </c>
      <c r="F88" s="216" t="s">
        <v>2224</v>
      </c>
      <c r="G88" s="217" t="s">
        <v>246</v>
      </c>
      <c r="H88" s="218">
        <v>5</v>
      </c>
      <c r="I88" s="219"/>
      <c r="J88" s="220">
        <f>ROUND(I88*H88,2)</f>
        <v>0</v>
      </c>
      <c r="K88" s="216" t="s">
        <v>19</v>
      </c>
      <c r="L88" s="46"/>
      <c r="M88" s="221" t="s">
        <v>19</v>
      </c>
      <c r="N88" s="222" t="s">
        <v>48</v>
      </c>
      <c r="O88" s="86"/>
      <c r="P88" s="223">
        <f>O88*H88</f>
        <v>0</v>
      </c>
      <c r="Q88" s="223">
        <v>0</v>
      </c>
      <c r="R88" s="223">
        <f>Q88*H88</f>
        <v>0</v>
      </c>
      <c r="S88" s="223">
        <v>0</v>
      </c>
      <c r="T88" s="224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5" t="s">
        <v>254</v>
      </c>
      <c r="AT88" s="225" t="s">
        <v>243</v>
      </c>
      <c r="AU88" s="225" t="s">
        <v>85</v>
      </c>
      <c r="AY88" s="19" t="s">
        <v>238</v>
      </c>
      <c r="BE88" s="226">
        <f>IF(N88="základní",J88,0)</f>
        <v>0</v>
      </c>
      <c r="BF88" s="226">
        <f>IF(N88="snížená",J88,0)</f>
        <v>0</v>
      </c>
      <c r="BG88" s="226">
        <f>IF(N88="zákl. přenesená",J88,0)</f>
        <v>0</v>
      </c>
      <c r="BH88" s="226">
        <f>IF(N88="sníž. přenesená",J88,0)</f>
        <v>0</v>
      </c>
      <c r="BI88" s="226">
        <f>IF(N88="nulová",J88,0)</f>
        <v>0</v>
      </c>
      <c r="BJ88" s="19" t="s">
        <v>85</v>
      </c>
      <c r="BK88" s="226">
        <f>ROUND(I88*H88,2)</f>
        <v>0</v>
      </c>
      <c r="BL88" s="19" t="s">
        <v>254</v>
      </c>
      <c r="BM88" s="225" t="s">
        <v>2225</v>
      </c>
    </row>
    <row r="89" s="2" customFormat="1">
      <c r="A89" s="40"/>
      <c r="B89" s="41"/>
      <c r="C89" s="42"/>
      <c r="D89" s="234" t="s">
        <v>343</v>
      </c>
      <c r="E89" s="42"/>
      <c r="F89" s="255" t="s">
        <v>2009</v>
      </c>
      <c r="G89" s="42"/>
      <c r="H89" s="42"/>
      <c r="I89" s="229"/>
      <c r="J89" s="42"/>
      <c r="K89" s="42"/>
      <c r="L89" s="46"/>
      <c r="M89" s="230"/>
      <c r="N89" s="231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343</v>
      </c>
      <c r="AU89" s="19" t="s">
        <v>85</v>
      </c>
    </row>
    <row r="90" s="13" customFormat="1">
      <c r="A90" s="13"/>
      <c r="B90" s="232"/>
      <c r="C90" s="233"/>
      <c r="D90" s="234" t="s">
        <v>252</v>
      </c>
      <c r="E90" s="235" t="s">
        <v>19</v>
      </c>
      <c r="F90" s="236" t="s">
        <v>240</v>
      </c>
      <c r="G90" s="233"/>
      <c r="H90" s="237">
        <v>5</v>
      </c>
      <c r="I90" s="238"/>
      <c r="J90" s="233"/>
      <c r="K90" s="233"/>
      <c r="L90" s="239"/>
      <c r="M90" s="240"/>
      <c r="N90" s="241"/>
      <c r="O90" s="241"/>
      <c r="P90" s="241"/>
      <c r="Q90" s="241"/>
      <c r="R90" s="241"/>
      <c r="S90" s="241"/>
      <c r="T90" s="242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43" t="s">
        <v>252</v>
      </c>
      <c r="AU90" s="243" t="s">
        <v>85</v>
      </c>
      <c r="AV90" s="13" t="s">
        <v>87</v>
      </c>
      <c r="AW90" s="13" t="s">
        <v>37</v>
      </c>
      <c r="AX90" s="13" t="s">
        <v>77</v>
      </c>
      <c r="AY90" s="243" t="s">
        <v>238</v>
      </c>
    </row>
    <row r="91" s="14" customFormat="1">
      <c r="A91" s="14"/>
      <c r="B91" s="244"/>
      <c r="C91" s="245"/>
      <c r="D91" s="234" t="s">
        <v>252</v>
      </c>
      <c r="E91" s="246" t="s">
        <v>19</v>
      </c>
      <c r="F91" s="247" t="s">
        <v>253</v>
      </c>
      <c r="G91" s="245"/>
      <c r="H91" s="248">
        <v>5</v>
      </c>
      <c r="I91" s="249"/>
      <c r="J91" s="245"/>
      <c r="K91" s="245"/>
      <c r="L91" s="250"/>
      <c r="M91" s="251"/>
      <c r="N91" s="252"/>
      <c r="O91" s="252"/>
      <c r="P91" s="252"/>
      <c r="Q91" s="252"/>
      <c r="R91" s="252"/>
      <c r="S91" s="252"/>
      <c r="T91" s="253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4" t="s">
        <v>252</v>
      </c>
      <c r="AU91" s="254" t="s">
        <v>85</v>
      </c>
      <c r="AV91" s="14" t="s">
        <v>254</v>
      </c>
      <c r="AW91" s="14" t="s">
        <v>37</v>
      </c>
      <c r="AX91" s="14" t="s">
        <v>85</v>
      </c>
      <c r="AY91" s="254" t="s">
        <v>238</v>
      </c>
    </row>
    <row r="92" s="2" customFormat="1" ht="16.5" customHeight="1">
      <c r="A92" s="40"/>
      <c r="B92" s="41"/>
      <c r="C92" s="214" t="s">
        <v>87</v>
      </c>
      <c r="D92" s="214" t="s">
        <v>243</v>
      </c>
      <c r="E92" s="215" t="s">
        <v>2226</v>
      </c>
      <c r="F92" s="216" t="s">
        <v>2227</v>
      </c>
      <c r="G92" s="217" t="s">
        <v>246</v>
      </c>
      <c r="H92" s="218">
        <v>2</v>
      </c>
      <c r="I92" s="219"/>
      <c r="J92" s="220">
        <f>ROUND(I92*H92,2)</f>
        <v>0</v>
      </c>
      <c r="K92" s="216" t="s">
        <v>19</v>
      </c>
      <c r="L92" s="46"/>
      <c r="M92" s="221" t="s">
        <v>19</v>
      </c>
      <c r="N92" s="222" t="s">
        <v>48</v>
      </c>
      <c r="O92" s="86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5" t="s">
        <v>254</v>
      </c>
      <c r="AT92" s="225" t="s">
        <v>243</v>
      </c>
      <c r="AU92" s="225" t="s">
        <v>85</v>
      </c>
      <c r="AY92" s="19" t="s">
        <v>238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9" t="s">
        <v>85</v>
      </c>
      <c r="BK92" s="226">
        <f>ROUND(I92*H92,2)</f>
        <v>0</v>
      </c>
      <c r="BL92" s="19" t="s">
        <v>254</v>
      </c>
      <c r="BM92" s="225" t="s">
        <v>2228</v>
      </c>
    </row>
    <row r="93" s="2" customFormat="1">
      <c r="A93" s="40"/>
      <c r="B93" s="41"/>
      <c r="C93" s="42"/>
      <c r="D93" s="234" t="s">
        <v>343</v>
      </c>
      <c r="E93" s="42"/>
      <c r="F93" s="255" t="s">
        <v>2009</v>
      </c>
      <c r="G93" s="42"/>
      <c r="H93" s="42"/>
      <c r="I93" s="229"/>
      <c r="J93" s="42"/>
      <c r="K93" s="42"/>
      <c r="L93" s="46"/>
      <c r="M93" s="230"/>
      <c r="N93" s="231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343</v>
      </c>
      <c r="AU93" s="19" t="s">
        <v>85</v>
      </c>
    </row>
    <row r="94" s="13" customFormat="1">
      <c r="A94" s="13"/>
      <c r="B94" s="232"/>
      <c r="C94" s="233"/>
      <c r="D94" s="234" t="s">
        <v>252</v>
      </c>
      <c r="E94" s="235" t="s">
        <v>19</v>
      </c>
      <c r="F94" s="236" t="s">
        <v>87</v>
      </c>
      <c r="G94" s="233"/>
      <c r="H94" s="237">
        <v>2</v>
      </c>
      <c r="I94" s="238"/>
      <c r="J94" s="233"/>
      <c r="K94" s="233"/>
      <c r="L94" s="239"/>
      <c r="M94" s="240"/>
      <c r="N94" s="241"/>
      <c r="O94" s="241"/>
      <c r="P94" s="241"/>
      <c r="Q94" s="241"/>
      <c r="R94" s="241"/>
      <c r="S94" s="241"/>
      <c r="T94" s="242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43" t="s">
        <v>252</v>
      </c>
      <c r="AU94" s="243" t="s">
        <v>85</v>
      </c>
      <c r="AV94" s="13" t="s">
        <v>87</v>
      </c>
      <c r="AW94" s="13" t="s">
        <v>37</v>
      </c>
      <c r="AX94" s="13" t="s">
        <v>77</v>
      </c>
      <c r="AY94" s="243" t="s">
        <v>238</v>
      </c>
    </row>
    <row r="95" s="14" customFormat="1">
      <c r="A95" s="14"/>
      <c r="B95" s="244"/>
      <c r="C95" s="245"/>
      <c r="D95" s="234" t="s">
        <v>252</v>
      </c>
      <c r="E95" s="246" t="s">
        <v>19</v>
      </c>
      <c r="F95" s="247" t="s">
        <v>253</v>
      </c>
      <c r="G95" s="245"/>
      <c r="H95" s="248">
        <v>2</v>
      </c>
      <c r="I95" s="249"/>
      <c r="J95" s="245"/>
      <c r="K95" s="245"/>
      <c r="L95" s="250"/>
      <c r="M95" s="251"/>
      <c r="N95" s="252"/>
      <c r="O95" s="252"/>
      <c r="P95" s="252"/>
      <c r="Q95" s="252"/>
      <c r="R95" s="252"/>
      <c r="S95" s="252"/>
      <c r="T95" s="253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4" t="s">
        <v>252</v>
      </c>
      <c r="AU95" s="254" t="s">
        <v>85</v>
      </c>
      <c r="AV95" s="14" t="s">
        <v>254</v>
      </c>
      <c r="AW95" s="14" t="s">
        <v>37</v>
      </c>
      <c r="AX95" s="14" t="s">
        <v>85</v>
      </c>
      <c r="AY95" s="254" t="s">
        <v>238</v>
      </c>
    </row>
    <row r="96" s="2" customFormat="1" ht="16.5" customHeight="1">
      <c r="A96" s="40"/>
      <c r="B96" s="41"/>
      <c r="C96" s="214" t="s">
        <v>260</v>
      </c>
      <c r="D96" s="214" t="s">
        <v>243</v>
      </c>
      <c r="E96" s="215" t="s">
        <v>2229</v>
      </c>
      <c r="F96" s="216" t="s">
        <v>2230</v>
      </c>
      <c r="G96" s="217" t="s">
        <v>246</v>
      </c>
      <c r="H96" s="218">
        <v>5</v>
      </c>
      <c r="I96" s="219"/>
      <c r="J96" s="220">
        <f>ROUND(I96*H96,2)</f>
        <v>0</v>
      </c>
      <c r="K96" s="216" t="s">
        <v>19</v>
      </c>
      <c r="L96" s="46"/>
      <c r="M96" s="221" t="s">
        <v>19</v>
      </c>
      <c r="N96" s="222" t="s">
        <v>48</v>
      </c>
      <c r="O96" s="86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5" t="s">
        <v>254</v>
      </c>
      <c r="AT96" s="225" t="s">
        <v>243</v>
      </c>
      <c r="AU96" s="225" t="s">
        <v>85</v>
      </c>
      <c r="AY96" s="19" t="s">
        <v>238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9" t="s">
        <v>85</v>
      </c>
      <c r="BK96" s="226">
        <f>ROUND(I96*H96,2)</f>
        <v>0</v>
      </c>
      <c r="BL96" s="19" t="s">
        <v>254</v>
      </c>
      <c r="BM96" s="225" t="s">
        <v>2231</v>
      </c>
    </row>
    <row r="97" s="2" customFormat="1">
      <c r="A97" s="40"/>
      <c r="B97" s="41"/>
      <c r="C97" s="42"/>
      <c r="D97" s="234" t="s">
        <v>343</v>
      </c>
      <c r="E97" s="42"/>
      <c r="F97" s="255" t="s">
        <v>1912</v>
      </c>
      <c r="G97" s="42"/>
      <c r="H97" s="42"/>
      <c r="I97" s="229"/>
      <c r="J97" s="42"/>
      <c r="K97" s="42"/>
      <c r="L97" s="46"/>
      <c r="M97" s="230"/>
      <c r="N97" s="231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343</v>
      </c>
      <c r="AU97" s="19" t="s">
        <v>85</v>
      </c>
    </row>
    <row r="98" s="13" customFormat="1">
      <c r="A98" s="13"/>
      <c r="B98" s="232"/>
      <c r="C98" s="233"/>
      <c r="D98" s="234" t="s">
        <v>252</v>
      </c>
      <c r="E98" s="235" t="s">
        <v>19</v>
      </c>
      <c r="F98" s="236" t="s">
        <v>240</v>
      </c>
      <c r="G98" s="233"/>
      <c r="H98" s="237">
        <v>5</v>
      </c>
      <c r="I98" s="238"/>
      <c r="J98" s="233"/>
      <c r="K98" s="233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252</v>
      </c>
      <c r="AU98" s="243" t="s">
        <v>85</v>
      </c>
      <c r="AV98" s="13" t="s">
        <v>87</v>
      </c>
      <c r="AW98" s="13" t="s">
        <v>37</v>
      </c>
      <c r="AX98" s="13" t="s">
        <v>77</v>
      </c>
      <c r="AY98" s="243" t="s">
        <v>238</v>
      </c>
    </row>
    <row r="99" s="14" customFormat="1">
      <c r="A99" s="14"/>
      <c r="B99" s="244"/>
      <c r="C99" s="245"/>
      <c r="D99" s="234" t="s">
        <v>252</v>
      </c>
      <c r="E99" s="246" t="s">
        <v>19</v>
      </c>
      <c r="F99" s="247" t="s">
        <v>253</v>
      </c>
      <c r="G99" s="245"/>
      <c r="H99" s="248">
        <v>5</v>
      </c>
      <c r="I99" s="249"/>
      <c r="J99" s="245"/>
      <c r="K99" s="245"/>
      <c r="L99" s="250"/>
      <c r="M99" s="251"/>
      <c r="N99" s="252"/>
      <c r="O99" s="252"/>
      <c r="P99" s="252"/>
      <c r="Q99" s="252"/>
      <c r="R99" s="252"/>
      <c r="S99" s="252"/>
      <c r="T99" s="253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252</v>
      </c>
      <c r="AU99" s="254" t="s">
        <v>85</v>
      </c>
      <c r="AV99" s="14" t="s">
        <v>254</v>
      </c>
      <c r="AW99" s="14" t="s">
        <v>37</v>
      </c>
      <c r="AX99" s="14" t="s">
        <v>85</v>
      </c>
      <c r="AY99" s="254" t="s">
        <v>238</v>
      </c>
    </row>
    <row r="100" s="2" customFormat="1" ht="16.5" customHeight="1">
      <c r="A100" s="40"/>
      <c r="B100" s="41"/>
      <c r="C100" s="214" t="s">
        <v>254</v>
      </c>
      <c r="D100" s="214" t="s">
        <v>243</v>
      </c>
      <c r="E100" s="215" t="s">
        <v>2232</v>
      </c>
      <c r="F100" s="216" t="s">
        <v>2233</v>
      </c>
      <c r="G100" s="217" t="s">
        <v>246</v>
      </c>
      <c r="H100" s="218">
        <v>1</v>
      </c>
      <c r="I100" s="219"/>
      <c r="J100" s="220">
        <f>ROUND(I100*H100,2)</f>
        <v>0</v>
      </c>
      <c r="K100" s="216" t="s">
        <v>19</v>
      </c>
      <c r="L100" s="46"/>
      <c r="M100" s="221" t="s">
        <v>19</v>
      </c>
      <c r="N100" s="222" t="s">
        <v>48</v>
      </c>
      <c r="O100" s="86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254</v>
      </c>
      <c r="AT100" s="225" t="s">
        <v>243</v>
      </c>
      <c r="AU100" s="225" t="s">
        <v>85</v>
      </c>
      <c r="AY100" s="19" t="s">
        <v>238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85</v>
      </c>
      <c r="BK100" s="226">
        <f>ROUND(I100*H100,2)</f>
        <v>0</v>
      </c>
      <c r="BL100" s="19" t="s">
        <v>254</v>
      </c>
      <c r="BM100" s="225" t="s">
        <v>2234</v>
      </c>
    </row>
    <row r="101" s="2" customFormat="1">
      <c r="A101" s="40"/>
      <c r="B101" s="41"/>
      <c r="C101" s="42"/>
      <c r="D101" s="234" t="s">
        <v>343</v>
      </c>
      <c r="E101" s="42"/>
      <c r="F101" s="255" t="s">
        <v>1912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343</v>
      </c>
      <c r="AU101" s="19" t="s">
        <v>85</v>
      </c>
    </row>
    <row r="102" s="13" customFormat="1">
      <c r="A102" s="13"/>
      <c r="B102" s="232"/>
      <c r="C102" s="233"/>
      <c r="D102" s="234" t="s">
        <v>252</v>
      </c>
      <c r="E102" s="235" t="s">
        <v>19</v>
      </c>
      <c r="F102" s="236" t="s">
        <v>85</v>
      </c>
      <c r="G102" s="233"/>
      <c r="H102" s="237">
        <v>1</v>
      </c>
      <c r="I102" s="238"/>
      <c r="J102" s="233"/>
      <c r="K102" s="233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252</v>
      </c>
      <c r="AU102" s="243" t="s">
        <v>85</v>
      </c>
      <c r="AV102" s="13" t="s">
        <v>87</v>
      </c>
      <c r="AW102" s="13" t="s">
        <v>37</v>
      </c>
      <c r="AX102" s="13" t="s">
        <v>77</v>
      </c>
      <c r="AY102" s="243" t="s">
        <v>238</v>
      </c>
    </row>
    <row r="103" s="14" customFormat="1">
      <c r="A103" s="14"/>
      <c r="B103" s="244"/>
      <c r="C103" s="245"/>
      <c r="D103" s="234" t="s">
        <v>252</v>
      </c>
      <c r="E103" s="246" t="s">
        <v>19</v>
      </c>
      <c r="F103" s="247" t="s">
        <v>253</v>
      </c>
      <c r="G103" s="245"/>
      <c r="H103" s="248">
        <v>1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252</v>
      </c>
      <c r="AU103" s="254" t="s">
        <v>85</v>
      </c>
      <c r="AV103" s="14" t="s">
        <v>254</v>
      </c>
      <c r="AW103" s="14" t="s">
        <v>37</v>
      </c>
      <c r="AX103" s="14" t="s">
        <v>85</v>
      </c>
      <c r="AY103" s="254" t="s">
        <v>238</v>
      </c>
    </row>
    <row r="104" s="2" customFormat="1" ht="16.5" customHeight="1">
      <c r="A104" s="40"/>
      <c r="B104" s="41"/>
      <c r="C104" s="214" t="s">
        <v>240</v>
      </c>
      <c r="D104" s="214" t="s">
        <v>243</v>
      </c>
      <c r="E104" s="215" t="s">
        <v>2235</v>
      </c>
      <c r="F104" s="216" t="s">
        <v>2236</v>
      </c>
      <c r="G104" s="217" t="s">
        <v>246</v>
      </c>
      <c r="H104" s="218">
        <v>2</v>
      </c>
      <c r="I104" s="219"/>
      <c r="J104" s="220">
        <f>ROUND(I104*H104,2)</f>
        <v>0</v>
      </c>
      <c r="K104" s="216" t="s">
        <v>19</v>
      </c>
      <c r="L104" s="46"/>
      <c r="M104" s="221" t="s">
        <v>19</v>
      </c>
      <c r="N104" s="222" t="s">
        <v>48</v>
      </c>
      <c r="O104" s="86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4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5" t="s">
        <v>254</v>
      </c>
      <c r="AT104" s="225" t="s">
        <v>243</v>
      </c>
      <c r="AU104" s="225" t="s">
        <v>85</v>
      </c>
      <c r="AY104" s="19" t="s">
        <v>238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9" t="s">
        <v>85</v>
      </c>
      <c r="BK104" s="226">
        <f>ROUND(I104*H104,2)</f>
        <v>0</v>
      </c>
      <c r="BL104" s="19" t="s">
        <v>254</v>
      </c>
      <c r="BM104" s="225" t="s">
        <v>2237</v>
      </c>
    </row>
    <row r="105" s="2" customFormat="1">
      <c r="A105" s="40"/>
      <c r="B105" s="41"/>
      <c r="C105" s="42"/>
      <c r="D105" s="234" t="s">
        <v>343</v>
      </c>
      <c r="E105" s="42"/>
      <c r="F105" s="255" t="s">
        <v>2009</v>
      </c>
      <c r="G105" s="42"/>
      <c r="H105" s="42"/>
      <c r="I105" s="229"/>
      <c r="J105" s="42"/>
      <c r="K105" s="42"/>
      <c r="L105" s="46"/>
      <c r="M105" s="230"/>
      <c r="N105" s="231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343</v>
      </c>
      <c r="AU105" s="19" t="s">
        <v>85</v>
      </c>
    </row>
    <row r="106" s="13" customFormat="1">
      <c r="A106" s="13"/>
      <c r="B106" s="232"/>
      <c r="C106" s="233"/>
      <c r="D106" s="234" t="s">
        <v>252</v>
      </c>
      <c r="E106" s="235" t="s">
        <v>19</v>
      </c>
      <c r="F106" s="236" t="s">
        <v>87</v>
      </c>
      <c r="G106" s="233"/>
      <c r="H106" s="237">
        <v>2</v>
      </c>
      <c r="I106" s="238"/>
      <c r="J106" s="233"/>
      <c r="K106" s="233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252</v>
      </c>
      <c r="AU106" s="243" t="s">
        <v>85</v>
      </c>
      <c r="AV106" s="13" t="s">
        <v>87</v>
      </c>
      <c r="AW106" s="13" t="s">
        <v>37</v>
      </c>
      <c r="AX106" s="13" t="s">
        <v>77</v>
      </c>
      <c r="AY106" s="243" t="s">
        <v>238</v>
      </c>
    </row>
    <row r="107" s="14" customFormat="1">
      <c r="A107" s="14"/>
      <c r="B107" s="244"/>
      <c r="C107" s="245"/>
      <c r="D107" s="234" t="s">
        <v>252</v>
      </c>
      <c r="E107" s="246" t="s">
        <v>19</v>
      </c>
      <c r="F107" s="247" t="s">
        <v>253</v>
      </c>
      <c r="G107" s="245"/>
      <c r="H107" s="248">
        <v>2</v>
      </c>
      <c r="I107" s="249"/>
      <c r="J107" s="245"/>
      <c r="K107" s="245"/>
      <c r="L107" s="250"/>
      <c r="M107" s="251"/>
      <c r="N107" s="252"/>
      <c r="O107" s="252"/>
      <c r="P107" s="252"/>
      <c r="Q107" s="252"/>
      <c r="R107" s="252"/>
      <c r="S107" s="252"/>
      <c r="T107" s="253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252</v>
      </c>
      <c r="AU107" s="254" t="s">
        <v>85</v>
      </c>
      <c r="AV107" s="14" t="s">
        <v>254</v>
      </c>
      <c r="AW107" s="14" t="s">
        <v>37</v>
      </c>
      <c r="AX107" s="14" t="s">
        <v>85</v>
      </c>
      <c r="AY107" s="254" t="s">
        <v>238</v>
      </c>
    </row>
    <row r="108" s="2" customFormat="1" ht="16.5" customHeight="1">
      <c r="A108" s="40"/>
      <c r="B108" s="41"/>
      <c r="C108" s="214" t="s">
        <v>276</v>
      </c>
      <c r="D108" s="214" t="s">
        <v>243</v>
      </c>
      <c r="E108" s="215" t="s">
        <v>2238</v>
      </c>
      <c r="F108" s="216" t="s">
        <v>2239</v>
      </c>
      <c r="G108" s="217" t="s">
        <v>246</v>
      </c>
      <c r="H108" s="218">
        <v>4</v>
      </c>
      <c r="I108" s="219"/>
      <c r="J108" s="220">
        <f>ROUND(I108*H108,2)</f>
        <v>0</v>
      </c>
      <c r="K108" s="216" t="s">
        <v>19</v>
      </c>
      <c r="L108" s="46"/>
      <c r="M108" s="221" t="s">
        <v>19</v>
      </c>
      <c r="N108" s="222" t="s">
        <v>48</v>
      </c>
      <c r="O108" s="86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5" t="s">
        <v>254</v>
      </c>
      <c r="AT108" s="225" t="s">
        <v>243</v>
      </c>
      <c r="AU108" s="225" t="s">
        <v>85</v>
      </c>
      <c r="AY108" s="19" t="s">
        <v>238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9" t="s">
        <v>85</v>
      </c>
      <c r="BK108" s="226">
        <f>ROUND(I108*H108,2)</f>
        <v>0</v>
      </c>
      <c r="BL108" s="19" t="s">
        <v>254</v>
      </c>
      <c r="BM108" s="225" t="s">
        <v>2240</v>
      </c>
    </row>
    <row r="109" s="2" customFormat="1">
      <c r="A109" s="40"/>
      <c r="B109" s="41"/>
      <c r="C109" s="42"/>
      <c r="D109" s="234" t="s">
        <v>343</v>
      </c>
      <c r="E109" s="42"/>
      <c r="F109" s="255" t="s">
        <v>1912</v>
      </c>
      <c r="G109" s="42"/>
      <c r="H109" s="42"/>
      <c r="I109" s="229"/>
      <c r="J109" s="42"/>
      <c r="K109" s="42"/>
      <c r="L109" s="46"/>
      <c r="M109" s="230"/>
      <c r="N109" s="231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343</v>
      </c>
      <c r="AU109" s="19" t="s">
        <v>85</v>
      </c>
    </row>
    <row r="110" s="13" customFormat="1">
      <c r="A110" s="13"/>
      <c r="B110" s="232"/>
      <c r="C110" s="233"/>
      <c r="D110" s="234" t="s">
        <v>252</v>
      </c>
      <c r="E110" s="235" t="s">
        <v>19</v>
      </c>
      <c r="F110" s="236" t="s">
        <v>254</v>
      </c>
      <c r="G110" s="233"/>
      <c r="H110" s="237">
        <v>4</v>
      </c>
      <c r="I110" s="238"/>
      <c r="J110" s="233"/>
      <c r="K110" s="233"/>
      <c r="L110" s="239"/>
      <c r="M110" s="240"/>
      <c r="N110" s="241"/>
      <c r="O110" s="241"/>
      <c r="P110" s="241"/>
      <c r="Q110" s="241"/>
      <c r="R110" s="241"/>
      <c r="S110" s="241"/>
      <c r="T110" s="242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3" t="s">
        <v>252</v>
      </c>
      <c r="AU110" s="243" t="s">
        <v>85</v>
      </c>
      <c r="AV110" s="13" t="s">
        <v>87</v>
      </c>
      <c r="AW110" s="13" t="s">
        <v>37</v>
      </c>
      <c r="AX110" s="13" t="s">
        <v>77</v>
      </c>
      <c r="AY110" s="243" t="s">
        <v>238</v>
      </c>
    </row>
    <row r="111" s="14" customFormat="1">
      <c r="A111" s="14"/>
      <c r="B111" s="244"/>
      <c r="C111" s="245"/>
      <c r="D111" s="234" t="s">
        <v>252</v>
      </c>
      <c r="E111" s="246" t="s">
        <v>19</v>
      </c>
      <c r="F111" s="247" t="s">
        <v>253</v>
      </c>
      <c r="G111" s="245"/>
      <c r="H111" s="248">
        <v>4</v>
      </c>
      <c r="I111" s="249"/>
      <c r="J111" s="245"/>
      <c r="K111" s="245"/>
      <c r="L111" s="250"/>
      <c r="M111" s="251"/>
      <c r="N111" s="252"/>
      <c r="O111" s="252"/>
      <c r="P111" s="252"/>
      <c r="Q111" s="252"/>
      <c r="R111" s="252"/>
      <c r="S111" s="252"/>
      <c r="T111" s="253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4" t="s">
        <v>252</v>
      </c>
      <c r="AU111" s="254" t="s">
        <v>85</v>
      </c>
      <c r="AV111" s="14" t="s">
        <v>254</v>
      </c>
      <c r="AW111" s="14" t="s">
        <v>37</v>
      </c>
      <c r="AX111" s="14" t="s">
        <v>85</v>
      </c>
      <c r="AY111" s="254" t="s">
        <v>238</v>
      </c>
    </row>
    <row r="112" s="2" customFormat="1" ht="16.5" customHeight="1">
      <c r="A112" s="40"/>
      <c r="B112" s="41"/>
      <c r="C112" s="214" t="s">
        <v>281</v>
      </c>
      <c r="D112" s="214" t="s">
        <v>243</v>
      </c>
      <c r="E112" s="215" t="s">
        <v>2241</v>
      </c>
      <c r="F112" s="216" t="s">
        <v>2242</v>
      </c>
      <c r="G112" s="217" t="s">
        <v>246</v>
      </c>
      <c r="H112" s="218">
        <v>8</v>
      </c>
      <c r="I112" s="219"/>
      <c r="J112" s="220">
        <f>ROUND(I112*H112,2)</f>
        <v>0</v>
      </c>
      <c r="K112" s="216" t="s">
        <v>19</v>
      </c>
      <c r="L112" s="46"/>
      <c r="M112" s="221" t="s">
        <v>19</v>
      </c>
      <c r="N112" s="222" t="s">
        <v>48</v>
      </c>
      <c r="O112" s="86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4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5" t="s">
        <v>254</v>
      </c>
      <c r="AT112" s="225" t="s">
        <v>243</v>
      </c>
      <c r="AU112" s="225" t="s">
        <v>85</v>
      </c>
      <c r="AY112" s="19" t="s">
        <v>238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9" t="s">
        <v>85</v>
      </c>
      <c r="BK112" s="226">
        <f>ROUND(I112*H112,2)</f>
        <v>0</v>
      </c>
      <c r="BL112" s="19" t="s">
        <v>254</v>
      </c>
      <c r="BM112" s="225" t="s">
        <v>2243</v>
      </c>
    </row>
    <row r="113" s="2" customFormat="1">
      <c r="A113" s="40"/>
      <c r="B113" s="41"/>
      <c r="C113" s="42"/>
      <c r="D113" s="234" t="s">
        <v>343</v>
      </c>
      <c r="E113" s="42"/>
      <c r="F113" s="255" t="s">
        <v>1912</v>
      </c>
      <c r="G113" s="42"/>
      <c r="H113" s="42"/>
      <c r="I113" s="229"/>
      <c r="J113" s="42"/>
      <c r="K113" s="42"/>
      <c r="L113" s="46"/>
      <c r="M113" s="230"/>
      <c r="N113" s="231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343</v>
      </c>
      <c r="AU113" s="19" t="s">
        <v>85</v>
      </c>
    </row>
    <row r="114" s="13" customFormat="1">
      <c r="A114" s="13"/>
      <c r="B114" s="232"/>
      <c r="C114" s="233"/>
      <c r="D114" s="234" t="s">
        <v>252</v>
      </c>
      <c r="E114" s="235" t="s">
        <v>19</v>
      </c>
      <c r="F114" s="236" t="s">
        <v>287</v>
      </c>
      <c r="G114" s="233"/>
      <c r="H114" s="237">
        <v>8</v>
      </c>
      <c r="I114" s="238"/>
      <c r="J114" s="233"/>
      <c r="K114" s="233"/>
      <c r="L114" s="239"/>
      <c r="M114" s="240"/>
      <c r="N114" s="241"/>
      <c r="O114" s="241"/>
      <c r="P114" s="241"/>
      <c r="Q114" s="241"/>
      <c r="R114" s="241"/>
      <c r="S114" s="241"/>
      <c r="T114" s="242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3" t="s">
        <v>252</v>
      </c>
      <c r="AU114" s="243" t="s">
        <v>85</v>
      </c>
      <c r="AV114" s="13" t="s">
        <v>87</v>
      </c>
      <c r="AW114" s="13" t="s">
        <v>37</v>
      </c>
      <c r="AX114" s="13" t="s">
        <v>77</v>
      </c>
      <c r="AY114" s="243" t="s">
        <v>238</v>
      </c>
    </row>
    <row r="115" s="14" customFormat="1">
      <c r="A115" s="14"/>
      <c r="B115" s="244"/>
      <c r="C115" s="245"/>
      <c r="D115" s="234" t="s">
        <v>252</v>
      </c>
      <c r="E115" s="246" t="s">
        <v>19</v>
      </c>
      <c r="F115" s="247" t="s">
        <v>253</v>
      </c>
      <c r="G115" s="245"/>
      <c r="H115" s="248">
        <v>8</v>
      </c>
      <c r="I115" s="249"/>
      <c r="J115" s="245"/>
      <c r="K115" s="245"/>
      <c r="L115" s="250"/>
      <c r="M115" s="251"/>
      <c r="N115" s="252"/>
      <c r="O115" s="252"/>
      <c r="P115" s="252"/>
      <c r="Q115" s="252"/>
      <c r="R115" s="252"/>
      <c r="S115" s="252"/>
      <c r="T115" s="253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252</v>
      </c>
      <c r="AU115" s="254" t="s">
        <v>85</v>
      </c>
      <c r="AV115" s="14" t="s">
        <v>254</v>
      </c>
      <c r="AW115" s="14" t="s">
        <v>37</v>
      </c>
      <c r="AX115" s="14" t="s">
        <v>85</v>
      </c>
      <c r="AY115" s="254" t="s">
        <v>238</v>
      </c>
    </row>
    <row r="116" s="2" customFormat="1" ht="16.5" customHeight="1">
      <c r="A116" s="40"/>
      <c r="B116" s="41"/>
      <c r="C116" s="214" t="s">
        <v>287</v>
      </c>
      <c r="D116" s="214" t="s">
        <v>243</v>
      </c>
      <c r="E116" s="215" t="s">
        <v>2244</v>
      </c>
      <c r="F116" s="216" t="s">
        <v>2245</v>
      </c>
      <c r="G116" s="217" t="s">
        <v>246</v>
      </c>
      <c r="H116" s="218">
        <v>1</v>
      </c>
      <c r="I116" s="219"/>
      <c r="J116" s="220">
        <f>ROUND(I116*H116,2)</f>
        <v>0</v>
      </c>
      <c r="K116" s="216" t="s">
        <v>19</v>
      </c>
      <c r="L116" s="46"/>
      <c r="M116" s="221" t="s">
        <v>19</v>
      </c>
      <c r="N116" s="222" t="s">
        <v>48</v>
      </c>
      <c r="O116" s="86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254</v>
      </c>
      <c r="AT116" s="225" t="s">
        <v>243</v>
      </c>
      <c r="AU116" s="225" t="s">
        <v>85</v>
      </c>
      <c r="AY116" s="19" t="s">
        <v>238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85</v>
      </c>
      <c r="BK116" s="226">
        <f>ROUND(I116*H116,2)</f>
        <v>0</v>
      </c>
      <c r="BL116" s="19" t="s">
        <v>254</v>
      </c>
      <c r="BM116" s="225" t="s">
        <v>2246</v>
      </c>
    </row>
    <row r="117" s="2" customFormat="1">
      <c r="A117" s="40"/>
      <c r="B117" s="41"/>
      <c r="C117" s="42"/>
      <c r="D117" s="234" t="s">
        <v>343</v>
      </c>
      <c r="E117" s="42"/>
      <c r="F117" s="255" t="s">
        <v>1912</v>
      </c>
      <c r="G117" s="42"/>
      <c r="H117" s="42"/>
      <c r="I117" s="229"/>
      <c r="J117" s="42"/>
      <c r="K117" s="42"/>
      <c r="L117" s="46"/>
      <c r="M117" s="230"/>
      <c r="N117" s="231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343</v>
      </c>
      <c r="AU117" s="19" t="s">
        <v>85</v>
      </c>
    </row>
    <row r="118" s="13" customFormat="1">
      <c r="A118" s="13"/>
      <c r="B118" s="232"/>
      <c r="C118" s="233"/>
      <c r="D118" s="234" t="s">
        <v>252</v>
      </c>
      <c r="E118" s="235" t="s">
        <v>19</v>
      </c>
      <c r="F118" s="236" t="s">
        <v>85</v>
      </c>
      <c r="G118" s="233"/>
      <c r="H118" s="237">
        <v>1</v>
      </c>
      <c r="I118" s="238"/>
      <c r="J118" s="233"/>
      <c r="K118" s="233"/>
      <c r="L118" s="239"/>
      <c r="M118" s="240"/>
      <c r="N118" s="241"/>
      <c r="O118" s="241"/>
      <c r="P118" s="241"/>
      <c r="Q118" s="241"/>
      <c r="R118" s="241"/>
      <c r="S118" s="241"/>
      <c r="T118" s="242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3" t="s">
        <v>252</v>
      </c>
      <c r="AU118" s="243" t="s">
        <v>85</v>
      </c>
      <c r="AV118" s="13" t="s">
        <v>87</v>
      </c>
      <c r="AW118" s="13" t="s">
        <v>37</v>
      </c>
      <c r="AX118" s="13" t="s">
        <v>77</v>
      </c>
      <c r="AY118" s="243" t="s">
        <v>238</v>
      </c>
    </row>
    <row r="119" s="14" customFormat="1">
      <c r="A119" s="14"/>
      <c r="B119" s="244"/>
      <c r="C119" s="245"/>
      <c r="D119" s="234" t="s">
        <v>252</v>
      </c>
      <c r="E119" s="246" t="s">
        <v>19</v>
      </c>
      <c r="F119" s="247" t="s">
        <v>253</v>
      </c>
      <c r="G119" s="245"/>
      <c r="H119" s="248">
        <v>1</v>
      </c>
      <c r="I119" s="249"/>
      <c r="J119" s="245"/>
      <c r="K119" s="245"/>
      <c r="L119" s="250"/>
      <c r="M119" s="251"/>
      <c r="N119" s="252"/>
      <c r="O119" s="252"/>
      <c r="P119" s="252"/>
      <c r="Q119" s="252"/>
      <c r="R119" s="252"/>
      <c r="S119" s="252"/>
      <c r="T119" s="253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4" t="s">
        <v>252</v>
      </c>
      <c r="AU119" s="254" t="s">
        <v>85</v>
      </c>
      <c r="AV119" s="14" t="s">
        <v>254</v>
      </c>
      <c r="AW119" s="14" t="s">
        <v>37</v>
      </c>
      <c r="AX119" s="14" t="s">
        <v>85</v>
      </c>
      <c r="AY119" s="254" t="s">
        <v>238</v>
      </c>
    </row>
    <row r="120" s="2" customFormat="1" ht="16.5" customHeight="1">
      <c r="A120" s="40"/>
      <c r="B120" s="41"/>
      <c r="C120" s="214" t="s">
        <v>293</v>
      </c>
      <c r="D120" s="214" t="s">
        <v>243</v>
      </c>
      <c r="E120" s="215" t="s">
        <v>2247</v>
      </c>
      <c r="F120" s="216" t="s">
        <v>2248</v>
      </c>
      <c r="G120" s="217" t="s">
        <v>246</v>
      </c>
      <c r="H120" s="218">
        <v>1</v>
      </c>
      <c r="I120" s="219"/>
      <c r="J120" s="220">
        <f>ROUND(I120*H120,2)</f>
        <v>0</v>
      </c>
      <c r="K120" s="216" t="s">
        <v>19</v>
      </c>
      <c r="L120" s="46"/>
      <c r="M120" s="221" t="s">
        <v>19</v>
      </c>
      <c r="N120" s="222" t="s">
        <v>48</v>
      </c>
      <c r="O120" s="86"/>
      <c r="P120" s="223">
        <f>O120*H120</f>
        <v>0</v>
      </c>
      <c r="Q120" s="223">
        <v>0</v>
      </c>
      <c r="R120" s="223">
        <f>Q120*H120</f>
        <v>0</v>
      </c>
      <c r="S120" s="223">
        <v>0</v>
      </c>
      <c r="T120" s="224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25" t="s">
        <v>254</v>
      </c>
      <c r="AT120" s="225" t="s">
        <v>243</v>
      </c>
      <c r="AU120" s="225" t="s">
        <v>85</v>
      </c>
      <c r="AY120" s="19" t="s">
        <v>238</v>
      </c>
      <c r="BE120" s="226">
        <f>IF(N120="základní",J120,0)</f>
        <v>0</v>
      </c>
      <c r="BF120" s="226">
        <f>IF(N120="snížená",J120,0)</f>
        <v>0</v>
      </c>
      <c r="BG120" s="226">
        <f>IF(N120="zákl. přenesená",J120,0)</f>
        <v>0</v>
      </c>
      <c r="BH120" s="226">
        <f>IF(N120="sníž. přenesená",J120,0)</f>
        <v>0</v>
      </c>
      <c r="BI120" s="226">
        <f>IF(N120="nulová",J120,0)</f>
        <v>0</v>
      </c>
      <c r="BJ120" s="19" t="s">
        <v>85</v>
      </c>
      <c r="BK120" s="226">
        <f>ROUND(I120*H120,2)</f>
        <v>0</v>
      </c>
      <c r="BL120" s="19" t="s">
        <v>254</v>
      </c>
      <c r="BM120" s="225" t="s">
        <v>2249</v>
      </c>
    </row>
    <row r="121" s="2" customFormat="1">
      <c r="A121" s="40"/>
      <c r="B121" s="41"/>
      <c r="C121" s="42"/>
      <c r="D121" s="234" t="s">
        <v>343</v>
      </c>
      <c r="E121" s="42"/>
      <c r="F121" s="255" t="s">
        <v>1912</v>
      </c>
      <c r="G121" s="42"/>
      <c r="H121" s="42"/>
      <c r="I121" s="229"/>
      <c r="J121" s="42"/>
      <c r="K121" s="42"/>
      <c r="L121" s="46"/>
      <c r="M121" s="230"/>
      <c r="N121" s="231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343</v>
      </c>
      <c r="AU121" s="19" t="s">
        <v>85</v>
      </c>
    </row>
    <row r="122" s="13" customFormat="1">
      <c r="A122" s="13"/>
      <c r="B122" s="232"/>
      <c r="C122" s="233"/>
      <c r="D122" s="234" t="s">
        <v>252</v>
      </c>
      <c r="E122" s="235" t="s">
        <v>19</v>
      </c>
      <c r="F122" s="236" t="s">
        <v>85</v>
      </c>
      <c r="G122" s="233"/>
      <c r="H122" s="237">
        <v>1</v>
      </c>
      <c r="I122" s="238"/>
      <c r="J122" s="233"/>
      <c r="K122" s="233"/>
      <c r="L122" s="239"/>
      <c r="M122" s="240"/>
      <c r="N122" s="241"/>
      <c r="O122" s="241"/>
      <c r="P122" s="241"/>
      <c r="Q122" s="241"/>
      <c r="R122" s="241"/>
      <c r="S122" s="241"/>
      <c r="T122" s="242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3" t="s">
        <v>252</v>
      </c>
      <c r="AU122" s="243" t="s">
        <v>85</v>
      </c>
      <c r="AV122" s="13" t="s">
        <v>87</v>
      </c>
      <c r="AW122" s="13" t="s">
        <v>37</v>
      </c>
      <c r="AX122" s="13" t="s">
        <v>77</v>
      </c>
      <c r="AY122" s="243" t="s">
        <v>238</v>
      </c>
    </row>
    <row r="123" s="14" customFormat="1">
      <c r="A123" s="14"/>
      <c r="B123" s="244"/>
      <c r="C123" s="245"/>
      <c r="D123" s="234" t="s">
        <v>252</v>
      </c>
      <c r="E123" s="246" t="s">
        <v>19</v>
      </c>
      <c r="F123" s="247" t="s">
        <v>253</v>
      </c>
      <c r="G123" s="245"/>
      <c r="H123" s="248">
        <v>1</v>
      </c>
      <c r="I123" s="249"/>
      <c r="J123" s="245"/>
      <c r="K123" s="245"/>
      <c r="L123" s="250"/>
      <c r="M123" s="251"/>
      <c r="N123" s="252"/>
      <c r="O123" s="252"/>
      <c r="P123" s="252"/>
      <c r="Q123" s="252"/>
      <c r="R123" s="252"/>
      <c r="S123" s="252"/>
      <c r="T123" s="253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4" t="s">
        <v>252</v>
      </c>
      <c r="AU123" s="254" t="s">
        <v>85</v>
      </c>
      <c r="AV123" s="14" t="s">
        <v>254</v>
      </c>
      <c r="AW123" s="14" t="s">
        <v>37</v>
      </c>
      <c r="AX123" s="14" t="s">
        <v>85</v>
      </c>
      <c r="AY123" s="254" t="s">
        <v>238</v>
      </c>
    </row>
    <row r="124" s="2" customFormat="1" ht="16.5" customHeight="1">
      <c r="A124" s="40"/>
      <c r="B124" s="41"/>
      <c r="C124" s="214" t="s">
        <v>298</v>
      </c>
      <c r="D124" s="214" t="s">
        <v>243</v>
      </c>
      <c r="E124" s="215" t="s">
        <v>2250</v>
      </c>
      <c r="F124" s="216" t="s">
        <v>2251</v>
      </c>
      <c r="G124" s="217" t="s">
        <v>246</v>
      </c>
      <c r="H124" s="218">
        <v>1</v>
      </c>
      <c r="I124" s="219"/>
      <c r="J124" s="220">
        <f>ROUND(I124*H124,2)</f>
        <v>0</v>
      </c>
      <c r="K124" s="216" t="s">
        <v>19</v>
      </c>
      <c r="L124" s="46"/>
      <c r="M124" s="221" t="s">
        <v>19</v>
      </c>
      <c r="N124" s="222" t="s">
        <v>48</v>
      </c>
      <c r="O124" s="86"/>
      <c r="P124" s="223">
        <f>O124*H124</f>
        <v>0</v>
      </c>
      <c r="Q124" s="223">
        <v>0</v>
      </c>
      <c r="R124" s="223">
        <f>Q124*H124</f>
        <v>0</v>
      </c>
      <c r="S124" s="223">
        <v>0</v>
      </c>
      <c r="T124" s="224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5" t="s">
        <v>254</v>
      </c>
      <c r="AT124" s="225" t="s">
        <v>243</v>
      </c>
      <c r="AU124" s="225" t="s">
        <v>85</v>
      </c>
      <c r="AY124" s="19" t="s">
        <v>238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9" t="s">
        <v>85</v>
      </c>
      <c r="BK124" s="226">
        <f>ROUND(I124*H124,2)</f>
        <v>0</v>
      </c>
      <c r="BL124" s="19" t="s">
        <v>254</v>
      </c>
      <c r="BM124" s="225" t="s">
        <v>2252</v>
      </c>
    </row>
    <row r="125" s="2" customFormat="1">
      <c r="A125" s="40"/>
      <c r="B125" s="41"/>
      <c r="C125" s="42"/>
      <c r="D125" s="234" t="s">
        <v>343</v>
      </c>
      <c r="E125" s="42"/>
      <c r="F125" s="255" t="s">
        <v>1912</v>
      </c>
      <c r="G125" s="42"/>
      <c r="H125" s="42"/>
      <c r="I125" s="229"/>
      <c r="J125" s="42"/>
      <c r="K125" s="42"/>
      <c r="L125" s="46"/>
      <c r="M125" s="230"/>
      <c r="N125" s="231"/>
      <c r="O125" s="86"/>
      <c r="P125" s="86"/>
      <c r="Q125" s="86"/>
      <c r="R125" s="86"/>
      <c r="S125" s="86"/>
      <c r="T125" s="87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19" t="s">
        <v>343</v>
      </c>
      <c r="AU125" s="19" t="s">
        <v>85</v>
      </c>
    </row>
    <row r="126" s="13" customFormat="1">
      <c r="A126" s="13"/>
      <c r="B126" s="232"/>
      <c r="C126" s="233"/>
      <c r="D126" s="234" t="s">
        <v>252</v>
      </c>
      <c r="E126" s="235" t="s">
        <v>19</v>
      </c>
      <c r="F126" s="236" t="s">
        <v>85</v>
      </c>
      <c r="G126" s="233"/>
      <c r="H126" s="237">
        <v>1</v>
      </c>
      <c r="I126" s="238"/>
      <c r="J126" s="233"/>
      <c r="K126" s="233"/>
      <c r="L126" s="239"/>
      <c r="M126" s="240"/>
      <c r="N126" s="241"/>
      <c r="O126" s="241"/>
      <c r="P126" s="241"/>
      <c r="Q126" s="241"/>
      <c r="R126" s="241"/>
      <c r="S126" s="241"/>
      <c r="T126" s="242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3" t="s">
        <v>252</v>
      </c>
      <c r="AU126" s="243" t="s">
        <v>85</v>
      </c>
      <c r="AV126" s="13" t="s">
        <v>87</v>
      </c>
      <c r="AW126" s="13" t="s">
        <v>37</v>
      </c>
      <c r="AX126" s="13" t="s">
        <v>77</v>
      </c>
      <c r="AY126" s="243" t="s">
        <v>238</v>
      </c>
    </row>
    <row r="127" s="14" customFormat="1">
      <c r="A127" s="14"/>
      <c r="B127" s="244"/>
      <c r="C127" s="245"/>
      <c r="D127" s="234" t="s">
        <v>252</v>
      </c>
      <c r="E127" s="246" t="s">
        <v>19</v>
      </c>
      <c r="F127" s="247" t="s">
        <v>253</v>
      </c>
      <c r="G127" s="245"/>
      <c r="H127" s="248">
        <v>1</v>
      </c>
      <c r="I127" s="249"/>
      <c r="J127" s="245"/>
      <c r="K127" s="245"/>
      <c r="L127" s="250"/>
      <c r="M127" s="251"/>
      <c r="N127" s="252"/>
      <c r="O127" s="252"/>
      <c r="P127" s="252"/>
      <c r="Q127" s="252"/>
      <c r="R127" s="252"/>
      <c r="S127" s="252"/>
      <c r="T127" s="253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4" t="s">
        <v>252</v>
      </c>
      <c r="AU127" s="254" t="s">
        <v>85</v>
      </c>
      <c r="AV127" s="14" t="s">
        <v>254</v>
      </c>
      <c r="AW127" s="14" t="s">
        <v>37</v>
      </c>
      <c r="AX127" s="14" t="s">
        <v>85</v>
      </c>
      <c r="AY127" s="254" t="s">
        <v>238</v>
      </c>
    </row>
    <row r="128" s="2" customFormat="1" ht="16.5" customHeight="1">
      <c r="A128" s="40"/>
      <c r="B128" s="41"/>
      <c r="C128" s="214" t="s">
        <v>303</v>
      </c>
      <c r="D128" s="214" t="s">
        <v>243</v>
      </c>
      <c r="E128" s="215" t="s">
        <v>2253</v>
      </c>
      <c r="F128" s="216" t="s">
        <v>2127</v>
      </c>
      <c r="G128" s="217" t="s">
        <v>246</v>
      </c>
      <c r="H128" s="218">
        <v>1</v>
      </c>
      <c r="I128" s="219"/>
      <c r="J128" s="220">
        <f>ROUND(I128*H128,2)</f>
        <v>0</v>
      </c>
      <c r="K128" s="216" t="s">
        <v>19</v>
      </c>
      <c r="L128" s="46"/>
      <c r="M128" s="221" t="s">
        <v>19</v>
      </c>
      <c r="N128" s="222" t="s">
        <v>48</v>
      </c>
      <c r="O128" s="86"/>
      <c r="P128" s="223">
        <f>O128*H128</f>
        <v>0</v>
      </c>
      <c r="Q128" s="223">
        <v>0</v>
      </c>
      <c r="R128" s="223">
        <f>Q128*H128</f>
        <v>0</v>
      </c>
      <c r="S128" s="223">
        <v>0</v>
      </c>
      <c r="T128" s="224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5" t="s">
        <v>254</v>
      </c>
      <c r="AT128" s="225" t="s">
        <v>243</v>
      </c>
      <c r="AU128" s="225" t="s">
        <v>85</v>
      </c>
      <c r="AY128" s="19" t="s">
        <v>238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9" t="s">
        <v>85</v>
      </c>
      <c r="BK128" s="226">
        <f>ROUND(I128*H128,2)</f>
        <v>0</v>
      </c>
      <c r="BL128" s="19" t="s">
        <v>254</v>
      </c>
      <c r="BM128" s="225" t="s">
        <v>2254</v>
      </c>
    </row>
    <row r="129" s="2" customFormat="1">
      <c r="A129" s="40"/>
      <c r="B129" s="41"/>
      <c r="C129" s="42"/>
      <c r="D129" s="234" t="s">
        <v>343</v>
      </c>
      <c r="E129" s="42"/>
      <c r="F129" s="255" t="s">
        <v>1912</v>
      </c>
      <c r="G129" s="42"/>
      <c r="H129" s="42"/>
      <c r="I129" s="229"/>
      <c r="J129" s="42"/>
      <c r="K129" s="42"/>
      <c r="L129" s="46"/>
      <c r="M129" s="230"/>
      <c r="N129" s="231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343</v>
      </c>
      <c r="AU129" s="19" t="s">
        <v>85</v>
      </c>
    </row>
    <row r="130" s="13" customFormat="1">
      <c r="A130" s="13"/>
      <c r="B130" s="232"/>
      <c r="C130" s="233"/>
      <c r="D130" s="234" t="s">
        <v>252</v>
      </c>
      <c r="E130" s="235" t="s">
        <v>19</v>
      </c>
      <c r="F130" s="236" t="s">
        <v>85</v>
      </c>
      <c r="G130" s="233"/>
      <c r="H130" s="237">
        <v>1</v>
      </c>
      <c r="I130" s="238"/>
      <c r="J130" s="233"/>
      <c r="K130" s="233"/>
      <c r="L130" s="239"/>
      <c r="M130" s="240"/>
      <c r="N130" s="241"/>
      <c r="O130" s="241"/>
      <c r="P130" s="241"/>
      <c r="Q130" s="241"/>
      <c r="R130" s="241"/>
      <c r="S130" s="241"/>
      <c r="T130" s="242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3" t="s">
        <v>252</v>
      </c>
      <c r="AU130" s="243" t="s">
        <v>85</v>
      </c>
      <c r="AV130" s="13" t="s">
        <v>87</v>
      </c>
      <c r="AW130" s="13" t="s">
        <v>37</v>
      </c>
      <c r="AX130" s="13" t="s">
        <v>77</v>
      </c>
      <c r="AY130" s="243" t="s">
        <v>238</v>
      </c>
    </row>
    <row r="131" s="14" customFormat="1">
      <c r="A131" s="14"/>
      <c r="B131" s="244"/>
      <c r="C131" s="245"/>
      <c r="D131" s="234" t="s">
        <v>252</v>
      </c>
      <c r="E131" s="246" t="s">
        <v>19</v>
      </c>
      <c r="F131" s="247" t="s">
        <v>253</v>
      </c>
      <c r="G131" s="245"/>
      <c r="H131" s="248">
        <v>1</v>
      </c>
      <c r="I131" s="249"/>
      <c r="J131" s="245"/>
      <c r="K131" s="245"/>
      <c r="L131" s="250"/>
      <c r="M131" s="251"/>
      <c r="N131" s="252"/>
      <c r="O131" s="252"/>
      <c r="P131" s="252"/>
      <c r="Q131" s="252"/>
      <c r="R131" s="252"/>
      <c r="S131" s="252"/>
      <c r="T131" s="253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4" t="s">
        <v>252</v>
      </c>
      <c r="AU131" s="254" t="s">
        <v>85</v>
      </c>
      <c r="AV131" s="14" t="s">
        <v>254</v>
      </c>
      <c r="AW131" s="14" t="s">
        <v>37</v>
      </c>
      <c r="AX131" s="14" t="s">
        <v>85</v>
      </c>
      <c r="AY131" s="254" t="s">
        <v>238</v>
      </c>
    </row>
    <row r="132" s="2" customFormat="1" ht="16.5" customHeight="1">
      <c r="A132" s="40"/>
      <c r="B132" s="41"/>
      <c r="C132" s="214" t="s">
        <v>308</v>
      </c>
      <c r="D132" s="214" t="s">
        <v>243</v>
      </c>
      <c r="E132" s="215" t="s">
        <v>2255</v>
      </c>
      <c r="F132" s="216" t="s">
        <v>2256</v>
      </c>
      <c r="G132" s="217" t="s">
        <v>246</v>
      </c>
      <c r="H132" s="218">
        <v>1</v>
      </c>
      <c r="I132" s="219"/>
      <c r="J132" s="220">
        <f>ROUND(I132*H132,2)</f>
        <v>0</v>
      </c>
      <c r="K132" s="216" t="s">
        <v>19</v>
      </c>
      <c r="L132" s="46"/>
      <c r="M132" s="221" t="s">
        <v>19</v>
      </c>
      <c r="N132" s="222" t="s">
        <v>48</v>
      </c>
      <c r="O132" s="86"/>
      <c r="P132" s="223">
        <f>O132*H132</f>
        <v>0</v>
      </c>
      <c r="Q132" s="223">
        <v>0</v>
      </c>
      <c r="R132" s="223">
        <f>Q132*H132</f>
        <v>0</v>
      </c>
      <c r="S132" s="223">
        <v>0</v>
      </c>
      <c r="T132" s="224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25" t="s">
        <v>254</v>
      </c>
      <c r="AT132" s="225" t="s">
        <v>243</v>
      </c>
      <c r="AU132" s="225" t="s">
        <v>85</v>
      </c>
      <c r="AY132" s="19" t="s">
        <v>238</v>
      </c>
      <c r="BE132" s="226">
        <f>IF(N132="základní",J132,0)</f>
        <v>0</v>
      </c>
      <c r="BF132" s="226">
        <f>IF(N132="snížená",J132,0)</f>
        <v>0</v>
      </c>
      <c r="BG132" s="226">
        <f>IF(N132="zákl. přenesená",J132,0)</f>
        <v>0</v>
      </c>
      <c r="BH132" s="226">
        <f>IF(N132="sníž. přenesená",J132,0)</f>
        <v>0</v>
      </c>
      <c r="BI132" s="226">
        <f>IF(N132="nulová",J132,0)</f>
        <v>0</v>
      </c>
      <c r="BJ132" s="19" t="s">
        <v>85</v>
      </c>
      <c r="BK132" s="226">
        <f>ROUND(I132*H132,2)</f>
        <v>0</v>
      </c>
      <c r="BL132" s="19" t="s">
        <v>254</v>
      </c>
      <c r="BM132" s="225" t="s">
        <v>2257</v>
      </c>
    </row>
    <row r="133" s="2" customFormat="1">
      <c r="A133" s="40"/>
      <c r="B133" s="41"/>
      <c r="C133" s="42"/>
      <c r="D133" s="234" t="s">
        <v>343</v>
      </c>
      <c r="E133" s="42"/>
      <c r="F133" s="255" t="s">
        <v>1912</v>
      </c>
      <c r="G133" s="42"/>
      <c r="H133" s="42"/>
      <c r="I133" s="229"/>
      <c r="J133" s="42"/>
      <c r="K133" s="42"/>
      <c r="L133" s="46"/>
      <c r="M133" s="230"/>
      <c r="N133" s="231"/>
      <c r="O133" s="86"/>
      <c r="P133" s="86"/>
      <c r="Q133" s="86"/>
      <c r="R133" s="86"/>
      <c r="S133" s="86"/>
      <c r="T133" s="87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T133" s="19" t="s">
        <v>343</v>
      </c>
      <c r="AU133" s="19" t="s">
        <v>85</v>
      </c>
    </row>
    <row r="134" s="13" customFormat="1">
      <c r="A134" s="13"/>
      <c r="B134" s="232"/>
      <c r="C134" s="233"/>
      <c r="D134" s="234" t="s">
        <v>252</v>
      </c>
      <c r="E134" s="235" t="s">
        <v>19</v>
      </c>
      <c r="F134" s="236" t="s">
        <v>85</v>
      </c>
      <c r="G134" s="233"/>
      <c r="H134" s="237">
        <v>1</v>
      </c>
      <c r="I134" s="238"/>
      <c r="J134" s="233"/>
      <c r="K134" s="233"/>
      <c r="L134" s="239"/>
      <c r="M134" s="240"/>
      <c r="N134" s="241"/>
      <c r="O134" s="241"/>
      <c r="P134" s="241"/>
      <c r="Q134" s="241"/>
      <c r="R134" s="241"/>
      <c r="S134" s="241"/>
      <c r="T134" s="242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3" t="s">
        <v>252</v>
      </c>
      <c r="AU134" s="243" t="s">
        <v>85</v>
      </c>
      <c r="AV134" s="13" t="s">
        <v>87</v>
      </c>
      <c r="AW134" s="13" t="s">
        <v>37</v>
      </c>
      <c r="AX134" s="13" t="s">
        <v>77</v>
      </c>
      <c r="AY134" s="243" t="s">
        <v>238</v>
      </c>
    </row>
    <row r="135" s="14" customFormat="1">
      <c r="A135" s="14"/>
      <c r="B135" s="244"/>
      <c r="C135" s="245"/>
      <c r="D135" s="234" t="s">
        <v>252</v>
      </c>
      <c r="E135" s="246" t="s">
        <v>19</v>
      </c>
      <c r="F135" s="247" t="s">
        <v>253</v>
      </c>
      <c r="G135" s="245"/>
      <c r="H135" s="248">
        <v>1</v>
      </c>
      <c r="I135" s="249"/>
      <c r="J135" s="245"/>
      <c r="K135" s="245"/>
      <c r="L135" s="250"/>
      <c r="M135" s="251"/>
      <c r="N135" s="252"/>
      <c r="O135" s="252"/>
      <c r="P135" s="252"/>
      <c r="Q135" s="252"/>
      <c r="R135" s="252"/>
      <c r="S135" s="252"/>
      <c r="T135" s="253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4" t="s">
        <v>252</v>
      </c>
      <c r="AU135" s="254" t="s">
        <v>85</v>
      </c>
      <c r="AV135" s="14" t="s">
        <v>254</v>
      </c>
      <c r="AW135" s="14" t="s">
        <v>37</v>
      </c>
      <c r="AX135" s="14" t="s">
        <v>85</v>
      </c>
      <c r="AY135" s="254" t="s">
        <v>238</v>
      </c>
    </row>
    <row r="136" s="2" customFormat="1" ht="16.5" customHeight="1">
      <c r="A136" s="40"/>
      <c r="B136" s="41"/>
      <c r="C136" s="214" t="s">
        <v>314</v>
      </c>
      <c r="D136" s="214" t="s">
        <v>243</v>
      </c>
      <c r="E136" s="215" t="s">
        <v>2258</v>
      </c>
      <c r="F136" s="216" t="s">
        <v>2259</v>
      </c>
      <c r="G136" s="217" t="s">
        <v>246</v>
      </c>
      <c r="H136" s="218">
        <v>1</v>
      </c>
      <c r="I136" s="219"/>
      <c r="J136" s="220">
        <f>ROUND(I136*H136,2)</f>
        <v>0</v>
      </c>
      <c r="K136" s="216" t="s">
        <v>19</v>
      </c>
      <c r="L136" s="46"/>
      <c r="M136" s="221" t="s">
        <v>19</v>
      </c>
      <c r="N136" s="222" t="s">
        <v>48</v>
      </c>
      <c r="O136" s="86"/>
      <c r="P136" s="223">
        <f>O136*H136</f>
        <v>0</v>
      </c>
      <c r="Q136" s="223">
        <v>0</v>
      </c>
      <c r="R136" s="223">
        <f>Q136*H136</f>
        <v>0</v>
      </c>
      <c r="S136" s="223">
        <v>0</v>
      </c>
      <c r="T136" s="224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25" t="s">
        <v>254</v>
      </c>
      <c r="AT136" s="225" t="s">
        <v>243</v>
      </c>
      <c r="AU136" s="225" t="s">
        <v>85</v>
      </c>
      <c r="AY136" s="19" t="s">
        <v>238</v>
      </c>
      <c r="BE136" s="226">
        <f>IF(N136="základní",J136,0)</f>
        <v>0</v>
      </c>
      <c r="BF136" s="226">
        <f>IF(N136="snížená",J136,0)</f>
        <v>0</v>
      </c>
      <c r="BG136" s="226">
        <f>IF(N136="zákl. přenesená",J136,0)</f>
        <v>0</v>
      </c>
      <c r="BH136" s="226">
        <f>IF(N136="sníž. přenesená",J136,0)</f>
        <v>0</v>
      </c>
      <c r="BI136" s="226">
        <f>IF(N136="nulová",J136,0)</f>
        <v>0</v>
      </c>
      <c r="BJ136" s="19" t="s">
        <v>85</v>
      </c>
      <c r="BK136" s="226">
        <f>ROUND(I136*H136,2)</f>
        <v>0</v>
      </c>
      <c r="BL136" s="19" t="s">
        <v>254</v>
      </c>
      <c r="BM136" s="225" t="s">
        <v>2260</v>
      </c>
    </row>
    <row r="137" s="2" customFormat="1">
      <c r="A137" s="40"/>
      <c r="B137" s="41"/>
      <c r="C137" s="42"/>
      <c r="D137" s="234" t="s">
        <v>343</v>
      </c>
      <c r="E137" s="42"/>
      <c r="F137" s="255" t="s">
        <v>1912</v>
      </c>
      <c r="G137" s="42"/>
      <c r="H137" s="42"/>
      <c r="I137" s="229"/>
      <c r="J137" s="42"/>
      <c r="K137" s="42"/>
      <c r="L137" s="46"/>
      <c r="M137" s="230"/>
      <c r="N137" s="231"/>
      <c r="O137" s="86"/>
      <c r="P137" s="86"/>
      <c r="Q137" s="86"/>
      <c r="R137" s="86"/>
      <c r="S137" s="86"/>
      <c r="T137" s="87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T137" s="19" t="s">
        <v>343</v>
      </c>
      <c r="AU137" s="19" t="s">
        <v>85</v>
      </c>
    </row>
    <row r="138" s="13" customFormat="1">
      <c r="A138" s="13"/>
      <c r="B138" s="232"/>
      <c r="C138" s="233"/>
      <c r="D138" s="234" t="s">
        <v>252</v>
      </c>
      <c r="E138" s="235" t="s">
        <v>19</v>
      </c>
      <c r="F138" s="236" t="s">
        <v>85</v>
      </c>
      <c r="G138" s="233"/>
      <c r="H138" s="237">
        <v>1</v>
      </c>
      <c r="I138" s="238"/>
      <c r="J138" s="233"/>
      <c r="K138" s="233"/>
      <c r="L138" s="239"/>
      <c r="M138" s="240"/>
      <c r="N138" s="241"/>
      <c r="O138" s="241"/>
      <c r="P138" s="241"/>
      <c r="Q138" s="241"/>
      <c r="R138" s="241"/>
      <c r="S138" s="241"/>
      <c r="T138" s="242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3" t="s">
        <v>252</v>
      </c>
      <c r="AU138" s="243" t="s">
        <v>85</v>
      </c>
      <c r="AV138" s="13" t="s">
        <v>87</v>
      </c>
      <c r="AW138" s="13" t="s">
        <v>37</v>
      </c>
      <c r="AX138" s="13" t="s">
        <v>77</v>
      </c>
      <c r="AY138" s="243" t="s">
        <v>238</v>
      </c>
    </row>
    <row r="139" s="14" customFormat="1">
      <c r="A139" s="14"/>
      <c r="B139" s="244"/>
      <c r="C139" s="245"/>
      <c r="D139" s="234" t="s">
        <v>252</v>
      </c>
      <c r="E139" s="246" t="s">
        <v>19</v>
      </c>
      <c r="F139" s="247" t="s">
        <v>253</v>
      </c>
      <c r="G139" s="245"/>
      <c r="H139" s="248">
        <v>1</v>
      </c>
      <c r="I139" s="249"/>
      <c r="J139" s="245"/>
      <c r="K139" s="245"/>
      <c r="L139" s="250"/>
      <c r="M139" s="251"/>
      <c r="N139" s="252"/>
      <c r="O139" s="252"/>
      <c r="P139" s="252"/>
      <c r="Q139" s="252"/>
      <c r="R139" s="252"/>
      <c r="S139" s="252"/>
      <c r="T139" s="253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4" t="s">
        <v>252</v>
      </c>
      <c r="AU139" s="254" t="s">
        <v>85</v>
      </c>
      <c r="AV139" s="14" t="s">
        <v>254</v>
      </c>
      <c r="AW139" s="14" t="s">
        <v>37</v>
      </c>
      <c r="AX139" s="14" t="s">
        <v>85</v>
      </c>
      <c r="AY139" s="254" t="s">
        <v>238</v>
      </c>
    </row>
    <row r="140" s="2" customFormat="1" ht="16.5" customHeight="1">
      <c r="A140" s="40"/>
      <c r="B140" s="41"/>
      <c r="C140" s="214" t="s">
        <v>321</v>
      </c>
      <c r="D140" s="214" t="s">
        <v>243</v>
      </c>
      <c r="E140" s="215" t="s">
        <v>2261</v>
      </c>
      <c r="F140" s="216" t="s">
        <v>2262</v>
      </c>
      <c r="G140" s="217" t="s">
        <v>246</v>
      </c>
      <c r="H140" s="218">
        <v>1</v>
      </c>
      <c r="I140" s="219"/>
      <c r="J140" s="220">
        <f>ROUND(I140*H140,2)</f>
        <v>0</v>
      </c>
      <c r="K140" s="216" t="s">
        <v>19</v>
      </c>
      <c r="L140" s="46"/>
      <c r="M140" s="221" t="s">
        <v>19</v>
      </c>
      <c r="N140" s="222" t="s">
        <v>48</v>
      </c>
      <c r="O140" s="86"/>
      <c r="P140" s="223">
        <f>O140*H140</f>
        <v>0</v>
      </c>
      <c r="Q140" s="223">
        <v>0</v>
      </c>
      <c r="R140" s="223">
        <f>Q140*H140</f>
        <v>0</v>
      </c>
      <c r="S140" s="223">
        <v>0</v>
      </c>
      <c r="T140" s="224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25" t="s">
        <v>254</v>
      </c>
      <c r="AT140" s="225" t="s">
        <v>243</v>
      </c>
      <c r="AU140" s="225" t="s">
        <v>85</v>
      </c>
      <c r="AY140" s="19" t="s">
        <v>238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19" t="s">
        <v>85</v>
      </c>
      <c r="BK140" s="226">
        <f>ROUND(I140*H140,2)</f>
        <v>0</v>
      </c>
      <c r="BL140" s="19" t="s">
        <v>254</v>
      </c>
      <c r="BM140" s="225" t="s">
        <v>2263</v>
      </c>
    </row>
    <row r="141" s="2" customFormat="1">
      <c r="A141" s="40"/>
      <c r="B141" s="41"/>
      <c r="C141" s="42"/>
      <c r="D141" s="234" t="s">
        <v>343</v>
      </c>
      <c r="E141" s="42"/>
      <c r="F141" s="255" t="s">
        <v>1912</v>
      </c>
      <c r="G141" s="42"/>
      <c r="H141" s="42"/>
      <c r="I141" s="229"/>
      <c r="J141" s="42"/>
      <c r="K141" s="42"/>
      <c r="L141" s="46"/>
      <c r="M141" s="230"/>
      <c r="N141" s="231"/>
      <c r="O141" s="86"/>
      <c r="P141" s="86"/>
      <c r="Q141" s="86"/>
      <c r="R141" s="86"/>
      <c r="S141" s="86"/>
      <c r="T141" s="87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T141" s="19" t="s">
        <v>343</v>
      </c>
      <c r="AU141" s="19" t="s">
        <v>85</v>
      </c>
    </row>
    <row r="142" s="13" customFormat="1">
      <c r="A142" s="13"/>
      <c r="B142" s="232"/>
      <c r="C142" s="233"/>
      <c r="D142" s="234" t="s">
        <v>252</v>
      </c>
      <c r="E142" s="235" t="s">
        <v>19</v>
      </c>
      <c r="F142" s="236" t="s">
        <v>85</v>
      </c>
      <c r="G142" s="233"/>
      <c r="H142" s="237">
        <v>1</v>
      </c>
      <c r="I142" s="238"/>
      <c r="J142" s="233"/>
      <c r="K142" s="233"/>
      <c r="L142" s="239"/>
      <c r="M142" s="240"/>
      <c r="N142" s="241"/>
      <c r="O142" s="241"/>
      <c r="P142" s="241"/>
      <c r="Q142" s="241"/>
      <c r="R142" s="241"/>
      <c r="S142" s="241"/>
      <c r="T142" s="242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3" t="s">
        <v>252</v>
      </c>
      <c r="AU142" s="243" t="s">
        <v>85</v>
      </c>
      <c r="AV142" s="13" t="s">
        <v>87</v>
      </c>
      <c r="AW142" s="13" t="s">
        <v>37</v>
      </c>
      <c r="AX142" s="13" t="s">
        <v>77</v>
      </c>
      <c r="AY142" s="243" t="s">
        <v>238</v>
      </c>
    </row>
    <row r="143" s="14" customFormat="1">
      <c r="A143" s="14"/>
      <c r="B143" s="244"/>
      <c r="C143" s="245"/>
      <c r="D143" s="234" t="s">
        <v>252</v>
      </c>
      <c r="E143" s="246" t="s">
        <v>19</v>
      </c>
      <c r="F143" s="247" t="s">
        <v>253</v>
      </c>
      <c r="G143" s="245"/>
      <c r="H143" s="248">
        <v>1</v>
      </c>
      <c r="I143" s="249"/>
      <c r="J143" s="245"/>
      <c r="K143" s="245"/>
      <c r="L143" s="250"/>
      <c r="M143" s="251"/>
      <c r="N143" s="252"/>
      <c r="O143" s="252"/>
      <c r="P143" s="252"/>
      <c r="Q143" s="252"/>
      <c r="R143" s="252"/>
      <c r="S143" s="252"/>
      <c r="T143" s="253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4" t="s">
        <v>252</v>
      </c>
      <c r="AU143" s="254" t="s">
        <v>85</v>
      </c>
      <c r="AV143" s="14" t="s">
        <v>254</v>
      </c>
      <c r="AW143" s="14" t="s">
        <v>37</v>
      </c>
      <c r="AX143" s="14" t="s">
        <v>85</v>
      </c>
      <c r="AY143" s="254" t="s">
        <v>238</v>
      </c>
    </row>
    <row r="144" s="2" customFormat="1" ht="16.5" customHeight="1">
      <c r="A144" s="40"/>
      <c r="B144" s="41"/>
      <c r="C144" s="214" t="s">
        <v>8</v>
      </c>
      <c r="D144" s="214" t="s">
        <v>243</v>
      </c>
      <c r="E144" s="215" t="s">
        <v>2264</v>
      </c>
      <c r="F144" s="216" t="s">
        <v>2265</v>
      </c>
      <c r="G144" s="217" t="s">
        <v>246</v>
      </c>
      <c r="H144" s="218">
        <v>1</v>
      </c>
      <c r="I144" s="219"/>
      <c r="J144" s="220">
        <f>ROUND(I144*H144,2)</f>
        <v>0</v>
      </c>
      <c r="K144" s="216" t="s">
        <v>19</v>
      </c>
      <c r="L144" s="46"/>
      <c r="M144" s="221" t="s">
        <v>19</v>
      </c>
      <c r="N144" s="222" t="s">
        <v>48</v>
      </c>
      <c r="O144" s="86"/>
      <c r="P144" s="223">
        <f>O144*H144</f>
        <v>0</v>
      </c>
      <c r="Q144" s="223">
        <v>0</v>
      </c>
      <c r="R144" s="223">
        <f>Q144*H144</f>
        <v>0</v>
      </c>
      <c r="S144" s="223">
        <v>0</v>
      </c>
      <c r="T144" s="224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25" t="s">
        <v>254</v>
      </c>
      <c r="AT144" s="225" t="s">
        <v>243</v>
      </c>
      <c r="AU144" s="225" t="s">
        <v>85</v>
      </c>
      <c r="AY144" s="19" t="s">
        <v>238</v>
      </c>
      <c r="BE144" s="226">
        <f>IF(N144="základní",J144,0)</f>
        <v>0</v>
      </c>
      <c r="BF144" s="226">
        <f>IF(N144="snížená",J144,0)</f>
        <v>0</v>
      </c>
      <c r="BG144" s="226">
        <f>IF(N144="zákl. přenesená",J144,0)</f>
        <v>0</v>
      </c>
      <c r="BH144" s="226">
        <f>IF(N144="sníž. přenesená",J144,0)</f>
        <v>0</v>
      </c>
      <c r="BI144" s="226">
        <f>IF(N144="nulová",J144,0)</f>
        <v>0</v>
      </c>
      <c r="BJ144" s="19" t="s">
        <v>85</v>
      </c>
      <c r="BK144" s="226">
        <f>ROUND(I144*H144,2)</f>
        <v>0</v>
      </c>
      <c r="BL144" s="19" t="s">
        <v>254</v>
      </c>
      <c r="BM144" s="225" t="s">
        <v>2266</v>
      </c>
    </row>
    <row r="145" s="2" customFormat="1">
      <c r="A145" s="40"/>
      <c r="B145" s="41"/>
      <c r="C145" s="42"/>
      <c r="D145" s="234" t="s">
        <v>343</v>
      </c>
      <c r="E145" s="42"/>
      <c r="F145" s="255" t="s">
        <v>1912</v>
      </c>
      <c r="G145" s="42"/>
      <c r="H145" s="42"/>
      <c r="I145" s="229"/>
      <c r="J145" s="42"/>
      <c r="K145" s="42"/>
      <c r="L145" s="46"/>
      <c r="M145" s="230"/>
      <c r="N145" s="231"/>
      <c r="O145" s="86"/>
      <c r="P145" s="86"/>
      <c r="Q145" s="86"/>
      <c r="R145" s="86"/>
      <c r="S145" s="86"/>
      <c r="T145" s="87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T145" s="19" t="s">
        <v>343</v>
      </c>
      <c r="AU145" s="19" t="s">
        <v>85</v>
      </c>
    </row>
    <row r="146" s="13" customFormat="1">
      <c r="A146" s="13"/>
      <c r="B146" s="232"/>
      <c r="C146" s="233"/>
      <c r="D146" s="234" t="s">
        <v>252</v>
      </c>
      <c r="E146" s="235" t="s">
        <v>19</v>
      </c>
      <c r="F146" s="236" t="s">
        <v>85</v>
      </c>
      <c r="G146" s="233"/>
      <c r="H146" s="237">
        <v>1</v>
      </c>
      <c r="I146" s="238"/>
      <c r="J146" s="233"/>
      <c r="K146" s="233"/>
      <c r="L146" s="239"/>
      <c r="M146" s="240"/>
      <c r="N146" s="241"/>
      <c r="O146" s="241"/>
      <c r="P146" s="241"/>
      <c r="Q146" s="241"/>
      <c r="R146" s="241"/>
      <c r="S146" s="241"/>
      <c r="T146" s="242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3" t="s">
        <v>252</v>
      </c>
      <c r="AU146" s="243" t="s">
        <v>85</v>
      </c>
      <c r="AV146" s="13" t="s">
        <v>87</v>
      </c>
      <c r="AW146" s="13" t="s">
        <v>37</v>
      </c>
      <c r="AX146" s="13" t="s">
        <v>77</v>
      </c>
      <c r="AY146" s="243" t="s">
        <v>238</v>
      </c>
    </row>
    <row r="147" s="14" customFormat="1">
      <c r="A147" s="14"/>
      <c r="B147" s="244"/>
      <c r="C147" s="245"/>
      <c r="D147" s="234" t="s">
        <v>252</v>
      </c>
      <c r="E147" s="246" t="s">
        <v>19</v>
      </c>
      <c r="F147" s="247" t="s">
        <v>253</v>
      </c>
      <c r="G147" s="245"/>
      <c r="H147" s="248">
        <v>1</v>
      </c>
      <c r="I147" s="249"/>
      <c r="J147" s="245"/>
      <c r="K147" s="245"/>
      <c r="L147" s="250"/>
      <c r="M147" s="251"/>
      <c r="N147" s="252"/>
      <c r="O147" s="252"/>
      <c r="P147" s="252"/>
      <c r="Q147" s="252"/>
      <c r="R147" s="252"/>
      <c r="S147" s="252"/>
      <c r="T147" s="253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4" t="s">
        <v>252</v>
      </c>
      <c r="AU147" s="254" t="s">
        <v>85</v>
      </c>
      <c r="AV147" s="14" t="s">
        <v>254</v>
      </c>
      <c r="AW147" s="14" t="s">
        <v>37</v>
      </c>
      <c r="AX147" s="14" t="s">
        <v>85</v>
      </c>
      <c r="AY147" s="254" t="s">
        <v>238</v>
      </c>
    </row>
    <row r="148" s="2" customFormat="1" ht="16.5" customHeight="1">
      <c r="A148" s="40"/>
      <c r="B148" s="41"/>
      <c r="C148" s="214" t="s">
        <v>330</v>
      </c>
      <c r="D148" s="214" t="s">
        <v>243</v>
      </c>
      <c r="E148" s="215" t="s">
        <v>2267</v>
      </c>
      <c r="F148" s="216" t="s">
        <v>2268</v>
      </c>
      <c r="G148" s="217" t="s">
        <v>246</v>
      </c>
      <c r="H148" s="218">
        <v>1</v>
      </c>
      <c r="I148" s="219"/>
      <c r="J148" s="220">
        <f>ROUND(I148*H148,2)</f>
        <v>0</v>
      </c>
      <c r="K148" s="216" t="s">
        <v>19</v>
      </c>
      <c r="L148" s="46"/>
      <c r="M148" s="221" t="s">
        <v>19</v>
      </c>
      <c r="N148" s="222" t="s">
        <v>48</v>
      </c>
      <c r="O148" s="86"/>
      <c r="P148" s="223">
        <f>O148*H148</f>
        <v>0</v>
      </c>
      <c r="Q148" s="223">
        <v>0</v>
      </c>
      <c r="R148" s="223">
        <f>Q148*H148</f>
        <v>0</v>
      </c>
      <c r="S148" s="223">
        <v>0</v>
      </c>
      <c r="T148" s="224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25" t="s">
        <v>254</v>
      </c>
      <c r="AT148" s="225" t="s">
        <v>243</v>
      </c>
      <c r="AU148" s="225" t="s">
        <v>85</v>
      </c>
      <c r="AY148" s="19" t="s">
        <v>238</v>
      </c>
      <c r="BE148" s="226">
        <f>IF(N148="základní",J148,0)</f>
        <v>0</v>
      </c>
      <c r="BF148" s="226">
        <f>IF(N148="snížená",J148,0)</f>
        <v>0</v>
      </c>
      <c r="BG148" s="226">
        <f>IF(N148="zákl. přenesená",J148,0)</f>
        <v>0</v>
      </c>
      <c r="BH148" s="226">
        <f>IF(N148="sníž. přenesená",J148,0)</f>
        <v>0</v>
      </c>
      <c r="BI148" s="226">
        <f>IF(N148="nulová",J148,0)</f>
        <v>0</v>
      </c>
      <c r="BJ148" s="19" t="s">
        <v>85</v>
      </c>
      <c r="BK148" s="226">
        <f>ROUND(I148*H148,2)</f>
        <v>0</v>
      </c>
      <c r="BL148" s="19" t="s">
        <v>254</v>
      </c>
      <c r="BM148" s="225" t="s">
        <v>2269</v>
      </c>
    </row>
    <row r="149" s="2" customFormat="1">
      <c r="A149" s="40"/>
      <c r="B149" s="41"/>
      <c r="C149" s="42"/>
      <c r="D149" s="234" t="s">
        <v>343</v>
      </c>
      <c r="E149" s="42"/>
      <c r="F149" s="255" t="s">
        <v>1912</v>
      </c>
      <c r="G149" s="42"/>
      <c r="H149" s="42"/>
      <c r="I149" s="229"/>
      <c r="J149" s="42"/>
      <c r="K149" s="42"/>
      <c r="L149" s="46"/>
      <c r="M149" s="230"/>
      <c r="N149" s="231"/>
      <c r="O149" s="86"/>
      <c r="P149" s="86"/>
      <c r="Q149" s="86"/>
      <c r="R149" s="86"/>
      <c r="S149" s="86"/>
      <c r="T149" s="87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T149" s="19" t="s">
        <v>343</v>
      </c>
      <c r="AU149" s="19" t="s">
        <v>85</v>
      </c>
    </row>
    <row r="150" s="13" customFormat="1">
      <c r="A150" s="13"/>
      <c r="B150" s="232"/>
      <c r="C150" s="233"/>
      <c r="D150" s="234" t="s">
        <v>252</v>
      </c>
      <c r="E150" s="235" t="s">
        <v>19</v>
      </c>
      <c r="F150" s="236" t="s">
        <v>85</v>
      </c>
      <c r="G150" s="233"/>
      <c r="H150" s="237">
        <v>1</v>
      </c>
      <c r="I150" s="238"/>
      <c r="J150" s="233"/>
      <c r="K150" s="233"/>
      <c r="L150" s="239"/>
      <c r="M150" s="240"/>
      <c r="N150" s="241"/>
      <c r="O150" s="241"/>
      <c r="P150" s="241"/>
      <c r="Q150" s="241"/>
      <c r="R150" s="241"/>
      <c r="S150" s="241"/>
      <c r="T150" s="242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3" t="s">
        <v>252</v>
      </c>
      <c r="AU150" s="243" t="s">
        <v>85</v>
      </c>
      <c r="AV150" s="13" t="s">
        <v>87</v>
      </c>
      <c r="AW150" s="13" t="s">
        <v>37</v>
      </c>
      <c r="AX150" s="13" t="s">
        <v>77</v>
      </c>
      <c r="AY150" s="243" t="s">
        <v>238</v>
      </c>
    </row>
    <row r="151" s="14" customFormat="1">
      <c r="A151" s="14"/>
      <c r="B151" s="244"/>
      <c r="C151" s="245"/>
      <c r="D151" s="234" t="s">
        <v>252</v>
      </c>
      <c r="E151" s="246" t="s">
        <v>19</v>
      </c>
      <c r="F151" s="247" t="s">
        <v>253</v>
      </c>
      <c r="G151" s="245"/>
      <c r="H151" s="248">
        <v>1</v>
      </c>
      <c r="I151" s="249"/>
      <c r="J151" s="245"/>
      <c r="K151" s="245"/>
      <c r="L151" s="250"/>
      <c r="M151" s="251"/>
      <c r="N151" s="252"/>
      <c r="O151" s="252"/>
      <c r="P151" s="252"/>
      <c r="Q151" s="252"/>
      <c r="R151" s="252"/>
      <c r="S151" s="252"/>
      <c r="T151" s="253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4" t="s">
        <v>252</v>
      </c>
      <c r="AU151" s="254" t="s">
        <v>85</v>
      </c>
      <c r="AV151" s="14" t="s">
        <v>254</v>
      </c>
      <c r="AW151" s="14" t="s">
        <v>37</v>
      </c>
      <c r="AX151" s="14" t="s">
        <v>85</v>
      </c>
      <c r="AY151" s="254" t="s">
        <v>238</v>
      </c>
    </row>
    <row r="152" s="2" customFormat="1" ht="16.5" customHeight="1">
      <c r="A152" s="40"/>
      <c r="B152" s="41"/>
      <c r="C152" s="214" t="s">
        <v>334</v>
      </c>
      <c r="D152" s="214" t="s">
        <v>243</v>
      </c>
      <c r="E152" s="215" t="s">
        <v>2270</v>
      </c>
      <c r="F152" s="216" t="s">
        <v>2271</v>
      </c>
      <c r="G152" s="217" t="s">
        <v>246</v>
      </c>
      <c r="H152" s="218">
        <v>9</v>
      </c>
      <c r="I152" s="219"/>
      <c r="J152" s="220">
        <f>ROUND(I152*H152,2)</f>
        <v>0</v>
      </c>
      <c r="K152" s="216" t="s">
        <v>19</v>
      </c>
      <c r="L152" s="46"/>
      <c r="M152" s="221" t="s">
        <v>19</v>
      </c>
      <c r="N152" s="222" t="s">
        <v>48</v>
      </c>
      <c r="O152" s="86"/>
      <c r="P152" s="223">
        <f>O152*H152</f>
        <v>0</v>
      </c>
      <c r="Q152" s="223">
        <v>0</v>
      </c>
      <c r="R152" s="223">
        <f>Q152*H152</f>
        <v>0</v>
      </c>
      <c r="S152" s="223">
        <v>0</v>
      </c>
      <c r="T152" s="224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25" t="s">
        <v>254</v>
      </c>
      <c r="AT152" s="225" t="s">
        <v>243</v>
      </c>
      <c r="AU152" s="225" t="s">
        <v>85</v>
      </c>
      <c r="AY152" s="19" t="s">
        <v>238</v>
      </c>
      <c r="BE152" s="226">
        <f>IF(N152="základní",J152,0)</f>
        <v>0</v>
      </c>
      <c r="BF152" s="226">
        <f>IF(N152="snížená",J152,0)</f>
        <v>0</v>
      </c>
      <c r="BG152" s="226">
        <f>IF(N152="zákl. přenesená",J152,0)</f>
        <v>0</v>
      </c>
      <c r="BH152" s="226">
        <f>IF(N152="sníž. přenesená",J152,0)</f>
        <v>0</v>
      </c>
      <c r="BI152" s="226">
        <f>IF(N152="nulová",J152,0)</f>
        <v>0</v>
      </c>
      <c r="BJ152" s="19" t="s">
        <v>85</v>
      </c>
      <c r="BK152" s="226">
        <f>ROUND(I152*H152,2)</f>
        <v>0</v>
      </c>
      <c r="BL152" s="19" t="s">
        <v>254</v>
      </c>
      <c r="BM152" s="225" t="s">
        <v>2272</v>
      </c>
    </row>
    <row r="153" s="2" customFormat="1">
      <c r="A153" s="40"/>
      <c r="B153" s="41"/>
      <c r="C153" s="42"/>
      <c r="D153" s="234" t="s">
        <v>343</v>
      </c>
      <c r="E153" s="42"/>
      <c r="F153" s="255" t="s">
        <v>1912</v>
      </c>
      <c r="G153" s="42"/>
      <c r="H153" s="42"/>
      <c r="I153" s="229"/>
      <c r="J153" s="42"/>
      <c r="K153" s="42"/>
      <c r="L153" s="46"/>
      <c r="M153" s="230"/>
      <c r="N153" s="231"/>
      <c r="O153" s="86"/>
      <c r="P153" s="86"/>
      <c r="Q153" s="86"/>
      <c r="R153" s="86"/>
      <c r="S153" s="86"/>
      <c r="T153" s="87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T153" s="19" t="s">
        <v>343</v>
      </c>
      <c r="AU153" s="19" t="s">
        <v>85</v>
      </c>
    </row>
    <row r="154" s="13" customFormat="1">
      <c r="A154" s="13"/>
      <c r="B154" s="232"/>
      <c r="C154" s="233"/>
      <c r="D154" s="234" t="s">
        <v>252</v>
      </c>
      <c r="E154" s="235" t="s">
        <v>19</v>
      </c>
      <c r="F154" s="236" t="s">
        <v>293</v>
      </c>
      <c r="G154" s="233"/>
      <c r="H154" s="237">
        <v>9</v>
      </c>
      <c r="I154" s="238"/>
      <c r="J154" s="233"/>
      <c r="K154" s="233"/>
      <c r="L154" s="239"/>
      <c r="M154" s="240"/>
      <c r="N154" s="241"/>
      <c r="O154" s="241"/>
      <c r="P154" s="241"/>
      <c r="Q154" s="241"/>
      <c r="R154" s="241"/>
      <c r="S154" s="241"/>
      <c r="T154" s="242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3" t="s">
        <v>252</v>
      </c>
      <c r="AU154" s="243" t="s">
        <v>85</v>
      </c>
      <c r="AV154" s="13" t="s">
        <v>87</v>
      </c>
      <c r="AW154" s="13" t="s">
        <v>37</v>
      </c>
      <c r="AX154" s="13" t="s">
        <v>77</v>
      </c>
      <c r="AY154" s="243" t="s">
        <v>238</v>
      </c>
    </row>
    <row r="155" s="14" customFormat="1">
      <c r="A155" s="14"/>
      <c r="B155" s="244"/>
      <c r="C155" s="245"/>
      <c r="D155" s="234" t="s">
        <v>252</v>
      </c>
      <c r="E155" s="246" t="s">
        <v>19</v>
      </c>
      <c r="F155" s="247" t="s">
        <v>253</v>
      </c>
      <c r="G155" s="245"/>
      <c r="H155" s="248">
        <v>9</v>
      </c>
      <c r="I155" s="249"/>
      <c r="J155" s="245"/>
      <c r="K155" s="245"/>
      <c r="L155" s="250"/>
      <c r="M155" s="251"/>
      <c r="N155" s="252"/>
      <c r="O155" s="252"/>
      <c r="P155" s="252"/>
      <c r="Q155" s="252"/>
      <c r="R155" s="252"/>
      <c r="S155" s="252"/>
      <c r="T155" s="253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4" t="s">
        <v>252</v>
      </c>
      <c r="AU155" s="254" t="s">
        <v>85</v>
      </c>
      <c r="AV155" s="14" t="s">
        <v>254</v>
      </c>
      <c r="AW155" s="14" t="s">
        <v>37</v>
      </c>
      <c r="AX155" s="14" t="s">
        <v>85</v>
      </c>
      <c r="AY155" s="254" t="s">
        <v>238</v>
      </c>
    </row>
    <row r="156" s="2" customFormat="1" ht="16.5" customHeight="1">
      <c r="A156" s="40"/>
      <c r="B156" s="41"/>
      <c r="C156" s="214" t="s">
        <v>346</v>
      </c>
      <c r="D156" s="214" t="s">
        <v>243</v>
      </c>
      <c r="E156" s="215" t="s">
        <v>2156</v>
      </c>
      <c r="F156" s="216" t="s">
        <v>2055</v>
      </c>
      <c r="G156" s="217" t="s">
        <v>407</v>
      </c>
      <c r="H156" s="218">
        <v>5</v>
      </c>
      <c r="I156" s="219"/>
      <c r="J156" s="220">
        <f>ROUND(I156*H156,2)</f>
        <v>0</v>
      </c>
      <c r="K156" s="216" t="s">
        <v>19</v>
      </c>
      <c r="L156" s="46"/>
      <c r="M156" s="221" t="s">
        <v>19</v>
      </c>
      <c r="N156" s="222" t="s">
        <v>48</v>
      </c>
      <c r="O156" s="86"/>
      <c r="P156" s="223">
        <f>O156*H156</f>
        <v>0</v>
      </c>
      <c r="Q156" s="223">
        <v>0</v>
      </c>
      <c r="R156" s="223">
        <f>Q156*H156</f>
        <v>0</v>
      </c>
      <c r="S156" s="223">
        <v>0</v>
      </c>
      <c r="T156" s="224">
        <f>S156*H156</f>
        <v>0</v>
      </c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225" t="s">
        <v>254</v>
      </c>
      <c r="AT156" s="225" t="s">
        <v>243</v>
      </c>
      <c r="AU156" s="225" t="s">
        <v>85</v>
      </c>
      <c r="AY156" s="19" t="s">
        <v>238</v>
      </c>
      <c r="BE156" s="226">
        <f>IF(N156="základní",J156,0)</f>
        <v>0</v>
      </c>
      <c r="BF156" s="226">
        <f>IF(N156="snížená",J156,0)</f>
        <v>0</v>
      </c>
      <c r="BG156" s="226">
        <f>IF(N156="zákl. přenesená",J156,0)</f>
        <v>0</v>
      </c>
      <c r="BH156" s="226">
        <f>IF(N156="sníž. přenesená",J156,0)</f>
        <v>0</v>
      </c>
      <c r="BI156" s="226">
        <f>IF(N156="nulová",J156,0)</f>
        <v>0</v>
      </c>
      <c r="BJ156" s="19" t="s">
        <v>85</v>
      </c>
      <c r="BK156" s="226">
        <f>ROUND(I156*H156,2)</f>
        <v>0</v>
      </c>
      <c r="BL156" s="19" t="s">
        <v>254</v>
      </c>
      <c r="BM156" s="225" t="s">
        <v>2273</v>
      </c>
    </row>
    <row r="157" s="2" customFormat="1">
      <c r="A157" s="40"/>
      <c r="B157" s="41"/>
      <c r="C157" s="42"/>
      <c r="D157" s="234" t="s">
        <v>343</v>
      </c>
      <c r="E157" s="42"/>
      <c r="F157" s="255" t="s">
        <v>1912</v>
      </c>
      <c r="G157" s="42"/>
      <c r="H157" s="42"/>
      <c r="I157" s="229"/>
      <c r="J157" s="42"/>
      <c r="K157" s="42"/>
      <c r="L157" s="46"/>
      <c r="M157" s="230"/>
      <c r="N157" s="231"/>
      <c r="O157" s="86"/>
      <c r="P157" s="86"/>
      <c r="Q157" s="86"/>
      <c r="R157" s="86"/>
      <c r="S157" s="86"/>
      <c r="T157" s="87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T157" s="19" t="s">
        <v>343</v>
      </c>
      <c r="AU157" s="19" t="s">
        <v>85</v>
      </c>
    </row>
    <row r="158" s="13" customFormat="1">
      <c r="A158" s="13"/>
      <c r="B158" s="232"/>
      <c r="C158" s="233"/>
      <c r="D158" s="234" t="s">
        <v>252</v>
      </c>
      <c r="E158" s="235" t="s">
        <v>19</v>
      </c>
      <c r="F158" s="236" t="s">
        <v>240</v>
      </c>
      <c r="G158" s="233"/>
      <c r="H158" s="237">
        <v>5</v>
      </c>
      <c r="I158" s="238"/>
      <c r="J158" s="233"/>
      <c r="K158" s="233"/>
      <c r="L158" s="239"/>
      <c r="M158" s="240"/>
      <c r="N158" s="241"/>
      <c r="O158" s="241"/>
      <c r="P158" s="241"/>
      <c r="Q158" s="241"/>
      <c r="R158" s="241"/>
      <c r="S158" s="241"/>
      <c r="T158" s="242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3" t="s">
        <v>252</v>
      </c>
      <c r="AU158" s="243" t="s">
        <v>85</v>
      </c>
      <c r="AV158" s="13" t="s">
        <v>87</v>
      </c>
      <c r="AW158" s="13" t="s">
        <v>37</v>
      </c>
      <c r="AX158" s="13" t="s">
        <v>77</v>
      </c>
      <c r="AY158" s="243" t="s">
        <v>238</v>
      </c>
    </row>
    <row r="159" s="14" customFormat="1">
      <c r="A159" s="14"/>
      <c r="B159" s="244"/>
      <c r="C159" s="245"/>
      <c r="D159" s="234" t="s">
        <v>252</v>
      </c>
      <c r="E159" s="246" t="s">
        <v>19</v>
      </c>
      <c r="F159" s="247" t="s">
        <v>253</v>
      </c>
      <c r="G159" s="245"/>
      <c r="H159" s="248">
        <v>5</v>
      </c>
      <c r="I159" s="249"/>
      <c r="J159" s="245"/>
      <c r="K159" s="245"/>
      <c r="L159" s="250"/>
      <c r="M159" s="251"/>
      <c r="N159" s="252"/>
      <c r="O159" s="252"/>
      <c r="P159" s="252"/>
      <c r="Q159" s="252"/>
      <c r="R159" s="252"/>
      <c r="S159" s="252"/>
      <c r="T159" s="253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54" t="s">
        <v>252</v>
      </c>
      <c r="AU159" s="254" t="s">
        <v>85</v>
      </c>
      <c r="AV159" s="14" t="s">
        <v>254</v>
      </c>
      <c r="AW159" s="14" t="s">
        <v>37</v>
      </c>
      <c r="AX159" s="14" t="s">
        <v>85</v>
      </c>
      <c r="AY159" s="254" t="s">
        <v>238</v>
      </c>
    </row>
    <row r="160" s="2" customFormat="1" ht="16.5" customHeight="1">
      <c r="A160" s="40"/>
      <c r="B160" s="41"/>
      <c r="C160" s="214" t="s">
        <v>353</v>
      </c>
      <c r="D160" s="214" t="s">
        <v>243</v>
      </c>
      <c r="E160" s="215" t="s">
        <v>2274</v>
      </c>
      <c r="F160" s="216" t="s">
        <v>2275</v>
      </c>
      <c r="G160" s="217" t="s">
        <v>246</v>
      </c>
      <c r="H160" s="218">
        <v>3</v>
      </c>
      <c r="I160" s="219"/>
      <c r="J160" s="220">
        <f>ROUND(I160*H160,2)</f>
        <v>0</v>
      </c>
      <c r="K160" s="216" t="s">
        <v>19</v>
      </c>
      <c r="L160" s="46"/>
      <c r="M160" s="221" t="s">
        <v>19</v>
      </c>
      <c r="N160" s="222" t="s">
        <v>48</v>
      </c>
      <c r="O160" s="86"/>
      <c r="P160" s="223">
        <f>O160*H160</f>
        <v>0</v>
      </c>
      <c r="Q160" s="223">
        <v>0</v>
      </c>
      <c r="R160" s="223">
        <f>Q160*H160</f>
        <v>0</v>
      </c>
      <c r="S160" s="223">
        <v>0</v>
      </c>
      <c r="T160" s="224">
        <f>S160*H160</f>
        <v>0</v>
      </c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R160" s="225" t="s">
        <v>254</v>
      </c>
      <c r="AT160" s="225" t="s">
        <v>243</v>
      </c>
      <c r="AU160" s="225" t="s">
        <v>85</v>
      </c>
      <c r="AY160" s="19" t="s">
        <v>238</v>
      </c>
      <c r="BE160" s="226">
        <f>IF(N160="základní",J160,0)</f>
        <v>0</v>
      </c>
      <c r="BF160" s="226">
        <f>IF(N160="snížená",J160,0)</f>
        <v>0</v>
      </c>
      <c r="BG160" s="226">
        <f>IF(N160="zákl. přenesená",J160,0)</f>
        <v>0</v>
      </c>
      <c r="BH160" s="226">
        <f>IF(N160="sníž. přenesená",J160,0)</f>
        <v>0</v>
      </c>
      <c r="BI160" s="226">
        <f>IF(N160="nulová",J160,0)</f>
        <v>0</v>
      </c>
      <c r="BJ160" s="19" t="s">
        <v>85</v>
      </c>
      <c r="BK160" s="226">
        <f>ROUND(I160*H160,2)</f>
        <v>0</v>
      </c>
      <c r="BL160" s="19" t="s">
        <v>254</v>
      </c>
      <c r="BM160" s="225" t="s">
        <v>2276</v>
      </c>
    </row>
    <row r="161" s="2" customFormat="1">
      <c r="A161" s="40"/>
      <c r="B161" s="41"/>
      <c r="C161" s="42"/>
      <c r="D161" s="234" t="s">
        <v>343</v>
      </c>
      <c r="E161" s="42"/>
      <c r="F161" s="255" t="s">
        <v>1912</v>
      </c>
      <c r="G161" s="42"/>
      <c r="H161" s="42"/>
      <c r="I161" s="229"/>
      <c r="J161" s="42"/>
      <c r="K161" s="42"/>
      <c r="L161" s="46"/>
      <c r="M161" s="230"/>
      <c r="N161" s="231"/>
      <c r="O161" s="86"/>
      <c r="P161" s="86"/>
      <c r="Q161" s="86"/>
      <c r="R161" s="86"/>
      <c r="S161" s="86"/>
      <c r="T161" s="87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T161" s="19" t="s">
        <v>343</v>
      </c>
      <c r="AU161" s="19" t="s">
        <v>85</v>
      </c>
    </row>
    <row r="162" s="13" customFormat="1">
      <c r="A162" s="13"/>
      <c r="B162" s="232"/>
      <c r="C162" s="233"/>
      <c r="D162" s="234" t="s">
        <v>252</v>
      </c>
      <c r="E162" s="235" t="s">
        <v>19</v>
      </c>
      <c r="F162" s="236" t="s">
        <v>260</v>
      </c>
      <c r="G162" s="233"/>
      <c r="H162" s="237">
        <v>3</v>
      </c>
      <c r="I162" s="238"/>
      <c r="J162" s="233"/>
      <c r="K162" s="233"/>
      <c r="L162" s="239"/>
      <c r="M162" s="240"/>
      <c r="N162" s="241"/>
      <c r="O162" s="241"/>
      <c r="P162" s="241"/>
      <c r="Q162" s="241"/>
      <c r="R162" s="241"/>
      <c r="S162" s="241"/>
      <c r="T162" s="242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3" t="s">
        <v>252</v>
      </c>
      <c r="AU162" s="243" t="s">
        <v>85</v>
      </c>
      <c r="AV162" s="13" t="s">
        <v>87</v>
      </c>
      <c r="AW162" s="13" t="s">
        <v>37</v>
      </c>
      <c r="AX162" s="13" t="s">
        <v>77</v>
      </c>
      <c r="AY162" s="243" t="s">
        <v>238</v>
      </c>
    </row>
    <row r="163" s="14" customFormat="1">
      <c r="A163" s="14"/>
      <c r="B163" s="244"/>
      <c r="C163" s="245"/>
      <c r="D163" s="234" t="s">
        <v>252</v>
      </c>
      <c r="E163" s="246" t="s">
        <v>19</v>
      </c>
      <c r="F163" s="247" t="s">
        <v>253</v>
      </c>
      <c r="G163" s="245"/>
      <c r="H163" s="248">
        <v>3</v>
      </c>
      <c r="I163" s="249"/>
      <c r="J163" s="245"/>
      <c r="K163" s="245"/>
      <c r="L163" s="250"/>
      <c r="M163" s="251"/>
      <c r="N163" s="252"/>
      <c r="O163" s="252"/>
      <c r="P163" s="252"/>
      <c r="Q163" s="252"/>
      <c r="R163" s="252"/>
      <c r="S163" s="252"/>
      <c r="T163" s="253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4" t="s">
        <v>252</v>
      </c>
      <c r="AU163" s="254" t="s">
        <v>85</v>
      </c>
      <c r="AV163" s="14" t="s">
        <v>254</v>
      </c>
      <c r="AW163" s="14" t="s">
        <v>37</v>
      </c>
      <c r="AX163" s="14" t="s">
        <v>85</v>
      </c>
      <c r="AY163" s="254" t="s">
        <v>238</v>
      </c>
    </row>
    <row r="164" s="2" customFormat="1" ht="16.5" customHeight="1">
      <c r="A164" s="40"/>
      <c r="B164" s="41"/>
      <c r="C164" s="214" t="s">
        <v>7</v>
      </c>
      <c r="D164" s="214" t="s">
        <v>243</v>
      </c>
      <c r="E164" s="215" t="s">
        <v>2277</v>
      </c>
      <c r="F164" s="216" t="s">
        <v>2148</v>
      </c>
      <c r="G164" s="217" t="s">
        <v>1988</v>
      </c>
      <c r="H164" s="218">
        <v>6</v>
      </c>
      <c r="I164" s="219"/>
      <c r="J164" s="220">
        <f>ROUND(I164*H164,2)</f>
        <v>0</v>
      </c>
      <c r="K164" s="216" t="s">
        <v>19</v>
      </c>
      <c r="L164" s="46"/>
      <c r="M164" s="221" t="s">
        <v>19</v>
      </c>
      <c r="N164" s="222" t="s">
        <v>48</v>
      </c>
      <c r="O164" s="86"/>
      <c r="P164" s="223">
        <f>O164*H164</f>
        <v>0</v>
      </c>
      <c r="Q164" s="223">
        <v>0</v>
      </c>
      <c r="R164" s="223">
        <f>Q164*H164</f>
        <v>0</v>
      </c>
      <c r="S164" s="223">
        <v>0</v>
      </c>
      <c r="T164" s="224">
        <f>S164*H164</f>
        <v>0</v>
      </c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R164" s="225" t="s">
        <v>254</v>
      </c>
      <c r="AT164" s="225" t="s">
        <v>243</v>
      </c>
      <c r="AU164" s="225" t="s">
        <v>85</v>
      </c>
      <c r="AY164" s="19" t="s">
        <v>238</v>
      </c>
      <c r="BE164" s="226">
        <f>IF(N164="základní",J164,0)</f>
        <v>0</v>
      </c>
      <c r="BF164" s="226">
        <f>IF(N164="snížená",J164,0)</f>
        <v>0</v>
      </c>
      <c r="BG164" s="226">
        <f>IF(N164="zákl. přenesená",J164,0)</f>
        <v>0</v>
      </c>
      <c r="BH164" s="226">
        <f>IF(N164="sníž. přenesená",J164,0)</f>
        <v>0</v>
      </c>
      <c r="BI164" s="226">
        <f>IF(N164="nulová",J164,0)</f>
        <v>0</v>
      </c>
      <c r="BJ164" s="19" t="s">
        <v>85</v>
      </c>
      <c r="BK164" s="226">
        <f>ROUND(I164*H164,2)</f>
        <v>0</v>
      </c>
      <c r="BL164" s="19" t="s">
        <v>254</v>
      </c>
      <c r="BM164" s="225" t="s">
        <v>2278</v>
      </c>
    </row>
    <row r="165" s="2" customFormat="1">
      <c r="A165" s="40"/>
      <c r="B165" s="41"/>
      <c r="C165" s="42"/>
      <c r="D165" s="234" t="s">
        <v>343</v>
      </c>
      <c r="E165" s="42"/>
      <c r="F165" s="255" t="s">
        <v>1912</v>
      </c>
      <c r="G165" s="42"/>
      <c r="H165" s="42"/>
      <c r="I165" s="229"/>
      <c r="J165" s="42"/>
      <c r="K165" s="42"/>
      <c r="L165" s="46"/>
      <c r="M165" s="230"/>
      <c r="N165" s="231"/>
      <c r="O165" s="86"/>
      <c r="P165" s="86"/>
      <c r="Q165" s="86"/>
      <c r="R165" s="86"/>
      <c r="S165" s="86"/>
      <c r="T165" s="87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T165" s="19" t="s">
        <v>343</v>
      </c>
      <c r="AU165" s="19" t="s">
        <v>85</v>
      </c>
    </row>
    <row r="166" s="13" customFormat="1">
      <c r="A166" s="13"/>
      <c r="B166" s="232"/>
      <c r="C166" s="233"/>
      <c r="D166" s="234" t="s">
        <v>252</v>
      </c>
      <c r="E166" s="235" t="s">
        <v>19</v>
      </c>
      <c r="F166" s="236" t="s">
        <v>276</v>
      </c>
      <c r="G166" s="233"/>
      <c r="H166" s="237">
        <v>6</v>
      </c>
      <c r="I166" s="238"/>
      <c r="J166" s="233"/>
      <c r="K166" s="233"/>
      <c r="L166" s="239"/>
      <c r="M166" s="240"/>
      <c r="N166" s="241"/>
      <c r="O166" s="241"/>
      <c r="P166" s="241"/>
      <c r="Q166" s="241"/>
      <c r="R166" s="241"/>
      <c r="S166" s="241"/>
      <c r="T166" s="242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3" t="s">
        <v>252</v>
      </c>
      <c r="AU166" s="243" t="s">
        <v>85</v>
      </c>
      <c r="AV166" s="13" t="s">
        <v>87</v>
      </c>
      <c r="AW166" s="13" t="s">
        <v>37</v>
      </c>
      <c r="AX166" s="13" t="s">
        <v>77</v>
      </c>
      <c r="AY166" s="243" t="s">
        <v>238</v>
      </c>
    </row>
    <row r="167" s="14" customFormat="1">
      <c r="A167" s="14"/>
      <c r="B167" s="244"/>
      <c r="C167" s="245"/>
      <c r="D167" s="234" t="s">
        <v>252</v>
      </c>
      <c r="E167" s="246" t="s">
        <v>19</v>
      </c>
      <c r="F167" s="247" t="s">
        <v>253</v>
      </c>
      <c r="G167" s="245"/>
      <c r="H167" s="248">
        <v>6</v>
      </c>
      <c r="I167" s="249"/>
      <c r="J167" s="245"/>
      <c r="K167" s="245"/>
      <c r="L167" s="250"/>
      <c r="M167" s="251"/>
      <c r="N167" s="252"/>
      <c r="O167" s="252"/>
      <c r="P167" s="252"/>
      <c r="Q167" s="252"/>
      <c r="R167" s="252"/>
      <c r="S167" s="252"/>
      <c r="T167" s="253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4" t="s">
        <v>252</v>
      </c>
      <c r="AU167" s="254" t="s">
        <v>85</v>
      </c>
      <c r="AV167" s="14" t="s">
        <v>254</v>
      </c>
      <c r="AW167" s="14" t="s">
        <v>37</v>
      </c>
      <c r="AX167" s="14" t="s">
        <v>85</v>
      </c>
      <c r="AY167" s="254" t="s">
        <v>238</v>
      </c>
    </row>
    <row r="168" s="2" customFormat="1" ht="16.5" customHeight="1">
      <c r="A168" s="40"/>
      <c r="B168" s="41"/>
      <c r="C168" s="214" t="s">
        <v>365</v>
      </c>
      <c r="D168" s="214" t="s">
        <v>243</v>
      </c>
      <c r="E168" s="215" t="s">
        <v>2279</v>
      </c>
      <c r="F168" s="216" t="s">
        <v>2151</v>
      </c>
      <c r="G168" s="217" t="s">
        <v>1988</v>
      </c>
      <c r="H168" s="218">
        <v>1</v>
      </c>
      <c r="I168" s="219"/>
      <c r="J168" s="220">
        <f>ROUND(I168*H168,2)</f>
        <v>0</v>
      </c>
      <c r="K168" s="216" t="s">
        <v>19</v>
      </c>
      <c r="L168" s="46"/>
      <c r="M168" s="221" t="s">
        <v>19</v>
      </c>
      <c r="N168" s="222" t="s">
        <v>48</v>
      </c>
      <c r="O168" s="86"/>
      <c r="P168" s="223">
        <f>O168*H168</f>
        <v>0</v>
      </c>
      <c r="Q168" s="223">
        <v>0</v>
      </c>
      <c r="R168" s="223">
        <f>Q168*H168</f>
        <v>0</v>
      </c>
      <c r="S168" s="223">
        <v>0</v>
      </c>
      <c r="T168" s="224">
        <f>S168*H168</f>
        <v>0</v>
      </c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R168" s="225" t="s">
        <v>254</v>
      </c>
      <c r="AT168" s="225" t="s">
        <v>243</v>
      </c>
      <c r="AU168" s="225" t="s">
        <v>85</v>
      </c>
      <c r="AY168" s="19" t="s">
        <v>238</v>
      </c>
      <c r="BE168" s="226">
        <f>IF(N168="základní",J168,0)</f>
        <v>0</v>
      </c>
      <c r="BF168" s="226">
        <f>IF(N168="snížená",J168,0)</f>
        <v>0</v>
      </c>
      <c r="BG168" s="226">
        <f>IF(N168="zákl. přenesená",J168,0)</f>
        <v>0</v>
      </c>
      <c r="BH168" s="226">
        <f>IF(N168="sníž. přenesená",J168,0)</f>
        <v>0</v>
      </c>
      <c r="BI168" s="226">
        <f>IF(N168="nulová",J168,0)</f>
        <v>0</v>
      </c>
      <c r="BJ168" s="19" t="s">
        <v>85</v>
      </c>
      <c r="BK168" s="226">
        <f>ROUND(I168*H168,2)</f>
        <v>0</v>
      </c>
      <c r="BL168" s="19" t="s">
        <v>254</v>
      </c>
      <c r="BM168" s="225" t="s">
        <v>2280</v>
      </c>
    </row>
    <row r="169" s="2" customFormat="1">
      <c r="A169" s="40"/>
      <c r="B169" s="41"/>
      <c r="C169" s="42"/>
      <c r="D169" s="234" t="s">
        <v>343</v>
      </c>
      <c r="E169" s="42"/>
      <c r="F169" s="255" t="s">
        <v>1912</v>
      </c>
      <c r="G169" s="42"/>
      <c r="H169" s="42"/>
      <c r="I169" s="229"/>
      <c r="J169" s="42"/>
      <c r="K169" s="42"/>
      <c r="L169" s="46"/>
      <c r="M169" s="230"/>
      <c r="N169" s="231"/>
      <c r="O169" s="86"/>
      <c r="P169" s="86"/>
      <c r="Q169" s="86"/>
      <c r="R169" s="86"/>
      <c r="S169" s="86"/>
      <c r="T169" s="87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T169" s="19" t="s">
        <v>343</v>
      </c>
      <c r="AU169" s="19" t="s">
        <v>85</v>
      </c>
    </row>
    <row r="170" s="13" customFormat="1">
      <c r="A170" s="13"/>
      <c r="B170" s="232"/>
      <c r="C170" s="233"/>
      <c r="D170" s="234" t="s">
        <v>252</v>
      </c>
      <c r="E170" s="235" t="s">
        <v>19</v>
      </c>
      <c r="F170" s="236" t="s">
        <v>85</v>
      </c>
      <c r="G170" s="233"/>
      <c r="H170" s="237">
        <v>1</v>
      </c>
      <c r="I170" s="238"/>
      <c r="J170" s="233"/>
      <c r="K170" s="233"/>
      <c r="L170" s="239"/>
      <c r="M170" s="240"/>
      <c r="N170" s="241"/>
      <c r="O170" s="241"/>
      <c r="P170" s="241"/>
      <c r="Q170" s="241"/>
      <c r="R170" s="241"/>
      <c r="S170" s="241"/>
      <c r="T170" s="242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3" t="s">
        <v>252</v>
      </c>
      <c r="AU170" s="243" t="s">
        <v>85</v>
      </c>
      <c r="AV170" s="13" t="s">
        <v>87</v>
      </c>
      <c r="AW170" s="13" t="s">
        <v>37</v>
      </c>
      <c r="AX170" s="13" t="s">
        <v>77</v>
      </c>
      <c r="AY170" s="243" t="s">
        <v>238</v>
      </c>
    </row>
    <row r="171" s="14" customFormat="1">
      <c r="A171" s="14"/>
      <c r="B171" s="244"/>
      <c r="C171" s="245"/>
      <c r="D171" s="234" t="s">
        <v>252</v>
      </c>
      <c r="E171" s="246" t="s">
        <v>19</v>
      </c>
      <c r="F171" s="247" t="s">
        <v>253</v>
      </c>
      <c r="G171" s="245"/>
      <c r="H171" s="248">
        <v>1</v>
      </c>
      <c r="I171" s="249"/>
      <c r="J171" s="245"/>
      <c r="K171" s="245"/>
      <c r="L171" s="250"/>
      <c r="M171" s="251"/>
      <c r="N171" s="252"/>
      <c r="O171" s="252"/>
      <c r="P171" s="252"/>
      <c r="Q171" s="252"/>
      <c r="R171" s="252"/>
      <c r="S171" s="252"/>
      <c r="T171" s="253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4" t="s">
        <v>252</v>
      </c>
      <c r="AU171" s="254" t="s">
        <v>85</v>
      </c>
      <c r="AV171" s="14" t="s">
        <v>254</v>
      </c>
      <c r="AW171" s="14" t="s">
        <v>37</v>
      </c>
      <c r="AX171" s="14" t="s">
        <v>85</v>
      </c>
      <c r="AY171" s="254" t="s">
        <v>238</v>
      </c>
    </row>
    <row r="172" s="2" customFormat="1" ht="16.5" customHeight="1">
      <c r="A172" s="40"/>
      <c r="B172" s="41"/>
      <c r="C172" s="214" t="s">
        <v>371</v>
      </c>
      <c r="D172" s="214" t="s">
        <v>243</v>
      </c>
      <c r="E172" s="215" t="s">
        <v>2281</v>
      </c>
      <c r="F172" s="216" t="s">
        <v>2282</v>
      </c>
      <c r="G172" s="217" t="s">
        <v>1988</v>
      </c>
      <c r="H172" s="218">
        <v>1</v>
      </c>
      <c r="I172" s="219"/>
      <c r="J172" s="220">
        <f>ROUND(I172*H172,2)</f>
        <v>0</v>
      </c>
      <c r="K172" s="216" t="s">
        <v>19</v>
      </c>
      <c r="L172" s="46"/>
      <c r="M172" s="221" t="s">
        <v>19</v>
      </c>
      <c r="N172" s="222" t="s">
        <v>48</v>
      </c>
      <c r="O172" s="86"/>
      <c r="P172" s="223">
        <f>O172*H172</f>
        <v>0</v>
      </c>
      <c r="Q172" s="223">
        <v>0</v>
      </c>
      <c r="R172" s="223">
        <f>Q172*H172</f>
        <v>0</v>
      </c>
      <c r="S172" s="223">
        <v>0</v>
      </c>
      <c r="T172" s="224">
        <f>S172*H172</f>
        <v>0</v>
      </c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R172" s="225" t="s">
        <v>254</v>
      </c>
      <c r="AT172" s="225" t="s">
        <v>243</v>
      </c>
      <c r="AU172" s="225" t="s">
        <v>85</v>
      </c>
      <c r="AY172" s="19" t="s">
        <v>238</v>
      </c>
      <c r="BE172" s="226">
        <f>IF(N172="základní",J172,0)</f>
        <v>0</v>
      </c>
      <c r="BF172" s="226">
        <f>IF(N172="snížená",J172,0)</f>
        <v>0</v>
      </c>
      <c r="BG172" s="226">
        <f>IF(N172="zákl. přenesená",J172,0)</f>
        <v>0</v>
      </c>
      <c r="BH172" s="226">
        <f>IF(N172="sníž. přenesená",J172,0)</f>
        <v>0</v>
      </c>
      <c r="BI172" s="226">
        <f>IF(N172="nulová",J172,0)</f>
        <v>0</v>
      </c>
      <c r="BJ172" s="19" t="s">
        <v>85</v>
      </c>
      <c r="BK172" s="226">
        <f>ROUND(I172*H172,2)</f>
        <v>0</v>
      </c>
      <c r="BL172" s="19" t="s">
        <v>254</v>
      </c>
      <c r="BM172" s="225" t="s">
        <v>2283</v>
      </c>
    </row>
    <row r="173" s="2" customFormat="1">
      <c r="A173" s="40"/>
      <c r="B173" s="41"/>
      <c r="C173" s="42"/>
      <c r="D173" s="234" t="s">
        <v>343</v>
      </c>
      <c r="E173" s="42"/>
      <c r="F173" s="255" t="s">
        <v>1912</v>
      </c>
      <c r="G173" s="42"/>
      <c r="H173" s="42"/>
      <c r="I173" s="229"/>
      <c r="J173" s="42"/>
      <c r="K173" s="42"/>
      <c r="L173" s="46"/>
      <c r="M173" s="230"/>
      <c r="N173" s="231"/>
      <c r="O173" s="86"/>
      <c r="P173" s="86"/>
      <c r="Q173" s="86"/>
      <c r="R173" s="86"/>
      <c r="S173" s="86"/>
      <c r="T173" s="87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T173" s="19" t="s">
        <v>343</v>
      </c>
      <c r="AU173" s="19" t="s">
        <v>85</v>
      </c>
    </row>
    <row r="174" s="13" customFormat="1">
      <c r="A174" s="13"/>
      <c r="B174" s="232"/>
      <c r="C174" s="233"/>
      <c r="D174" s="234" t="s">
        <v>252</v>
      </c>
      <c r="E174" s="235" t="s">
        <v>19</v>
      </c>
      <c r="F174" s="236" t="s">
        <v>85</v>
      </c>
      <c r="G174" s="233"/>
      <c r="H174" s="237">
        <v>1</v>
      </c>
      <c r="I174" s="238"/>
      <c r="J174" s="233"/>
      <c r="K174" s="233"/>
      <c r="L174" s="239"/>
      <c r="M174" s="240"/>
      <c r="N174" s="241"/>
      <c r="O174" s="241"/>
      <c r="P174" s="241"/>
      <c r="Q174" s="241"/>
      <c r="R174" s="241"/>
      <c r="S174" s="241"/>
      <c r="T174" s="242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3" t="s">
        <v>252</v>
      </c>
      <c r="AU174" s="243" t="s">
        <v>85</v>
      </c>
      <c r="AV174" s="13" t="s">
        <v>87</v>
      </c>
      <c r="AW174" s="13" t="s">
        <v>37</v>
      </c>
      <c r="AX174" s="13" t="s">
        <v>77</v>
      </c>
      <c r="AY174" s="243" t="s">
        <v>238</v>
      </c>
    </row>
    <row r="175" s="14" customFormat="1">
      <c r="A175" s="14"/>
      <c r="B175" s="244"/>
      <c r="C175" s="245"/>
      <c r="D175" s="234" t="s">
        <v>252</v>
      </c>
      <c r="E175" s="246" t="s">
        <v>19</v>
      </c>
      <c r="F175" s="247" t="s">
        <v>253</v>
      </c>
      <c r="G175" s="245"/>
      <c r="H175" s="248">
        <v>1</v>
      </c>
      <c r="I175" s="249"/>
      <c r="J175" s="245"/>
      <c r="K175" s="245"/>
      <c r="L175" s="250"/>
      <c r="M175" s="251"/>
      <c r="N175" s="252"/>
      <c r="O175" s="252"/>
      <c r="P175" s="252"/>
      <c r="Q175" s="252"/>
      <c r="R175" s="252"/>
      <c r="S175" s="252"/>
      <c r="T175" s="253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4" t="s">
        <v>252</v>
      </c>
      <c r="AU175" s="254" t="s">
        <v>85</v>
      </c>
      <c r="AV175" s="14" t="s">
        <v>254</v>
      </c>
      <c r="AW175" s="14" t="s">
        <v>37</v>
      </c>
      <c r="AX175" s="14" t="s">
        <v>85</v>
      </c>
      <c r="AY175" s="254" t="s">
        <v>238</v>
      </c>
    </row>
    <row r="176" s="2" customFormat="1" ht="16.5" customHeight="1">
      <c r="A176" s="40"/>
      <c r="B176" s="41"/>
      <c r="C176" s="214" t="s">
        <v>518</v>
      </c>
      <c r="D176" s="214" t="s">
        <v>243</v>
      </c>
      <c r="E176" s="215" t="s">
        <v>2284</v>
      </c>
      <c r="F176" s="216" t="s">
        <v>2285</v>
      </c>
      <c r="G176" s="217" t="s">
        <v>1988</v>
      </c>
      <c r="H176" s="218">
        <v>1</v>
      </c>
      <c r="I176" s="219"/>
      <c r="J176" s="220">
        <f>ROUND(I176*H176,2)</f>
        <v>0</v>
      </c>
      <c r="K176" s="216" t="s">
        <v>19</v>
      </c>
      <c r="L176" s="46"/>
      <c r="M176" s="221" t="s">
        <v>19</v>
      </c>
      <c r="N176" s="222" t="s">
        <v>48</v>
      </c>
      <c r="O176" s="86"/>
      <c r="P176" s="223">
        <f>O176*H176</f>
        <v>0</v>
      </c>
      <c r="Q176" s="223">
        <v>0</v>
      </c>
      <c r="R176" s="223">
        <f>Q176*H176</f>
        <v>0</v>
      </c>
      <c r="S176" s="223">
        <v>0</v>
      </c>
      <c r="T176" s="224">
        <f>S176*H176</f>
        <v>0</v>
      </c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R176" s="225" t="s">
        <v>254</v>
      </c>
      <c r="AT176" s="225" t="s">
        <v>243</v>
      </c>
      <c r="AU176" s="225" t="s">
        <v>85</v>
      </c>
      <c r="AY176" s="19" t="s">
        <v>238</v>
      </c>
      <c r="BE176" s="226">
        <f>IF(N176="základní",J176,0)</f>
        <v>0</v>
      </c>
      <c r="BF176" s="226">
        <f>IF(N176="snížená",J176,0)</f>
        <v>0</v>
      </c>
      <c r="BG176" s="226">
        <f>IF(N176="zákl. přenesená",J176,0)</f>
        <v>0</v>
      </c>
      <c r="BH176" s="226">
        <f>IF(N176="sníž. přenesená",J176,0)</f>
        <v>0</v>
      </c>
      <c r="BI176" s="226">
        <f>IF(N176="nulová",J176,0)</f>
        <v>0</v>
      </c>
      <c r="BJ176" s="19" t="s">
        <v>85</v>
      </c>
      <c r="BK176" s="226">
        <f>ROUND(I176*H176,2)</f>
        <v>0</v>
      </c>
      <c r="BL176" s="19" t="s">
        <v>254</v>
      </c>
      <c r="BM176" s="225" t="s">
        <v>2286</v>
      </c>
    </row>
    <row r="177" s="2" customFormat="1">
      <c r="A177" s="40"/>
      <c r="B177" s="41"/>
      <c r="C177" s="42"/>
      <c r="D177" s="234" t="s">
        <v>343</v>
      </c>
      <c r="E177" s="42"/>
      <c r="F177" s="255" t="s">
        <v>1912</v>
      </c>
      <c r="G177" s="42"/>
      <c r="H177" s="42"/>
      <c r="I177" s="229"/>
      <c r="J177" s="42"/>
      <c r="K177" s="42"/>
      <c r="L177" s="46"/>
      <c r="M177" s="230"/>
      <c r="N177" s="231"/>
      <c r="O177" s="86"/>
      <c r="P177" s="86"/>
      <c r="Q177" s="86"/>
      <c r="R177" s="86"/>
      <c r="S177" s="86"/>
      <c r="T177" s="87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T177" s="19" t="s">
        <v>343</v>
      </c>
      <c r="AU177" s="19" t="s">
        <v>85</v>
      </c>
    </row>
    <row r="178" s="13" customFormat="1">
      <c r="A178" s="13"/>
      <c r="B178" s="232"/>
      <c r="C178" s="233"/>
      <c r="D178" s="234" t="s">
        <v>252</v>
      </c>
      <c r="E178" s="235" t="s">
        <v>19</v>
      </c>
      <c r="F178" s="236" t="s">
        <v>85</v>
      </c>
      <c r="G178" s="233"/>
      <c r="H178" s="237">
        <v>1</v>
      </c>
      <c r="I178" s="238"/>
      <c r="J178" s="233"/>
      <c r="K178" s="233"/>
      <c r="L178" s="239"/>
      <c r="M178" s="240"/>
      <c r="N178" s="241"/>
      <c r="O178" s="241"/>
      <c r="P178" s="241"/>
      <c r="Q178" s="241"/>
      <c r="R178" s="241"/>
      <c r="S178" s="241"/>
      <c r="T178" s="242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3" t="s">
        <v>252</v>
      </c>
      <c r="AU178" s="243" t="s">
        <v>85</v>
      </c>
      <c r="AV178" s="13" t="s">
        <v>87</v>
      </c>
      <c r="AW178" s="13" t="s">
        <v>37</v>
      </c>
      <c r="AX178" s="13" t="s">
        <v>77</v>
      </c>
      <c r="AY178" s="243" t="s">
        <v>238</v>
      </c>
    </row>
    <row r="179" s="14" customFormat="1">
      <c r="A179" s="14"/>
      <c r="B179" s="244"/>
      <c r="C179" s="245"/>
      <c r="D179" s="234" t="s">
        <v>252</v>
      </c>
      <c r="E179" s="246" t="s">
        <v>19</v>
      </c>
      <c r="F179" s="247" t="s">
        <v>253</v>
      </c>
      <c r="G179" s="245"/>
      <c r="H179" s="248">
        <v>1</v>
      </c>
      <c r="I179" s="249"/>
      <c r="J179" s="245"/>
      <c r="K179" s="245"/>
      <c r="L179" s="250"/>
      <c r="M179" s="251"/>
      <c r="N179" s="252"/>
      <c r="O179" s="252"/>
      <c r="P179" s="252"/>
      <c r="Q179" s="252"/>
      <c r="R179" s="252"/>
      <c r="S179" s="252"/>
      <c r="T179" s="253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4" t="s">
        <v>252</v>
      </c>
      <c r="AU179" s="254" t="s">
        <v>85</v>
      </c>
      <c r="AV179" s="14" t="s">
        <v>254</v>
      </c>
      <c r="AW179" s="14" t="s">
        <v>37</v>
      </c>
      <c r="AX179" s="14" t="s">
        <v>85</v>
      </c>
      <c r="AY179" s="254" t="s">
        <v>238</v>
      </c>
    </row>
    <row r="180" s="2" customFormat="1" ht="16.5" customHeight="1">
      <c r="A180" s="40"/>
      <c r="B180" s="41"/>
      <c r="C180" s="214" t="s">
        <v>345</v>
      </c>
      <c r="D180" s="214" t="s">
        <v>243</v>
      </c>
      <c r="E180" s="215" t="s">
        <v>2287</v>
      </c>
      <c r="F180" s="216" t="s">
        <v>2288</v>
      </c>
      <c r="G180" s="217" t="s">
        <v>1988</v>
      </c>
      <c r="H180" s="218">
        <v>10</v>
      </c>
      <c r="I180" s="219"/>
      <c r="J180" s="220">
        <f>ROUND(I180*H180,2)</f>
        <v>0</v>
      </c>
      <c r="K180" s="216" t="s">
        <v>19</v>
      </c>
      <c r="L180" s="46"/>
      <c r="M180" s="221" t="s">
        <v>19</v>
      </c>
      <c r="N180" s="222" t="s">
        <v>48</v>
      </c>
      <c r="O180" s="86"/>
      <c r="P180" s="223">
        <f>O180*H180</f>
        <v>0</v>
      </c>
      <c r="Q180" s="223">
        <v>0</v>
      </c>
      <c r="R180" s="223">
        <f>Q180*H180</f>
        <v>0</v>
      </c>
      <c r="S180" s="223">
        <v>0</v>
      </c>
      <c r="T180" s="224">
        <f>S180*H180</f>
        <v>0</v>
      </c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R180" s="225" t="s">
        <v>254</v>
      </c>
      <c r="AT180" s="225" t="s">
        <v>243</v>
      </c>
      <c r="AU180" s="225" t="s">
        <v>85</v>
      </c>
      <c r="AY180" s="19" t="s">
        <v>238</v>
      </c>
      <c r="BE180" s="226">
        <f>IF(N180="základní",J180,0)</f>
        <v>0</v>
      </c>
      <c r="BF180" s="226">
        <f>IF(N180="snížená",J180,0)</f>
        <v>0</v>
      </c>
      <c r="BG180" s="226">
        <f>IF(N180="zákl. přenesená",J180,0)</f>
        <v>0</v>
      </c>
      <c r="BH180" s="226">
        <f>IF(N180="sníž. přenesená",J180,0)</f>
        <v>0</v>
      </c>
      <c r="BI180" s="226">
        <f>IF(N180="nulová",J180,0)</f>
        <v>0</v>
      </c>
      <c r="BJ180" s="19" t="s">
        <v>85</v>
      </c>
      <c r="BK180" s="226">
        <f>ROUND(I180*H180,2)</f>
        <v>0</v>
      </c>
      <c r="BL180" s="19" t="s">
        <v>254</v>
      </c>
      <c r="BM180" s="225" t="s">
        <v>2289</v>
      </c>
    </row>
    <row r="181" s="2" customFormat="1">
      <c r="A181" s="40"/>
      <c r="B181" s="41"/>
      <c r="C181" s="42"/>
      <c r="D181" s="234" t="s">
        <v>343</v>
      </c>
      <c r="E181" s="42"/>
      <c r="F181" s="255" t="s">
        <v>1912</v>
      </c>
      <c r="G181" s="42"/>
      <c r="H181" s="42"/>
      <c r="I181" s="229"/>
      <c r="J181" s="42"/>
      <c r="K181" s="42"/>
      <c r="L181" s="46"/>
      <c r="M181" s="230"/>
      <c r="N181" s="231"/>
      <c r="O181" s="86"/>
      <c r="P181" s="86"/>
      <c r="Q181" s="86"/>
      <c r="R181" s="86"/>
      <c r="S181" s="86"/>
      <c r="T181" s="87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T181" s="19" t="s">
        <v>343</v>
      </c>
      <c r="AU181" s="19" t="s">
        <v>85</v>
      </c>
    </row>
    <row r="182" s="13" customFormat="1">
      <c r="A182" s="13"/>
      <c r="B182" s="232"/>
      <c r="C182" s="233"/>
      <c r="D182" s="234" t="s">
        <v>252</v>
      </c>
      <c r="E182" s="235" t="s">
        <v>19</v>
      </c>
      <c r="F182" s="236" t="s">
        <v>298</v>
      </c>
      <c r="G182" s="233"/>
      <c r="H182" s="237">
        <v>10</v>
      </c>
      <c r="I182" s="238"/>
      <c r="J182" s="233"/>
      <c r="K182" s="233"/>
      <c r="L182" s="239"/>
      <c r="M182" s="240"/>
      <c r="N182" s="241"/>
      <c r="O182" s="241"/>
      <c r="P182" s="241"/>
      <c r="Q182" s="241"/>
      <c r="R182" s="241"/>
      <c r="S182" s="241"/>
      <c r="T182" s="242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3" t="s">
        <v>252</v>
      </c>
      <c r="AU182" s="243" t="s">
        <v>85</v>
      </c>
      <c r="AV182" s="13" t="s">
        <v>87</v>
      </c>
      <c r="AW182" s="13" t="s">
        <v>37</v>
      </c>
      <c r="AX182" s="13" t="s">
        <v>77</v>
      </c>
      <c r="AY182" s="243" t="s">
        <v>238</v>
      </c>
    </row>
    <row r="183" s="14" customFormat="1">
      <c r="A183" s="14"/>
      <c r="B183" s="244"/>
      <c r="C183" s="245"/>
      <c r="D183" s="234" t="s">
        <v>252</v>
      </c>
      <c r="E183" s="246" t="s">
        <v>19</v>
      </c>
      <c r="F183" s="247" t="s">
        <v>253</v>
      </c>
      <c r="G183" s="245"/>
      <c r="H183" s="248">
        <v>10</v>
      </c>
      <c r="I183" s="249"/>
      <c r="J183" s="245"/>
      <c r="K183" s="245"/>
      <c r="L183" s="250"/>
      <c r="M183" s="251"/>
      <c r="N183" s="252"/>
      <c r="O183" s="252"/>
      <c r="P183" s="252"/>
      <c r="Q183" s="252"/>
      <c r="R183" s="252"/>
      <c r="S183" s="252"/>
      <c r="T183" s="253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54" t="s">
        <v>252</v>
      </c>
      <c r="AU183" s="254" t="s">
        <v>85</v>
      </c>
      <c r="AV183" s="14" t="s">
        <v>254</v>
      </c>
      <c r="AW183" s="14" t="s">
        <v>37</v>
      </c>
      <c r="AX183" s="14" t="s">
        <v>85</v>
      </c>
      <c r="AY183" s="254" t="s">
        <v>238</v>
      </c>
    </row>
    <row r="184" s="2" customFormat="1" ht="16.5" customHeight="1">
      <c r="A184" s="40"/>
      <c r="B184" s="41"/>
      <c r="C184" s="214" t="s">
        <v>539</v>
      </c>
      <c r="D184" s="214" t="s">
        <v>243</v>
      </c>
      <c r="E184" s="215" t="s">
        <v>2290</v>
      </c>
      <c r="F184" s="216" t="s">
        <v>2291</v>
      </c>
      <c r="G184" s="217" t="s">
        <v>246</v>
      </c>
      <c r="H184" s="218">
        <v>2</v>
      </c>
      <c r="I184" s="219"/>
      <c r="J184" s="220">
        <f>ROUND(I184*H184,2)</f>
        <v>0</v>
      </c>
      <c r="K184" s="216" t="s">
        <v>19</v>
      </c>
      <c r="L184" s="46"/>
      <c r="M184" s="221" t="s">
        <v>19</v>
      </c>
      <c r="N184" s="222" t="s">
        <v>48</v>
      </c>
      <c r="O184" s="86"/>
      <c r="P184" s="223">
        <f>O184*H184</f>
        <v>0</v>
      </c>
      <c r="Q184" s="223">
        <v>0</v>
      </c>
      <c r="R184" s="223">
        <f>Q184*H184</f>
        <v>0</v>
      </c>
      <c r="S184" s="223">
        <v>0</v>
      </c>
      <c r="T184" s="224">
        <f>S184*H184</f>
        <v>0</v>
      </c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R184" s="225" t="s">
        <v>254</v>
      </c>
      <c r="AT184" s="225" t="s">
        <v>243</v>
      </c>
      <c r="AU184" s="225" t="s">
        <v>85</v>
      </c>
      <c r="AY184" s="19" t="s">
        <v>238</v>
      </c>
      <c r="BE184" s="226">
        <f>IF(N184="základní",J184,0)</f>
        <v>0</v>
      </c>
      <c r="BF184" s="226">
        <f>IF(N184="snížená",J184,0)</f>
        <v>0</v>
      </c>
      <c r="BG184" s="226">
        <f>IF(N184="zákl. přenesená",J184,0)</f>
        <v>0</v>
      </c>
      <c r="BH184" s="226">
        <f>IF(N184="sníž. přenesená",J184,0)</f>
        <v>0</v>
      </c>
      <c r="BI184" s="226">
        <f>IF(N184="nulová",J184,0)</f>
        <v>0</v>
      </c>
      <c r="BJ184" s="19" t="s">
        <v>85</v>
      </c>
      <c r="BK184" s="226">
        <f>ROUND(I184*H184,2)</f>
        <v>0</v>
      </c>
      <c r="BL184" s="19" t="s">
        <v>254</v>
      </c>
      <c r="BM184" s="225" t="s">
        <v>2292</v>
      </c>
    </row>
    <row r="185" s="2" customFormat="1">
      <c r="A185" s="40"/>
      <c r="B185" s="41"/>
      <c r="C185" s="42"/>
      <c r="D185" s="234" t="s">
        <v>343</v>
      </c>
      <c r="E185" s="42"/>
      <c r="F185" s="255" t="s">
        <v>1912</v>
      </c>
      <c r="G185" s="42"/>
      <c r="H185" s="42"/>
      <c r="I185" s="229"/>
      <c r="J185" s="42"/>
      <c r="K185" s="42"/>
      <c r="L185" s="46"/>
      <c r="M185" s="230"/>
      <c r="N185" s="231"/>
      <c r="O185" s="86"/>
      <c r="P185" s="86"/>
      <c r="Q185" s="86"/>
      <c r="R185" s="86"/>
      <c r="S185" s="86"/>
      <c r="T185" s="87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T185" s="19" t="s">
        <v>343</v>
      </c>
      <c r="AU185" s="19" t="s">
        <v>85</v>
      </c>
    </row>
    <row r="186" s="13" customFormat="1">
      <c r="A186" s="13"/>
      <c r="B186" s="232"/>
      <c r="C186" s="233"/>
      <c r="D186" s="234" t="s">
        <v>252</v>
      </c>
      <c r="E186" s="235" t="s">
        <v>19</v>
      </c>
      <c r="F186" s="236" t="s">
        <v>87</v>
      </c>
      <c r="G186" s="233"/>
      <c r="H186" s="237">
        <v>2</v>
      </c>
      <c r="I186" s="238"/>
      <c r="J186" s="233"/>
      <c r="K186" s="233"/>
      <c r="L186" s="239"/>
      <c r="M186" s="240"/>
      <c r="N186" s="241"/>
      <c r="O186" s="241"/>
      <c r="P186" s="241"/>
      <c r="Q186" s="241"/>
      <c r="R186" s="241"/>
      <c r="S186" s="241"/>
      <c r="T186" s="242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3" t="s">
        <v>252</v>
      </c>
      <c r="AU186" s="243" t="s">
        <v>85</v>
      </c>
      <c r="AV186" s="13" t="s">
        <v>87</v>
      </c>
      <c r="AW186" s="13" t="s">
        <v>37</v>
      </c>
      <c r="AX186" s="13" t="s">
        <v>77</v>
      </c>
      <c r="AY186" s="243" t="s">
        <v>238</v>
      </c>
    </row>
    <row r="187" s="14" customFormat="1">
      <c r="A187" s="14"/>
      <c r="B187" s="244"/>
      <c r="C187" s="245"/>
      <c r="D187" s="234" t="s">
        <v>252</v>
      </c>
      <c r="E187" s="246" t="s">
        <v>19</v>
      </c>
      <c r="F187" s="247" t="s">
        <v>253</v>
      </c>
      <c r="G187" s="245"/>
      <c r="H187" s="248">
        <v>2</v>
      </c>
      <c r="I187" s="249"/>
      <c r="J187" s="245"/>
      <c r="K187" s="245"/>
      <c r="L187" s="250"/>
      <c r="M187" s="251"/>
      <c r="N187" s="252"/>
      <c r="O187" s="252"/>
      <c r="P187" s="252"/>
      <c r="Q187" s="252"/>
      <c r="R187" s="252"/>
      <c r="S187" s="252"/>
      <c r="T187" s="253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4" t="s">
        <v>252</v>
      </c>
      <c r="AU187" s="254" t="s">
        <v>85</v>
      </c>
      <c r="AV187" s="14" t="s">
        <v>254</v>
      </c>
      <c r="AW187" s="14" t="s">
        <v>37</v>
      </c>
      <c r="AX187" s="14" t="s">
        <v>85</v>
      </c>
      <c r="AY187" s="254" t="s">
        <v>238</v>
      </c>
    </row>
    <row r="188" s="2" customFormat="1" ht="16.5" customHeight="1">
      <c r="A188" s="40"/>
      <c r="B188" s="41"/>
      <c r="C188" s="214" t="s">
        <v>545</v>
      </c>
      <c r="D188" s="214" t="s">
        <v>243</v>
      </c>
      <c r="E188" s="215" t="s">
        <v>2293</v>
      </c>
      <c r="F188" s="216" t="s">
        <v>2055</v>
      </c>
      <c r="G188" s="217" t="s">
        <v>407</v>
      </c>
      <c r="H188" s="218">
        <v>6</v>
      </c>
      <c r="I188" s="219"/>
      <c r="J188" s="220">
        <f>ROUND(I188*H188,2)</f>
        <v>0</v>
      </c>
      <c r="K188" s="216" t="s">
        <v>19</v>
      </c>
      <c r="L188" s="46"/>
      <c r="M188" s="221" t="s">
        <v>19</v>
      </c>
      <c r="N188" s="222" t="s">
        <v>48</v>
      </c>
      <c r="O188" s="86"/>
      <c r="P188" s="223">
        <f>O188*H188</f>
        <v>0</v>
      </c>
      <c r="Q188" s="223">
        <v>0</v>
      </c>
      <c r="R188" s="223">
        <f>Q188*H188</f>
        <v>0</v>
      </c>
      <c r="S188" s="223">
        <v>0</v>
      </c>
      <c r="T188" s="224">
        <f>S188*H188</f>
        <v>0</v>
      </c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R188" s="225" t="s">
        <v>254</v>
      </c>
      <c r="AT188" s="225" t="s">
        <v>243</v>
      </c>
      <c r="AU188" s="225" t="s">
        <v>85</v>
      </c>
      <c r="AY188" s="19" t="s">
        <v>238</v>
      </c>
      <c r="BE188" s="226">
        <f>IF(N188="základní",J188,0)</f>
        <v>0</v>
      </c>
      <c r="BF188" s="226">
        <f>IF(N188="snížená",J188,0)</f>
        <v>0</v>
      </c>
      <c r="BG188" s="226">
        <f>IF(N188="zákl. přenesená",J188,0)</f>
        <v>0</v>
      </c>
      <c r="BH188" s="226">
        <f>IF(N188="sníž. přenesená",J188,0)</f>
        <v>0</v>
      </c>
      <c r="BI188" s="226">
        <f>IF(N188="nulová",J188,0)</f>
        <v>0</v>
      </c>
      <c r="BJ188" s="19" t="s">
        <v>85</v>
      </c>
      <c r="BK188" s="226">
        <f>ROUND(I188*H188,2)</f>
        <v>0</v>
      </c>
      <c r="BL188" s="19" t="s">
        <v>254</v>
      </c>
      <c r="BM188" s="225" t="s">
        <v>2294</v>
      </c>
    </row>
    <row r="189" s="2" customFormat="1">
      <c r="A189" s="40"/>
      <c r="B189" s="41"/>
      <c r="C189" s="42"/>
      <c r="D189" s="234" t="s">
        <v>343</v>
      </c>
      <c r="E189" s="42"/>
      <c r="F189" s="255" t="s">
        <v>1912</v>
      </c>
      <c r="G189" s="42"/>
      <c r="H189" s="42"/>
      <c r="I189" s="229"/>
      <c r="J189" s="42"/>
      <c r="K189" s="42"/>
      <c r="L189" s="46"/>
      <c r="M189" s="230"/>
      <c r="N189" s="231"/>
      <c r="O189" s="86"/>
      <c r="P189" s="86"/>
      <c r="Q189" s="86"/>
      <c r="R189" s="86"/>
      <c r="S189" s="86"/>
      <c r="T189" s="87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T189" s="19" t="s">
        <v>343</v>
      </c>
      <c r="AU189" s="19" t="s">
        <v>85</v>
      </c>
    </row>
    <row r="190" s="13" customFormat="1">
      <c r="A190" s="13"/>
      <c r="B190" s="232"/>
      <c r="C190" s="233"/>
      <c r="D190" s="234" t="s">
        <v>252</v>
      </c>
      <c r="E190" s="235" t="s">
        <v>19</v>
      </c>
      <c r="F190" s="236" t="s">
        <v>276</v>
      </c>
      <c r="G190" s="233"/>
      <c r="H190" s="237">
        <v>6</v>
      </c>
      <c r="I190" s="238"/>
      <c r="J190" s="233"/>
      <c r="K190" s="233"/>
      <c r="L190" s="239"/>
      <c r="M190" s="240"/>
      <c r="N190" s="241"/>
      <c r="O190" s="241"/>
      <c r="P190" s="241"/>
      <c r="Q190" s="241"/>
      <c r="R190" s="241"/>
      <c r="S190" s="241"/>
      <c r="T190" s="242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3" t="s">
        <v>252</v>
      </c>
      <c r="AU190" s="243" t="s">
        <v>85</v>
      </c>
      <c r="AV190" s="13" t="s">
        <v>87</v>
      </c>
      <c r="AW190" s="13" t="s">
        <v>37</v>
      </c>
      <c r="AX190" s="13" t="s">
        <v>77</v>
      </c>
      <c r="AY190" s="243" t="s">
        <v>238</v>
      </c>
    </row>
    <row r="191" s="14" customFormat="1">
      <c r="A191" s="14"/>
      <c r="B191" s="244"/>
      <c r="C191" s="245"/>
      <c r="D191" s="234" t="s">
        <v>252</v>
      </c>
      <c r="E191" s="246" t="s">
        <v>19</v>
      </c>
      <c r="F191" s="247" t="s">
        <v>253</v>
      </c>
      <c r="G191" s="245"/>
      <c r="H191" s="248">
        <v>6</v>
      </c>
      <c r="I191" s="249"/>
      <c r="J191" s="245"/>
      <c r="K191" s="245"/>
      <c r="L191" s="250"/>
      <c r="M191" s="256"/>
      <c r="N191" s="257"/>
      <c r="O191" s="257"/>
      <c r="P191" s="257"/>
      <c r="Q191" s="257"/>
      <c r="R191" s="257"/>
      <c r="S191" s="257"/>
      <c r="T191" s="258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4" t="s">
        <v>252</v>
      </c>
      <c r="AU191" s="254" t="s">
        <v>85</v>
      </c>
      <c r="AV191" s="14" t="s">
        <v>254</v>
      </c>
      <c r="AW191" s="14" t="s">
        <v>37</v>
      </c>
      <c r="AX191" s="14" t="s">
        <v>85</v>
      </c>
      <c r="AY191" s="254" t="s">
        <v>238</v>
      </c>
    </row>
    <row r="192" s="2" customFormat="1" ht="6.96" customHeight="1">
      <c r="A192" s="40"/>
      <c r="B192" s="61"/>
      <c r="C192" s="62"/>
      <c r="D192" s="62"/>
      <c r="E192" s="62"/>
      <c r="F192" s="62"/>
      <c r="G192" s="62"/>
      <c r="H192" s="62"/>
      <c r="I192" s="62"/>
      <c r="J192" s="62"/>
      <c r="K192" s="62"/>
      <c r="L192" s="46"/>
      <c r="M192" s="40"/>
      <c r="O192" s="40"/>
      <c r="P192" s="40"/>
      <c r="Q192" s="40"/>
      <c r="R192" s="40"/>
      <c r="S192" s="40"/>
      <c r="T192" s="40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</row>
  </sheetData>
  <sheetProtection sheet="1" autoFilter="0" formatColumns="0" formatRows="0" objects="1" scenarios="1" spinCount="100000" saltValue="uPq73L7W0JpdHzxrCoiBEoUlaj5cCCyBFJ7WFjZGI8vR3hDeb6g/NgYF4PV5iWXI+q250RiiwMDTJCFeaYNXBw==" hashValue="3R9Fdp2DgySzzHcaD6rjraHFszGBcDdy3ilukKdlFO9VLeRiXnuHFBMjqhz+kSsbR7p11vOhIU6VzrVK0j5QuQ==" algorithmName="SHA-512" password="C8E5"/>
  <autoFilter ref="C85:K19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142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1897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2295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ROUND(J86,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ROUND((SUM(BE86:BE131)),  2)</f>
        <v>0</v>
      </c>
      <c r="G35" s="40"/>
      <c r="H35" s="40"/>
      <c r="I35" s="159">
        <v>0.20999999999999999</v>
      </c>
      <c r="J35" s="158">
        <f>ROUND(((SUM(BE86:BE131))*I35),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ROUND((SUM(BF86:BF131)),  2)</f>
        <v>0</v>
      </c>
      <c r="G36" s="40"/>
      <c r="H36" s="40"/>
      <c r="I36" s="159">
        <v>0.14999999999999999</v>
      </c>
      <c r="J36" s="158">
        <f>ROUND(((SUM(BF86:BF131))*I36),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ROUND((SUM(BG86:BG131)),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ROUND((SUM(BH86:BH131)),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ROUND((SUM(BI86:BI131)),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1897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 03.8 - Klimatizace v kancelářích a laboratořích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J86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2296</v>
      </c>
      <c r="E64" s="179"/>
      <c r="F64" s="179"/>
      <c r="G64" s="179"/>
      <c r="H64" s="179"/>
      <c r="I64" s="179"/>
      <c r="J64" s="180">
        <f>J87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223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Vytvoření laboratoří FŽP- UNICRE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1" customFormat="1" ht="12" customHeight="1">
      <c r="B75" s="23"/>
      <c r="C75" s="34" t="s">
        <v>210</v>
      </c>
      <c r="D75" s="24"/>
      <c r="E75" s="24"/>
      <c r="F75" s="24"/>
      <c r="G75" s="24"/>
      <c r="H75" s="24"/>
      <c r="I75" s="24"/>
      <c r="J75" s="24"/>
      <c r="K75" s="24"/>
      <c r="L75" s="22"/>
    </row>
    <row r="76" s="2" customFormat="1" ht="16.5" customHeight="1">
      <c r="A76" s="40"/>
      <c r="B76" s="41"/>
      <c r="C76" s="42"/>
      <c r="D76" s="42"/>
      <c r="E76" s="171" t="s">
        <v>1897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377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E11</f>
        <v>SO 03.8 - Klimatizace v kancelářích a laboratořích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F14</f>
        <v>Ústí nad Labem</v>
      </c>
      <c r="G80" s="42"/>
      <c r="H80" s="42"/>
      <c r="I80" s="34" t="s">
        <v>23</v>
      </c>
      <c r="J80" s="74" t="str">
        <f>IF(J14="","",J14)</f>
        <v>10. 5. 2023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E17</f>
        <v>UJEP, Pasteurova 3632/15, 400 96 Ústí nad Labem</v>
      </c>
      <c r="G82" s="42"/>
      <c r="H82" s="42"/>
      <c r="I82" s="34" t="s">
        <v>33</v>
      </c>
      <c r="J82" s="38" t="str">
        <f>E23</f>
        <v>Correct BC, s.r.o., El.Krásnohorské 1339/15, UL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40.05" customHeight="1">
      <c r="A83" s="40"/>
      <c r="B83" s="41"/>
      <c r="C83" s="34" t="s">
        <v>31</v>
      </c>
      <c r="D83" s="42"/>
      <c r="E83" s="42"/>
      <c r="F83" s="29" t="str">
        <f>IF(E20="","",E20)</f>
        <v>Vyplň údaj</v>
      </c>
      <c r="G83" s="42"/>
      <c r="H83" s="42"/>
      <c r="I83" s="34" t="s">
        <v>38</v>
      </c>
      <c r="J83" s="38" t="str">
        <f>E26</f>
        <v>Correct BC, s.r.o., El.Krásnohorské 1339/15, UL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224</v>
      </c>
      <c r="D85" s="190" t="s">
        <v>62</v>
      </c>
      <c r="E85" s="190" t="s">
        <v>58</v>
      </c>
      <c r="F85" s="190" t="s">
        <v>59</v>
      </c>
      <c r="G85" s="190" t="s">
        <v>225</v>
      </c>
      <c r="H85" s="190" t="s">
        <v>226</v>
      </c>
      <c r="I85" s="190" t="s">
        <v>227</v>
      </c>
      <c r="J85" s="190" t="s">
        <v>214</v>
      </c>
      <c r="K85" s="191" t="s">
        <v>228</v>
      </c>
      <c r="L85" s="192"/>
      <c r="M85" s="94" t="s">
        <v>19</v>
      </c>
      <c r="N85" s="95" t="s">
        <v>47</v>
      </c>
      <c r="O85" s="95" t="s">
        <v>229</v>
      </c>
      <c r="P85" s="95" t="s">
        <v>230</v>
      </c>
      <c r="Q85" s="95" t="s">
        <v>231</v>
      </c>
      <c r="R85" s="95" t="s">
        <v>232</v>
      </c>
      <c r="S85" s="95" t="s">
        <v>233</v>
      </c>
      <c r="T85" s="96" t="s">
        <v>234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235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</f>
        <v>0</v>
      </c>
      <c r="Q86" s="98"/>
      <c r="R86" s="195">
        <f>R87</f>
        <v>0</v>
      </c>
      <c r="S86" s="98"/>
      <c r="T86" s="196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76</v>
      </c>
      <c r="AU86" s="19" t="s">
        <v>215</v>
      </c>
      <c r="BK86" s="197">
        <f>BK87</f>
        <v>0</v>
      </c>
    </row>
    <row r="87" s="12" customFormat="1" ht="25.92" customHeight="1">
      <c r="A87" s="12"/>
      <c r="B87" s="198"/>
      <c r="C87" s="199"/>
      <c r="D87" s="200" t="s">
        <v>76</v>
      </c>
      <c r="E87" s="201" t="s">
        <v>1900</v>
      </c>
      <c r="F87" s="201" t="s">
        <v>2297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f>SUM(P88:P131)</f>
        <v>0</v>
      </c>
      <c r="Q87" s="206"/>
      <c r="R87" s="207">
        <f>SUM(R88:R131)</f>
        <v>0</v>
      </c>
      <c r="S87" s="206"/>
      <c r="T87" s="208">
        <f>SUM(T88:T131)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87</v>
      </c>
      <c r="AT87" s="210" t="s">
        <v>76</v>
      </c>
      <c r="AU87" s="210" t="s">
        <v>77</v>
      </c>
      <c r="AY87" s="209" t="s">
        <v>238</v>
      </c>
      <c r="BK87" s="211">
        <f>SUM(BK88:BK131)</f>
        <v>0</v>
      </c>
    </row>
    <row r="88" s="2" customFormat="1" ht="16.5" customHeight="1">
      <c r="A88" s="40"/>
      <c r="B88" s="41"/>
      <c r="C88" s="214" t="s">
        <v>85</v>
      </c>
      <c r="D88" s="214" t="s">
        <v>243</v>
      </c>
      <c r="E88" s="215" t="s">
        <v>2298</v>
      </c>
      <c r="F88" s="216" t="s">
        <v>2299</v>
      </c>
      <c r="G88" s="217" t="s">
        <v>246</v>
      </c>
      <c r="H88" s="218">
        <v>1</v>
      </c>
      <c r="I88" s="219"/>
      <c r="J88" s="220">
        <f>ROUND(I88*H88,2)</f>
        <v>0</v>
      </c>
      <c r="K88" s="216" t="s">
        <v>19</v>
      </c>
      <c r="L88" s="46"/>
      <c r="M88" s="221" t="s">
        <v>19</v>
      </c>
      <c r="N88" s="222" t="s">
        <v>48</v>
      </c>
      <c r="O88" s="86"/>
      <c r="P88" s="223">
        <f>O88*H88</f>
        <v>0</v>
      </c>
      <c r="Q88" s="223">
        <v>0</v>
      </c>
      <c r="R88" s="223">
        <f>Q88*H88</f>
        <v>0</v>
      </c>
      <c r="S88" s="223">
        <v>0</v>
      </c>
      <c r="T88" s="224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5" t="s">
        <v>254</v>
      </c>
      <c r="AT88" s="225" t="s">
        <v>243</v>
      </c>
      <c r="AU88" s="225" t="s">
        <v>85</v>
      </c>
      <c r="AY88" s="19" t="s">
        <v>238</v>
      </c>
      <c r="BE88" s="226">
        <f>IF(N88="základní",J88,0)</f>
        <v>0</v>
      </c>
      <c r="BF88" s="226">
        <f>IF(N88="snížená",J88,0)</f>
        <v>0</v>
      </c>
      <c r="BG88" s="226">
        <f>IF(N88="zákl. přenesená",J88,0)</f>
        <v>0</v>
      </c>
      <c r="BH88" s="226">
        <f>IF(N88="sníž. přenesená",J88,0)</f>
        <v>0</v>
      </c>
      <c r="BI88" s="226">
        <f>IF(N88="nulová",J88,0)</f>
        <v>0</v>
      </c>
      <c r="BJ88" s="19" t="s">
        <v>85</v>
      </c>
      <c r="BK88" s="226">
        <f>ROUND(I88*H88,2)</f>
        <v>0</v>
      </c>
      <c r="BL88" s="19" t="s">
        <v>254</v>
      </c>
      <c r="BM88" s="225" t="s">
        <v>2300</v>
      </c>
    </row>
    <row r="89" s="2" customFormat="1">
      <c r="A89" s="40"/>
      <c r="B89" s="41"/>
      <c r="C89" s="42"/>
      <c r="D89" s="234" t="s">
        <v>343</v>
      </c>
      <c r="E89" s="42"/>
      <c r="F89" s="255" t="s">
        <v>2301</v>
      </c>
      <c r="G89" s="42"/>
      <c r="H89" s="42"/>
      <c r="I89" s="229"/>
      <c r="J89" s="42"/>
      <c r="K89" s="42"/>
      <c r="L89" s="46"/>
      <c r="M89" s="230"/>
      <c r="N89" s="231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343</v>
      </c>
      <c r="AU89" s="19" t="s">
        <v>85</v>
      </c>
    </row>
    <row r="90" s="13" customFormat="1">
      <c r="A90" s="13"/>
      <c r="B90" s="232"/>
      <c r="C90" s="233"/>
      <c r="D90" s="234" t="s">
        <v>252</v>
      </c>
      <c r="E90" s="235" t="s">
        <v>19</v>
      </c>
      <c r="F90" s="236" t="s">
        <v>85</v>
      </c>
      <c r="G90" s="233"/>
      <c r="H90" s="237">
        <v>1</v>
      </c>
      <c r="I90" s="238"/>
      <c r="J90" s="233"/>
      <c r="K90" s="233"/>
      <c r="L90" s="239"/>
      <c r="M90" s="240"/>
      <c r="N90" s="241"/>
      <c r="O90" s="241"/>
      <c r="P90" s="241"/>
      <c r="Q90" s="241"/>
      <c r="R90" s="241"/>
      <c r="S90" s="241"/>
      <c r="T90" s="242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43" t="s">
        <v>252</v>
      </c>
      <c r="AU90" s="243" t="s">
        <v>85</v>
      </c>
      <c r="AV90" s="13" t="s">
        <v>87</v>
      </c>
      <c r="AW90" s="13" t="s">
        <v>37</v>
      </c>
      <c r="AX90" s="13" t="s">
        <v>77</v>
      </c>
      <c r="AY90" s="243" t="s">
        <v>238</v>
      </c>
    </row>
    <row r="91" s="14" customFormat="1">
      <c r="A91" s="14"/>
      <c r="B91" s="244"/>
      <c r="C91" s="245"/>
      <c r="D91" s="234" t="s">
        <v>252</v>
      </c>
      <c r="E91" s="246" t="s">
        <v>19</v>
      </c>
      <c r="F91" s="247" t="s">
        <v>253</v>
      </c>
      <c r="G91" s="245"/>
      <c r="H91" s="248">
        <v>1</v>
      </c>
      <c r="I91" s="249"/>
      <c r="J91" s="245"/>
      <c r="K91" s="245"/>
      <c r="L91" s="250"/>
      <c r="M91" s="251"/>
      <c r="N91" s="252"/>
      <c r="O91" s="252"/>
      <c r="P91" s="252"/>
      <c r="Q91" s="252"/>
      <c r="R91" s="252"/>
      <c r="S91" s="252"/>
      <c r="T91" s="253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4" t="s">
        <v>252</v>
      </c>
      <c r="AU91" s="254" t="s">
        <v>85</v>
      </c>
      <c r="AV91" s="14" t="s">
        <v>254</v>
      </c>
      <c r="AW91" s="14" t="s">
        <v>37</v>
      </c>
      <c r="AX91" s="14" t="s">
        <v>85</v>
      </c>
      <c r="AY91" s="254" t="s">
        <v>238</v>
      </c>
    </row>
    <row r="92" s="2" customFormat="1" ht="16.5" customHeight="1">
      <c r="A92" s="40"/>
      <c r="B92" s="41"/>
      <c r="C92" s="214" t="s">
        <v>87</v>
      </c>
      <c r="D92" s="214" t="s">
        <v>243</v>
      </c>
      <c r="E92" s="215" t="s">
        <v>2302</v>
      </c>
      <c r="F92" s="216" t="s">
        <v>2303</v>
      </c>
      <c r="G92" s="217" t="s">
        <v>246</v>
      </c>
      <c r="H92" s="218">
        <v>1</v>
      </c>
      <c r="I92" s="219"/>
      <c r="J92" s="220">
        <f>ROUND(I92*H92,2)</f>
        <v>0</v>
      </c>
      <c r="K92" s="216" t="s">
        <v>19</v>
      </c>
      <c r="L92" s="46"/>
      <c r="M92" s="221" t="s">
        <v>19</v>
      </c>
      <c r="N92" s="222" t="s">
        <v>48</v>
      </c>
      <c r="O92" s="86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5" t="s">
        <v>254</v>
      </c>
      <c r="AT92" s="225" t="s">
        <v>243</v>
      </c>
      <c r="AU92" s="225" t="s">
        <v>85</v>
      </c>
      <c r="AY92" s="19" t="s">
        <v>238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9" t="s">
        <v>85</v>
      </c>
      <c r="BK92" s="226">
        <f>ROUND(I92*H92,2)</f>
        <v>0</v>
      </c>
      <c r="BL92" s="19" t="s">
        <v>254</v>
      </c>
      <c r="BM92" s="225" t="s">
        <v>2304</v>
      </c>
    </row>
    <row r="93" s="2" customFormat="1">
      <c r="A93" s="40"/>
      <c r="B93" s="41"/>
      <c r="C93" s="42"/>
      <c r="D93" s="234" t="s">
        <v>343</v>
      </c>
      <c r="E93" s="42"/>
      <c r="F93" s="255" t="s">
        <v>2301</v>
      </c>
      <c r="G93" s="42"/>
      <c r="H93" s="42"/>
      <c r="I93" s="229"/>
      <c r="J93" s="42"/>
      <c r="K93" s="42"/>
      <c r="L93" s="46"/>
      <c r="M93" s="230"/>
      <c r="N93" s="231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343</v>
      </c>
      <c r="AU93" s="19" t="s">
        <v>85</v>
      </c>
    </row>
    <row r="94" s="13" customFormat="1">
      <c r="A94" s="13"/>
      <c r="B94" s="232"/>
      <c r="C94" s="233"/>
      <c r="D94" s="234" t="s">
        <v>252</v>
      </c>
      <c r="E94" s="235" t="s">
        <v>19</v>
      </c>
      <c r="F94" s="236" t="s">
        <v>85</v>
      </c>
      <c r="G94" s="233"/>
      <c r="H94" s="237">
        <v>1</v>
      </c>
      <c r="I94" s="238"/>
      <c r="J94" s="233"/>
      <c r="K94" s="233"/>
      <c r="L94" s="239"/>
      <c r="M94" s="240"/>
      <c r="N94" s="241"/>
      <c r="O94" s="241"/>
      <c r="P94" s="241"/>
      <c r="Q94" s="241"/>
      <c r="R94" s="241"/>
      <c r="S94" s="241"/>
      <c r="T94" s="242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43" t="s">
        <v>252</v>
      </c>
      <c r="AU94" s="243" t="s">
        <v>85</v>
      </c>
      <c r="AV94" s="13" t="s">
        <v>87</v>
      </c>
      <c r="AW94" s="13" t="s">
        <v>37</v>
      </c>
      <c r="AX94" s="13" t="s">
        <v>77</v>
      </c>
      <c r="AY94" s="243" t="s">
        <v>238</v>
      </c>
    </row>
    <row r="95" s="14" customFormat="1">
      <c r="A95" s="14"/>
      <c r="B95" s="244"/>
      <c r="C95" s="245"/>
      <c r="D95" s="234" t="s">
        <v>252</v>
      </c>
      <c r="E95" s="246" t="s">
        <v>19</v>
      </c>
      <c r="F95" s="247" t="s">
        <v>253</v>
      </c>
      <c r="G95" s="245"/>
      <c r="H95" s="248">
        <v>1</v>
      </c>
      <c r="I95" s="249"/>
      <c r="J95" s="245"/>
      <c r="K95" s="245"/>
      <c r="L95" s="250"/>
      <c r="M95" s="251"/>
      <c r="N95" s="252"/>
      <c r="O95" s="252"/>
      <c r="P95" s="252"/>
      <c r="Q95" s="252"/>
      <c r="R95" s="252"/>
      <c r="S95" s="252"/>
      <c r="T95" s="253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4" t="s">
        <v>252</v>
      </c>
      <c r="AU95" s="254" t="s">
        <v>85</v>
      </c>
      <c r="AV95" s="14" t="s">
        <v>254</v>
      </c>
      <c r="AW95" s="14" t="s">
        <v>37</v>
      </c>
      <c r="AX95" s="14" t="s">
        <v>85</v>
      </c>
      <c r="AY95" s="254" t="s">
        <v>238</v>
      </c>
    </row>
    <row r="96" s="2" customFormat="1" ht="16.5" customHeight="1">
      <c r="A96" s="40"/>
      <c r="B96" s="41"/>
      <c r="C96" s="214" t="s">
        <v>260</v>
      </c>
      <c r="D96" s="214" t="s">
        <v>243</v>
      </c>
      <c r="E96" s="215" t="s">
        <v>2305</v>
      </c>
      <c r="F96" s="216" t="s">
        <v>2306</v>
      </c>
      <c r="G96" s="217" t="s">
        <v>246</v>
      </c>
      <c r="H96" s="218">
        <v>1</v>
      </c>
      <c r="I96" s="219"/>
      <c r="J96" s="220">
        <f>ROUND(I96*H96,2)</f>
        <v>0</v>
      </c>
      <c r="K96" s="216" t="s">
        <v>19</v>
      </c>
      <c r="L96" s="46"/>
      <c r="M96" s="221" t="s">
        <v>19</v>
      </c>
      <c r="N96" s="222" t="s">
        <v>48</v>
      </c>
      <c r="O96" s="86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5" t="s">
        <v>254</v>
      </c>
      <c r="AT96" s="225" t="s">
        <v>243</v>
      </c>
      <c r="AU96" s="225" t="s">
        <v>85</v>
      </c>
      <c r="AY96" s="19" t="s">
        <v>238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9" t="s">
        <v>85</v>
      </c>
      <c r="BK96" s="226">
        <f>ROUND(I96*H96,2)</f>
        <v>0</v>
      </c>
      <c r="BL96" s="19" t="s">
        <v>254</v>
      </c>
      <c r="BM96" s="225" t="s">
        <v>2307</v>
      </c>
    </row>
    <row r="97" s="2" customFormat="1">
      <c r="A97" s="40"/>
      <c r="B97" s="41"/>
      <c r="C97" s="42"/>
      <c r="D97" s="234" t="s">
        <v>343</v>
      </c>
      <c r="E97" s="42"/>
      <c r="F97" s="255" t="s">
        <v>2301</v>
      </c>
      <c r="G97" s="42"/>
      <c r="H97" s="42"/>
      <c r="I97" s="229"/>
      <c r="J97" s="42"/>
      <c r="K97" s="42"/>
      <c r="L97" s="46"/>
      <c r="M97" s="230"/>
      <c r="N97" s="231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343</v>
      </c>
      <c r="AU97" s="19" t="s">
        <v>85</v>
      </c>
    </row>
    <row r="98" s="13" customFormat="1">
      <c r="A98" s="13"/>
      <c r="B98" s="232"/>
      <c r="C98" s="233"/>
      <c r="D98" s="234" t="s">
        <v>252</v>
      </c>
      <c r="E98" s="235" t="s">
        <v>19</v>
      </c>
      <c r="F98" s="236" t="s">
        <v>85</v>
      </c>
      <c r="G98" s="233"/>
      <c r="H98" s="237">
        <v>1</v>
      </c>
      <c r="I98" s="238"/>
      <c r="J98" s="233"/>
      <c r="K98" s="233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252</v>
      </c>
      <c r="AU98" s="243" t="s">
        <v>85</v>
      </c>
      <c r="AV98" s="13" t="s">
        <v>87</v>
      </c>
      <c r="AW98" s="13" t="s">
        <v>37</v>
      </c>
      <c r="AX98" s="13" t="s">
        <v>77</v>
      </c>
      <c r="AY98" s="243" t="s">
        <v>238</v>
      </c>
    </row>
    <row r="99" s="14" customFormat="1">
      <c r="A99" s="14"/>
      <c r="B99" s="244"/>
      <c r="C99" s="245"/>
      <c r="D99" s="234" t="s">
        <v>252</v>
      </c>
      <c r="E99" s="246" t="s">
        <v>19</v>
      </c>
      <c r="F99" s="247" t="s">
        <v>253</v>
      </c>
      <c r="G99" s="245"/>
      <c r="H99" s="248">
        <v>1</v>
      </c>
      <c r="I99" s="249"/>
      <c r="J99" s="245"/>
      <c r="K99" s="245"/>
      <c r="L99" s="250"/>
      <c r="M99" s="251"/>
      <c r="N99" s="252"/>
      <c r="O99" s="252"/>
      <c r="P99" s="252"/>
      <c r="Q99" s="252"/>
      <c r="R99" s="252"/>
      <c r="S99" s="252"/>
      <c r="T99" s="253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252</v>
      </c>
      <c r="AU99" s="254" t="s">
        <v>85</v>
      </c>
      <c r="AV99" s="14" t="s">
        <v>254</v>
      </c>
      <c r="AW99" s="14" t="s">
        <v>37</v>
      </c>
      <c r="AX99" s="14" t="s">
        <v>85</v>
      </c>
      <c r="AY99" s="254" t="s">
        <v>238</v>
      </c>
    </row>
    <row r="100" s="2" customFormat="1" ht="16.5" customHeight="1">
      <c r="A100" s="40"/>
      <c r="B100" s="41"/>
      <c r="C100" s="214" t="s">
        <v>254</v>
      </c>
      <c r="D100" s="214" t="s">
        <v>243</v>
      </c>
      <c r="E100" s="215" t="s">
        <v>2308</v>
      </c>
      <c r="F100" s="216" t="s">
        <v>2306</v>
      </c>
      <c r="G100" s="217" t="s">
        <v>246</v>
      </c>
      <c r="H100" s="218">
        <v>1</v>
      </c>
      <c r="I100" s="219"/>
      <c r="J100" s="220">
        <f>ROUND(I100*H100,2)</f>
        <v>0</v>
      </c>
      <c r="K100" s="216" t="s">
        <v>19</v>
      </c>
      <c r="L100" s="46"/>
      <c r="M100" s="221" t="s">
        <v>19</v>
      </c>
      <c r="N100" s="222" t="s">
        <v>48</v>
      </c>
      <c r="O100" s="86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254</v>
      </c>
      <c r="AT100" s="225" t="s">
        <v>243</v>
      </c>
      <c r="AU100" s="225" t="s">
        <v>85</v>
      </c>
      <c r="AY100" s="19" t="s">
        <v>238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85</v>
      </c>
      <c r="BK100" s="226">
        <f>ROUND(I100*H100,2)</f>
        <v>0</v>
      </c>
      <c r="BL100" s="19" t="s">
        <v>254</v>
      </c>
      <c r="BM100" s="225" t="s">
        <v>2309</v>
      </c>
    </row>
    <row r="101" s="2" customFormat="1">
      <c r="A101" s="40"/>
      <c r="B101" s="41"/>
      <c r="C101" s="42"/>
      <c r="D101" s="234" t="s">
        <v>343</v>
      </c>
      <c r="E101" s="42"/>
      <c r="F101" s="255" t="s">
        <v>2301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343</v>
      </c>
      <c r="AU101" s="19" t="s">
        <v>85</v>
      </c>
    </row>
    <row r="102" s="13" customFormat="1">
      <c r="A102" s="13"/>
      <c r="B102" s="232"/>
      <c r="C102" s="233"/>
      <c r="D102" s="234" t="s">
        <v>252</v>
      </c>
      <c r="E102" s="235" t="s">
        <v>19</v>
      </c>
      <c r="F102" s="236" t="s">
        <v>85</v>
      </c>
      <c r="G102" s="233"/>
      <c r="H102" s="237">
        <v>1</v>
      </c>
      <c r="I102" s="238"/>
      <c r="J102" s="233"/>
      <c r="K102" s="233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252</v>
      </c>
      <c r="AU102" s="243" t="s">
        <v>85</v>
      </c>
      <c r="AV102" s="13" t="s">
        <v>87</v>
      </c>
      <c r="AW102" s="13" t="s">
        <v>37</v>
      </c>
      <c r="AX102" s="13" t="s">
        <v>77</v>
      </c>
      <c r="AY102" s="243" t="s">
        <v>238</v>
      </c>
    </row>
    <row r="103" s="14" customFormat="1">
      <c r="A103" s="14"/>
      <c r="B103" s="244"/>
      <c r="C103" s="245"/>
      <c r="D103" s="234" t="s">
        <v>252</v>
      </c>
      <c r="E103" s="246" t="s">
        <v>19</v>
      </c>
      <c r="F103" s="247" t="s">
        <v>253</v>
      </c>
      <c r="G103" s="245"/>
      <c r="H103" s="248">
        <v>1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252</v>
      </c>
      <c r="AU103" s="254" t="s">
        <v>85</v>
      </c>
      <c r="AV103" s="14" t="s">
        <v>254</v>
      </c>
      <c r="AW103" s="14" t="s">
        <v>37</v>
      </c>
      <c r="AX103" s="14" t="s">
        <v>85</v>
      </c>
      <c r="AY103" s="254" t="s">
        <v>238</v>
      </c>
    </row>
    <row r="104" s="2" customFormat="1" ht="16.5" customHeight="1">
      <c r="A104" s="40"/>
      <c r="B104" s="41"/>
      <c r="C104" s="214" t="s">
        <v>240</v>
      </c>
      <c r="D104" s="214" t="s">
        <v>243</v>
      </c>
      <c r="E104" s="215" t="s">
        <v>2310</v>
      </c>
      <c r="F104" s="216" t="s">
        <v>2311</v>
      </c>
      <c r="G104" s="217" t="s">
        <v>246</v>
      </c>
      <c r="H104" s="218">
        <v>1</v>
      </c>
      <c r="I104" s="219"/>
      <c r="J104" s="220">
        <f>ROUND(I104*H104,2)</f>
        <v>0</v>
      </c>
      <c r="K104" s="216" t="s">
        <v>19</v>
      </c>
      <c r="L104" s="46"/>
      <c r="M104" s="221" t="s">
        <v>19</v>
      </c>
      <c r="N104" s="222" t="s">
        <v>48</v>
      </c>
      <c r="O104" s="86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4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5" t="s">
        <v>254</v>
      </c>
      <c r="AT104" s="225" t="s">
        <v>243</v>
      </c>
      <c r="AU104" s="225" t="s">
        <v>85</v>
      </c>
      <c r="AY104" s="19" t="s">
        <v>238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9" t="s">
        <v>85</v>
      </c>
      <c r="BK104" s="226">
        <f>ROUND(I104*H104,2)</f>
        <v>0</v>
      </c>
      <c r="BL104" s="19" t="s">
        <v>254</v>
      </c>
      <c r="BM104" s="225" t="s">
        <v>2312</v>
      </c>
    </row>
    <row r="105" s="2" customFormat="1">
      <c r="A105" s="40"/>
      <c r="B105" s="41"/>
      <c r="C105" s="42"/>
      <c r="D105" s="234" t="s">
        <v>343</v>
      </c>
      <c r="E105" s="42"/>
      <c r="F105" s="255" t="s">
        <v>2301</v>
      </c>
      <c r="G105" s="42"/>
      <c r="H105" s="42"/>
      <c r="I105" s="229"/>
      <c r="J105" s="42"/>
      <c r="K105" s="42"/>
      <c r="L105" s="46"/>
      <c r="M105" s="230"/>
      <c r="N105" s="231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343</v>
      </c>
      <c r="AU105" s="19" t="s">
        <v>85</v>
      </c>
    </row>
    <row r="106" s="13" customFormat="1">
      <c r="A106" s="13"/>
      <c r="B106" s="232"/>
      <c r="C106" s="233"/>
      <c r="D106" s="234" t="s">
        <v>252</v>
      </c>
      <c r="E106" s="235" t="s">
        <v>19</v>
      </c>
      <c r="F106" s="236" t="s">
        <v>85</v>
      </c>
      <c r="G106" s="233"/>
      <c r="H106" s="237">
        <v>1</v>
      </c>
      <c r="I106" s="238"/>
      <c r="J106" s="233"/>
      <c r="K106" s="233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252</v>
      </c>
      <c r="AU106" s="243" t="s">
        <v>85</v>
      </c>
      <c r="AV106" s="13" t="s">
        <v>87</v>
      </c>
      <c r="AW106" s="13" t="s">
        <v>37</v>
      </c>
      <c r="AX106" s="13" t="s">
        <v>77</v>
      </c>
      <c r="AY106" s="243" t="s">
        <v>238</v>
      </c>
    </row>
    <row r="107" s="14" customFormat="1">
      <c r="A107" s="14"/>
      <c r="B107" s="244"/>
      <c r="C107" s="245"/>
      <c r="D107" s="234" t="s">
        <v>252</v>
      </c>
      <c r="E107" s="246" t="s">
        <v>19</v>
      </c>
      <c r="F107" s="247" t="s">
        <v>253</v>
      </c>
      <c r="G107" s="245"/>
      <c r="H107" s="248">
        <v>1</v>
      </c>
      <c r="I107" s="249"/>
      <c r="J107" s="245"/>
      <c r="K107" s="245"/>
      <c r="L107" s="250"/>
      <c r="M107" s="251"/>
      <c r="N107" s="252"/>
      <c r="O107" s="252"/>
      <c r="P107" s="252"/>
      <c r="Q107" s="252"/>
      <c r="R107" s="252"/>
      <c r="S107" s="252"/>
      <c r="T107" s="253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252</v>
      </c>
      <c r="AU107" s="254" t="s">
        <v>85</v>
      </c>
      <c r="AV107" s="14" t="s">
        <v>254</v>
      </c>
      <c r="AW107" s="14" t="s">
        <v>37</v>
      </c>
      <c r="AX107" s="14" t="s">
        <v>85</v>
      </c>
      <c r="AY107" s="254" t="s">
        <v>238</v>
      </c>
    </row>
    <row r="108" s="2" customFormat="1" ht="16.5" customHeight="1">
      <c r="A108" s="40"/>
      <c r="B108" s="41"/>
      <c r="C108" s="214" t="s">
        <v>276</v>
      </c>
      <c r="D108" s="214" t="s">
        <v>243</v>
      </c>
      <c r="E108" s="215" t="s">
        <v>2313</v>
      </c>
      <c r="F108" s="216" t="s">
        <v>2314</v>
      </c>
      <c r="G108" s="217" t="s">
        <v>246</v>
      </c>
      <c r="H108" s="218">
        <v>1</v>
      </c>
      <c r="I108" s="219"/>
      <c r="J108" s="220">
        <f>ROUND(I108*H108,2)</f>
        <v>0</v>
      </c>
      <c r="K108" s="216" t="s">
        <v>19</v>
      </c>
      <c r="L108" s="46"/>
      <c r="M108" s="221" t="s">
        <v>19</v>
      </c>
      <c r="N108" s="222" t="s">
        <v>48</v>
      </c>
      <c r="O108" s="86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5" t="s">
        <v>254</v>
      </c>
      <c r="AT108" s="225" t="s">
        <v>243</v>
      </c>
      <c r="AU108" s="225" t="s">
        <v>85</v>
      </c>
      <c r="AY108" s="19" t="s">
        <v>238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9" t="s">
        <v>85</v>
      </c>
      <c r="BK108" s="226">
        <f>ROUND(I108*H108,2)</f>
        <v>0</v>
      </c>
      <c r="BL108" s="19" t="s">
        <v>254</v>
      </c>
      <c r="BM108" s="225" t="s">
        <v>2315</v>
      </c>
    </row>
    <row r="109" s="2" customFormat="1">
      <c r="A109" s="40"/>
      <c r="B109" s="41"/>
      <c r="C109" s="42"/>
      <c r="D109" s="234" t="s">
        <v>343</v>
      </c>
      <c r="E109" s="42"/>
      <c r="F109" s="255" t="s">
        <v>2301</v>
      </c>
      <c r="G109" s="42"/>
      <c r="H109" s="42"/>
      <c r="I109" s="229"/>
      <c r="J109" s="42"/>
      <c r="K109" s="42"/>
      <c r="L109" s="46"/>
      <c r="M109" s="230"/>
      <c r="N109" s="231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343</v>
      </c>
      <c r="AU109" s="19" t="s">
        <v>85</v>
      </c>
    </row>
    <row r="110" s="13" customFormat="1">
      <c r="A110" s="13"/>
      <c r="B110" s="232"/>
      <c r="C110" s="233"/>
      <c r="D110" s="234" t="s">
        <v>252</v>
      </c>
      <c r="E110" s="235" t="s">
        <v>19</v>
      </c>
      <c r="F110" s="236" t="s">
        <v>85</v>
      </c>
      <c r="G110" s="233"/>
      <c r="H110" s="237">
        <v>1</v>
      </c>
      <c r="I110" s="238"/>
      <c r="J110" s="233"/>
      <c r="K110" s="233"/>
      <c r="L110" s="239"/>
      <c r="M110" s="240"/>
      <c r="N110" s="241"/>
      <c r="O110" s="241"/>
      <c r="P110" s="241"/>
      <c r="Q110" s="241"/>
      <c r="R110" s="241"/>
      <c r="S110" s="241"/>
      <c r="T110" s="242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3" t="s">
        <v>252</v>
      </c>
      <c r="AU110" s="243" t="s">
        <v>85</v>
      </c>
      <c r="AV110" s="13" t="s">
        <v>87</v>
      </c>
      <c r="AW110" s="13" t="s">
        <v>37</v>
      </c>
      <c r="AX110" s="13" t="s">
        <v>77</v>
      </c>
      <c r="AY110" s="243" t="s">
        <v>238</v>
      </c>
    </row>
    <row r="111" s="14" customFormat="1">
      <c r="A111" s="14"/>
      <c r="B111" s="244"/>
      <c r="C111" s="245"/>
      <c r="D111" s="234" t="s">
        <v>252</v>
      </c>
      <c r="E111" s="246" t="s">
        <v>19</v>
      </c>
      <c r="F111" s="247" t="s">
        <v>253</v>
      </c>
      <c r="G111" s="245"/>
      <c r="H111" s="248">
        <v>1</v>
      </c>
      <c r="I111" s="249"/>
      <c r="J111" s="245"/>
      <c r="K111" s="245"/>
      <c r="L111" s="250"/>
      <c r="M111" s="251"/>
      <c r="N111" s="252"/>
      <c r="O111" s="252"/>
      <c r="P111" s="252"/>
      <c r="Q111" s="252"/>
      <c r="R111" s="252"/>
      <c r="S111" s="252"/>
      <c r="T111" s="253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4" t="s">
        <v>252</v>
      </c>
      <c r="AU111" s="254" t="s">
        <v>85</v>
      </c>
      <c r="AV111" s="14" t="s">
        <v>254</v>
      </c>
      <c r="AW111" s="14" t="s">
        <v>37</v>
      </c>
      <c r="AX111" s="14" t="s">
        <v>85</v>
      </c>
      <c r="AY111" s="254" t="s">
        <v>238</v>
      </c>
    </row>
    <row r="112" s="2" customFormat="1" ht="16.5" customHeight="1">
      <c r="A112" s="40"/>
      <c r="B112" s="41"/>
      <c r="C112" s="214" t="s">
        <v>281</v>
      </c>
      <c r="D112" s="214" t="s">
        <v>243</v>
      </c>
      <c r="E112" s="215" t="s">
        <v>2316</v>
      </c>
      <c r="F112" s="216" t="s">
        <v>2314</v>
      </c>
      <c r="G112" s="217" t="s">
        <v>246</v>
      </c>
      <c r="H112" s="218">
        <v>1</v>
      </c>
      <c r="I112" s="219"/>
      <c r="J112" s="220">
        <f>ROUND(I112*H112,2)</f>
        <v>0</v>
      </c>
      <c r="K112" s="216" t="s">
        <v>19</v>
      </c>
      <c r="L112" s="46"/>
      <c r="M112" s="221" t="s">
        <v>19</v>
      </c>
      <c r="N112" s="222" t="s">
        <v>48</v>
      </c>
      <c r="O112" s="86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4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5" t="s">
        <v>254</v>
      </c>
      <c r="AT112" s="225" t="s">
        <v>243</v>
      </c>
      <c r="AU112" s="225" t="s">
        <v>85</v>
      </c>
      <c r="AY112" s="19" t="s">
        <v>238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9" t="s">
        <v>85</v>
      </c>
      <c r="BK112" s="226">
        <f>ROUND(I112*H112,2)</f>
        <v>0</v>
      </c>
      <c r="BL112" s="19" t="s">
        <v>254</v>
      </c>
      <c r="BM112" s="225" t="s">
        <v>2317</v>
      </c>
    </row>
    <row r="113" s="2" customFormat="1">
      <c r="A113" s="40"/>
      <c r="B113" s="41"/>
      <c r="C113" s="42"/>
      <c r="D113" s="234" t="s">
        <v>343</v>
      </c>
      <c r="E113" s="42"/>
      <c r="F113" s="255" t="s">
        <v>2301</v>
      </c>
      <c r="G113" s="42"/>
      <c r="H113" s="42"/>
      <c r="I113" s="229"/>
      <c r="J113" s="42"/>
      <c r="K113" s="42"/>
      <c r="L113" s="46"/>
      <c r="M113" s="230"/>
      <c r="N113" s="231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343</v>
      </c>
      <c r="AU113" s="19" t="s">
        <v>85</v>
      </c>
    </row>
    <row r="114" s="13" customFormat="1">
      <c r="A114" s="13"/>
      <c r="B114" s="232"/>
      <c r="C114" s="233"/>
      <c r="D114" s="234" t="s">
        <v>252</v>
      </c>
      <c r="E114" s="235" t="s">
        <v>19</v>
      </c>
      <c r="F114" s="236" t="s">
        <v>85</v>
      </c>
      <c r="G114" s="233"/>
      <c r="H114" s="237">
        <v>1</v>
      </c>
      <c r="I114" s="238"/>
      <c r="J114" s="233"/>
      <c r="K114" s="233"/>
      <c r="L114" s="239"/>
      <c r="M114" s="240"/>
      <c r="N114" s="241"/>
      <c r="O114" s="241"/>
      <c r="P114" s="241"/>
      <c r="Q114" s="241"/>
      <c r="R114" s="241"/>
      <c r="S114" s="241"/>
      <c r="T114" s="242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3" t="s">
        <v>252</v>
      </c>
      <c r="AU114" s="243" t="s">
        <v>85</v>
      </c>
      <c r="AV114" s="13" t="s">
        <v>87</v>
      </c>
      <c r="AW114" s="13" t="s">
        <v>37</v>
      </c>
      <c r="AX114" s="13" t="s">
        <v>77</v>
      </c>
      <c r="AY114" s="243" t="s">
        <v>238</v>
      </c>
    </row>
    <row r="115" s="14" customFormat="1">
      <c r="A115" s="14"/>
      <c r="B115" s="244"/>
      <c r="C115" s="245"/>
      <c r="D115" s="234" t="s">
        <v>252</v>
      </c>
      <c r="E115" s="246" t="s">
        <v>19</v>
      </c>
      <c r="F115" s="247" t="s">
        <v>253</v>
      </c>
      <c r="G115" s="245"/>
      <c r="H115" s="248">
        <v>1</v>
      </c>
      <c r="I115" s="249"/>
      <c r="J115" s="245"/>
      <c r="K115" s="245"/>
      <c r="L115" s="250"/>
      <c r="M115" s="251"/>
      <c r="N115" s="252"/>
      <c r="O115" s="252"/>
      <c r="P115" s="252"/>
      <c r="Q115" s="252"/>
      <c r="R115" s="252"/>
      <c r="S115" s="252"/>
      <c r="T115" s="253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252</v>
      </c>
      <c r="AU115" s="254" t="s">
        <v>85</v>
      </c>
      <c r="AV115" s="14" t="s">
        <v>254</v>
      </c>
      <c r="AW115" s="14" t="s">
        <v>37</v>
      </c>
      <c r="AX115" s="14" t="s">
        <v>85</v>
      </c>
      <c r="AY115" s="254" t="s">
        <v>238</v>
      </c>
    </row>
    <row r="116" s="2" customFormat="1" ht="16.5" customHeight="1">
      <c r="A116" s="40"/>
      <c r="B116" s="41"/>
      <c r="C116" s="214" t="s">
        <v>287</v>
      </c>
      <c r="D116" s="214" t="s">
        <v>243</v>
      </c>
      <c r="E116" s="215" t="s">
        <v>2318</v>
      </c>
      <c r="F116" s="216" t="s">
        <v>2319</v>
      </c>
      <c r="G116" s="217" t="s">
        <v>1988</v>
      </c>
      <c r="H116" s="218">
        <v>140</v>
      </c>
      <c r="I116" s="219"/>
      <c r="J116" s="220">
        <f>ROUND(I116*H116,2)</f>
        <v>0</v>
      </c>
      <c r="K116" s="216" t="s">
        <v>19</v>
      </c>
      <c r="L116" s="46"/>
      <c r="M116" s="221" t="s">
        <v>19</v>
      </c>
      <c r="N116" s="222" t="s">
        <v>48</v>
      </c>
      <c r="O116" s="86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254</v>
      </c>
      <c r="AT116" s="225" t="s">
        <v>243</v>
      </c>
      <c r="AU116" s="225" t="s">
        <v>85</v>
      </c>
      <c r="AY116" s="19" t="s">
        <v>238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85</v>
      </c>
      <c r="BK116" s="226">
        <f>ROUND(I116*H116,2)</f>
        <v>0</v>
      </c>
      <c r="BL116" s="19" t="s">
        <v>254</v>
      </c>
      <c r="BM116" s="225" t="s">
        <v>2320</v>
      </c>
    </row>
    <row r="117" s="2" customFormat="1">
      <c r="A117" s="40"/>
      <c r="B117" s="41"/>
      <c r="C117" s="42"/>
      <c r="D117" s="234" t="s">
        <v>343</v>
      </c>
      <c r="E117" s="42"/>
      <c r="F117" s="255" t="s">
        <v>2028</v>
      </c>
      <c r="G117" s="42"/>
      <c r="H117" s="42"/>
      <c r="I117" s="229"/>
      <c r="J117" s="42"/>
      <c r="K117" s="42"/>
      <c r="L117" s="46"/>
      <c r="M117" s="230"/>
      <c r="N117" s="231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343</v>
      </c>
      <c r="AU117" s="19" t="s">
        <v>85</v>
      </c>
    </row>
    <row r="118" s="13" customFormat="1">
      <c r="A118" s="13"/>
      <c r="B118" s="232"/>
      <c r="C118" s="233"/>
      <c r="D118" s="234" t="s">
        <v>252</v>
      </c>
      <c r="E118" s="235" t="s">
        <v>19</v>
      </c>
      <c r="F118" s="236" t="s">
        <v>2321</v>
      </c>
      <c r="G118" s="233"/>
      <c r="H118" s="237">
        <v>140</v>
      </c>
      <c r="I118" s="238"/>
      <c r="J118" s="233"/>
      <c r="K118" s="233"/>
      <c r="L118" s="239"/>
      <c r="M118" s="240"/>
      <c r="N118" s="241"/>
      <c r="O118" s="241"/>
      <c r="P118" s="241"/>
      <c r="Q118" s="241"/>
      <c r="R118" s="241"/>
      <c r="S118" s="241"/>
      <c r="T118" s="242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3" t="s">
        <v>252</v>
      </c>
      <c r="AU118" s="243" t="s">
        <v>85</v>
      </c>
      <c r="AV118" s="13" t="s">
        <v>87</v>
      </c>
      <c r="AW118" s="13" t="s">
        <v>37</v>
      </c>
      <c r="AX118" s="13" t="s">
        <v>77</v>
      </c>
      <c r="AY118" s="243" t="s">
        <v>238</v>
      </c>
    </row>
    <row r="119" s="14" customFormat="1">
      <c r="A119" s="14"/>
      <c r="B119" s="244"/>
      <c r="C119" s="245"/>
      <c r="D119" s="234" t="s">
        <v>252</v>
      </c>
      <c r="E119" s="246" t="s">
        <v>19</v>
      </c>
      <c r="F119" s="247" t="s">
        <v>253</v>
      </c>
      <c r="G119" s="245"/>
      <c r="H119" s="248">
        <v>140</v>
      </c>
      <c r="I119" s="249"/>
      <c r="J119" s="245"/>
      <c r="K119" s="245"/>
      <c r="L119" s="250"/>
      <c r="M119" s="251"/>
      <c r="N119" s="252"/>
      <c r="O119" s="252"/>
      <c r="P119" s="252"/>
      <c r="Q119" s="252"/>
      <c r="R119" s="252"/>
      <c r="S119" s="252"/>
      <c r="T119" s="253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4" t="s">
        <v>252</v>
      </c>
      <c r="AU119" s="254" t="s">
        <v>85</v>
      </c>
      <c r="AV119" s="14" t="s">
        <v>254</v>
      </c>
      <c r="AW119" s="14" t="s">
        <v>37</v>
      </c>
      <c r="AX119" s="14" t="s">
        <v>85</v>
      </c>
      <c r="AY119" s="254" t="s">
        <v>238</v>
      </c>
    </row>
    <row r="120" s="2" customFormat="1" ht="16.5" customHeight="1">
      <c r="A120" s="40"/>
      <c r="B120" s="41"/>
      <c r="C120" s="214" t="s">
        <v>293</v>
      </c>
      <c r="D120" s="214" t="s">
        <v>243</v>
      </c>
      <c r="E120" s="215" t="s">
        <v>2322</v>
      </c>
      <c r="F120" s="216" t="s">
        <v>2323</v>
      </c>
      <c r="G120" s="217" t="s">
        <v>246</v>
      </c>
      <c r="H120" s="218">
        <v>1</v>
      </c>
      <c r="I120" s="219"/>
      <c r="J120" s="220">
        <f>ROUND(I120*H120,2)</f>
        <v>0</v>
      </c>
      <c r="K120" s="216" t="s">
        <v>19</v>
      </c>
      <c r="L120" s="46"/>
      <c r="M120" s="221" t="s">
        <v>19</v>
      </c>
      <c r="N120" s="222" t="s">
        <v>48</v>
      </c>
      <c r="O120" s="86"/>
      <c r="P120" s="223">
        <f>O120*H120</f>
        <v>0</v>
      </c>
      <c r="Q120" s="223">
        <v>0</v>
      </c>
      <c r="R120" s="223">
        <f>Q120*H120</f>
        <v>0</v>
      </c>
      <c r="S120" s="223">
        <v>0</v>
      </c>
      <c r="T120" s="224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25" t="s">
        <v>254</v>
      </c>
      <c r="AT120" s="225" t="s">
        <v>243</v>
      </c>
      <c r="AU120" s="225" t="s">
        <v>85</v>
      </c>
      <c r="AY120" s="19" t="s">
        <v>238</v>
      </c>
      <c r="BE120" s="226">
        <f>IF(N120="základní",J120,0)</f>
        <v>0</v>
      </c>
      <c r="BF120" s="226">
        <f>IF(N120="snížená",J120,0)</f>
        <v>0</v>
      </c>
      <c r="BG120" s="226">
        <f>IF(N120="zákl. přenesená",J120,0)</f>
        <v>0</v>
      </c>
      <c r="BH120" s="226">
        <f>IF(N120="sníž. přenesená",J120,0)</f>
        <v>0</v>
      </c>
      <c r="BI120" s="226">
        <f>IF(N120="nulová",J120,0)</f>
        <v>0</v>
      </c>
      <c r="BJ120" s="19" t="s">
        <v>85</v>
      </c>
      <c r="BK120" s="226">
        <f>ROUND(I120*H120,2)</f>
        <v>0</v>
      </c>
      <c r="BL120" s="19" t="s">
        <v>254</v>
      </c>
      <c r="BM120" s="225" t="s">
        <v>2324</v>
      </c>
    </row>
    <row r="121" s="2" customFormat="1">
      <c r="A121" s="40"/>
      <c r="B121" s="41"/>
      <c r="C121" s="42"/>
      <c r="D121" s="234" t="s">
        <v>343</v>
      </c>
      <c r="E121" s="42"/>
      <c r="F121" s="255" t="s">
        <v>2301</v>
      </c>
      <c r="G121" s="42"/>
      <c r="H121" s="42"/>
      <c r="I121" s="229"/>
      <c r="J121" s="42"/>
      <c r="K121" s="42"/>
      <c r="L121" s="46"/>
      <c r="M121" s="230"/>
      <c r="N121" s="231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343</v>
      </c>
      <c r="AU121" s="19" t="s">
        <v>85</v>
      </c>
    </row>
    <row r="122" s="13" customFormat="1">
      <c r="A122" s="13"/>
      <c r="B122" s="232"/>
      <c r="C122" s="233"/>
      <c r="D122" s="234" t="s">
        <v>252</v>
      </c>
      <c r="E122" s="235" t="s">
        <v>19</v>
      </c>
      <c r="F122" s="236" t="s">
        <v>85</v>
      </c>
      <c r="G122" s="233"/>
      <c r="H122" s="237">
        <v>1</v>
      </c>
      <c r="I122" s="238"/>
      <c r="J122" s="233"/>
      <c r="K122" s="233"/>
      <c r="L122" s="239"/>
      <c r="M122" s="240"/>
      <c r="N122" s="241"/>
      <c r="O122" s="241"/>
      <c r="P122" s="241"/>
      <c r="Q122" s="241"/>
      <c r="R122" s="241"/>
      <c r="S122" s="241"/>
      <c r="T122" s="242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3" t="s">
        <v>252</v>
      </c>
      <c r="AU122" s="243" t="s">
        <v>85</v>
      </c>
      <c r="AV122" s="13" t="s">
        <v>87</v>
      </c>
      <c r="AW122" s="13" t="s">
        <v>37</v>
      </c>
      <c r="AX122" s="13" t="s">
        <v>77</v>
      </c>
      <c r="AY122" s="243" t="s">
        <v>238</v>
      </c>
    </row>
    <row r="123" s="14" customFormat="1">
      <c r="A123" s="14"/>
      <c r="B123" s="244"/>
      <c r="C123" s="245"/>
      <c r="D123" s="234" t="s">
        <v>252</v>
      </c>
      <c r="E123" s="246" t="s">
        <v>19</v>
      </c>
      <c r="F123" s="247" t="s">
        <v>253</v>
      </c>
      <c r="G123" s="245"/>
      <c r="H123" s="248">
        <v>1</v>
      </c>
      <c r="I123" s="249"/>
      <c r="J123" s="245"/>
      <c r="K123" s="245"/>
      <c r="L123" s="250"/>
      <c r="M123" s="251"/>
      <c r="N123" s="252"/>
      <c r="O123" s="252"/>
      <c r="P123" s="252"/>
      <c r="Q123" s="252"/>
      <c r="R123" s="252"/>
      <c r="S123" s="252"/>
      <c r="T123" s="253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4" t="s">
        <v>252</v>
      </c>
      <c r="AU123" s="254" t="s">
        <v>85</v>
      </c>
      <c r="AV123" s="14" t="s">
        <v>254</v>
      </c>
      <c r="AW123" s="14" t="s">
        <v>37</v>
      </c>
      <c r="AX123" s="14" t="s">
        <v>85</v>
      </c>
      <c r="AY123" s="254" t="s">
        <v>238</v>
      </c>
    </row>
    <row r="124" s="2" customFormat="1" ht="16.5" customHeight="1">
      <c r="A124" s="40"/>
      <c r="B124" s="41"/>
      <c r="C124" s="214" t="s">
        <v>298</v>
      </c>
      <c r="D124" s="214" t="s">
        <v>243</v>
      </c>
      <c r="E124" s="215" t="s">
        <v>2325</v>
      </c>
      <c r="F124" s="216" t="s">
        <v>2326</v>
      </c>
      <c r="G124" s="217" t="s">
        <v>246</v>
      </c>
      <c r="H124" s="218">
        <v>4</v>
      </c>
      <c r="I124" s="219"/>
      <c r="J124" s="220">
        <f>ROUND(I124*H124,2)</f>
        <v>0</v>
      </c>
      <c r="K124" s="216" t="s">
        <v>19</v>
      </c>
      <c r="L124" s="46"/>
      <c r="M124" s="221" t="s">
        <v>19</v>
      </c>
      <c r="N124" s="222" t="s">
        <v>48</v>
      </c>
      <c r="O124" s="86"/>
      <c r="P124" s="223">
        <f>O124*H124</f>
        <v>0</v>
      </c>
      <c r="Q124" s="223">
        <v>0</v>
      </c>
      <c r="R124" s="223">
        <f>Q124*H124</f>
        <v>0</v>
      </c>
      <c r="S124" s="223">
        <v>0</v>
      </c>
      <c r="T124" s="224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5" t="s">
        <v>254</v>
      </c>
      <c r="AT124" s="225" t="s">
        <v>243</v>
      </c>
      <c r="AU124" s="225" t="s">
        <v>85</v>
      </c>
      <c r="AY124" s="19" t="s">
        <v>238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9" t="s">
        <v>85</v>
      </c>
      <c r="BK124" s="226">
        <f>ROUND(I124*H124,2)</f>
        <v>0</v>
      </c>
      <c r="BL124" s="19" t="s">
        <v>254</v>
      </c>
      <c r="BM124" s="225" t="s">
        <v>2327</v>
      </c>
    </row>
    <row r="125" s="2" customFormat="1">
      <c r="A125" s="40"/>
      <c r="B125" s="41"/>
      <c r="C125" s="42"/>
      <c r="D125" s="234" t="s">
        <v>343</v>
      </c>
      <c r="E125" s="42"/>
      <c r="F125" s="255" t="s">
        <v>2301</v>
      </c>
      <c r="G125" s="42"/>
      <c r="H125" s="42"/>
      <c r="I125" s="229"/>
      <c r="J125" s="42"/>
      <c r="K125" s="42"/>
      <c r="L125" s="46"/>
      <c r="M125" s="230"/>
      <c r="N125" s="231"/>
      <c r="O125" s="86"/>
      <c r="P125" s="86"/>
      <c r="Q125" s="86"/>
      <c r="R125" s="86"/>
      <c r="S125" s="86"/>
      <c r="T125" s="87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19" t="s">
        <v>343</v>
      </c>
      <c r="AU125" s="19" t="s">
        <v>85</v>
      </c>
    </row>
    <row r="126" s="13" customFormat="1">
      <c r="A126" s="13"/>
      <c r="B126" s="232"/>
      <c r="C126" s="233"/>
      <c r="D126" s="234" t="s">
        <v>252</v>
      </c>
      <c r="E126" s="235" t="s">
        <v>19</v>
      </c>
      <c r="F126" s="236" t="s">
        <v>254</v>
      </c>
      <c r="G126" s="233"/>
      <c r="H126" s="237">
        <v>4</v>
      </c>
      <c r="I126" s="238"/>
      <c r="J126" s="233"/>
      <c r="K126" s="233"/>
      <c r="L126" s="239"/>
      <c r="M126" s="240"/>
      <c r="N126" s="241"/>
      <c r="O126" s="241"/>
      <c r="P126" s="241"/>
      <c r="Q126" s="241"/>
      <c r="R126" s="241"/>
      <c r="S126" s="241"/>
      <c r="T126" s="242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3" t="s">
        <v>252</v>
      </c>
      <c r="AU126" s="243" t="s">
        <v>85</v>
      </c>
      <c r="AV126" s="13" t="s">
        <v>87</v>
      </c>
      <c r="AW126" s="13" t="s">
        <v>37</v>
      </c>
      <c r="AX126" s="13" t="s">
        <v>77</v>
      </c>
      <c r="AY126" s="243" t="s">
        <v>238</v>
      </c>
    </row>
    <row r="127" s="14" customFormat="1">
      <c r="A127" s="14"/>
      <c r="B127" s="244"/>
      <c r="C127" s="245"/>
      <c r="D127" s="234" t="s">
        <v>252</v>
      </c>
      <c r="E127" s="246" t="s">
        <v>19</v>
      </c>
      <c r="F127" s="247" t="s">
        <v>253</v>
      </c>
      <c r="G127" s="245"/>
      <c r="H127" s="248">
        <v>4</v>
      </c>
      <c r="I127" s="249"/>
      <c r="J127" s="245"/>
      <c r="K127" s="245"/>
      <c r="L127" s="250"/>
      <c r="M127" s="251"/>
      <c r="N127" s="252"/>
      <c r="O127" s="252"/>
      <c r="P127" s="252"/>
      <c r="Q127" s="252"/>
      <c r="R127" s="252"/>
      <c r="S127" s="252"/>
      <c r="T127" s="253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4" t="s">
        <v>252</v>
      </c>
      <c r="AU127" s="254" t="s">
        <v>85</v>
      </c>
      <c r="AV127" s="14" t="s">
        <v>254</v>
      </c>
      <c r="AW127" s="14" t="s">
        <v>37</v>
      </c>
      <c r="AX127" s="14" t="s">
        <v>85</v>
      </c>
      <c r="AY127" s="254" t="s">
        <v>238</v>
      </c>
    </row>
    <row r="128" s="2" customFormat="1" ht="16.5" customHeight="1">
      <c r="A128" s="40"/>
      <c r="B128" s="41"/>
      <c r="C128" s="214" t="s">
        <v>303</v>
      </c>
      <c r="D128" s="214" t="s">
        <v>243</v>
      </c>
      <c r="E128" s="215" t="s">
        <v>2328</v>
      </c>
      <c r="F128" s="216" t="s">
        <v>2329</v>
      </c>
      <c r="G128" s="217" t="s">
        <v>246</v>
      </c>
      <c r="H128" s="218">
        <v>6</v>
      </c>
      <c r="I128" s="219"/>
      <c r="J128" s="220">
        <f>ROUND(I128*H128,2)</f>
        <v>0</v>
      </c>
      <c r="K128" s="216" t="s">
        <v>19</v>
      </c>
      <c r="L128" s="46"/>
      <c r="M128" s="221" t="s">
        <v>19</v>
      </c>
      <c r="N128" s="222" t="s">
        <v>48</v>
      </c>
      <c r="O128" s="86"/>
      <c r="P128" s="223">
        <f>O128*H128</f>
        <v>0</v>
      </c>
      <c r="Q128" s="223">
        <v>0</v>
      </c>
      <c r="R128" s="223">
        <f>Q128*H128</f>
        <v>0</v>
      </c>
      <c r="S128" s="223">
        <v>0</v>
      </c>
      <c r="T128" s="224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5" t="s">
        <v>254</v>
      </c>
      <c r="AT128" s="225" t="s">
        <v>243</v>
      </c>
      <c r="AU128" s="225" t="s">
        <v>85</v>
      </c>
      <c r="AY128" s="19" t="s">
        <v>238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9" t="s">
        <v>85</v>
      </c>
      <c r="BK128" s="226">
        <f>ROUND(I128*H128,2)</f>
        <v>0</v>
      </c>
      <c r="BL128" s="19" t="s">
        <v>254</v>
      </c>
      <c r="BM128" s="225" t="s">
        <v>2330</v>
      </c>
    </row>
    <row r="129" s="2" customFormat="1">
      <c r="A129" s="40"/>
      <c r="B129" s="41"/>
      <c r="C129" s="42"/>
      <c r="D129" s="234" t="s">
        <v>343</v>
      </c>
      <c r="E129" s="42"/>
      <c r="F129" s="255" t="s">
        <v>2301</v>
      </c>
      <c r="G129" s="42"/>
      <c r="H129" s="42"/>
      <c r="I129" s="229"/>
      <c r="J129" s="42"/>
      <c r="K129" s="42"/>
      <c r="L129" s="46"/>
      <c r="M129" s="230"/>
      <c r="N129" s="231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343</v>
      </c>
      <c r="AU129" s="19" t="s">
        <v>85</v>
      </c>
    </row>
    <row r="130" s="13" customFormat="1">
      <c r="A130" s="13"/>
      <c r="B130" s="232"/>
      <c r="C130" s="233"/>
      <c r="D130" s="234" t="s">
        <v>252</v>
      </c>
      <c r="E130" s="235" t="s">
        <v>19</v>
      </c>
      <c r="F130" s="236" t="s">
        <v>276</v>
      </c>
      <c r="G130" s="233"/>
      <c r="H130" s="237">
        <v>6</v>
      </c>
      <c r="I130" s="238"/>
      <c r="J130" s="233"/>
      <c r="K130" s="233"/>
      <c r="L130" s="239"/>
      <c r="M130" s="240"/>
      <c r="N130" s="241"/>
      <c r="O130" s="241"/>
      <c r="P130" s="241"/>
      <c r="Q130" s="241"/>
      <c r="R130" s="241"/>
      <c r="S130" s="241"/>
      <c r="T130" s="242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3" t="s">
        <v>252</v>
      </c>
      <c r="AU130" s="243" t="s">
        <v>85</v>
      </c>
      <c r="AV130" s="13" t="s">
        <v>87</v>
      </c>
      <c r="AW130" s="13" t="s">
        <v>37</v>
      </c>
      <c r="AX130" s="13" t="s">
        <v>77</v>
      </c>
      <c r="AY130" s="243" t="s">
        <v>238</v>
      </c>
    </row>
    <row r="131" s="14" customFormat="1">
      <c r="A131" s="14"/>
      <c r="B131" s="244"/>
      <c r="C131" s="245"/>
      <c r="D131" s="234" t="s">
        <v>252</v>
      </c>
      <c r="E131" s="246" t="s">
        <v>19</v>
      </c>
      <c r="F131" s="247" t="s">
        <v>253</v>
      </c>
      <c r="G131" s="245"/>
      <c r="H131" s="248">
        <v>6</v>
      </c>
      <c r="I131" s="249"/>
      <c r="J131" s="245"/>
      <c r="K131" s="245"/>
      <c r="L131" s="250"/>
      <c r="M131" s="256"/>
      <c r="N131" s="257"/>
      <c r="O131" s="257"/>
      <c r="P131" s="257"/>
      <c r="Q131" s="257"/>
      <c r="R131" s="257"/>
      <c r="S131" s="257"/>
      <c r="T131" s="258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4" t="s">
        <v>252</v>
      </c>
      <c r="AU131" s="254" t="s">
        <v>85</v>
      </c>
      <c r="AV131" s="14" t="s">
        <v>254</v>
      </c>
      <c r="AW131" s="14" t="s">
        <v>37</v>
      </c>
      <c r="AX131" s="14" t="s">
        <v>85</v>
      </c>
      <c r="AY131" s="254" t="s">
        <v>238</v>
      </c>
    </row>
    <row r="132" s="2" customFormat="1" ht="6.96" customHeight="1">
      <c r="A132" s="40"/>
      <c r="B132" s="61"/>
      <c r="C132" s="62"/>
      <c r="D132" s="62"/>
      <c r="E132" s="62"/>
      <c r="F132" s="62"/>
      <c r="G132" s="62"/>
      <c r="H132" s="62"/>
      <c r="I132" s="62"/>
      <c r="J132" s="62"/>
      <c r="K132" s="62"/>
      <c r="L132" s="46"/>
      <c r="M132" s="40"/>
      <c r="O132" s="40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</row>
  </sheetData>
  <sheetProtection sheet="1" autoFilter="0" formatColumns="0" formatRows="0" objects="1" scenarios="1" spinCount="100000" saltValue="Lvyzmiwm0od+5ZdQo2VuIDisT/PRGI4vAzwtFzFuMTOBPP0gP1VriNfW4XSs1oys9OwCG7+OjIVDmhwlqNRz8g==" hashValue="Z/OoZEljuWoEeBGR7irA2uOPR97jOxl8Vli6uj9CwG8siyfO+EUnBHASCtKxgKqJPM0x233U7hpNq1orlFBhVQ==" algorithmName="SHA-512" password="C8E5"/>
  <autoFilter ref="C85:K13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145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1897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2331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ROUND(J86,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ROUND((SUM(BE86:BE99)),  2)</f>
        <v>0</v>
      </c>
      <c r="G35" s="40"/>
      <c r="H35" s="40"/>
      <c r="I35" s="159">
        <v>0.20999999999999999</v>
      </c>
      <c r="J35" s="158">
        <f>ROUND(((SUM(BE86:BE99))*I35),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ROUND((SUM(BF86:BF99)),  2)</f>
        <v>0</v>
      </c>
      <c r="G36" s="40"/>
      <c r="H36" s="40"/>
      <c r="I36" s="159">
        <v>0.14999999999999999</v>
      </c>
      <c r="J36" s="158">
        <f>ROUND(((SUM(BF86:BF99))*I36),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ROUND((SUM(BG86:BG99)),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ROUND((SUM(BH86:BH99)),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ROUND((SUM(BI86:BI99)),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1897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 03.9 - Klimatizace technické místnosti č.1.19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J86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2332</v>
      </c>
      <c r="E64" s="179"/>
      <c r="F64" s="179"/>
      <c r="G64" s="179"/>
      <c r="H64" s="179"/>
      <c r="I64" s="179"/>
      <c r="J64" s="180">
        <f>J87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223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Vytvoření laboratoří FŽP- UNICRE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1" customFormat="1" ht="12" customHeight="1">
      <c r="B75" s="23"/>
      <c r="C75" s="34" t="s">
        <v>210</v>
      </c>
      <c r="D75" s="24"/>
      <c r="E75" s="24"/>
      <c r="F75" s="24"/>
      <c r="G75" s="24"/>
      <c r="H75" s="24"/>
      <c r="I75" s="24"/>
      <c r="J75" s="24"/>
      <c r="K75" s="24"/>
      <c r="L75" s="22"/>
    </row>
    <row r="76" s="2" customFormat="1" ht="16.5" customHeight="1">
      <c r="A76" s="40"/>
      <c r="B76" s="41"/>
      <c r="C76" s="42"/>
      <c r="D76" s="42"/>
      <c r="E76" s="171" t="s">
        <v>1897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377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E11</f>
        <v>SO 03.9 - Klimatizace technické místnosti č.1.19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F14</f>
        <v>Ústí nad Labem</v>
      </c>
      <c r="G80" s="42"/>
      <c r="H80" s="42"/>
      <c r="I80" s="34" t="s">
        <v>23</v>
      </c>
      <c r="J80" s="74" t="str">
        <f>IF(J14="","",J14)</f>
        <v>10. 5. 2023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E17</f>
        <v>UJEP, Pasteurova 3632/15, 400 96 Ústí nad Labem</v>
      </c>
      <c r="G82" s="42"/>
      <c r="H82" s="42"/>
      <c r="I82" s="34" t="s">
        <v>33</v>
      </c>
      <c r="J82" s="38" t="str">
        <f>E23</f>
        <v>Correct BC, s.r.o., El.Krásnohorské 1339/15, UL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40.05" customHeight="1">
      <c r="A83" s="40"/>
      <c r="B83" s="41"/>
      <c r="C83" s="34" t="s">
        <v>31</v>
      </c>
      <c r="D83" s="42"/>
      <c r="E83" s="42"/>
      <c r="F83" s="29" t="str">
        <f>IF(E20="","",E20)</f>
        <v>Vyplň údaj</v>
      </c>
      <c r="G83" s="42"/>
      <c r="H83" s="42"/>
      <c r="I83" s="34" t="s">
        <v>38</v>
      </c>
      <c r="J83" s="38" t="str">
        <f>E26</f>
        <v>Correct BC, s.r.o., El.Krásnohorské 1339/15, UL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224</v>
      </c>
      <c r="D85" s="190" t="s">
        <v>62</v>
      </c>
      <c r="E85" s="190" t="s">
        <v>58</v>
      </c>
      <c r="F85" s="190" t="s">
        <v>59</v>
      </c>
      <c r="G85" s="190" t="s">
        <v>225</v>
      </c>
      <c r="H85" s="190" t="s">
        <v>226</v>
      </c>
      <c r="I85" s="190" t="s">
        <v>227</v>
      </c>
      <c r="J85" s="190" t="s">
        <v>214</v>
      </c>
      <c r="K85" s="191" t="s">
        <v>228</v>
      </c>
      <c r="L85" s="192"/>
      <c r="M85" s="94" t="s">
        <v>19</v>
      </c>
      <c r="N85" s="95" t="s">
        <v>47</v>
      </c>
      <c r="O85" s="95" t="s">
        <v>229</v>
      </c>
      <c r="P85" s="95" t="s">
        <v>230</v>
      </c>
      <c r="Q85" s="95" t="s">
        <v>231</v>
      </c>
      <c r="R85" s="95" t="s">
        <v>232</v>
      </c>
      <c r="S85" s="95" t="s">
        <v>233</v>
      </c>
      <c r="T85" s="96" t="s">
        <v>234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235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</f>
        <v>0</v>
      </c>
      <c r="Q86" s="98"/>
      <c r="R86" s="195">
        <f>R87</f>
        <v>0</v>
      </c>
      <c r="S86" s="98"/>
      <c r="T86" s="196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76</v>
      </c>
      <c r="AU86" s="19" t="s">
        <v>215</v>
      </c>
      <c r="BK86" s="197">
        <f>BK87</f>
        <v>0</v>
      </c>
    </row>
    <row r="87" s="12" customFormat="1" ht="25.92" customHeight="1">
      <c r="A87" s="12"/>
      <c r="B87" s="198"/>
      <c r="C87" s="199"/>
      <c r="D87" s="200" t="s">
        <v>76</v>
      </c>
      <c r="E87" s="201" t="s">
        <v>1900</v>
      </c>
      <c r="F87" s="201" t="s">
        <v>2333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f>SUM(P88:P99)</f>
        <v>0</v>
      </c>
      <c r="Q87" s="206"/>
      <c r="R87" s="207">
        <f>SUM(R88:R99)</f>
        <v>0</v>
      </c>
      <c r="S87" s="206"/>
      <c r="T87" s="208">
        <f>SUM(T88:T99)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87</v>
      </c>
      <c r="AT87" s="210" t="s">
        <v>76</v>
      </c>
      <c r="AU87" s="210" t="s">
        <v>77</v>
      </c>
      <c r="AY87" s="209" t="s">
        <v>238</v>
      </c>
      <c r="BK87" s="211">
        <f>SUM(BK88:BK99)</f>
        <v>0</v>
      </c>
    </row>
    <row r="88" s="2" customFormat="1" ht="16.5" customHeight="1">
      <c r="A88" s="40"/>
      <c r="B88" s="41"/>
      <c r="C88" s="214" t="s">
        <v>85</v>
      </c>
      <c r="D88" s="214" t="s">
        <v>243</v>
      </c>
      <c r="E88" s="215" t="s">
        <v>2334</v>
      </c>
      <c r="F88" s="216" t="s">
        <v>2335</v>
      </c>
      <c r="G88" s="217" t="s">
        <v>246</v>
      </c>
      <c r="H88" s="218">
        <v>1</v>
      </c>
      <c r="I88" s="219"/>
      <c r="J88" s="220">
        <f>ROUND(I88*H88,2)</f>
        <v>0</v>
      </c>
      <c r="K88" s="216" t="s">
        <v>19</v>
      </c>
      <c r="L88" s="46"/>
      <c r="M88" s="221" t="s">
        <v>19</v>
      </c>
      <c r="N88" s="222" t="s">
        <v>48</v>
      </c>
      <c r="O88" s="86"/>
      <c r="P88" s="223">
        <f>O88*H88</f>
        <v>0</v>
      </c>
      <c r="Q88" s="223">
        <v>0</v>
      </c>
      <c r="R88" s="223">
        <f>Q88*H88</f>
        <v>0</v>
      </c>
      <c r="S88" s="223">
        <v>0</v>
      </c>
      <c r="T88" s="224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5" t="s">
        <v>254</v>
      </c>
      <c r="AT88" s="225" t="s">
        <v>243</v>
      </c>
      <c r="AU88" s="225" t="s">
        <v>85</v>
      </c>
      <c r="AY88" s="19" t="s">
        <v>238</v>
      </c>
      <c r="BE88" s="226">
        <f>IF(N88="základní",J88,0)</f>
        <v>0</v>
      </c>
      <c r="BF88" s="226">
        <f>IF(N88="snížená",J88,0)</f>
        <v>0</v>
      </c>
      <c r="BG88" s="226">
        <f>IF(N88="zákl. přenesená",J88,0)</f>
        <v>0</v>
      </c>
      <c r="BH88" s="226">
        <f>IF(N88="sníž. přenesená",J88,0)</f>
        <v>0</v>
      </c>
      <c r="BI88" s="226">
        <f>IF(N88="nulová",J88,0)</f>
        <v>0</v>
      </c>
      <c r="BJ88" s="19" t="s">
        <v>85</v>
      </c>
      <c r="BK88" s="226">
        <f>ROUND(I88*H88,2)</f>
        <v>0</v>
      </c>
      <c r="BL88" s="19" t="s">
        <v>254</v>
      </c>
      <c r="BM88" s="225" t="s">
        <v>2336</v>
      </c>
    </row>
    <row r="89" s="2" customFormat="1">
      <c r="A89" s="40"/>
      <c r="B89" s="41"/>
      <c r="C89" s="42"/>
      <c r="D89" s="234" t="s">
        <v>343</v>
      </c>
      <c r="E89" s="42"/>
      <c r="F89" s="255" t="s">
        <v>2005</v>
      </c>
      <c r="G89" s="42"/>
      <c r="H89" s="42"/>
      <c r="I89" s="229"/>
      <c r="J89" s="42"/>
      <c r="K89" s="42"/>
      <c r="L89" s="46"/>
      <c r="M89" s="230"/>
      <c r="N89" s="231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343</v>
      </c>
      <c r="AU89" s="19" t="s">
        <v>85</v>
      </c>
    </row>
    <row r="90" s="13" customFormat="1">
      <c r="A90" s="13"/>
      <c r="B90" s="232"/>
      <c r="C90" s="233"/>
      <c r="D90" s="234" t="s">
        <v>252</v>
      </c>
      <c r="E90" s="235" t="s">
        <v>19</v>
      </c>
      <c r="F90" s="236" t="s">
        <v>85</v>
      </c>
      <c r="G90" s="233"/>
      <c r="H90" s="237">
        <v>1</v>
      </c>
      <c r="I90" s="238"/>
      <c r="J90" s="233"/>
      <c r="K90" s="233"/>
      <c r="L90" s="239"/>
      <c r="M90" s="240"/>
      <c r="N90" s="241"/>
      <c r="O90" s="241"/>
      <c r="P90" s="241"/>
      <c r="Q90" s="241"/>
      <c r="R90" s="241"/>
      <c r="S90" s="241"/>
      <c r="T90" s="242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43" t="s">
        <v>252</v>
      </c>
      <c r="AU90" s="243" t="s">
        <v>85</v>
      </c>
      <c r="AV90" s="13" t="s">
        <v>87</v>
      </c>
      <c r="AW90" s="13" t="s">
        <v>37</v>
      </c>
      <c r="AX90" s="13" t="s">
        <v>77</v>
      </c>
      <c r="AY90" s="243" t="s">
        <v>238</v>
      </c>
    </row>
    <row r="91" s="14" customFormat="1">
      <c r="A91" s="14"/>
      <c r="B91" s="244"/>
      <c r="C91" s="245"/>
      <c r="D91" s="234" t="s">
        <v>252</v>
      </c>
      <c r="E91" s="246" t="s">
        <v>19</v>
      </c>
      <c r="F91" s="247" t="s">
        <v>253</v>
      </c>
      <c r="G91" s="245"/>
      <c r="H91" s="248">
        <v>1</v>
      </c>
      <c r="I91" s="249"/>
      <c r="J91" s="245"/>
      <c r="K91" s="245"/>
      <c r="L91" s="250"/>
      <c r="M91" s="251"/>
      <c r="N91" s="252"/>
      <c r="O91" s="252"/>
      <c r="P91" s="252"/>
      <c r="Q91" s="252"/>
      <c r="R91" s="252"/>
      <c r="S91" s="252"/>
      <c r="T91" s="253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4" t="s">
        <v>252</v>
      </c>
      <c r="AU91" s="254" t="s">
        <v>85</v>
      </c>
      <c r="AV91" s="14" t="s">
        <v>254</v>
      </c>
      <c r="AW91" s="14" t="s">
        <v>37</v>
      </c>
      <c r="AX91" s="14" t="s">
        <v>85</v>
      </c>
      <c r="AY91" s="254" t="s">
        <v>238</v>
      </c>
    </row>
    <row r="92" s="2" customFormat="1" ht="16.5" customHeight="1">
      <c r="A92" s="40"/>
      <c r="B92" s="41"/>
      <c r="C92" s="214" t="s">
        <v>87</v>
      </c>
      <c r="D92" s="214" t="s">
        <v>243</v>
      </c>
      <c r="E92" s="215" t="s">
        <v>2337</v>
      </c>
      <c r="F92" s="216" t="s">
        <v>2338</v>
      </c>
      <c r="G92" s="217" t="s">
        <v>246</v>
      </c>
      <c r="H92" s="218">
        <v>1</v>
      </c>
      <c r="I92" s="219"/>
      <c r="J92" s="220">
        <f>ROUND(I92*H92,2)</f>
        <v>0</v>
      </c>
      <c r="K92" s="216" t="s">
        <v>19</v>
      </c>
      <c r="L92" s="46"/>
      <c r="M92" s="221" t="s">
        <v>19</v>
      </c>
      <c r="N92" s="222" t="s">
        <v>48</v>
      </c>
      <c r="O92" s="86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5" t="s">
        <v>254</v>
      </c>
      <c r="AT92" s="225" t="s">
        <v>243</v>
      </c>
      <c r="AU92" s="225" t="s">
        <v>85</v>
      </c>
      <c r="AY92" s="19" t="s">
        <v>238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9" t="s">
        <v>85</v>
      </c>
      <c r="BK92" s="226">
        <f>ROUND(I92*H92,2)</f>
        <v>0</v>
      </c>
      <c r="BL92" s="19" t="s">
        <v>254</v>
      </c>
      <c r="BM92" s="225" t="s">
        <v>2339</v>
      </c>
    </row>
    <row r="93" s="2" customFormat="1">
      <c r="A93" s="40"/>
      <c r="B93" s="41"/>
      <c r="C93" s="42"/>
      <c r="D93" s="234" t="s">
        <v>343</v>
      </c>
      <c r="E93" s="42"/>
      <c r="F93" s="255" t="s">
        <v>2005</v>
      </c>
      <c r="G93" s="42"/>
      <c r="H93" s="42"/>
      <c r="I93" s="229"/>
      <c r="J93" s="42"/>
      <c r="K93" s="42"/>
      <c r="L93" s="46"/>
      <c r="M93" s="230"/>
      <c r="N93" s="231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343</v>
      </c>
      <c r="AU93" s="19" t="s">
        <v>85</v>
      </c>
    </row>
    <row r="94" s="13" customFormat="1">
      <c r="A94" s="13"/>
      <c r="B94" s="232"/>
      <c r="C94" s="233"/>
      <c r="D94" s="234" t="s">
        <v>252</v>
      </c>
      <c r="E94" s="235" t="s">
        <v>19</v>
      </c>
      <c r="F94" s="236" t="s">
        <v>85</v>
      </c>
      <c r="G94" s="233"/>
      <c r="H94" s="237">
        <v>1</v>
      </c>
      <c r="I94" s="238"/>
      <c r="J94" s="233"/>
      <c r="K94" s="233"/>
      <c r="L94" s="239"/>
      <c r="M94" s="240"/>
      <c r="N94" s="241"/>
      <c r="O94" s="241"/>
      <c r="P94" s="241"/>
      <c r="Q94" s="241"/>
      <c r="R94" s="241"/>
      <c r="S94" s="241"/>
      <c r="T94" s="242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43" t="s">
        <v>252</v>
      </c>
      <c r="AU94" s="243" t="s">
        <v>85</v>
      </c>
      <c r="AV94" s="13" t="s">
        <v>87</v>
      </c>
      <c r="AW94" s="13" t="s">
        <v>37</v>
      </c>
      <c r="AX94" s="13" t="s">
        <v>77</v>
      </c>
      <c r="AY94" s="243" t="s">
        <v>238</v>
      </c>
    </row>
    <row r="95" s="14" customFormat="1">
      <c r="A95" s="14"/>
      <c r="B95" s="244"/>
      <c r="C95" s="245"/>
      <c r="D95" s="234" t="s">
        <v>252</v>
      </c>
      <c r="E95" s="246" t="s">
        <v>19</v>
      </c>
      <c r="F95" s="247" t="s">
        <v>253</v>
      </c>
      <c r="G95" s="245"/>
      <c r="H95" s="248">
        <v>1</v>
      </c>
      <c r="I95" s="249"/>
      <c r="J95" s="245"/>
      <c r="K95" s="245"/>
      <c r="L95" s="250"/>
      <c r="M95" s="251"/>
      <c r="N95" s="252"/>
      <c r="O95" s="252"/>
      <c r="P95" s="252"/>
      <c r="Q95" s="252"/>
      <c r="R95" s="252"/>
      <c r="S95" s="252"/>
      <c r="T95" s="253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4" t="s">
        <v>252</v>
      </c>
      <c r="AU95" s="254" t="s">
        <v>85</v>
      </c>
      <c r="AV95" s="14" t="s">
        <v>254</v>
      </c>
      <c r="AW95" s="14" t="s">
        <v>37</v>
      </c>
      <c r="AX95" s="14" t="s">
        <v>85</v>
      </c>
      <c r="AY95" s="254" t="s">
        <v>238</v>
      </c>
    </row>
    <row r="96" s="2" customFormat="1" ht="16.5" customHeight="1">
      <c r="A96" s="40"/>
      <c r="B96" s="41"/>
      <c r="C96" s="214" t="s">
        <v>260</v>
      </c>
      <c r="D96" s="214" t="s">
        <v>243</v>
      </c>
      <c r="E96" s="215" t="s">
        <v>2340</v>
      </c>
      <c r="F96" s="216" t="s">
        <v>2341</v>
      </c>
      <c r="G96" s="217" t="s">
        <v>1988</v>
      </c>
      <c r="H96" s="218">
        <v>48</v>
      </c>
      <c r="I96" s="219"/>
      <c r="J96" s="220">
        <f>ROUND(I96*H96,2)</f>
        <v>0</v>
      </c>
      <c r="K96" s="216" t="s">
        <v>19</v>
      </c>
      <c r="L96" s="46"/>
      <c r="M96" s="221" t="s">
        <v>19</v>
      </c>
      <c r="N96" s="222" t="s">
        <v>48</v>
      </c>
      <c r="O96" s="86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5" t="s">
        <v>254</v>
      </c>
      <c r="AT96" s="225" t="s">
        <v>243</v>
      </c>
      <c r="AU96" s="225" t="s">
        <v>85</v>
      </c>
      <c r="AY96" s="19" t="s">
        <v>238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9" t="s">
        <v>85</v>
      </c>
      <c r="BK96" s="226">
        <f>ROUND(I96*H96,2)</f>
        <v>0</v>
      </c>
      <c r="BL96" s="19" t="s">
        <v>254</v>
      </c>
      <c r="BM96" s="225" t="s">
        <v>2342</v>
      </c>
    </row>
    <row r="97" s="2" customFormat="1">
      <c r="A97" s="40"/>
      <c r="B97" s="41"/>
      <c r="C97" s="42"/>
      <c r="D97" s="234" t="s">
        <v>343</v>
      </c>
      <c r="E97" s="42"/>
      <c r="F97" s="255" t="s">
        <v>2343</v>
      </c>
      <c r="G97" s="42"/>
      <c r="H97" s="42"/>
      <c r="I97" s="229"/>
      <c r="J97" s="42"/>
      <c r="K97" s="42"/>
      <c r="L97" s="46"/>
      <c r="M97" s="230"/>
      <c r="N97" s="231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343</v>
      </c>
      <c r="AU97" s="19" t="s">
        <v>85</v>
      </c>
    </row>
    <row r="98" s="13" customFormat="1">
      <c r="A98" s="13"/>
      <c r="B98" s="232"/>
      <c r="C98" s="233"/>
      <c r="D98" s="234" t="s">
        <v>252</v>
      </c>
      <c r="E98" s="235" t="s">
        <v>19</v>
      </c>
      <c r="F98" s="236" t="s">
        <v>681</v>
      </c>
      <c r="G98" s="233"/>
      <c r="H98" s="237">
        <v>48</v>
      </c>
      <c r="I98" s="238"/>
      <c r="J98" s="233"/>
      <c r="K98" s="233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252</v>
      </c>
      <c r="AU98" s="243" t="s">
        <v>85</v>
      </c>
      <c r="AV98" s="13" t="s">
        <v>87</v>
      </c>
      <c r="AW98" s="13" t="s">
        <v>37</v>
      </c>
      <c r="AX98" s="13" t="s">
        <v>77</v>
      </c>
      <c r="AY98" s="243" t="s">
        <v>238</v>
      </c>
    </row>
    <row r="99" s="14" customFormat="1">
      <c r="A99" s="14"/>
      <c r="B99" s="244"/>
      <c r="C99" s="245"/>
      <c r="D99" s="234" t="s">
        <v>252</v>
      </c>
      <c r="E99" s="246" t="s">
        <v>19</v>
      </c>
      <c r="F99" s="247" t="s">
        <v>253</v>
      </c>
      <c r="G99" s="245"/>
      <c r="H99" s="248">
        <v>48</v>
      </c>
      <c r="I99" s="249"/>
      <c r="J99" s="245"/>
      <c r="K99" s="245"/>
      <c r="L99" s="250"/>
      <c r="M99" s="256"/>
      <c r="N99" s="257"/>
      <c r="O99" s="257"/>
      <c r="P99" s="257"/>
      <c r="Q99" s="257"/>
      <c r="R99" s="257"/>
      <c r="S99" s="257"/>
      <c r="T99" s="258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252</v>
      </c>
      <c r="AU99" s="254" t="s">
        <v>85</v>
      </c>
      <c r="AV99" s="14" t="s">
        <v>254</v>
      </c>
      <c r="AW99" s="14" t="s">
        <v>37</v>
      </c>
      <c r="AX99" s="14" t="s">
        <v>85</v>
      </c>
      <c r="AY99" s="254" t="s">
        <v>238</v>
      </c>
    </row>
    <row r="100" s="2" customFormat="1" ht="6.96" customHeight="1">
      <c r="A100" s="40"/>
      <c r="B100" s="61"/>
      <c r="C100" s="62"/>
      <c r="D100" s="62"/>
      <c r="E100" s="62"/>
      <c r="F100" s="62"/>
      <c r="G100" s="62"/>
      <c r="H100" s="62"/>
      <c r="I100" s="62"/>
      <c r="J100" s="62"/>
      <c r="K100" s="62"/>
      <c r="L100" s="46"/>
      <c r="M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</row>
  </sheetData>
  <sheetProtection sheet="1" autoFilter="0" formatColumns="0" formatRows="0" objects="1" scenarios="1" spinCount="100000" saltValue="6pkVukuk1wkXBllD9Tdptj73xgzUMgHcKOyn7bUq5nesV1UxeaLurKhUZ0kQtzdUSMV/kZsS7lbEoOCERi/oug==" hashValue="Ntgagyl6JECXwA9PgRx2w3EQXGNlRhzGayAbI8beF+cvqFEwdc6hmFRCKm3/Y27TYQO3uu3W2nODURb4Oqja4A==" algorithmName="SHA-512" password="C8E5"/>
  <autoFilter ref="C85:K99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148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1897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2344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ROUND(J86,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ROUND((SUM(BE86:BE99)),  2)</f>
        <v>0</v>
      </c>
      <c r="G35" s="40"/>
      <c r="H35" s="40"/>
      <c r="I35" s="159">
        <v>0.20999999999999999</v>
      </c>
      <c r="J35" s="158">
        <f>ROUND(((SUM(BE86:BE99))*I35),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ROUND((SUM(BF86:BF99)),  2)</f>
        <v>0</v>
      </c>
      <c r="G36" s="40"/>
      <c r="H36" s="40"/>
      <c r="I36" s="159">
        <v>0.14999999999999999</v>
      </c>
      <c r="J36" s="158">
        <f>ROUND(((SUM(BF86:BF99))*I36),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ROUND((SUM(BG86:BG99)),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ROUND((SUM(BH86:BH99)),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ROUND((SUM(BI86:BI99)),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1897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 03.10 - Klimatizace kanceláře m.č.1.27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J86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2345</v>
      </c>
      <c r="E64" s="179"/>
      <c r="F64" s="179"/>
      <c r="G64" s="179"/>
      <c r="H64" s="179"/>
      <c r="I64" s="179"/>
      <c r="J64" s="180">
        <f>J87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223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Vytvoření laboratoří FŽP- UNICRE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1" customFormat="1" ht="12" customHeight="1">
      <c r="B75" s="23"/>
      <c r="C75" s="34" t="s">
        <v>210</v>
      </c>
      <c r="D75" s="24"/>
      <c r="E75" s="24"/>
      <c r="F75" s="24"/>
      <c r="G75" s="24"/>
      <c r="H75" s="24"/>
      <c r="I75" s="24"/>
      <c r="J75" s="24"/>
      <c r="K75" s="24"/>
      <c r="L75" s="22"/>
    </row>
    <row r="76" s="2" customFormat="1" ht="16.5" customHeight="1">
      <c r="A76" s="40"/>
      <c r="B76" s="41"/>
      <c r="C76" s="42"/>
      <c r="D76" s="42"/>
      <c r="E76" s="171" t="s">
        <v>1897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377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E11</f>
        <v>SO 03.10 - Klimatizace kanceláře m.č.1.27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F14</f>
        <v>Ústí nad Labem</v>
      </c>
      <c r="G80" s="42"/>
      <c r="H80" s="42"/>
      <c r="I80" s="34" t="s">
        <v>23</v>
      </c>
      <c r="J80" s="74" t="str">
        <f>IF(J14="","",J14)</f>
        <v>10. 5. 2023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E17</f>
        <v>UJEP, Pasteurova 3632/15, 400 96 Ústí nad Labem</v>
      </c>
      <c r="G82" s="42"/>
      <c r="H82" s="42"/>
      <c r="I82" s="34" t="s">
        <v>33</v>
      </c>
      <c r="J82" s="38" t="str">
        <f>E23</f>
        <v>Correct BC, s.r.o., El.Krásnohorské 1339/15, UL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40.05" customHeight="1">
      <c r="A83" s="40"/>
      <c r="B83" s="41"/>
      <c r="C83" s="34" t="s">
        <v>31</v>
      </c>
      <c r="D83" s="42"/>
      <c r="E83" s="42"/>
      <c r="F83" s="29" t="str">
        <f>IF(E20="","",E20)</f>
        <v>Vyplň údaj</v>
      </c>
      <c r="G83" s="42"/>
      <c r="H83" s="42"/>
      <c r="I83" s="34" t="s">
        <v>38</v>
      </c>
      <c r="J83" s="38" t="str">
        <f>E26</f>
        <v>Correct BC, s.r.o., El.Krásnohorské 1339/15, UL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224</v>
      </c>
      <c r="D85" s="190" t="s">
        <v>62</v>
      </c>
      <c r="E85" s="190" t="s">
        <v>58</v>
      </c>
      <c r="F85" s="190" t="s">
        <v>59</v>
      </c>
      <c r="G85" s="190" t="s">
        <v>225</v>
      </c>
      <c r="H85" s="190" t="s">
        <v>226</v>
      </c>
      <c r="I85" s="190" t="s">
        <v>227</v>
      </c>
      <c r="J85" s="190" t="s">
        <v>214</v>
      </c>
      <c r="K85" s="191" t="s">
        <v>228</v>
      </c>
      <c r="L85" s="192"/>
      <c r="M85" s="94" t="s">
        <v>19</v>
      </c>
      <c r="N85" s="95" t="s">
        <v>47</v>
      </c>
      <c r="O85" s="95" t="s">
        <v>229</v>
      </c>
      <c r="P85" s="95" t="s">
        <v>230</v>
      </c>
      <c r="Q85" s="95" t="s">
        <v>231</v>
      </c>
      <c r="R85" s="95" t="s">
        <v>232</v>
      </c>
      <c r="S85" s="95" t="s">
        <v>233</v>
      </c>
      <c r="T85" s="96" t="s">
        <v>234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235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</f>
        <v>0</v>
      </c>
      <c r="Q86" s="98"/>
      <c r="R86" s="195">
        <f>R87</f>
        <v>0</v>
      </c>
      <c r="S86" s="98"/>
      <c r="T86" s="196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76</v>
      </c>
      <c r="AU86" s="19" t="s">
        <v>215</v>
      </c>
      <c r="BK86" s="197">
        <f>BK87</f>
        <v>0</v>
      </c>
    </row>
    <row r="87" s="12" customFormat="1" ht="25.92" customHeight="1">
      <c r="A87" s="12"/>
      <c r="B87" s="198"/>
      <c r="C87" s="199"/>
      <c r="D87" s="200" t="s">
        <v>76</v>
      </c>
      <c r="E87" s="201" t="s">
        <v>1900</v>
      </c>
      <c r="F87" s="201" t="s">
        <v>2346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f>SUM(P88:P99)</f>
        <v>0</v>
      </c>
      <c r="Q87" s="206"/>
      <c r="R87" s="207">
        <f>SUM(R88:R99)</f>
        <v>0</v>
      </c>
      <c r="S87" s="206"/>
      <c r="T87" s="208">
        <f>SUM(T88:T99)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87</v>
      </c>
      <c r="AT87" s="210" t="s">
        <v>76</v>
      </c>
      <c r="AU87" s="210" t="s">
        <v>77</v>
      </c>
      <c r="AY87" s="209" t="s">
        <v>238</v>
      </c>
      <c r="BK87" s="211">
        <f>SUM(BK88:BK99)</f>
        <v>0</v>
      </c>
    </row>
    <row r="88" s="2" customFormat="1" ht="16.5" customHeight="1">
      <c r="A88" s="40"/>
      <c r="B88" s="41"/>
      <c r="C88" s="214" t="s">
        <v>85</v>
      </c>
      <c r="D88" s="214" t="s">
        <v>243</v>
      </c>
      <c r="E88" s="215" t="s">
        <v>2334</v>
      </c>
      <c r="F88" s="216" t="s">
        <v>2335</v>
      </c>
      <c r="G88" s="217" t="s">
        <v>246</v>
      </c>
      <c r="H88" s="218">
        <v>1</v>
      </c>
      <c r="I88" s="219"/>
      <c r="J88" s="220">
        <f>ROUND(I88*H88,2)</f>
        <v>0</v>
      </c>
      <c r="K88" s="216" t="s">
        <v>19</v>
      </c>
      <c r="L88" s="46"/>
      <c r="M88" s="221" t="s">
        <v>19</v>
      </c>
      <c r="N88" s="222" t="s">
        <v>48</v>
      </c>
      <c r="O88" s="86"/>
      <c r="P88" s="223">
        <f>O88*H88</f>
        <v>0</v>
      </c>
      <c r="Q88" s="223">
        <v>0</v>
      </c>
      <c r="R88" s="223">
        <f>Q88*H88</f>
        <v>0</v>
      </c>
      <c r="S88" s="223">
        <v>0</v>
      </c>
      <c r="T88" s="224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5" t="s">
        <v>254</v>
      </c>
      <c r="AT88" s="225" t="s">
        <v>243</v>
      </c>
      <c r="AU88" s="225" t="s">
        <v>85</v>
      </c>
      <c r="AY88" s="19" t="s">
        <v>238</v>
      </c>
      <c r="BE88" s="226">
        <f>IF(N88="základní",J88,0)</f>
        <v>0</v>
      </c>
      <c r="BF88" s="226">
        <f>IF(N88="snížená",J88,0)</f>
        <v>0</v>
      </c>
      <c r="BG88" s="226">
        <f>IF(N88="zákl. přenesená",J88,0)</f>
        <v>0</v>
      </c>
      <c r="BH88" s="226">
        <f>IF(N88="sníž. přenesená",J88,0)</f>
        <v>0</v>
      </c>
      <c r="BI88" s="226">
        <f>IF(N88="nulová",J88,0)</f>
        <v>0</v>
      </c>
      <c r="BJ88" s="19" t="s">
        <v>85</v>
      </c>
      <c r="BK88" s="226">
        <f>ROUND(I88*H88,2)</f>
        <v>0</v>
      </c>
      <c r="BL88" s="19" t="s">
        <v>254</v>
      </c>
      <c r="BM88" s="225" t="s">
        <v>2347</v>
      </c>
    </row>
    <row r="89" s="2" customFormat="1">
      <c r="A89" s="40"/>
      <c r="B89" s="41"/>
      <c r="C89" s="42"/>
      <c r="D89" s="234" t="s">
        <v>343</v>
      </c>
      <c r="E89" s="42"/>
      <c r="F89" s="255" t="s">
        <v>2005</v>
      </c>
      <c r="G89" s="42"/>
      <c r="H89" s="42"/>
      <c r="I89" s="229"/>
      <c r="J89" s="42"/>
      <c r="K89" s="42"/>
      <c r="L89" s="46"/>
      <c r="M89" s="230"/>
      <c r="N89" s="231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343</v>
      </c>
      <c r="AU89" s="19" t="s">
        <v>85</v>
      </c>
    </row>
    <row r="90" s="13" customFormat="1">
      <c r="A90" s="13"/>
      <c r="B90" s="232"/>
      <c r="C90" s="233"/>
      <c r="D90" s="234" t="s">
        <v>252</v>
      </c>
      <c r="E90" s="235" t="s">
        <v>19</v>
      </c>
      <c r="F90" s="236" t="s">
        <v>85</v>
      </c>
      <c r="G90" s="233"/>
      <c r="H90" s="237">
        <v>1</v>
      </c>
      <c r="I90" s="238"/>
      <c r="J90" s="233"/>
      <c r="K90" s="233"/>
      <c r="L90" s="239"/>
      <c r="M90" s="240"/>
      <c r="N90" s="241"/>
      <c r="O90" s="241"/>
      <c r="P90" s="241"/>
      <c r="Q90" s="241"/>
      <c r="R90" s="241"/>
      <c r="S90" s="241"/>
      <c r="T90" s="242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43" t="s">
        <v>252</v>
      </c>
      <c r="AU90" s="243" t="s">
        <v>85</v>
      </c>
      <c r="AV90" s="13" t="s">
        <v>87</v>
      </c>
      <c r="AW90" s="13" t="s">
        <v>37</v>
      </c>
      <c r="AX90" s="13" t="s">
        <v>77</v>
      </c>
      <c r="AY90" s="243" t="s">
        <v>238</v>
      </c>
    </row>
    <row r="91" s="14" customFormat="1">
      <c r="A91" s="14"/>
      <c r="B91" s="244"/>
      <c r="C91" s="245"/>
      <c r="D91" s="234" t="s">
        <v>252</v>
      </c>
      <c r="E91" s="246" t="s">
        <v>19</v>
      </c>
      <c r="F91" s="247" t="s">
        <v>253</v>
      </c>
      <c r="G91" s="245"/>
      <c r="H91" s="248">
        <v>1</v>
      </c>
      <c r="I91" s="249"/>
      <c r="J91" s="245"/>
      <c r="K91" s="245"/>
      <c r="L91" s="250"/>
      <c r="M91" s="251"/>
      <c r="N91" s="252"/>
      <c r="O91" s="252"/>
      <c r="P91" s="252"/>
      <c r="Q91" s="252"/>
      <c r="R91" s="252"/>
      <c r="S91" s="252"/>
      <c r="T91" s="253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4" t="s">
        <v>252</v>
      </c>
      <c r="AU91" s="254" t="s">
        <v>85</v>
      </c>
      <c r="AV91" s="14" t="s">
        <v>254</v>
      </c>
      <c r="AW91" s="14" t="s">
        <v>37</v>
      </c>
      <c r="AX91" s="14" t="s">
        <v>85</v>
      </c>
      <c r="AY91" s="254" t="s">
        <v>238</v>
      </c>
    </row>
    <row r="92" s="2" customFormat="1" ht="16.5" customHeight="1">
      <c r="A92" s="40"/>
      <c r="B92" s="41"/>
      <c r="C92" s="214" t="s">
        <v>87</v>
      </c>
      <c r="D92" s="214" t="s">
        <v>243</v>
      </c>
      <c r="E92" s="215" t="s">
        <v>2337</v>
      </c>
      <c r="F92" s="216" t="s">
        <v>2348</v>
      </c>
      <c r="G92" s="217" t="s">
        <v>246</v>
      </c>
      <c r="H92" s="218">
        <v>1</v>
      </c>
      <c r="I92" s="219"/>
      <c r="J92" s="220">
        <f>ROUND(I92*H92,2)</f>
        <v>0</v>
      </c>
      <c r="K92" s="216" t="s">
        <v>19</v>
      </c>
      <c r="L92" s="46"/>
      <c r="M92" s="221" t="s">
        <v>19</v>
      </c>
      <c r="N92" s="222" t="s">
        <v>48</v>
      </c>
      <c r="O92" s="86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5" t="s">
        <v>254</v>
      </c>
      <c r="AT92" s="225" t="s">
        <v>243</v>
      </c>
      <c r="AU92" s="225" t="s">
        <v>85</v>
      </c>
      <c r="AY92" s="19" t="s">
        <v>238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9" t="s">
        <v>85</v>
      </c>
      <c r="BK92" s="226">
        <f>ROUND(I92*H92,2)</f>
        <v>0</v>
      </c>
      <c r="BL92" s="19" t="s">
        <v>254</v>
      </c>
      <c r="BM92" s="225" t="s">
        <v>2349</v>
      </c>
    </row>
    <row r="93" s="2" customFormat="1">
      <c r="A93" s="40"/>
      <c r="B93" s="41"/>
      <c r="C93" s="42"/>
      <c r="D93" s="234" t="s">
        <v>343</v>
      </c>
      <c r="E93" s="42"/>
      <c r="F93" s="255" t="s">
        <v>2005</v>
      </c>
      <c r="G93" s="42"/>
      <c r="H93" s="42"/>
      <c r="I93" s="229"/>
      <c r="J93" s="42"/>
      <c r="K93" s="42"/>
      <c r="L93" s="46"/>
      <c r="M93" s="230"/>
      <c r="N93" s="231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343</v>
      </c>
      <c r="AU93" s="19" t="s">
        <v>85</v>
      </c>
    </row>
    <row r="94" s="13" customFormat="1">
      <c r="A94" s="13"/>
      <c r="B94" s="232"/>
      <c r="C94" s="233"/>
      <c r="D94" s="234" t="s">
        <v>252</v>
      </c>
      <c r="E94" s="235" t="s">
        <v>19</v>
      </c>
      <c r="F94" s="236" t="s">
        <v>85</v>
      </c>
      <c r="G94" s="233"/>
      <c r="H94" s="237">
        <v>1</v>
      </c>
      <c r="I94" s="238"/>
      <c r="J94" s="233"/>
      <c r="K94" s="233"/>
      <c r="L94" s="239"/>
      <c r="M94" s="240"/>
      <c r="N94" s="241"/>
      <c r="O94" s="241"/>
      <c r="P94" s="241"/>
      <c r="Q94" s="241"/>
      <c r="R94" s="241"/>
      <c r="S94" s="241"/>
      <c r="T94" s="242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43" t="s">
        <v>252</v>
      </c>
      <c r="AU94" s="243" t="s">
        <v>85</v>
      </c>
      <c r="AV94" s="13" t="s">
        <v>87</v>
      </c>
      <c r="AW94" s="13" t="s">
        <v>37</v>
      </c>
      <c r="AX94" s="13" t="s">
        <v>77</v>
      </c>
      <c r="AY94" s="243" t="s">
        <v>238</v>
      </c>
    </row>
    <row r="95" s="14" customFormat="1">
      <c r="A95" s="14"/>
      <c r="B95" s="244"/>
      <c r="C95" s="245"/>
      <c r="D95" s="234" t="s">
        <v>252</v>
      </c>
      <c r="E95" s="246" t="s">
        <v>19</v>
      </c>
      <c r="F95" s="247" t="s">
        <v>253</v>
      </c>
      <c r="G95" s="245"/>
      <c r="H95" s="248">
        <v>1</v>
      </c>
      <c r="I95" s="249"/>
      <c r="J95" s="245"/>
      <c r="K95" s="245"/>
      <c r="L95" s="250"/>
      <c r="M95" s="251"/>
      <c r="N95" s="252"/>
      <c r="O95" s="252"/>
      <c r="P95" s="252"/>
      <c r="Q95" s="252"/>
      <c r="R95" s="252"/>
      <c r="S95" s="252"/>
      <c r="T95" s="253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4" t="s">
        <v>252</v>
      </c>
      <c r="AU95" s="254" t="s">
        <v>85</v>
      </c>
      <c r="AV95" s="14" t="s">
        <v>254</v>
      </c>
      <c r="AW95" s="14" t="s">
        <v>37</v>
      </c>
      <c r="AX95" s="14" t="s">
        <v>85</v>
      </c>
      <c r="AY95" s="254" t="s">
        <v>238</v>
      </c>
    </row>
    <row r="96" s="2" customFormat="1" ht="16.5" customHeight="1">
      <c r="A96" s="40"/>
      <c r="B96" s="41"/>
      <c r="C96" s="214" t="s">
        <v>260</v>
      </c>
      <c r="D96" s="214" t="s">
        <v>243</v>
      </c>
      <c r="E96" s="215" t="s">
        <v>2340</v>
      </c>
      <c r="F96" s="216" t="s">
        <v>2350</v>
      </c>
      <c r="G96" s="217" t="s">
        <v>1988</v>
      </c>
      <c r="H96" s="218">
        <v>16</v>
      </c>
      <c r="I96" s="219"/>
      <c r="J96" s="220">
        <f>ROUND(I96*H96,2)</f>
        <v>0</v>
      </c>
      <c r="K96" s="216" t="s">
        <v>19</v>
      </c>
      <c r="L96" s="46"/>
      <c r="M96" s="221" t="s">
        <v>19</v>
      </c>
      <c r="N96" s="222" t="s">
        <v>48</v>
      </c>
      <c r="O96" s="86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5" t="s">
        <v>254</v>
      </c>
      <c r="AT96" s="225" t="s">
        <v>243</v>
      </c>
      <c r="AU96" s="225" t="s">
        <v>85</v>
      </c>
      <c r="AY96" s="19" t="s">
        <v>238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9" t="s">
        <v>85</v>
      </c>
      <c r="BK96" s="226">
        <f>ROUND(I96*H96,2)</f>
        <v>0</v>
      </c>
      <c r="BL96" s="19" t="s">
        <v>254</v>
      </c>
      <c r="BM96" s="225" t="s">
        <v>2351</v>
      </c>
    </row>
    <row r="97" s="2" customFormat="1">
      <c r="A97" s="40"/>
      <c r="B97" s="41"/>
      <c r="C97" s="42"/>
      <c r="D97" s="234" t="s">
        <v>343</v>
      </c>
      <c r="E97" s="42"/>
      <c r="F97" s="255" t="s">
        <v>2343</v>
      </c>
      <c r="G97" s="42"/>
      <c r="H97" s="42"/>
      <c r="I97" s="229"/>
      <c r="J97" s="42"/>
      <c r="K97" s="42"/>
      <c r="L97" s="46"/>
      <c r="M97" s="230"/>
      <c r="N97" s="231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343</v>
      </c>
      <c r="AU97" s="19" t="s">
        <v>85</v>
      </c>
    </row>
    <row r="98" s="13" customFormat="1">
      <c r="A98" s="13"/>
      <c r="B98" s="232"/>
      <c r="C98" s="233"/>
      <c r="D98" s="234" t="s">
        <v>252</v>
      </c>
      <c r="E98" s="235" t="s">
        <v>19</v>
      </c>
      <c r="F98" s="236" t="s">
        <v>330</v>
      </c>
      <c r="G98" s="233"/>
      <c r="H98" s="237">
        <v>16</v>
      </c>
      <c r="I98" s="238"/>
      <c r="J98" s="233"/>
      <c r="K98" s="233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252</v>
      </c>
      <c r="AU98" s="243" t="s">
        <v>85</v>
      </c>
      <c r="AV98" s="13" t="s">
        <v>87</v>
      </c>
      <c r="AW98" s="13" t="s">
        <v>37</v>
      </c>
      <c r="AX98" s="13" t="s">
        <v>77</v>
      </c>
      <c r="AY98" s="243" t="s">
        <v>238</v>
      </c>
    </row>
    <row r="99" s="14" customFormat="1">
      <c r="A99" s="14"/>
      <c r="B99" s="244"/>
      <c r="C99" s="245"/>
      <c r="D99" s="234" t="s">
        <v>252</v>
      </c>
      <c r="E99" s="246" t="s">
        <v>19</v>
      </c>
      <c r="F99" s="247" t="s">
        <v>253</v>
      </c>
      <c r="G99" s="245"/>
      <c r="H99" s="248">
        <v>16</v>
      </c>
      <c r="I99" s="249"/>
      <c r="J99" s="245"/>
      <c r="K99" s="245"/>
      <c r="L99" s="250"/>
      <c r="M99" s="256"/>
      <c r="N99" s="257"/>
      <c r="O99" s="257"/>
      <c r="P99" s="257"/>
      <c r="Q99" s="257"/>
      <c r="R99" s="257"/>
      <c r="S99" s="257"/>
      <c r="T99" s="258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252</v>
      </c>
      <c r="AU99" s="254" t="s">
        <v>85</v>
      </c>
      <c r="AV99" s="14" t="s">
        <v>254</v>
      </c>
      <c r="AW99" s="14" t="s">
        <v>37</v>
      </c>
      <c r="AX99" s="14" t="s">
        <v>85</v>
      </c>
      <c r="AY99" s="254" t="s">
        <v>238</v>
      </c>
    </row>
    <row r="100" s="2" customFormat="1" ht="6.96" customHeight="1">
      <c r="A100" s="40"/>
      <c r="B100" s="61"/>
      <c r="C100" s="62"/>
      <c r="D100" s="62"/>
      <c r="E100" s="62"/>
      <c r="F100" s="62"/>
      <c r="G100" s="62"/>
      <c r="H100" s="62"/>
      <c r="I100" s="62"/>
      <c r="J100" s="62"/>
      <c r="K100" s="62"/>
      <c r="L100" s="46"/>
      <c r="M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</row>
  </sheetData>
  <sheetProtection sheet="1" autoFilter="0" formatColumns="0" formatRows="0" objects="1" scenarios="1" spinCount="100000" saltValue="MFYXukcrky1D4Zhd8/5F2OxO/cSipd6k+ZfuEKDhk4vSzbLUdt5hngQ66dawmSa8O1JvU2uYfk81vcIk5yqDrg==" hashValue="coNLdpm2MtRPrnnG/m0jxQ65BU9Lfd+B6GyGRxKLWrTZWPluJ3WdzESomkstQ3Zg/fs21qkKO2sGoA3imsGVFA==" algorithmName="SHA-512" password="C8E5"/>
  <autoFilter ref="C85:K99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86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2" customFormat="1" ht="12" customHeight="1">
      <c r="A8" s="40"/>
      <c r="B8" s="46"/>
      <c r="C8" s="40"/>
      <c r="D8" s="144" t="s">
        <v>210</v>
      </c>
      <c r="E8" s="40"/>
      <c r="F8" s="40"/>
      <c r="G8" s="40"/>
      <c r="H8" s="40"/>
      <c r="I8" s="40"/>
      <c r="J8" s="40"/>
      <c r="K8" s="40"/>
      <c r="L8" s="14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47" t="s">
        <v>211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44" t="s">
        <v>18</v>
      </c>
      <c r="E11" s="40"/>
      <c r="F11" s="135" t="s">
        <v>19</v>
      </c>
      <c r="G11" s="40"/>
      <c r="H11" s="40"/>
      <c r="I11" s="144" t="s">
        <v>20</v>
      </c>
      <c r="J11" s="135" t="s">
        <v>19</v>
      </c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44" t="s">
        <v>21</v>
      </c>
      <c r="E12" s="40"/>
      <c r="F12" s="135" t="s">
        <v>22</v>
      </c>
      <c r="G12" s="40"/>
      <c r="H12" s="40"/>
      <c r="I12" s="144" t="s">
        <v>23</v>
      </c>
      <c r="J12" s="148" t="str">
        <f>'Rekapitulace stavby'!AN8</f>
        <v>10. 5. 2023</v>
      </c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25</v>
      </c>
      <c r="E14" s="40"/>
      <c r="F14" s="40"/>
      <c r="G14" s="40"/>
      <c r="H14" s="40"/>
      <c r="I14" s="144" t="s">
        <v>26</v>
      </c>
      <c r="J14" s="135" t="s">
        <v>27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5" t="s">
        <v>28</v>
      </c>
      <c r="F15" s="40"/>
      <c r="G15" s="40"/>
      <c r="H15" s="40"/>
      <c r="I15" s="144" t="s">
        <v>29</v>
      </c>
      <c r="J15" s="135" t="s">
        <v>30</v>
      </c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44" t="s">
        <v>31</v>
      </c>
      <c r="E17" s="40"/>
      <c r="F17" s="40"/>
      <c r="G17" s="40"/>
      <c r="H17" s="40"/>
      <c r="I17" s="144" t="s">
        <v>26</v>
      </c>
      <c r="J17" s="35" t="str">
        <f>'Rekapitulace stavby'!AN13</f>
        <v>Vyplň údaj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5"/>
      <c r="G18" s="135"/>
      <c r="H18" s="135"/>
      <c r="I18" s="144" t="s">
        <v>29</v>
      </c>
      <c r="J18" s="35" t="str">
        <f>'Rekapitulace stavby'!AN14</f>
        <v>Vyplň údaj</v>
      </c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44" t="s">
        <v>33</v>
      </c>
      <c r="E20" s="40"/>
      <c r="F20" s="40"/>
      <c r="G20" s="40"/>
      <c r="H20" s="40"/>
      <c r="I20" s="144" t="s">
        <v>26</v>
      </c>
      <c r="J20" s="135" t="s">
        <v>34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5" t="s">
        <v>35</v>
      </c>
      <c r="F21" s="40"/>
      <c r="G21" s="40"/>
      <c r="H21" s="40"/>
      <c r="I21" s="144" t="s">
        <v>29</v>
      </c>
      <c r="J21" s="135" t="s">
        <v>36</v>
      </c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44" t="s">
        <v>38</v>
      </c>
      <c r="E23" s="40"/>
      <c r="F23" s="40"/>
      <c r="G23" s="40"/>
      <c r="H23" s="40"/>
      <c r="I23" s="144" t="s">
        <v>26</v>
      </c>
      <c r="J23" s="135" t="s">
        <v>39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5" t="s">
        <v>35</v>
      </c>
      <c r="F24" s="40"/>
      <c r="G24" s="40"/>
      <c r="H24" s="40"/>
      <c r="I24" s="144" t="s">
        <v>29</v>
      </c>
      <c r="J24" s="135" t="s">
        <v>40</v>
      </c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44" t="s">
        <v>41</v>
      </c>
      <c r="E26" s="40"/>
      <c r="F26" s="40"/>
      <c r="G26" s="40"/>
      <c r="H26" s="40"/>
      <c r="I26" s="40"/>
      <c r="J26" s="40"/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9"/>
      <c r="B27" s="150"/>
      <c r="C27" s="149"/>
      <c r="D27" s="149"/>
      <c r="E27" s="151" t="s">
        <v>19</v>
      </c>
      <c r="F27" s="151"/>
      <c r="G27" s="151"/>
      <c r="H27" s="151"/>
      <c r="I27" s="149"/>
      <c r="J27" s="149"/>
      <c r="K27" s="149"/>
      <c r="L27" s="152"/>
      <c r="S27" s="149"/>
      <c r="T27" s="149"/>
      <c r="U27" s="149"/>
      <c r="V27" s="149"/>
      <c r="W27" s="149"/>
      <c r="X27" s="149"/>
      <c r="Y27" s="149"/>
      <c r="Z27" s="149"/>
      <c r="AA27" s="149"/>
      <c r="AB27" s="149"/>
      <c r="AC27" s="149"/>
      <c r="AD27" s="149"/>
      <c r="AE27" s="149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53"/>
      <c r="E29" s="153"/>
      <c r="F29" s="153"/>
      <c r="G29" s="153"/>
      <c r="H29" s="153"/>
      <c r="I29" s="153"/>
      <c r="J29" s="153"/>
      <c r="K29" s="153"/>
      <c r="L29" s="14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54" t="s">
        <v>43</v>
      </c>
      <c r="E30" s="40"/>
      <c r="F30" s="40"/>
      <c r="G30" s="40"/>
      <c r="H30" s="40"/>
      <c r="I30" s="40"/>
      <c r="J30" s="155">
        <f>ROUND(J86, 2)</f>
        <v>0</v>
      </c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56" t="s">
        <v>45</v>
      </c>
      <c r="G32" s="40"/>
      <c r="H32" s="40"/>
      <c r="I32" s="156" t="s">
        <v>44</v>
      </c>
      <c r="J32" s="156" t="s">
        <v>46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7" t="s">
        <v>47</v>
      </c>
      <c r="E33" s="144" t="s">
        <v>48</v>
      </c>
      <c r="F33" s="158">
        <f>ROUND((SUM(BE86:BE161)),  2)</f>
        <v>0</v>
      </c>
      <c r="G33" s="40"/>
      <c r="H33" s="40"/>
      <c r="I33" s="159">
        <v>0.20999999999999999</v>
      </c>
      <c r="J33" s="158">
        <f>ROUND(((SUM(BE86:BE161))*I33),  2)</f>
        <v>0</v>
      </c>
      <c r="K33" s="40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44" t="s">
        <v>49</v>
      </c>
      <c r="F34" s="158">
        <f>ROUND((SUM(BF86:BF161)),  2)</f>
        <v>0</v>
      </c>
      <c r="G34" s="40"/>
      <c r="H34" s="40"/>
      <c r="I34" s="159">
        <v>0.14999999999999999</v>
      </c>
      <c r="J34" s="158">
        <f>ROUND(((SUM(BF86:BF161))*I34),  2)</f>
        <v>0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44" t="s">
        <v>50</v>
      </c>
      <c r="F35" s="158">
        <f>ROUND((SUM(BG86:BG161)),  2)</f>
        <v>0</v>
      </c>
      <c r="G35" s="40"/>
      <c r="H35" s="40"/>
      <c r="I35" s="159">
        <v>0.20999999999999999</v>
      </c>
      <c r="J35" s="158">
        <f>0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44" t="s">
        <v>51</v>
      </c>
      <c r="F36" s="158">
        <f>ROUND((SUM(BH86:BH161)),  2)</f>
        <v>0</v>
      </c>
      <c r="G36" s="40"/>
      <c r="H36" s="40"/>
      <c r="I36" s="159">
        <v>0.14999999999999999</v>
      </c>
      <c r="J36" s="158">
        <f>0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52</v>
      </c>
      <c r="F37" s="158">
        <f>ROUND((SUM(BI86:BI161)),  2)</f>
        <v>0</v>
      </c>
      <c r="G37" s="40"/>
      <c r="H37" s="40"/>
      <c r="I37" s="159">
        <v>0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60"/>
      <c r="D39" s="161" t="s">
        <v>53</v>
      </c>
      <c r="E39" s="162"/>
      <c r="F39" s="162"/>
      <c r="G39" s="163" t="s">
        <v>54</v>
      </c>
      <c r="H39" s="164" t="s">
        <v>55</v>
      </c>
      <c r="I39" s="162"/>
      <c r="J39" s="165">
        <f>SUM(J30:J37)</f>
        <v>0</v>
      </c>
      <c r="K39" s="166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7"/>
      <c r="C40" s="168"/>
      <c r="D40" s="168"/>
      <c r="E40" s="168"/>
      <c r="F40" s="168"/>
      <c r="G40" s="168"/>
      <c r="H40" s="168"/>
      <c r="I40" s="168"/>
      <c r="J40" s="168"/>
      <c r="K40" s="168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212</v>
      </c>
      <c r="D45" s="42"/>
      <c r="E45" s="42"/>
      <c r="F45" s="42"/>
      <c r="G45" s="42"/>
      <c r="H45" s="42"/>
      <c r="I45" s="42"/>
      <c r="J45" s="42"/>
      <c r="K45" s="42"/>
      <c r="L45" s="14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71" t="str">
        <f>E7</f>
        <v>Vytvoření laboratoří FŽP- UNICRE</v>
      </c>
      <c r="F48" s="34"/>
      <c r="G48" s="34"/>
      <c r="H48" s="34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210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SO 00 - VRN</v>
      </c>
      <c r="F50" s="42"/>
      <c r="G50" s="42"/>
      <c r="H50" s="42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4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Ústí nad Labem</v>
      </c>
      <c r="G52" s="42"/>
      <c r="H52" s="42"/>
      <c r="I52" s="34" t="s">
        <v>23</v>
      </c>
      <c r="J52" s="74" t="str">
        <f>IF(J12="","",J12)</f>
        <v>10. 5. 2023</v>
      </c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40.05" customHeight="1">
      <c r="A54" s="40"/>
      <c r="B54" s="41"/>
      <c r="C54" s="34" t="s">
        <v>25</v>
      </c>
      <c r="D54" s="42"/>
      <c r="E54" s="42"/>
      <c r="F54" s="29" t="str">
        <f>E15</f>
        <v>UJEP, Pasteurova 3632/15, 400 96 Ústí nad Labem</v>
      </c>
      <c r="G54" s="42"/>
      <c r="H54" s="42"/>
      <c r="I54" s="34" t="s">
        <v>33</v>
      </c>
      <c r="J54" s="38" t="str">
        <f>E21</f>
        <v>Correct BC, s.r.o., El.Krásnohorské 1339/15, UL</v>
      </c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40.0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>Correct BC, s.r.o., El.Krásnohorské 1339/15, UL</v>
      </c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72" t="s">
        <v>213</v>
      </c>
      <c r="D57" s="173"/>
      <c r="E57" s="173"/>
      <c r="F57" s="173"/>
      <c r="G57" s="173"/>
      <c r="H57" s="173"/>
      <c r="I57" s="173"/>
      <c r="J57" s="174" t="s">
        <v>214</v>
      </c>
      <c r="K57" s="173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75" t="s">
        <v>75</v>
      </c>
      <c r="D59" s="42"/>
      <c r="E59" s="42"/>
      <c r="F59" s="42"/>
      <c r="G59" s="42"/>
      <c r="H59" s="42"/>
      <c r="I59" s="42"/>
      <c r="J59" s="104">
        <f>J86</f>
        <v>0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215</v>
      </c>
    </row>
    <row r="60" s="9" customFormat="1" ht="24.96" customHeight="1">
      <c r="A60" s="9"/>
      <c r="B60" s="176"/>
      <c r="C60" s="177"/>
      <c r="D60" s="178" t="s">
        <v>216</v>
      </c>
      <c r="E60" s="179"/>
      <c r="F60" s="179"/>
      <c r="G60" s="179"/>
      <c r="H60" s="179"/>
      <c r="I60" s="179"/>
      <c r="J60" s="180">
        <f>J87</f>
        <v>0</v>
      </c>
      <c r="K60" s="177"/>
      <c r="L60" s="181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9" customFormat="1" ht="24.96" customHeight="1">
      <c r="A61" s="9"/>
      <c r="B61" s="176"/>
      <c r="C61" s="177"/>
      <c r="D61" s="178" t="s">
        <v>217</v>
      </c>
      <c r="E61" s="179"/>
      <c r="F61" s="179"/>
      <c r="G61" s="179"/>
      <c r="H61" s="179"/>
      <c r="I61" s="179"/>
      <c r="J61" s="180">
        <f>J88</f>
        <v>0</v>
      </c>
      <c r="K61" s="177"/>
      <c r="L61" s="181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</row>
    <row r="62" s="10" customFormat="1" ht="19.92" customHeight="1">
      <c r="A62" s="10"/>
      <c r="B62" s="182"/>
      <c r="C62" s="127"/>
      <c r="D62" s="183" t="s">
        <v>218</v>
      </c>
      <c r="E62" s="184"/>
      <c r="F62" s="184"/>
      <c r="G62" s="184"/>
      <c r="H62" s="184"/>
      <c r="I62" s="184"/>
      <c r="J62" s="185">
        <f>J89</f>
        <v>0</v>
      </c>
      <c r="K62" s="127"/>
      <c r="L62" s="186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2"/>
      <c r="C63" s="127"/>
      <c r="D63" s="183" t="s">
        <v>219</v>
      </c>
      <c r="E63" s="184"/>
      <c r="F63" s="184"/>
      <c r="G63" s="184"/>
      <c r="H63" s="184"/>
      <c r="I63" s="184"/>
      <c r="J63" s="185">
        <f>J102</f>
        <v>0</v>
      </c>
      <c r="K63" s="127"/>
      <c r="L63" s="186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2"/>
      <c r="C64" s="127"/>
      <c r="D64" s="183" t="s">
        <v>220</v>
      </c>
      <c r="E64" s="184"/>
      <c r="F64" s="184"/>
      <c r="G64" s="184"/>
      <c r="H64" s="184"/>
      <c r="I64" s="184"/>
      <c r="J64" s="185">
        <f>J132</f>
        <v>0</v>
      </c>
      <c r="K64" s="127"/>
      <c r="L64" s="186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82"/>
      <c r="C65" s="127"/>
      <c r="D65" s="183" t="s">
        <v>221</v>
      </c>
      <c r="E65" s="184"/>
      <c r="F65" s="184"/>
      <c r="G65" s="184"/>
      <c r="H65" s="184"/>
      <c r="I65" s="184"/>
      <c r="J65" s="185">
        <f>J151</f>
        <v>0</v>
      </c>
      <c r="K65" s="127"/>
      <c r="L65" s="18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2"/>
      <c r="C66" s="127"/>
      <c r="D66" s="183" t="s">
        <v>222</v>
      </c>
      <c r="E66" s="184"/>
      <c r="F66" s="184"/>
      <c r="G66" s="184"/>
      <c r="H66" s="184"/>
      <c r="I66" s="184"/>
      <c r="J66" s="185">
        <f>J154</f>
        <v>0</v>
      </c>
      <c r="K66" s="127"/>
      <c r="L66" s="18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2" customFormat="1" ht="21.84" customHeight="1">
      <c r="A67" s="40"/>
      <c r="B67" s="41"/>
      <c r="C67" s="42"/>
      <c r="D67" s="42"/>
      <c r="E67" s="42"/>
      <c r="F67" s="42"/>
      <c r="G67" s="42"/>
      <c r="H67" s="42"/>
      <c r="I67" s="42"/>
      <c r="J67" s="42"/>
      <c r="K67" s="42"/>
      <c r="L67" s="146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6.96" customHeight="1">
      <c r="A68" s="40"/>
      <c r="B68" s="61"/>
      <c r="C68" s="62"/>
      <c r="D68" s="62"/>
      <c r="E68" s="62"/>
      <c r="F68" s="62"/>
      <c r="G68" s="62"/>
      <c r="H68" s="62"/>
      <c r="I68" s="62"/>
      <c r="J68" s="62"/>
      <c r="K68" s="62"/>
      <c r="L68" s="146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72" s="2" customFormat="1" ht="6.96" customHeight="1">
      <c r="A72" s="40"/>
      <c r="B72" s="63"/>
      <c r="C72" s="64"/>
      <c r="D72" s="64"/>
      <c r="E72" s="64"/>
      <c r="F72" s="64"/>
      <c r="G72" s="64"/>
      <c r="H72" s="64"/>
      <c r="I72" s="64"/>
      <c r="J72" s="64"/>
      <c r="K72" s="64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24.96" customHeight="1">
      <c r="A73" s="40"/>
      <c r="B73" s="41"/>
      <c r="C73" s="25" t="s">
        <v>223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6.96" customHeight="1">
      <c r="A74" s="40"/>
      <c r="B74" s="41"/>
      <c r="C74" s="42"/>
      <c r="D74" s="42"/>
      <c r="E74" s="42"/>
      <c r="F74" s="42"/>
      <c r="G74" s="42"/>
      <c r="H74" s="42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2" customHeight="1">
      <c r="A75" s="40"/>
      <c r="B75" s="41"/>
      <c r="C75" s="34" t="s">
        <v>16</v>
      </c>
      <c r="D75" s="42"/>
      <c r="E75" s="42"/>
      <c r="F75" s="42"/>
      <c r="G75" s="42"/>
      <c r="H75" s="42"/>
      <c r="I75" s="42"/>
      <c r="J75" s="42"/>
      <c r="K75" s="42"/>
      <c r="L75" s="14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6.5" customHeight="1">
      <c r="A76" s="40"/>
      <c r="B76" s="41"/>
      <c r="C76" s="42"/>
      <c r="D76" s="42"/>
      <c r="E76" s="171" t="str">
        <f>E7</f>
        <v>Vytvoření laboratoří FŽP- UNICRE</v>
      </c>
      <c r="F76" s="34"/>
      <c r="G76" s="34"/>
      <c r="H76" s="34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210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E9</f>
        <v>SO 00 - VRN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F12</f>
        <v>Ústí nad Labem</v>
      </c>
      <c r="G80" s="42"/>
      <c r="H80" s="42"/>
      <c r="I80" s="34" t="s">
        <v>23</v>
      </c>
      <c r="J80" s="74" t="str">
        <f>IF(J12="","",J12)</f>
        <v>10. 5. 2023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E15</f>
        <v>UJEP, Pasteurova 3632/15, 400 96 Ústí nad Labem</v>
      </c>
      <c r="G82" s="42"/>
      <c r="H82" s="42"/>
      <c r="I82" s="34" t="s">
        <v>33</v>
      </c>
      <c r="J82" s="38" t="str">
        <f>E21</f>
        <v>Correct BC, s.r.o., El.Krásnohorské 1339/15, UL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40.05" customHeight="1">
      <c r="A83" s="40"/>
      <c r="B83" s="41"/>
      <c r="C83" s="34" t="s">
        <v>31</v>
      </c>
      <c r="D83" s="42"/>
      <c r="E83" s="42"/>
      <c r="F83" s="29" t="str">
        <f>IF(E18="","",E18)</f>
        <v>Vyplň údaj</v>
      </c>
      <c r="G83" s="42"/>
      <c r="H83" s="42"/>
      <c r="I83" s="34" t="s">
        <v>38</v>
      </c>
      <c r="J83" s="38" t="str">
        <f>E24</f>
        <v>Correct BC, s.r.o., El.Krásnohorské 1339/15, UL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224</v>
      </c>
      <c r="D85" s="190" t="s">
        <v>62</v>
      </c>
      <c r="E85" s="190" t="s">
        <v>58</v>
      </c>
      <c r="F85" s="190" t="s">
        <v>59</v>
      </c>
      <c r="G85" s="190" t="s">
        <v>225</v>
      </c>
      <c r="H85" s="190" t="s">
        <v>226</v>
      </c>
      <c r="I85" s="190" t="s">
        <v>227</v>
      </c>
      <c r="J85" s="190" t="s">
        <v>214</v>
      </c>
      <c r="K85" s="191" t="s">
        <v>228</v>
      </c>
      <c r="L85" s="192"/>
      <c r="M85" s="94" t="s">
        <v>19</v>
      </c>
      <c r="N85" s="95" t="s">
        <v>47</v>
      </c>
      <c r="O85" s="95" t="s">
        <v>229</v>
      </c>
      <c r="P85" s="95" t="s">
        <v>230</v>
      </c>
      <c r="Q85" s="95" t="s">
        <v>231</v>
      </c>
      <c r="R85" s="95" t="s">
        <v>232</v>
      </c>
      <c r="S85" s="95" t="s">
        <v>233</v>
      </c>
      <c r="T85" s="96" t="s">
        <v>234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235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P87+P88</f>
        <v>0</v>
      </c>
      <c r="Q86" s="98"/>
      <c r="R86" s="195">
        <f>R87+R88</f>
        <v>0</v>
      </c>
      <c r="S86" s="98"/>
      <c r="T86" s="196">
        <f>T87+T88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76</v>
      </c>
      <c r="AU86" s="19" t="s">
        <v>215</v>
      </c>
      <c r="BK86" s="197">
        <f>BK87+BK88</f>
        <v>0</v>
      </c>
    </row>
    <row r="87" s="12" customFormat="1" ht="25.92" customHeight="1">
      <c r="A87" s="12"/>
      <c r="B87" s="198"/>
      <c r="C87" s="199"/>
      <c r="D87" s="200" t="s">
        <v>76</v>
      </c>
      <c r="E87" s="201" t="s">
        <v>236</v>
      </c>
      <c r="F87" s="201" t="s">
        <v>237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v>0</v>
      </c>
      <c r="Q87" s="206"/>
      <c r="R87" s="207">
        <v>0</v>
      </c>
      <c r="S87" s="206"/>
      <c r="T87" s="208"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85</v>
      </c>
      <c r="AT87" s="210" t="s">
        <v>76</v>
      </c>
      <c r="AU87" s="210" t="s">
        <v>77</v>
      </c>
      <c r="AY87" s="209" t="s">
        <v>238</v>
      </c>
      <c r="BK87" s="211">
        <v>0</v>
      </c>
    </row>
    <row r="88" s="12" customFormat="1" ht="25.92" customHeight="1">
      <c r="A88" s="12"/>
      <c r="B88" s="198"/>
      <c r="C88" s="199"/>
      <c r="D88" s="200" t="s">
        <v>76</v>
      </c>
      <c r="E88" s="201" t="s">
        <v>83</v>
      </c>
      <c r="F88" s="201" t="s">
        <v>239</v>
      </c>
      <c r="G88" s="199"/>
      <c r="H88" s="199"/>
      <c r="I88" s="202"/>
      <c r="J88" s="203">
        <f>BK88</f>
        <v>0</v>
      </c>
      <c r="K88" s="199"/>
      <c r="L88" s="204"/>
      <c r="M88" s="205"/>
      <c r="N88" s="206"/>
      <c r="O88" s="206"/>
      <c r="P88" s="207">
        <f>P89+P102+P132+P151+P154</f>
        <v>0</v>
      </c>
      <c r="Q88" s="206"/>
      <c r="R88" s="207">
        <f>R89+R102+R132+R151+R154</f>
        <v>0</v>
      </c>
      <c r="S88" s="206"/>
      <c r="T88" s="208">
        <f>T89+T102+T132+T151+T154</f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09" t="s">
        <v>240</v>
      </c>
      <c r="AT88" s="210" t="s">
        <v>76</v>
      </c>
      <c r="AU88" s="210" t="s">
        <v>77</v>
      </c>
      <c r="AY88" s="209" t="s">
        <v>238</v>
      </c>
      <c r="BK88" s="211">
        <f>BK89+BK102+BK132+BK151+BK154</f>
        <v>0</v>
      </c>
    </row>
    <row r="89" s="12" customFormat="1" ht="22.8" customHeight="1">
      <c r="A89" s="12"/>
      <c r="B89" s="198"/>
      <c r="C89" s="199"/>
      <c r="D89" s="200" t="s">
        <v>76</v>
      </c>
      <c r="E89" s="212" t="s">
        <v>241</v>
      </c>
      <c r="F89" s="212" t="s">
        <v>242</v>
      </c>
      <c r="G89" s="199"/>
      <c r="H89" s="199"/>
      <c r="I89" s="202"/>
      <c r="J89" s="213">
        <f>BK89</f>
        <v>0</v>
      </c>
      <c r="K89" s="199"/>
      <c r="L89" s="204"/>
      <c r="M89" s="205"/>
      <c r="N89" s="206"/>
      <c r="O89" s="206"/>
      <c r="P89" s="207">
        <f>SUM(P90:P101)</f>
        <v>0</v>
      </c>
      <c r="Q89" s="206"/>
      <c r="R89" s="207">
        <f>SUM(R90:R101)</f>
        <v>0</v>
      </c>
      <c r="S89" s="206"/>
      <c r="T89" s="208">
        <f>SUM(T90:T101)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9" t="s">
        <v>240</v>
      </c>
      <c r="AT89" s="210" t="s">
        <v>76</v>
      </c>
      <c r="AU89" s="210" t="s">
        <v>85</v>
      </c>
      <c r="AY89" s="209" t="s">
        <v>238</v>
      </c>
      <c r="BK89" s="211">
        <f>SUM(BK90:BK101)</f>
        <v>0</v>
      </c>
    </row>
    <row r="90" s="2" customFormat="1" ht="16.5" customHeight="1">
      <c r="A90" s="40"/>
      <c r="B90" s="41"/>
      <c r="C90" s="214" t="s">
        <v>85</v>
      </c>
      <c r="D90" s="214" t="s">
        <v>243</v>
      </c>
      <c r="E90" s="215" t="s">
        <v>244</v>
      </c>
      <c r="F90" s="216" t="s">
        <v>245</v>
      </c>
      <c r="G90" s="217" t="s">
        <v>246</v>
      </c>
      <c r="H90" s="218">
        <v>1</v>
      </c>
      <c r="I90" s="219"/>
      <c r="J90" s="220">
        <f>ROUND(I90*H90,2)</f>
        <v>0</v>
      </c>
      <c r="K90" s="216" t="s">
        <v>247</v>
      </c>
      <c r="L90" s="46"/>
      <c r="M90" s="221" t="s">
        <v>19</v>
      </c>
      <c r="N90" s="222" t="s">
        <v>48</v>
      </c>
      <c r="O90" s="86"/>
      <c r="P90" s="223">
        <f>O90*H90</f>
        <v>0</v>
      </c>
      <c r="Q90" s="223">
        <v>0</v>
      </c>
      <c r="R90" s="223">
        <f>Q90*H90</f>
        <v>0</v>
      </c>
      <c r="S90" s="223">
        <v>0</v>
      </c>
      <c r="T90" s="224">
        <f>S90*H90</f>
        <v>0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R90" s="225" t="s">
        <v>248</v>
      </c>
      <c r="AT90" s="225" t="s">
        <v>243</v>
      </c>
      <c r="AU90" s="225" t="s">
        <v>87</v>
      </c>
      <c r="AY90" s="19" t="s">
        <v>238</v>
      </c>
      <c r="BE90" s="226">
        <f>IF(N90="základní",J90,0)</f>
        <v>0</v>
      </c>
      <c r="BF90" s="226">
        <f>IF(N90="snížená",J90,0)</f>
        <v>0</v>
      </c>
      <c r="BG90" s="226">
        <f>IF(N90="zákl. přenesená",J90,0)</f>
        <v>0</v>
      </c>
      <c r="BH90" s="226">
        <f>IF(N90="sníž. přenesená",J90,0)</f>
        <v>0</v>
      </c>
      <c r="BI90" s="226">
        <f>IF(N90="nulová",J90,0)</f>
        <v>0</v>
      </c>
      <c r="BJ90" s="19" t="s">
        <v>85</v>
      </c>
      <c r="BK90" s="226">
        <f>ROUND(I90*H90,2)</f>
        <v>0</v>
      </c>
      <c r="BL90" s="19" t="s">
        <v>248</v>
      </c>
      <c r="BM90" s="225" t="s">
        <v>249</v>
      </c>
    </row>
    <row r="91" s="2" customFormat="1">
      <c r="A91" s="40"/>
      <c r="B91" s="41"/>
      <c r="C91" s="42"/>
      <c r="D91" s="227" t="s">
        <v>250</v>
      </c>
      <c r="E91" s="42"/>
      <c r="F91" s="228" t="s">
        <v>251</v>
      </c>
      <c r="G91" s="42"/>
      <c r="H91" s="42"/>
      <c r="I91" s="229"/>
      <c r="J91" s="42"/>
      <c r="K91" s="42"/>
      <c r="L91" s="46"/>
      <c r="M91" s="230"/>
      <c r="N91" s="231"/>
      <c r="O91" s="86"/>
      <c r="P91" s="86"/>
      <c r="Q91" s="86"/>
      <c r="R91" s="86"/>
      <c r="S91" s="86"/>
      <c r="T91" s="87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T91" s="19" t="s">
        <v>250</v>
      </c>
      <c r="AU91" s="19" t="s">
        <v>87</v>
      </c>
    </row>
    <row r="92" s="13" customFormat="1">
      <c r="A92" s="13"/>
      <c r="B92" s="232"/>
      <c r="C92" s="233"/>
      <c r="D92" s="234" t="s">
        <v>252</v>
      </c>
      <c r="E92" s="235" t="s">
        <v>19</v>
      </c>
      <c r="F92" s="236" t="s">
        <v>85</v>
      </c>
      <c r="G92" s="233"/>
      <c r="H92" s="237">
        <v>1</v>
      </c>
      <c r="I92" s="238"/>
      <c r="J92" s="233"/>
      <c r="K92" s="233"/>
      <c r="L92" s="239"/>
      <c r="M92" s="240"/>
      <c r="N92" s="241"/>
      <c r="O92" s="241"/>
      <c r="P92" s="241"/>
      <c r="Q92" s="241"/>
      <c r="R92" s="241"/>
      <c r="S92" s="241"/>
      <c r="T92" s="242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T92" s="243" t="s">
        <v>252</v>
      </c>
      <c r="AU92" s="243" t="s">
        <v>87</v>
      </c>
      <c r="AV92" s="13" t="s">
        <v>87</v>
      </c>
      <c r="AW92" s="13" t="s">
        <v>37</v>
      </c>
      <c r="AX92" s="13" t="s">
        <v>77</v>
      </c>
      <c r="AY92" s="243" t="s">
        <v>238</v>
      </c>
    </row>
    <row r="93" s="14" customFormat="1">
      <c r="A93" s="14"/>
      <c r="B93" s="244"/>
      <c r="C93" s="245"/>
      <c r="D93" s="234" t="s">
        <v>252</v>
      </c>
      <c r="E93" s="246" t="s">
        <v>19</v>
      </c>
      <c r="F93" s="247" t="s">
        <v>253</v>
      </c>
      <c r="G93" s="245"/>
      <c r="H93" s="248">
        <v>1</v>
      </c>
      <c r="I93" s="249"/>
      <c r="J93" s="245"/>
      <c r="K93" s="245"/>
      <c r="L93" s="250"/>
      <c r="M93" s="251"/>
      <c r="N93" s="252"/>
      <c r="O93" s="252"/>
      <c r="P93" s="252"/>
      <c r="Q93" s="252"/>
      <c r="R93" s="252"/>
      <c r="S93" s="252"/>
      <c r="T93" s="253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T93" s="254" t="s">
        <v>252</v>
      </c>
      <c r="AU93" s="254" t="s">
        <v>87</v>
      </c>
      <c r="AV93" s="14" t="s">
        <v>254</v>
      </c>
      <c r="AW93" s="14" t="s">
        <v>37</v>
      </c>
      <c r="AX93" s="14" t="s">
        <v>85</v>
      </c>
      <c r="AY93" s="254" t="s">
        <v>238</v>
      </c>
    </row>
    <row r="94" s="2" customFormat="1" ht="16.5" customHeight="1">
      <c r="A94" s="40"/>
      <c r="B94" s="41"/>
      <c r="C94" s="214" t="s">
        <v>87</v>
      </c>
      <c r="D94" s="214" t="s">
        <v>243</v>
      </c>
      <c r="E94" s="215" t="s">
        <v>255</v>
      </c>
      <c r="F94" s="216" t="s">
        <v>256</v>
      </c>
      <c r="G94" s="217" t="s">
        <v>257</v>
      </c>
      <c r="H94" s="218">
        <v>1</v>
      </c>
      <c r="I94" s="219"/>
      <c r="J94" s="220">
        <f>ROUND(I94*H94,2)</f>
        <v>0</v>
      </c>
      <c r="K94" s="216" t="s">
        <v>247</v>
      </c>
      <c r="L94" s="46"/>
      <c r="M94" s="221" t="s">
        <v>19</v>
      </c>
      <c r="N94" s="222" t="s">
        <v>48</v>
      </c>
      <c r="O94" s="86"/>
      <c r="P94" s="223">
        <f>O94*H94</f>
        <v>0</v>
      </c>
      <c r="Q94" s="223">
        <v>0</v>
      </c>
      <c r="R94" s="223">
        <f>Q94*H94</f>
        <v>0</v>
      </c>
      <c r="S94" s="223">
        <v>0</v>
      </c>
      <c r="T94" s="224">
        <f>S94*H94</f>
        <v>0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25" t="s">
        <v>248</v>
      </c>
      <c r="AT94" s="225" t="s">
        <v>243</v>
      </c>
      <c r="AU94" s="225" t="s">
        <v>87</v>
      </c>
      <c r="AY94" s="19" t="s">
        <v>238</v>
      </c>
      <c r="BE94" s="226">
        <f>IF(N94="základní",J94,0)</f>
        <v>0</v>
      </c>
      <c r="BF94" s="226">
        <f>IF(N94="snížená",J94,0)</f>
        <v>0</v>
      </c>
      <c r="BG94" s="226">
        <f>IF(N94="zákl. přenesená",J94,0)</f>
        <v>0</v>
      </c>
      <c r="BH94" s="226">
        <f>IF(N94="sníž. přenesená",J94,0)</f>
        <v>0</v>
      </c>
      <c r="BI94" s="226">
        <f>IF(N94="nulová",J94,0)</f>
        <v>0</v>
      </c>
      <c r="BJ94" s="19" t="s">
        <v>85</v>
      </c>
      <c r="BK94" s="226">
        <f>ROUND(I94*H94,2)</f>
        <v>0</v>
      </c>
      <c r="BL94" s="19" t="s">
        <v>248</v>
      </c>
      <c r="BM94" s="225" t="s">
        <v>258</v>
      </c>
    </row>
    <row r="95" s="2" customFormat="1">
      <c r="A95" s="40"/>
      <c r="B95" s="41"/>
      <c r="C95" s="42"/>
      <c r="D95" s="227" t="s">
        <v>250</v>
      </c>
      <c r="E95" s="42"/>
      <c r="F95" s="228" t="s">
        <v>259</v>
      </c>
      <c r="G95" s="42"/>
      <c r="H95" s="42"/>
      <c r="I95" s="229"/>
      <c r="J95" s="42"/>
      <c r="K95" s="42"/>
      <c r="L95" s="46"/>
      <c r="M95" s="230"/>
      <c r="N95" s="231"/>
      <c r="O95" s="86"/>
      <c r="P95" s="86"/>
      <c r="Q95" s="86"/>
      <c r="R95" s="86"/>
      <c r="S95" s="86"/>
      <c r="T95" s="87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T95" s="19" t="s">
        <v>250</v>
      </c>
      <c r="AU95" s="19" t="s">
        <v>87</v>
      </c>
    </row>
    <row r="96" s="13" customFormat="1">
      <c r="A96" s="13"/>
      <c r="B96" s="232"/>
      <c r="C96" s="233"/>
      <c r="D96" s="234" t="s">
        <v>252</v>
      </c>
      <c r="E96" s="235" t="s">
        <v>19</v>
      </c>
      <c r="F96" s="236" t="s">
        <v>85</v>
      </c>
      <c r="G96" s="233"/>
      <c r="H96" s="237">
        <v>1</v>
      </c>
      <c r="I96" s="238"/>
      <c r="J96" s="233"/>
      <c r="K96" s="233"/>
      <c r="L96" s="239"/>
      <c r="M96" s="240"/>
      <c r="N96" s="241"/>
      <c r="O96" s="241"/>
      <c r="P96" s="241"/>
      <c r="Q96" s="241"/>
      <c r="R96" s="241"/>
      <c r="S96" s="241"/>
      <c r="T96" s="242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T96" s="243" t="s">
        <v>252</v>
      </c>
      <c r="AU96" s="243" t="s">
        <v>87</v>
      </c>
      <c r="AV96" s="13" t="s">
        <v>87</v>
      </c>
      <c r="AW96" s="13" t="s">
        <v>37</v>
      </c>
      <c r="AX96" s="13" t="s">
        <v>77</v>
      </c>
      <c r="AY96" s="243" t="s">
        <v>238</v>
      </c>
    </row>
    <row r="97" s="14" customFormat="1">
      <c r="A97" s="14"/>
      <c r="B97" s="244"/>
      <c r="C97" s="245"/>
      <c r="D97" s="234" t="s">
        <v>252</v>
      </c>
      <c r="E97" s="246" t="s">
        <v>19</v>
      </c>
      <c r="F97" s="247" t="s">
        <v>253</v>
      </c>
      <c r="G97" s="245"/>
      <c r="H97" s="248">
        <v>1</v>
      </c>
      <c r="I97" s="249"/>
      <c r="J97" s="245"/>
      <c r="K97" s="245"/>
      <c r="L97" s="250"/>
      <c r="M97" s="251"/>
      <c r="N97" s="252"/>
      <c r="O97" s="252"/>
      <c r="P97" s="252"/>
      <c r="Q97" s="252"/>
      <c r="R97" s="252"/>
      <c r="S97" s="252"/>
      <c r="T97" s="253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54" t="s">
        <v>252</v>
      </c>
      <c r="AU97" s="254" t="s">
        <v>87</v>
      </c>
      <c r="AV97" s="14" t="s">
        <v>254</v>
      </c>
      <c r="AW97" s="14" t="s">
        <v>37</v>
      </c>
      <c r="AX97" s="14" t="s">
        <v>85</v>
      </c>
      <c r="AY97" s="254" t="s">
        <v>238</v>
      </c>
    </row>
    <row r="98" s="2" customFormat="1" ht="16.5" customHeight="1">
      <c r="A98" s="40"/>
      <c r="B98" s="41"/>
      <c r="C98" s="214" t="s">
        <v>260</v>
      </c>
      <c r="D98" s="214" t="s">
        <v>243</v>
      </c>
      <c r="E98" s="215" t="s">
        <v>261</v>
      </c>
      <c r="F98" s="216" t="s">
        <v>262</v>
      </c>
      <c r="G98" s="217" t="s">
        <v>257</v>
      </c>
      <c r="H98" s="218">
        <v>1</v>
      </c>
      <c r="I98" s="219"/>
      <c r="J98" s="220">
        <f>ROUND(I98*H98,2)</f>
        <v>0</v>
      </c>
      <c r="K98" s="216" t="s">
        <v>247</v>
      </c>
      <c r="L98" s="46"/>
      <c r="M98" s="221" t="s">
        <v>19</v>
      </c>
      <c r="N98" s="222" t="s">
        <v>48</v>
      </c>
      <c r="O98" s="86"/>
      <c r="P98" s="223">
        <f>O98*H98</f>
        <v>0</v>
      </c>
      <c r="Q98" s="223">
        <v>0</v>
      </c>
      <c r="R98" s="223">
        <f>Q98*H98</f>
        <v>0</v>
      </c>
      <c r="S98" s="223">
        <v>0</v>
      </c>
      <c r="T98" s="224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25" t="s">
        <v>248</v>
      </c>
      <c r="AT98" s="225" t="s">
        <v>243</v>
      </c>
      <c r="AU98" s="225" t="s">
        <v>87</v>
      </c>
      <c r="AY98" s="19" t="s">
        <v>238</v>
      </c>
      <c r="BE98" s="226">
        <f>IF(N98="základní",J98,0)</f>
        <v>0</v>
      </c>
      <c r="BF98" s="226">
        <f>IF(N98="snížená",J98,0)</f>
        <v>0</v>
      </c>
      <c r="BG98" s="226">
        <f>IF(N98="zákl. přenesená",J98,0)</f>
        <v>0</v>
      </c>
      <c r="BH98" s="226">
        <f>IF(N98="sníž. přenesená",J98,0)</f>
        <v>0</v>
      </c>
      <c r="BI98" s="226">
        <f>IF(N98="nulová",J98,0)</f>
        <v>0</v>
      </c>
      <c r="BJ98" s="19" t="s">
        <v>85</v>
      </c>
      <c r="BK98" s="226">
        <f>ROUND(I98*H98,2)</f>
        <v>0</v>
      </c>
      <c r="BL98" s="19" t="s">
        <v>248</v>
      </c>
      <c r="BM98" s="225" t="s">
        <v>263</v>
      </c>
    </row>
    <row r="99" s="2" customFormat="1">
      <c r="A99" s="40"/>
      <c r="B99" s="41"/>
      <c r="C99" s="42"/>
      <c r="D99" s="227" t="s">
        <v>250</v>
      </c>
      <c r="E99" s="42"/>
      <c r="F99" s="228" t="s">
        <v>264</v>
      </c>
      <c r="G99" s="42"/>
      <c r="H99" s="42"/>
      <c r="I99" s="229"/>
      <c r="J99" s="42"/>
      <c r="K99" s="42"/>
      <c r="L99" s="46"/>
      <c r="M99" s="230"/>
      <c r="N99" s="231"/>
      <c r="O99" s="86"/>
      <c r="P99" s="86"/>
      <c r="Q99" s="86"/>
      <c r="R99" s="86"/>
      <c r="S99" s="86"/>
      <c r="T99" s="87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T99" s="19" t="s">
        <v>250</v>
      </c>
      <c r="AU99" s="19" t="s">
        <v>87</v>
      </c>
    </row>
    <row r="100" s="2" customFormat="1" ht="16.5" customHeight="1">
      <c r="A100" s="40"/>
      <c r="B100" s="41"/>
      <c r="C100" s="214" t="s">
        <v>254</v>
      </c>
      <c r="D100" s="214" t="s">
        <v>243</v>
      </c>
      <c r="E100" s="215" t="s">
        <v>265</v>
      </c>
      <c r="F100" s="216" t="s">
        <v>266</v>
      </c>
      <c r="G100" s="217" t="s">
        <v>246</v>
      </c>
      <c r="H100" s="218">
        <v>1</v>
      </c>
      <c r="I100" s="219"/>
      <c r="J100" s="220">
        <f>ROUND(I100*H100,2)</f>
        <v>0</v>
      </c>
      <c r="K100" s="216" t="s">
        <v>247</v>
      </c>
      <c r="L100" s="46"/>
      <c r="M100" s="221" t="s">
        <v>19</v>
      </c>
      <c r="N100" s="222" t="s">
        <v>48</v>
      </c>
      <c r="O100" s="86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248</v>
      </c>
      <c r="AT100" s="225" t="s">
        <v>243</v>
      </c>
      <c r="AU100" s="225" t="s">
        <v>87</v>
      </c>
      <c r="AY100" s="19" t="s">
        <v>238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85</v>
      </c>
      <c r="BK100" s="226">
        <f>ROUND(I100*H100,2)</f>
        <v>0</v>
      </c>
      <c r="BL100" s="19" t="s">
        <v>248</v>
      </c>
      <c r="BM100" s="225" t="s">
        <v>267</v>
      </c>
    </row>
    <row r="101" s="2" customFormat="1">
      <c r="A101" s="40"/>
      <c r="B101" s="41"/>
      <c r="C101" s="42"/>
      <c r="D101" s="227" t="s">
        <v>250</v>
      </c>
      <c r="E101" s="42"/>
      <c r="F101" s="228" t="s">
        <v>268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250</v>
      </c>
      <c r="AU101" s="19" t="s">
        <v>87</v>
      </c>
    </row>
    <row r="102" s="12" customFormat="1" ht="22.8" customHeight="1">
      <c r="A102" s="12"/>
      <c r="B102" s="198"/>
      <c r="C102" s="199"/>
      <c r="D102" s="200" t="s">
        <v>76</v>
      </c>
      <c r="E102" s="212" t="s">
        <v>269</v>
      </c>
      <c r="F102" s="212" t="s">
        <v>270</v>
      </c>
      <c r="G102" s="199"/>
      <c r="H102" s="199"/>
      <c r="I102" s="202"/>
      <c r="J102" s="213">
        <f>BK102</f>
        <v>0</v>
      </c>
      <c r="K102" s="199"/>
      <c r="L102" s="204"/>
      <c r="M102" s="205"/>
      <c r="N102" s="206"/>
      <c r="O102" s="206"/>
      <c r="P102" s="207">
        <f>SUM(P103:P131)</f>
        <v>0</v>
      </c>
      <c r="Q102" s="206"/>
      <c r="R102" s="207">
        <f>SUM(R103:R131)</f>
        <v>0</v>
      </c>
      <c r="S102" s="206"/>
      <c r="T102" s="208">
        <f>SUM(T103:T131)</f>
        <v>0</v>
      </c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R102" s="209" t="s">
        <v>240</v>
      </c>
      <c r="AT102" s="210" t="s">
        <v>76</v>
      </c>
      <c r="AU102" s="210" t="s">
        <v>85</v>
      </c>
      <c r="AY102" s="209" t="s">
        <v>238</v>
      </c>
      <c r="BK102" s="211">
        <f>SUM(BK103:BK131)</f>
        <v>0</v>
      </c>
    </row>
    <row r="103" s="2" customFormat="1" ht="16.5" customHeight="1">
      <c r="A103" s="40"/>
      <c r="B103" s="41"/>
      <c r="C103" s="214" t="s">
        <v>240</v>
      </c>
      <c r="D103" s="214" t="s">
        <v>243</v>
      </c>
      <c r="E103" s="215" t="s">
        <v>271</v>
      </c>
      <c r="F103" s="216" t="s">
        <v>272</v>
      </c>
      <c r="G103" s="217" t="s">
        <v>246</v>
      </c>
      <c r="H103" s="218">
        <v>16</v>
      </c>
      <c r="I103" s="219"/>
      <c r="J103" s="220">
        <f>ROUND(I103*H103,2)</f>
        <v>0</v>
      </c>
      <c r="K103" s="216" t="s">
        <v>247</v>
      </c>
      <c r="L103" s="46"/>
      <c r="M103" s="221" t="s">
        <v>19</v>
      </c>
      <c r="N103" s="222" t="s">
        <v>48</v>
      </c>
      <c r="O103" s="86"/>
      <c r="P103" s="223">
        <f>O103*H103</f>
        <v>0</v>
      </c>
      <c r="Q103" s="223">
        <v>0</v>
      </c>
      <c r="R103" s="223">
        <f>Q103*H103</f>
        <v>0</v>
      </c>
      <c r="S103" s="223">
        <v>0</v>
      </c>
      <c r="T103" s="224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25" t="s">
        <v>248</v>
      </c>
      <c r="AT103" s="225" t="s">
        <v>243</v>
      </c>
      <c r="AU103" s="225" t="s">
        <v>87</v>
      </c>
      <c r="AY103" s="19" t="s">
        <v>238</v>
      </c>
      <c r="BE103" s="226">
        <f>IF(N103="základní",J103,0)</f>
        <v>0</v>
      </c>
      <c r="BF103" s="226">
        <f>IF(N103="snížená",J103,0)</f>
        <v>0</v>
      </c>
      <c r="BG103" s="226">
        <f>IF(N103="zákl. přenesená",J103,0)</f>
        <v>0</v>
      </c>
      <c r="BH103" s="226">
        <f>IF(N103="sníž. přenesená",J103,0)</f>
        <v>0</v>
      </c>
      <c r="BI103" s="226">
        <f>IF(N103="nulová",J103,0)</f>
        <v>0</v>
      </c>
      <c r="BJ103" s="19" t="s">
        <v>85</v>
      </c>
      <c r="BK103" s="226">
        <f>ROUND(I103*H103,2)</f>
        <v>0</v>
      </c>
      <c r="BL103" s="19" t="s">
        <v>248</v>
      </c>
      <c r="BM103" s="225" t="s">
        <v>273</v>
      </c>
    </row>
    <row r="104" s="2" customFormat="1">
      <c r="A104" s="40"/>
      <c r="B104" s="41"/>
      <c r="C104" s="42"/>
      <c r="D104" s="227" t="s">
        <v>250</v>
      </c>
      <c r="E104" s="42"/>
      <c r="F104" s="228" t="s">
        <v>274</v>
      </c>
      <c r="G104" s="42"/>
      <c r="H104" s="42"/>
      <c r="I104" s="229"/>
      <c r="J104" s="42"/>
      <c r="K104" s="42"/>
      <c r="L104" s="46"/>
      <c r="M104" s="230"/>
      <c r="N104" s="231"/>
      <c r="O104" s="86"/>
      <c r="P104" s="86"/>
      <c r="Q104" s="86"/>
      <c r="R104" s="86"/>
      <c r="S104" s="86"/>
      <c r="T104" s="87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T104" s="19" t="s">
        <v>250</v>
      </c>
      <c r="AU104" s="19" t="s">
        <v>87</v>
      </c>
    </row>
    <row r="105" s="13" customFormat="1">
      <c r="A105" s="13"/>
      <c r="B105" s="232"/>
      <c r="C105" s="233"/>
      <c r="D105" s="234" t="s">
        <v>252</v>
      </c>
      <c r="E105" s="235" t="s">
        <v>19</v>
      </c>
      <c r="F105" s="236" t="s">
        <v>275</v>
      </c>
      <c r="G105" s="233"/>
      <c r="H105" s="237">
        <v>16</v>
      </c>
      <c r="I105" s="238"/>
      <c r="J105" s="233"/>
      <c r="K105" s="233"/>
      <c r="L105" s="239"/>
      <c r="M105" s="240"/>
      <c r="N105" s="241"/>
      <c r="O105" s="241"/>
      <c r="P105" s="241"/>
      <c r="Q105" s="241"/>
      <c r="R105" s="241"/>
      <c r="S105" s="241"/>
      <c r="T105" s="242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3" t="s">
        <v>252</v>
      </c>
      <c r="AU105" s="243" t="s">
        <v>87</v>
      </c>
      <c r="AV105" s="13" t="s">
        <v>87</v>
      </c>
      <c r="AW105" s="13" t="s">
        <v>37</v>
      </c>
      <c r="AX105" s="13" t="s">
        <v>77</v>
      </c>
      <c r="AY105" s="243" t="s">
        <v>238</v>
      </c>
    </row>
    <row r="106" s="14" customFormat="1">
      <c r="A106" s="14"/>
      <c r="B106" s="244"/>
      <c r="C106" s="245"/>
      <c r="D106" s="234" t="s">
        <v>252</v>
      </c>
      <c r="E106" s="246" t="s">
        <v>19</v>
      </c>
      <c r="F106" s="247" t="s">
        <v>253</v>
      </c>
      <c r="G106" s="245"/>
      <c r="H106" s="248">
        <v>16</v>
      </c>
      <c r="I106" s="249"/>
      <c r="J106" s="245"/>
      <c r="K106" s="245"/>
      <c r="L106" s="250"/>
      <c r="M106" s="251"/>
      <c r="N106" s="252"/>
      <c r="O106" s="252"/>
      <c r="P106" s="252"/>
      <c r="Q106" s="252"/>
      <c r="R106" s="252"/>
      <c r="S106" s="252"/>
      <c r="T106" s="253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4" t="s">
        <v>252</v>
      </c>
      <c r="AU106" s="254" t="s">
        <v>87</v>
      </c>
      <c r="AV106" s="14" t="s">
        <v>254</v>
      </c>
      <c r="AW106" s="14" t="s">
        <v>37</v>
      </c>
      <c r="AX106" s="14" t="s">
        <v>85</v>
      </c>
      <c r="AY106" s="254" t="s">
        <v>238</v>
      </c>
    </row>
    <row r="107" s="2" customFormat="1" ht="16.5" customHeight="1">
      <c r="A107" s="40"/>
      <c r="B107" s="41"/>
      <c r="C107" s="214" t="s">
        <v>276</v>
      </c>
      <c r="D107" s="214" t="s">
        <v>243</v>
      </c>
      <c r="E107" s="215" t="s">
        <v>277</v>
      </c>
      <c r="F107" s="216" t="s">
        <v>278</v>
      </c>
      <c r="G107" s="217" t="s">
        <v>246</v>
      </c>
      <c r="H107" s="218">
        <v>1</v>
      </c>
      <c r="I107" s="219"/>
      <c r="J107" s="220">
        <f>ROUND(I107*H107,2)</f>
        <v>0</v>
      </c>
      <c r="K107" s="216" t="s">
        <v>247</v>
      </c>
      <c r="L107" s="46"/>
      <c r="M107" s="221" t="s">
        <v>19</v>
      </c>
      <c r="N107" s="222" t="s">
        <v>48</v>
      </c>
      <c r="O107" s="86"/>
      <c r="P107" s="223">
        <f>O107*H107</f>
        <v>0</v>
      </c>
      <c r="Q107" s="223">
        <v>0</v>
      </c>
      <c r="R107" s="223">
        <f>Q107*H107</f>
        <v>0</v>
      </c>
      <c r="S107" s="223">
        <v>0</v>
      </c>
      <c r="T107" s="224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25" t="s">
        <v>248</v>
      </c>
      <c r="AT107" s="225" t="s">
        <v>243</v>
      </c>
      <c r="AU107" s="225" t="s">
        <v>87</v>
      </c>
      <c r="AY107" s="19" t="s">
        <v>238</v>
      </c>
      <c r="BE107" s="226">
        <f>IF(N107="základní",J107,0)</f>
        <v>0</v>
      </c>
      <c r="BF107" s="226">
        <f>IF(N107="snížená",J107,0)</f>
        <v>0</v>
      </c>
      <c r="BG107" s="226">
        <f>IF(N107="zákl. přenesená",J107,0)</f>
        <v>0</v>
      </c>
      <c r="BH107" s="226">
        <f>IF(N107="sníž. přenesená",J107,0)</f>
        <v>0</v>
      </c>
      <c r="BI107" s="226">
        <f>IF(N107="nulová",J107,0)</f>
        <v>0</v>
      </c>
      <c r="BJ107" s="19" t="s">
        <v>85</v>
      </c>
      <c r="BK107" s="226">
        <f>ROUND(I107*H107,2)</f>
        <v>0</v>
      </c>
      <c r="BL107" s="19" t="s">
        <v>248</v>
      </c>
      <c r="BM107" s="225" t="s">
        <v>279</v>
      </c>
    </row>
    <row r="108" s="2" customFormat="1">
      <c r="A108" s="40"/>
      <c r="B108" s="41"/>
      <c r="C108" s="42"/>
      <c r="D108" s="227" t="s">
        <v>250</v>
      </c>
      <c r="E108" s="42"/>
      <c r="F108" s="228" t="s">
        <v>280</v>
      </c>
      <c r="G108" s="42"/>
      <c r="H108" s="42"/>
      <c r="I108" s="229"/>
      <c r="J108" s="42"/>
      <c r="K108" s="42"/>
      <c r="L108" s="46"/>
      <c r="M108" s="230"/>
      <c r="N108" s="231"/>
      <c r="O108" s="86"/>
      <c r="P108" s="86"/>
      <c r="Q108" s="86"/>
      <c r="R108" s="86"/>
      <c r="S108" s="86"/>
      <c r="T108" s="87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T108" s="19" t="s">
        <v>250</v>
      </c>
      <c r="AU108" s="19" t="s">
        <v>87</v>
      </c>
    </row>
    <row r="109" s="2" customFormat="1" ht="16.5" customHeight="1">
      <c r="A109" s="40"/>
      <c r="B109" s="41"/>
      <c r="C109" s="214" t="s">
        <v>281</v>
      </c>
      <c r="D109" s="214" t="s">
        <v>243</v>
      </c>
      <c r="E109" s="215" t="s">
        <v>282</v>
      </c>
      <c r="F109" s="216" t="s">
        <v>283</v>
      </c>
      <c r="G109" s="217" t="s">
        <v>246</v>
      </c>
      <c r="H109" s="218">
        <v>8</v>
      </c>
      <c r="I109" s="219"/>
      <c r="J109" s="220">
        <f>ROUND(I109*H109,2)</f>
        <v>0</v>
      </c>
      <c r="K109" s="216" t="s">
        <v>247</v>
      </c>
      <c r="L109" s="46"/>
      <c r="M109" s="221" t="s">
        <v>19</v>
      </c>
      <c r="N109" s="222" t="s">
        <v>48</v>
      </c>
      <c r="O109" s="86"/>
      <c r="P109" s="223">
        <f>O109*H109</f>
        <v>0</v>
      </c>
      <c r="Q109" s="223">
        <v>0</v>
      </c>
      <c r="R109" s="223">
        <f>Q109*H109</f>
        <v>0</v>
      </c>
      <c r="S109" s="223">
        <v>0</v>
      </c>
      <c r="T109" s="224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25" t="s">
        <v>248</v>
      </c>
      <c r="AT109" s="225" t="s">
        <v>243</v>
      </c>
      <c r="AU109" s="225" t="s">
        <v>87</v>
      </c>
      <c r="AY109" s="19" t="s">
        <v>238</v>
      </c>
      <c r="BE109" s="226">
        <f>IF(N109="základní",J109,0)</f>
        <v>0</v>
      </c>
      <c r="BF109" s="226">
        <f>IF(N109="snížená",J109,0)</f>
        <v>0</v>
      </c>
      <c r="BG109" s="226">
        <f>IF(N109="zákl. přenesená",J109,0)</f>
        <v>0</v>
      </c>
      <c r="BH109" s="226">
        <f>IF(N109="sníž. přenesená",J109,0)</f>
        <v>0</v>
      </c>
      <c r="BI109" s="226">
        <f>IF(N109="nulová",J109,0)</f>
        <v>0</v>
      </c>
      <c r="BJ109" s="19" t="s">
        <v>85</v>
      </c>
      <c r="BK109" s="226">
        <f>ROUND(I109*H109,2)</f>
        <v>0</v>
      </c>
      <c r="BL109" s="19" t="s">
        <v>248</v>
      </c>
      <c r="BM109" s="225" t="s">
        <v>284</v>
      </c>
    </row>
    <row r="110" s="2" customFormat="1">
      <c r="A110" s="40"/>
      <c r="B110" s="41"/>
      <c r="C110" s="42"/>
      <c r="D110" s="227" t="s">
        <v>250</v>
      </c>
      <c r="E110" s="42"/>
      <c r="F110" s="228" t="s">
        <v>285</v>
      </c>
      <c r="G110" s="42"/>
      <c r="H110" s="42"/>
      <c r="I110" s="229"/>
      <c r="J110" s="42"/>
      <c r="K110" s="42"/>
      <c r="L110" s="46"/>
      <c r="M110" s="230"/>
      <c r="N110" s="231"/>
      <c r="O110" s="86"/>
      <c r="P110" s="86"/>
      <c r="Q110" s="86"/>
      <c r="R110" s="86"/>
      <c r="S110" s="86"/>
      <c r="T110" s="87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T110" s="19" t="s">
        <v>250</v>
      </c>
      <c r="AU110" s="19" t="s">
        <v>87</v>
      </c>
    </row>
    <row r="111" s="13" customFormat="1">
      <c r="A111" s="13"/>
      <c r="B111" s="232"/>
      <c r="C111" s="233"/>
      <c r="D111" s="234" t="s">
        <v>252</v>
      </c>
      <c r="E111" s="235" t="s">
        <v>19</v>
      </c>
      <c r="F111" s="236" t="s">
        <v>286</v>
      </c>
      <c r="G111" s="233"/>
      <c r="H111" s="237">
        <v>8</v>
      </c>
      <c r="I111" s="238"/>
      <c r="J111" s="233"/>
      <c r="K111" s="233"/>
      <c r="L111" s="239"/>
      <c r="M111" s="240"/>
      <c r="N111" s="241"/>
      <c r="O111" s="241"/>
      <c r="P111" s="241"/>
      <c r="Q111" s="241"/>
      <c r="R111" s="241"/>
      <c r="S111" s="241"/>
      <c r="T111" s="242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3" t="s">
        <v>252</v>
      </c>
      <c r="AU111" s="243" t="s">
        <v>87</v>
      </c>
      <c r="AV111" s="13" t="s">
        <v>87</v>
      </c>
      <c r="AW111" s="13" t="s">
        <v>37</v>
      </c>
      <c r="AX111" s="13" t="s">
        <v>77</v>
      </c>
      <c r="AY111" s="243" t="s">
        <v>238</v>
      </c>
    </row>
    <row r="112" s="14" customFormat="1">
      <c r="A112" s="14"/>
      <c r="B112" s="244"/>
      <c r="C112" s="245"/>
      <c r="D112" s="234" t="s">
        <v>252</v>
      </c>
      <c r="E112" s="246" t="s">
        <v>19</v>
      </c>
      <c r="F112" s="247" t="s">
        <v>253</v>
      </c>
      <c r="G112" s="245"/>
      <c r="H112" s="248">
        <v>8</v>
      </c>
      <c r="I112" s="249"/>
      <c r="J112" s="245"/>
      <c r="K112" s="245"/>
      <c r="L112" s="250"/>
      <c r="M112" s="251"/>
      <c r="N112" s="252"/>
      <c r="O112" s="252"/>
      <c r="P112" s="252"/>
      <c r="Q112" s="252"/>
      <c r="R112" s="252"/>
      <c r="S112" s="252"/>
      <c r="T112" s="253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54" t="s">
        <v>252</v>
      </c>
      <c r="AU112" s="254" t="s">
        <v>87</v>
      </c>
      <c r="AV112" s="14" t="s">
        <v>254</v>
      </c>
      <c r="AW112" s="14" t="s">
        <v>37</v>
      </c>
      <c r="AX112" s="14" t="s">
        <v>85</v>
      </c>
      <c r="AY112" s="254" t="s">
        <v>238</v>
      </c>
    </row>
    <row r="113" s="2" customFormat="1" ht="16.5" customHeight="1">
      <c r="A113" s="40"/>
      <c r="B113" s="41"/>
      <c r="C113" s="214" t="s">
        <v>287</v>
      </c>
      <c r="D113" s="214" t="s">
        <v>243</v>
      </c>
      <c r="E113" s="215" t="s">
        <v>288</v>
      </c>
      <c r="F113" s="216" t="s">
        <v>289</v>
      </c>
      <c r="G113" s="217" t="s">
        <v>290</v>
      </c>
      <c r="H113" s="218">
        <v>8</v>
      </c>
      <c r="I113" s="219"/>
      <c r="J113" s="220">
        <f>ROUND(I113*H113,2)</f>
        <v>0</v>
      </c>
      <c r="K113" s="216" t="s">
        <v>247</v>
      </c>
      <c r="L113" s="46"/>
      <c r="M113" s="221" t="s">
        <v>19</v>
      </c>
      <c r="N113" s="222" t="s">
        <v>48</v>
      </c>
      <c r="O113" s="86"/>
      <c r="P113" s="223">
        <f>O113*H113</f>
        <v>0</v>
      </c>
      <c r="Q113" s="223">
        <v>0</v>
      </c>
      <c r="R113" s="223">
        <f>Q113*H113</f>
        <v>0</v>
      </c>
      <c r="S113" s="223">
        <v>0</v>
      </c>
      <c r="T113" s="224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25" t="s">
        <v>248</v>
      </c>
      <c r="AT113" s="225" t="s">
        <v>243</v>
      </c>
      <c r="AU113" s="225" t="s">
        <v>87</v>
      </c>
      <c r="AY113" s="19" t="s">
        <v>238</v>
      </c>
      <c r="BE113" s="226">
        <f>IF(N113="základní",J113,0)</f>
        <v>0</v>
      </c>
      <c r="BF113" s="226">
        <f>IF(N113="snížená",J113,0)</f>
        <v>0</v>
      </c>
      <c r="BG113" s="226">
        <f>IF(N113="zákl. přenesená",J113,0)</f>
        <v>0</v>
      </c>
      <c r="BH113" s="226">
        <f>IF(N113="sníž. přenesená",J113,0)</f>
        <v>0</v>
      </c>
      <c r="BI113" s="226">
        <f>IF(N113="nulová",J113,0)</f>
        <v>0</v>
      </c>
      <c r="BJ113" s="19" t="s">
        <v>85</v>
      </c>
      <c r="BK113" s="226">
        <f>ROUND(I113*H113,2)</f>
        <v>0</v>
      </c>
      <c r="BL113" s="19" t="s">
        <v>248</v>
      </c>
      <c r="BM113" s="225" t="s">
        <v>291</v>
      </c>
    </row>
    <row r="114" s="2" customFormat="1">
      <c r="A114" s="40"/>
      <c r="B114" s="41"/>
      <c r="C114" s="42"/>
      <c r="D114" s="227" t="s">
        <v>250</v>
      </c>
      <c r="E114" s="42"/>
      <c r="F114" s="228" t="s">
        <v>292</v>
      </c>
      <c r="G114" s="42"/>
      <c r="H114" s="42"/>
      <c r="I114" s="229"/>
      <c r="J114" s="42"/>
      <c r="K114" s="42"/>
      <c r="L114" s="46"/>
      <c r="M114" s="230"/>
      <c r="N114" s="231"/>
      <c r="O114" s="86"/>
      <c r="P114" s="86"/>
      <c r="Q114" s="86"/>
      <c r="R114" s="86"/>
      <c r="S114" s="86"/>
      <c r="T114" s="87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19" t="s">
        <v>250</v>
      </c>
      <c r="AU114" s="19" t="s">
        <v>87</v>
      </c>
    </row>
    <row r="115" s="13" customFormat="1">
      <c r="A115" s="13"/>
      <c r="B115" s="232"/>
      <c r="C115" s="233"/>
      <c r="D115" s="234" t="s">
        <v>252</v>
      </c>
      <c r="E115" s="235" t="s">
        <v>19</v>
      </c>
      <c r="F115" s="236" t="s">
        <v>287</v>
      </c>
      <c r="G115" s="233"/>
      <c r="H115" s="237">
        <v>8</v>
      </c>
      <c r="I115" s="238"/>
      <c r="J115" s="233"/>
      <c r="K115" s="233"/>
      <c r="L115" s="239"/>
      <c r="M115" s="240"/>
      <c r="N115" s="241"/>
      <c r="O115" s="241"/>
      <c r="P115" s="241"/>
      <c r="Q115" s="241"/>
      <c r="R115" s="241"/>
      <c r="S115" s="241"/>
      <c r="T115" s="242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43" t="s">
        <v>252</v>
      </c>
      <c r="AU115" s="243" t="s">
        <v>87</v>
      </c>
      <c r="AV115" s="13" t="s">
        <v>87</v>
      </c>
      <c r="AW115" s="13" t="s">
        <v>37</v>
      </c>
      <c r="AX115" s="13" t="s">
        <v>77</v>
      </c>
      <c r="AY115" s="243" t="s">
        <v>238</v>
      </c>
    </row>
    <row r="116" s="14" customFormat="1">
      <c r="A116" s="14"/>
      <c r="B116" s="244"/>
      <c r="C116" s="245"/>
      <c r="D116" s="234" t="s">
        <v>252</v>
      </c>
      <c r="E116" s="246" t="s">
        <v>19</v>
      </c>
      <c r="F116" s="247" t="s">
        <v>253</v>
      </c>
      <c r="G116" s="245"/>
      <c r="H116" s="248">
        <v>8</v>
      </c>
      <c r="I116" s="249"/>
      <c r="J116" s="245"/>
      <c r="K116" s="245"/>
      <c r="L116" s="250"/>
      <c r="M116" s="251"/>
      <c r="N116" s="252"/>
      <c r="O116" s="252"/>
      <c r="P116" s="252"/>
      <c r="Q116" s="252"/>
      <c r="R116" s="252"/>
      <c r="S116" s="252"/>
      <c r="T116" s="253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4" t="s">
        <v>252</v>
      </c>
      <c r="AU116" s="254" t="s">
        <v>87</v>
      </c>
      <c r="AV116" s="14" t="s">
        <v>254</v>
      </c>
      <c r="AW116" s="14" t="s">
        <v>37</v>
      </c>
      <c r="AX116" s="14" t="s">
        <v>85</v>
      </c>
      <c r="AY116" s="254" t="s">
        <v>238</v>
      </c>
    </row>
    <row r="117" s="2" customFormat="1" ht="16.5" customHeight="1">
      <c r="A117" s="40"/>
      <c r="B117" s="41"/>
      <c r="C117" s="214" t="s">
        <v>293</v>
      </c>
      <c r="D117" s="214" t="s">
        <v>243</v>
      </c>
      <c r="E117" s="215" t="s">
        <v>294</v>
      </c>
      <c r="F117" s="216" t="s">
        <v>295</v>
      </c>
      <c r="G117" s="217" t="s">
        <v>246</v>
      </c>
      <c r="H117" s="218">
        <v>2</v>
      </c>
      <c r="I117" s="219"/>
      <c r="J117" s="220">
        <f>ROUND(I117*H117,2)</f>
        <v>0</v>
      </c>
      <c r="K117" s="216" t="s">
        <v>247</v>
      </c>
      <c r="L117" s="46"/>
      <c r="M117" s="221" t="s">
        <v>19</v>
      </c>
      <c r="N117" s="222" t="s">
        <v>48</v>
      </c>
      <c r="O117" s="86"/>
      <c r="P117" s="223">
        <f>O117*H117</f>
        <v>0</v>
      </c>
      <c r="Q117" s="223">
        <v>0</v>
      </c>
      <c r="R117" s="223">
        <f>Q117*H117</f>
        <v>0</v>
      </c>
      <c r="S117" s="223">
        <v>0</v>
      </c>
      <c r="T117" s="224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225" t="s">
        <v>248</v>
      </c>
      <c r="AT117" s="225" t="s">
        <v>243</v>
      </c>
      <c r="AU117" s="225" t="s">
        <v>87</v>
      </c>
      <c r="AY117" s="19" t="s">
        <v>238</v>
      </c>
      <c r="BE117" s="226">
        <f>IF(N117="základní",J117,0)</f>
        <v>0</v>
      </c>
      <c r="BF117" s="226">
        <f>IF(N117="snížená",J117,0)</f>
        <v>0</v>
      </c>
      <c r="BG117" s="226">
        <f>IF(N117="zákl. přenesená",J117,0)</f>
        <v>0</v>
      </c>
      <c r="BH117" s="226">
        <f>IF(N117="sníž. přenesená",J117,0)</f>
        <v>0</v>
      </c>
      <c r="BI117" s="226">
        <f>IF(N117="nulová",J117,0)</f>
        <v>0</v>
      </c>
      <c r="BJ117" s="19" t="s">
        <v>85</v>
      </c>
      <c r="BK117" s="226">
        <f>ROUND(I117*H117,2)</f>
        <v>0</v>
      </c>
      <c r="BL117" s="19" t="s">
        <v>248</v>
      </c>
      <c r="BM117" s="225" t="s">
        <v>296</v>
      </c>
    </row>
    <row r="118" s="2" customFormat="1">
      <c r="A118" s="40"/>
      <c r="B118" s="41"/>
      <c r="C118" s="42"/>
      <c r="D118" s="227" t="s">
        <v>250</v>
      </c>
      <c r="E118" s="42"/>
      <c r="F118" s="228" t="s">
        <v>297</v>
      </c>
      <c r="G118" s="42"/>
      <c r="H118" s="42"/>
      <c r="I118" s="229"/>
      <c r="J118" s="42"/>
      <c r="K118" s="42"/>
      <c r="L118" s="46"/>
      <c r="M118" s="230"/>
      <c r="N118" s="231"/>
      <c r="O118" s="86"/>
      <c r="P118" s="86"/>
      <c r="Q118" s="86"/>
      <c r="R118" s="86"/>
      <c r="S118" s="86"/>
      <c r="T118" s="87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T118" s="19" t="s">
        <v>250</v>
      </c>
      <c r="AU118" s="19" t="s">
        <v>87</v>
      </c>
    </row>
    <row r="119" s="13" customFormat="1">
      <c r="A119" s="13"/>
      <c r="B119" s="232"/>
      <c r="C119" s="233"/>
      <c r="D119" s="234" t="s">
        <v>252</v>
      </c>
      <c r="E119" s="235" t="s">
        <v>19</v>
      </c>
      <c r="F119" s="236" t="s">
        <v>87</v>
      </c>
      <c r="G119" s="233"/>
      <c r="H119" s="237">
        <v>2</v>
      </c>
      <c r="I119" s="238"/>
      <c r="J119" s="233"/>
      <c r="K119" s="233"/>
      <c r="L119" s="239"/>
      <c r="M119" s="240"/>
      <c r="N119" s="241"/>
      <c r="O119" s="241"/>
      <c r="P119" s="241"/>
      <c r="Q119" s="241"/>
      <c r="R119" s="241"/>
      <c r="S119" s="241"/>
      <c r="T119" s="242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43" t="s">
        <v>252</v>
      </c>
      <c r="AU119" s="243" t="s">
        <v>87</v>
      </c>
      <c r="AV119" s="13" t="s">
        <v>87</v>
      </c>
      <c r="AW119" s="13" t="s">
        <v>37</v>
      </c>
      <c r="AX119" s="13" t="s">
        <v>77</v>
      </c>
      <c r="AY119" s="243" t="s">
        <v>238</v>
      </c>
    </row>
    <row r="120" s="14" customFormat="1">
      <c r="A120" s="14"/>
      <c r="B120" s="244"/>
      <c r="C120" s="245"/>
      <c r="D120" s="234" t="s">
        <v>252</v>
      </c>
      <c r="E120" s="246" t="s">
        <v>19</v>
      </c>
      <c r="F120" s="247" t="s">
        <v>253</v>
      </c>
      <c r="G120" s="245"/>
      <c r="H120" s="248">
        <v>2</v>
      </c>
      <c r="I120" s="249"/>
      <c r="J120" s="245"/>
      <c r="K120" s="245"/>
      <c r="L120" s="250"/>
      <c r="M120" s="251"/>
      <c r="N120" s="252"/>
      <c r="O120" s="252"/>
      <c r="P120" s="252"/>
      <c r="Q120" s="252"/>
      <c r="R120" s="252"/>
      <c r="S120" s="252"/>
      <c r="T120" s="253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54" t="s">
        <v>252</v>
      </c>
      <c r="AU120" s="254" t="s">
        <v>87</v>
      </c>
      <c r="AV120" s="14" t="s">
        <v>254</v>
      </c>
      <c r="AW120" s="14" t="s">
        <v>37</v>
      </c>
      <c r="AX120" s="14" t="s">
        <v>85</v>
      </c>
      <c r="AY120" s="254" t="s">
        <v>238</v>
      </c>
    </row>
    <row r="121" s="2" customFormat="1" ht="16.5" customHeight="1">
      <c r="A121" s="40"/>
      <c r="B121" s="41"/>
      <c r="C121" s="214" t="s">
        <v>298</v>
      </c>
      <c r="D121" s="214" t="s">
        <v>243</v>
      </c>
      <c r="E121" s="215" t="s">
        <v>299</v>
      </c>
      <c r="F121" s="216" t="s">
        <v>300</v>
      </c>
      <c r="G121" s="217" t="s">
        <v>290</v>
      </c>
      <c r="H121" s="218">
        <v>8</v>
      </c>
      <c r="I121" s="219"/>
      <c r="J121" s="220">
        <f>ROUND(I121*H121,2)</f>
        <v>0</v>
      </c>
      <c r="K121" s="216" t="s">
        <v>247</v>
      </c>
      <c r="L121" s="46"/>
      <c r="M121" s="221" t="s">
        <v>19</v>
      </c>
      <c r="N121" s="222" t="s">
        <v>48</v>
      </c>
      <c r="O121" s="86"/>
      <c r="P121" s="223">
        <f>O121*H121</f>
        <v>0</v>
      </c>
      <c r="Q121" s="223">
        <v>0</v>
      </c>
      <c r="R121" s="223">
        <f>Q121*H121</f>
        <v>0</v>
      </c>
      <c r="S121" s="223">
        <v>0</v>
      </c>
      <c r="T121" s="224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25" t="s">
        <v>248</v>
      </c>
      <c r="AT121" s="225" t="s">
        <v>243</v>
      </c>
      <c r="AU121" s="225" t="s">
        <v>87</v>
      </c>
      <c r="AY121" s="19" t="s">
        <v>238</v>
      </c>
      <c r="BE121" s="226">
        <f>IF(N121="základní",J121,0)</f>
        <v>0</v>
      </c>
      <c r="BF121" s="226">
        <f>IF(N121="snížená",J121,0)</f>
        <v>0</v>
      </c>
      <c r="BG121" s="226">
        <f>IF(N121="zákl. přenesená",J121,0)</f>
        <v>0</v>
      </c>
      <c r="BH121" s="226">
        <f>IF(N121="sníž. přenesená",J121,0)</f>
        <v>0</v>
      </c>
      <c r="BI121" s="226">
        <f>IF(N121="nulová",J121,0)</f>
        <v>0</v>
      </c>
      <c r="BJ121" s="19" t="s">
        <v>85</v>
      </c>
      <c r="BK121" s="226">
        <f>ROUND(I121*H121,2)</f>
        <v>0</v>
      </c>
      <c r="BL121" s="19" t="s">
        <v>248</v>
      </c>
      <c r="BM121" s="225" t="s">
        <v>301</v>
      </c>
    </row>
    <row r="122" s="2" customFormat="1">
      <c r="A122" s="40"/>
      <c r="B122" s="41"/>
      <c r="C122" s="42"/>
      <c r="D122" s="227" t="s">
        <v>250</v>
      </c>
      <c r="E122" s="42"/>
      <c r="F122" s="228" t="s">
        <v>302</v>
      </c>
      <c r="G122" s="42"/>
      <c r="H122" s="42"/>
      <c r="I122" s="229"/>
      <c r="J122" s="42"/>
      <c r="K122" s="42"/>
      <c r="L122" s="46"/>
      <c r="M122" s="230"/>
      <c r="N122" s="231"/>
      <c r="O122" s="86"/>
      <c r="P122" s="86"/>
      <c r="Q122" s="86"/>
      <c r="R122" s="86"/>
      <c r="S122" s="86"/>
      <c r="T122" s="87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T122" s="19" t="s">
        <v>250</v>
      </c>
      <c r="AU122" s="19" t="s">
        <v>87</v>
      </c>
    </row>
    <row r="123" s="13" customFormat="1">
      <c r="A123" s="13"/>
      <c r="B123" s="232"/>
      <c r="C123" s="233"/>
      <c r="D123" s="234" t="s">
        <v>252</v>
      </c>
      <c r="E123" s="235" t="s">
        <v>19</v>
      </c>
      <c r="F123" s="236" t="s">
        <v>287</v>
      </c>
      <c r="G123" s="233"/>
      <c r="H123" s="237">
        <v>8</v>
      </c>
      <c r="I123" s="238"/>
      <c r="J123" s="233"/>
      <c r="K123" s="233"/>
      <c r="L123" s="239"/>
      <c r="M123" s="240"/>
      <c r="N123" s="241"/>
      <c r="O123" s="241"/>
      <c r="P123" s="241"/>
      <c r="Q123" s="241"/>
      <c r="R123" s="241"/>
      <c r="S123" s="241"/>
      <c r="T123" s="242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3" t="s">
        <v>252</v>
      </c>
      <c r="AU123" s="243" t="s">
        <v>87</v>
      </c>
      <c r="AV123" s="13" t="s">
        <v>87</v>
      </c>
      <c r="AW123" s="13" t="s">
        <v>37</v>
      </c>
      <c r="AX123" s="13" t="s">
        <v>77</v>
      </c>
      <c r="AY123" s="243" t="s">
        <v>238</v>
      </c>
    </row>
    <row r="124" s="14" customFormat="1">
      <c r="A124" s="14"/>
      <c r="B124" s="244"/>
      <c r="C124" s="245"/>
      <c r="D124" s="234" t="s">
        <v>252</v>
      </c>
      <c r="E124" s="246" t="s">
        <v>19</v>
      </c>
      <c r="F124" s="247" t="s">
        <v>253</v>
      </c>
      <c r="G124" s="245"/>
      <c r="H124" s="248">
        <v>8</v>
      </c>
      <c r="I124" s="249"/>
      <c r="J124" s="245"/>
      <c r="K124" s="245"/>
      <c r="L124" s="250"/>
      <c r="M124" s="251"/>
      <c r="N124" s="252"/>
      <c r="O124" s="252"/>
      <c r="P124" s="252"/>
      <c r="Q124" s="252"/>
      <c r="R124" s="252"/>
      <c r="S124" s="252"/>
      <c r="T124" s="253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4" t="s">
        <v>252</v>
      </c>
      <c r="AU124" s="254" t="s">
        <v>87</v>
      </c>
      <c r="AV124" s="14" t="s">
        <v>254</v>
      </c>
      <c r="AW124" s="14" t="s">
        <v>37</v>
      </c>
      <c r="AX124" s="14" t="s">
        <v>85</v>
      </c>
      <c r="AY124" s="254" t="s">
        <v>238</v>
      </c>
    </row>
    <row r="125" s="2" customFormat="1" ht="16.5" customHeight="1">
      <c r="A125" s="40"/>
      <c r="B125" s="41"/>
      <c r="C125" s="214" t="s">
        <v>303</v>
      </c>
      <c r="D125" s="214" t="s">
        <v>243</v>
      </c>
      <c r="E125" s="215" t="s">
        <v>304</v>
      </c>
      <c r="F125" s="216" t="s">
        <v>305</v>
      </c>
      <c r="G125" s="217" t="s">
        <v>257</v>
      </c>
      <c r="H125" s="218">
        <v>1</v>
      </c>
      <c r="I125" s="219"/>
      <c r="J125" s="220">
        <f>ROUND(I125*H125,2)</f>
        <v>0</v>
      </c>
      <c r="K125" s="216" t="s">
        <v>247</v>
      </c>
      <c r="L125" s="46"/>
      <c r="M125" s="221" t="s">
        <v>19</v>
      </c>
      <c r="N125" s="222" t="s">
        <v>48</v>
      </c>
      <c r="O125" s="86"/>
      <c r="P125" s="223">
        <f>O125*H125</f>
        <v>0</v>
      </c>
      <c r="Q125" s="223">
        <v>0</v>
      </c>
      <c r="R125" s="223">
        <f>Q125*H125</f>
        <v>0</v>
      </c>
      <c r="S125" s="223">
        <v>0</v>
      </c>
      <c r="T125" s="224">
        <f>S125*H125</f>
        <v>0</v>
      </c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R125" s="225" t="s">
        <v>248</v>
      </c>
      <c r="AT125" s="225" t="s">
        <v>243</v>
      </c>
      <c r="AU125" s="225" t="s">
        <v>87</v>
      </c>
      <c r="AY125" s="19" t="s">
        <v>238</v>
      </c>
      <c r="BE125" s="226">
        <f>IF(N125="základní",J125,0)</f>
        <v>0</v>
      </c>
      <c r="BF125" s="226">
        <f>IF(N125="snížená",J125,0)</f>
        <v>0</v>
      </c>
      <c r="BG125" s="226">
        <f>IF(N125="zákl. přenesená",J125,0)</f>
        <v>0</v>
      </c>
      <c r="BH125" s="226">
        <f>IF(N125="sníž. přenesená",J125,0)</f>
        <v>0</v>
      </c>
      <c r="BI125" s="226">
        <f>IF(N125="nulová",J125,0)</f>
        <v>0</v>
      </c>
      <c r="BJ125" s="19" t="s">
        <v>85</v>
      </c>
      <c r="BK125" s="226">
        <f>ROUND(I125*H125,2)</f>
        <v>0</v>
      </c>
      <c r="BL125" s="19" t="s">
        <v>248</v>
      </c>
      <c r="BM125" s="225" t="s">
        <v>306</v>
      </c>
    </row>
    <row r="126" s="2" customFormat="1">
      <c r="A126" s="40"/>
      <c r="B126" s="41"/>
      <c r="C126" s="42"/>
      <c r="D126" s="227" t="s">
        <v>250</v>
      </c>
      <c r="E126" s="42"/>
      <c r="F126" s="228" t="s">
        <v>307</v>
      </c>
      <c r="G126" s="42"/>
      <c r="H126" s="42"/>
      <c r="I126" s="229"/>
      <c r="J126" s="42"/>
      <c r="K126" s="42"/>
      <c r="L126" s="46"/>
      <c r="M126" s="230"/>
      <c r="N126" s="231"/>
      <c r="O126" s="86"/>
      <c r="P126" s="86"/>
      <c r="Q126" s="86"/>
      <c r="R126" s="86"/>
      <c r="S126" s="86"/>
      <c r="T126" s="87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T126" s="19" t="s">
        <v>250</v>
      </c>
      <c r="AU126" s="19" t="s">
        <v>87</v>
      </c>
    </row>
    <row r="127" s="13" customFormat="1">
      <c r="A127" s="13"/>
      <c r="B127" s="232"/>
      <c r="C127" s="233"/>
      <c r="D127" s="234" t="s">
        <v>252</v>
      </c>
      <c r="E127" s="235" t="s">
        <v>19</v>
      </c>
      <c r="F127" s="236" t="s">
        <v>85</v>
      </c>
      <c r="G127" s="233"/>
      <c r="H127" s="237">
        <v>1</v>
      </c>
      <c r="I127" s="238"/>
      <c r="J127" s="233"/>
      <c r="K127" s="233"/>
      <c r="L127" s="239"/>
      <c r="M127" s="240"/>
      <c r="N127" s="241"/>
      <c r="O127" s="241"/>
      <c r="P127" s="241"/>
      <c r="Q127" s="241"/>
      <c r="R127" s="241"/>
      <c r="S127" s="241"/>
      <c r="T127" s="242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43" t="s">
        <v>252</v>
      </c>
      <c r="AU127" s="243" t="s">
        <v>87</v>
      </c>
      <c r="AV127" s="13" t="s">
        <v>87</v>
      </c>
      <c r="AW127" s="13" t="s">
        <v>37</v>
      </c>
      <c r="AX127" s="13" t="s">
        <v>85</v>
      </c>
      <c r="AY127" s="243" t="s">
        <v>238</v>
      </c>
    </row>
    <row r="128" s="2" customFormat="1" ht="24.15" customHeight="1">
      <c r="A128" s="40"/>
      <c r="B128" s="41"/>
      <c r="C128" s="214" t="s">
        <v>308</v>
      </c>
      <c r="D128" s="214" t="s">
        <v>243</v>
      </c>
      <c r="E128" s="215" t="s">
        <v>309</v>
      </c>
      <c r="F128" s="216" t="s">
        <v>310</v>
      </c>
      <c r="G128" s="217" t="s">
        <v>311</v>
      </c>
      <c r="H128" s="218">
        <v>1</v>
      </c>
      <c r="I128" s="219"/>
      <c r="J128" s="220">
        <f>ROUND(I128*H128,2)</f>
        <v>0</v>
      </c>
      <c r="K128" s="216" t="s">
        <v>247</v>
      </c>
      <c r="L128" s="46"/>
      <c r="M128" s="221" t="s">
        <v>19</v>
      </c>
      <c r="N128" s="222" t="s">
        <v>48</v>
      </c>
      <c r="O128" s="86"/>
      <c r="P128" s="223">
        <f>O128*H128</f>
        <v>0</v>
      </c>
      <c r="Q128" s="223">
        <v>0</v>
      </c>
      <c r="R128" s="223">
        <f>Q128*H128</f>
        <v>0</v>
      </c>
      <c r="S128" s="223">
        <v>0</v>
      </c>
      <c r="T128" s="224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5" t="s">
        <v>248</v>
      </c>
      <c r="AT128" s="225" t="s">
        <v>243</v>
      </c>
      <c r="AU128" s="225" t="s">
        <v>87</v>
      </c>
      <c r="AY128" s="19" t="s">
        <v>238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9" t="s">
        <v>85</v>
      </c>
      <c r="BK128" s="226">
        <f>ROUND(I128*H128,2)</f>
        <v>0</v>
      </c>
      <c r="BL128" s="19" t="s">
        <v>248</v>
      </c>
      <c r="BM128" s="225" t="s">
        <v>312</v>
      </c>
    </row>
    <row r="129" s="2" customFormat="1">
      <c r="A129" s="40"/>
      <c r="B129" s="41"/>
      <c r="C129" s="42"/>
      <c r="D129" s="227" t="s">
        <v>250</v>
      </c>
      <c r="E129" s="42"/>
      <c r="F129" s="228" t="s">
        <v>313</v>
      </c>
      <c r="G129" s="42"/>
      <c r="H129" s="42"/>
      <c r="I129" s="229"/>
      <c r="J129" s="42"/>
      <c r="K129" s="42"/>
      <c r="L129" s="46"/>
      <c r="M129" s="230"/>
      <c r="N129" s="231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250</v>
      </c>
      <c r="AU129" s="19" t="s">
        <v>87</v>
      </c>
    </row>
    <row r="130" s="2" customFormat="1" ht="16.5" customHeight="1">
      <c r="A130" s="40"/>
      <c r="B130" s="41"/>
      <c r="C130" s="214" t="s">
        <v>314</v>
      </c>
      <c r="D130" s="214" t="s">
        <v>243</v>
      </c>
      <c r="E130" s="215" t="s">
        <v>315</v>
      </c>
      <c r="F130" s="216" t="s">
        <v>316</v>
      </c>
      <c r="G130" s="217" t="s">
        <v>246</v>
      </c>
      <c r="H130" s="218">
        <v>1</v>
      </c>
      <c r="I130" s="219"/>
      <c r="J130" s="220">
        <f>ROUND(I130*H130,2)</f>
        <v>0</v>
      </c>
      <c r="K130" s="216" t="s">
        <v>247</v>
      </c>
      <c r="L130" s="46"/>
      <c r="M130" s="221" t="s">
        <v>19</v>
      </c>
      <c r="N130" s="222" t="s">
        <v>48</v>
      </c>
      <c r="O130" s="86"/>
      <c r="P130" s="223">
        <f>O130*H130</f>
        <v>0</v>
      </c>
      <c r="Q130" s="223">
        <v>0</v>
      </c>
      <c r="R130" s="223">
        <f>Q130*H130</f>
        <v>0</v>
      </c>
      <c r="S130" s="223">
        <v>0</v>
      </c>
      <c r="T130" s="224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25" t="s">
        <v>248</v>
      </c>
      <c r="AT130" s="225" t="s">
        <v>243</v>
      </c>
      <c r="AU130" s="225" t="s">
        <v>87</v>
      </c>
      <c r="AY130" s="19" t="s">
        <v>238</v>
      </c>
      <c r="BE130" s="226">
        <f>IF(N130="základní",J130,0)</f>
        <v>0</v>
      </c>
      <c r="BF130" s="226">
        <f>IF(N130="snížená",J130,0)</f>
        <v>0</v>
      </c>
      <c r="BG130" s="226">
        <f>IF(N130="zákl. přenesená",J130,0)</f>
        <v>0</v>
      </c>
      <c r="BH130" s="226">
        <f>IF(N130="sníž. přenesená",J130,0)</f>
        <v>0</v>
      </c>
      <c r="BI130" s="226">
        <f>IF(N130="nulová",J130,0)</f>
        <v>0</v>
      </c>
      <c r="BJ130" s="19" t="s">
        <v>85</v>
      </c>
      <c r="BK130" s="226">
        <f>ROUND(I130*H130,2)</f>
        <v>0</v>
      </c>
      <c r="BL130" s="19" t="s">
        <v>248</v>
      </c>
      <c r="BM130" s="225" t="s">
        <v>317</v>
      </c>
    </row>
    <row r="131" s="2" customFormat="1">
      <c r="A131" s="40"/>
      <c r="B131" s="41"/>
      <c r="C131" s="42"/>
      <c r="D131" s="227" t="s">
        <v>250</v>
      </c>
      <c r="E131" s="42"/>
      <c r="F131" s="228" t="s">
        <v>318</v>
      </c>
      <c r="G131" s="42"/>
      <c r="H131" s="42"/>
      <c r="I131" s="229"/>
      <c r="J131" s="42"/>
      <c r="K131" s="42"/>
      <c r="L131" s="46"/>
      <c r="M131" s="230"/>
      <c r="N131" s="231"/>
      <c r="O131" s="86"/>
      <c r="P131" s="86"/>
      <c r="Q131" s="86"/>
      <c r="R131" s="86"/>
      <c r="S131" s="86"/>
      <c r="T131" s="87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T131" s="19" t="s">
        <v>250</v>
      </c>
      <c r="AU131" s="19" t="s">
        <v>87</v>
      </c>
    </row>
    <row r="132" s="12" customFormat="1" ht="22.8" customHeight="1">
      <c r="A132" s="12"/>
      <c r="B132" s="198"/>
      <c r="C132" s="199"/>
      <c r="D132" s="200" t="s">
        <v>76</v>
      </c>
      <c r="E132" s="212" t="s">
        <v>319</v>
      </c>
      <c r="F132" s="212" t="s">
        <v>320</v>
      </c>
      <c r="G132" s="199"/>
      <c r="H132" s="199"/>
      <c r="I132" s="202"/>
      <c r="J132" s="213">
        <f>BK132</f>
        <v>0</v>
      </c>
      <c r="K132" s="199"/>
      <c r="L132" s="204"/>
      <c r="M132" s="205"/>
      <c r="N132" s="206"/>
      <c r="O132" s="206"/>
      <c r="P132" s="207">
        <f>SUM(P133:P150)</f>
        <v>0</v>
      </c>
      <c r="Q132" s="206"/>
      <c r="R132" s="207">
        <f>SUM(R133:R150)</f>
        <v>0</v>
      </c>
      <c r="S132" s="206"/>
      <c r="T132" s="208">
        <f>SUM(T133:T150)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09" t="s">
        <v>240</v>
      </c>
      <c r="AT132" s="210" t="s">
        <v>76</v>
      </c>
      <c r="AU132" s="210" t="s">
        <v>85</v>
      </c>
      <c r="AY132" s="209" t="s">
        <v>238</v>
      </c>
      <c r="BK132" s="211">
        <f>SUM(BK133:BK150)</f>
        <v>0</v>
      </c>
    </row>
    <row r="133" s="2" customFormat="1" ht="16.5" customHeight="1">
      <c r="A133" s="40"/>
      <c r="B133" s="41"/>
      <c r="C133" s="214" t="s">
        <v>321</v>
      </c>
      <c r="D133" s="214" t="s">
        <v>243</v>
      </c>
      <c r="E133" s="215" t="s">
        <v>322</v>
      </c>
      <c r="F133" s="216" t="s">
        <v>323</v>
      </c>
      <c r="G133" s="217" t="s">
        <v>246</v>
      </c>
      <c r="H133" s="218">
        <v>6</v>
      </c>
      <c r="I133" s="219"/>
      <c r="J133" s="220">
        <f>ROUND(I133*H133,2)</f>
        <v>0</v>
      </c>
      <c r="K133" s="216" t="s">
        <v>247</v>
      </c>
      <c r="L133" s="46"/>
      <c r="M133" s="221" t="s">
        <v>19</v>
      </c>
      <c r="N133" s="222" t="s">
        <v>48</v>
      </c>
      <c r="O133" s="86"/>
      <c r="P133" s="223">
        <f>O133*H133</f>
        <v>0</v>
      </c>
      <c r="Q133" s="223">
        <v>0</v>
      </c>
      <c r="R133" s="223">
        <f>Q133*H133</f>
        <v>0</v>
      </c>
      <c r="S133" s="223">
        <v>0</v>
      </c>
      <c r="T133" s="224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25" t="s">
        <v>248</v>
      </c>
      <c r="AT133" s="225" t="s">
        <v>243</v>
      </c>
      <c r="AU133" s="225" t="s">
        <v>87</v>
      </c>
      <c r="AY133" s="19" t="s">
        <v>238</v>
      </c>
      <c r="BE133" s="226">
        <f>IF(N133="základní",J133,0)</f>
        <v>0</v>
      </c>
      <c r="BF133" s="226">
        <f>IF(N133="snížená",J133,0)</f>
        <v>0</v>
      </c>
      <c r="BG133" s="226">
        <f>IF(N133="zákl. přenesená",J133,0)</f>
        <v>0</v>
      </c>
      <c r="BH133" s="226">
        <f>IF(N133="sníž. přenesená",J133,0)</f>
        <v>0</v>
      </c>
      <c r="BI133" s="226">
        <f>IF(N133="nulová",J133,0)</f>
        <v>0</v>
      </c>
      <c r="BJ133" s="19" t="s">
        <v>85</v>
      </c>
      <c r="BK133" s="226">
        <f>ROUND(I133*H133,2)</f>
        <v>0</v>
      </c>
      <c r="BL133" s="19" t="s">
        <v>248</v>
      </c>
      <c r="BM133" s="225" t="s">
        <v>324</v>
      </c>
    </row>
    <row r="134" s="2" customFormat="1">
      <c r="A134" s="40"/>
      <c r="B134" s="41"/>
      <c r="C134" s="42"/>
      <c r="D134" s="227" t="s">
        <v>250</v>
      </c>
      <c r="E134" s="42"/>
      <c r="F134" s="228" t="s">
        <v>325</v>
      </c>
      <c r="G134" s="42"/>
      <c r="H134" s="42"/>
      <c r="I134" s="229"/>
      <c r="J134" s="42"/>
      <c r="K134" s="42"/>
      <c r="L134" s="46"/>
      <c r="M134" s="230"/>
      <c r="N134" s="231"/>
      <c r="O134" s="86"/>
      <c r="P134" s="86"/>
      <c r="Q134" s="86"/>
      <c r="R134" s="86"/>
      <c r="S134" s="86"/>
      <c r="T134" s="87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T134" s="19" t="s">
        <v>250</v>
      </c>
      <c r="AU134" s="19" t="s">
        <v>87</v>
      </c>
    </row>
    <row r="135" s="13" customFormat="1">
      <c r="A135" s="13"/>
      <c r="B135" s="232"/>
      <c r="C135" s="233"/>
      <c r="D135" s="234" t="s">
        <v>252</v>
      </c>
      <c r="E135" s="235" t="s">
        <v>19</v>
      </c>
      <c r="F135" s="236" t="s">
        <v>276</v>
      </c>
      <c r="G135" s="233"/>
      <c r="H135" s="237">
        <v>6</v>
      </c>
      <c r="I135" s="238"/>
      <c r="J135" s="233"/>
      <c r="K135" s="233"/>
      <c r="L135" s="239"/>
      <c r="M135" s="240"/>
      <c r="N135" s="241"/>
      <c r="O135" s="241"/>
      <c r="P135" s="241"/>
      <c r="Q135" s="241"/>
      <c r="R135" s="241"/>
      <c r="S135" s="241"/>
      <c r="T135" s="242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3" t="s">
        <v>252</v>
      </c>
      <c r="AU135" s="243" t="s">
        <v>87</v>
      </c>
      <c r="AV135" s="13" t="s">
        <v>87</v>
      </c>
      <c r="AW135" s="13" t="s">
        <v>37</v>
      </c>
      <c r="AX135" s="13" t="s">
        <v>77</v>
      </c>
      <c r="AY135" s="243" t="s">
        <v>238</v>
      </c>
    </row>
    <row r="136" s="14" customFormat="1">
      <c r="A136" s="14"/>
      <c r="B136" s="244"/>
      <c r="C136" s="245"/>
      <c r="D136" s="234" t="s">
        <v>252</v>
      </c>
      <c r="E136" s="246" t="s">
        <v>19</v>
      </c>
      <c r="F136" s="247" t="s">
        <v>253</v>
      </c>
      <c r="G136" s="245"/>
      <c r="H136" s="248">
        <v>6</v>
      </c>
      <c r="I136" s="249"/>
      <c r="J136" s="245"/>
      <c r="K136" s="245"/>
      <c r="L136" s="250"/>
      <c r="M136" s="251"/>
      <c r="N136" s="252"/>
      <c r="O136" s="252"/>
      <c r="P136" s="252"/>
      <c r="Q136" s="252"/>
      <c r="R136" s="252"/>
      <c r="S136" s="252"/>
      <c r="T136" s="253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4" t="s">
        <v>252</v>
      </c>
      <c r="AU136" s="254" t="s">
        <v>87</v>
      </c>
      <c r="AV136" s="14" t="s">
        <v>254</v>
      </c>
      <c r="AW136" s="14" t="s">
        <v>37</v>
      </c>
      <c r="AX136" s="14" t="s">
        <v>85</v>
      </c>
      <c r="AY136" s="254" t="s">
        <v>238</v>
      </c>
    </row>
    <row r="137" s="2" customFormat="1" ht="16.5" customHeight="1">
      <c r="A137" s="40"/>
      <c r="B137" s="41"/>
      <c r="C137" s="214" t="s">
        <v>8</v>
      </c>
      <c r="D137" s="214" t="s">
        <v>243</v>
      </c>
      <c r="E137" s="215" t="s">
        <v>326</v>
      </c>
      <c r="F137" s="216" t="s">
        <v>327</v>
      </c>
      <c r="G137" s="217" t="s">
        <v>246</v>
      </c>
      <c r="H137" s="218">
        <v>2</v>
      </c>
      <c r="I137" s="219"/>
      <c r="J137" s="220">
        <f>ROUND(I137*H137,2)</f>
        <v>0</v>
      </c>
      <c r="K137" s="216" t="s">
        <v>247</v>
      </c>
      <c r="L137" s="46"/>
      <c r="M137" s="221" t="s">
        <v>19</v>
      </c>
      <c r="N137" s="222" t="s">
        <v>48</v>
      </c>
      <c r="O137" s="86"/>
      <c r="P137" s="223">
        <f>O137*H137</f>
        <v>0</v>
      </c>
      <c r="Q137" s="223">
        <v>0</v>
      </c>
      <c r="R137" s="223">
        <f>Q137*H137</f>
        <v>0</v>
      </c>
      <c r="S137" s="223">
        <v>0</v>
      </c>
      <c r="T137" s="224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25" t="s">
        <v>248</v>
      </c>
      <c r="AT137" s="225" t="s">
        <v>243</v>
      </c>
      <c r="AU137" s="225" t="s">
        <v>87</v>
      </c>
      <c r="AY137" s="19" t="s">
        <v>238</v>
      </c>
      <c r="BE137" s="226">
        <f>IF(N137="základní",J137,0)</f>
        <v>0</v>
      </c>
      <c r="BF137" s="226">
        <f>IF(N137="snížená",J137,0)</f>
        <v>0</v>
      </c>
      <c r="BG137" s="226">
        <f>IF(N137="zákl. přenesená",J137,0)</f>
        <v>0</v>
      </c>
      <c r="BH137" s="226">
        <f>IF(N137="sníž. přenesená",J137,0)</f>
        <v>0</v>
      </c>
      <c r="BI137" s="226">
        <f>IF(N137="nulová",J137,0)</f>
        <v>0</v>
      </c>
      <c r="BJ137" s="19" t="s">
        <v>85</v>
      </c>
      <c r="BK137" s="226">
        <f>ROUND(I137*H137,2)</f>
        <v>0</v>
      </c>
      <c r="BL137" s="19" t="s">
        <v>248</v>
      </c>
      <c r="BM137" s="225" t="s">
        <v>328</v>
      </c>
    </row>
    <row r="138" s="2" customFormat="1">
      <c r="A138" s="40"/>
      <c r="B138" s="41"/>
      <c r="C138" s="42"/>
      <c r="D138" s="227" t="s">
        <v>250</v>
      </c>
      <c r="E138" s="42"/>
      <c r="F138" s="228" t="s">
        <v>329</v>
      </c>
      <c r="G138" s="42"/>
      <c r="H138" s="42"/>
      <c r="I138" s="229"/>
      <c r="J138" s="42"/>
      <c r="K138" s="42"/>
      <c r="L138" s="46"/>
      <c r="M138" s="230"/>
      <c r="N138" s="231"/>
      <c r="O138" s="86"/>
      <c r="P138" s="86"/>
      <c r="Q138" s="86"/>
      <c r="R138" s="86"/>
      <c r="S138" s="86"/>
      <c r="T138" s="87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T138" s="19" t="s">
        <v>250</v>
      </c>
      <c r="AU138" s="19" t="s">
        <v>87</v>
      </c>
    </row>
    <row r="139" s="13" customFormat="1">
      <c r="A139" s="13"/>
      <c r="B139" s="232"/>
      <c r="C139" s="233"/>
      <c r="D139" s="234" t="s">
        <v>252</v>
      </c>
      <c r="E139" s="235" t="s">
        <v>19</v>
      </c>
      <c r="F139" s="236" t="s">
        <v>87</v>
      </c>
      <c r="G139" s="233"/>
      <c r="H139" s="237">
        <v>2</v>
      </c>
      <c r="I139" s="238"/>
      <c r="J139" s="233"/>
      <c r="K139" s="233"/>
      <c r="L139" s="239"/>
      <c r="M139" s="240"/>
      <c r="N139" s="241"/>
      <c r="O139" s="241"/>
      <c r="P139" s="241"/>
      <c r="Q139" s="241"/>
      <c r="R139" s="241"/>
      <c r="S139" s="241"/>
      <c r="T139" s="242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3" t="s">
        <v>252</v>
      </c>
      <c r="AU139" s="243" t="s">
        <v>87</v>
      </c>
      <c r="AV139" s="13" t="s">
        <v>87</v>
      </c>
      <c r="AW139" s="13" t="s">
        <v>37</v>
      </c>
      <c r="AX139" s="13" t="s">
        <v>77</v>
      </c>
      <c r="AY139" s="243" t="s">
        <v>238</v>
      </c>
    </row>
    <row r="140" s="14" customFormat="1">
      <c r="A140" s="14"/>
      <c r="B140" s="244"/>
      <c r="C140" s="245"/>
      <c r="D140" s="234" t="s">
        <v>252</v>
      </c>
      <c r="E140" s="246" t="s">
        <v>19</v>
      </c>
      <c r="F140" s="247" t="s">
        <v>253</v>
      </c>
      <c r="G140" s="245"/>
      <c r="H140" s="248">
        <v>2</v>
      </c>
      <c r="I140" s="249"/>
      <c r="J140" s="245"/>
      <c r="K140" s="245"/>
      <c r="L140" s="250"/>
      <c r="M140" s="251"/>
      <c r="N140" s="252"/>
      <c r="O140" s="252"/>
      <c r="P140" s="252"/>
      <c r="Q140" s="252"/>
      <c r="R140" s="252"/>
      <c r="S140" s="252"/>
      <c r="T140" s="253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4" t="s">
        <v>252</v>
      </c>
      <c r="AU140" s="254" t="s">
        <v>87</v>
      </c>
      <c r="AV140" s="14" t="s">
        <v>254</v>
      </c>
      <c r="AW140" s="14" t="s">
        <v>37</v>
      </c>
      <c r="AX140" s="14" t="s">
        <v>85</v>
      </c>
      <c r="AY140" s="254" t="s">
        <v>238</v>
      </c>
    </row>
    <row r="141" s="2" customFormat="1" ht="16.5" customHeight="1">
      <c r="A141" s="40"/>
      <c r="B141" s="41"/>
      <c r="C141" s="214" t="s">
        <v>330</v>
      </c>
      <c r="D141" s="214" t="s">
        <v>243</v>
      </c>
      <c r="E141" s="215" t="s">
        <v>331</v>
      </c>
      <c r="F141" s="216" t="s">
        <v>332</v>
      </c>
      <c r="G141" s="217" t="s">
        <v>246</v>
      </c>
      <c r="H141" s="218">
        <v>2</v>
      </c>
      <c r="I141" s="219"/>
      <c r="J141" s="220">
        <f>ROUND(I141*H141,2)</f>
        <v>0</v>
      </c>
      <c r="K141" s="216" t="s">
        <v>19</v>
      </c>
      <c r="L141" s="46"/>
      <c r="M141" s="221" t="s">
        <v>19</v>
      </c>
      <c r="N141" s="222" t="s">
        <v>48</v>
      </c>
      <c r="O141" s="86"/>
      <c r="P141" s="223">
        <f>O141*H141</f>
        <v>0</v>
      </c>
      <c r="Q141" s="223">
        <v>0</v>
      </c>
      <c r="R141" s="223">
        <f>Q141*H141</f>
        <v>0</v>
      </c>
      <c r="S141" s="223">
        <v>0</v>
      </c>
      <c r="T141" s="224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25" t="s">
        <v>248</v>
      </c>
      <c r="AT141" s="225" t="s">
        <v>243</v>
      </c>
      <c r="AU141" s="225" t="s">
        <v>87</v>
      </c>
      <c r="AY141" s="19" t="s">
        <v>238</v>
      </c>
      <c r="BE141" s="226">
        <f>IF(N141="základní",J141,0)</f>
        <v>0</v>
      </c>
      <c r="BF141" s="226">
        <f>IF(N141="snížená",J141,0)</f>
        <v>0</v>
      </c>
      <c r="BG141" s="226">
        <f>IF(N141="zákl. přenesená",J141,0)</f>
        <v>0</v>
      </c>
      <c r="BH141" s="226">
        <f>IF(N141="sníž. přenesená",J141,0)</f>
        <v>0</v>
      </c>
      <c r="BI141" s="226">
        <f>IF(N141="nulová",J141,0)</f>
        <v>0</v>
      </c>
      <c r="BJ141" s="19" t="s">
        <v>85</v>
      </c>
      <c r="BK141" s="226">
        <f>ROUND(I141*H141,2)</f>
        <v>0</v>
      </c>
      <c r="BL141" s="19" t="s">
        <v>248</v>
      </c>
      <c r="BM141" s="225" t="s">
        <v>333</v>
      </c>
    </row>
    <row r="142" s="2" customFormat="1" ht="16.5" customHeight="1">
      <c r="A142" s="40"/>
      <c r="B142" s="41"/>
      <c r="C142" s="214" t="s">
        <v>334</v>
      </c>
      <c r="D142" s="214" t="s">
        <v>243</v>
      </c>
      <c r="E142" s="215" t="s">
        <v>335</v>
      </c>
      <c r="F142" s="216" t="s">
        <v>336</v>
      </c>
      <c r="G142" s="217" t="s">
        <v>246</v>
      </c>
      <c r="H142" s="218">
        <v>1</v>
      </c>
      <c r="I142" s="219"/>
      <c r="J142" s="220">
        <f>ROUND(I142*H142,2)</f>
        <v>0</v>
      </c>
      <c r="K142" s="216" t="s">
        <v>247</v>
      </c>
      <c r="L142" s="46"/>
      <c r="M142" s="221" t="s">
        <v>19</v>
      </c>
      <c r="N142" s="222" t="s">
        <v>48</v>
      </c>
      <c r="O142" s="86"/>
      <c r="P142" s="223">
        <f>O142*H142</f>
        <v>0</v>
      </c>
      <c r="Q142" s="223">
        <v>0</v>
      </c>
      <c r="R142" s="223">
        <f>Q142*H142</f>
        <v>0</v>
      </c>
      <c r="S142" s="223">
        <v>0</v>
      </c>
      <c r="T142" s="224">
        <f>S142*H142</f>
        <v>0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25" t="s">
        <v>248</v>
      </c>
      <c r="AT142" s="225" t="s">
        <v>243</v>
      </c>
      <c r="AU142" s="225" t="s">
        <v>87</v>
      </c>
      <c r="AY142" s="19" t="s">
        <v>238</v>
      </c>
      <c r="BE142" s="226">
        <f>IF(N142="základní",J142,0)</f>
        <v>0</v>
      </c>
      <c r="BF142" s="226">
        <f>IF(N142="snížená",J142,0)</f>
        <v>0</v>
      </c>
      <c r="BG142" s="226">
        <f>IF(N142="zákl. přenesená",J142,0)</f>
        <v>0</v>
      </c>
      <c r="BH142" s="226">
        <f>IF(N142="sníž. přenesená",J142,0)</f>
        <v>0</v>
      </c>
      <c r="BI142" s="226">
        <f>IF(N142="nulová",J142,0)</f>
        <v>0</v>
      </c>
      <c r="BJ142" s="19" t="s">
        <v>85</v>
      </c>
      <c r="BK142" s="226">
        <f>ROUND(I142*H142,2)</f>
        <v>0</v>
      </c>
      <c r="BL142" s="19" t="s">
        <v>248</v>
      </c>
      <c r="BM142" s="225" t="s">
        <v>337</v>
      </c>
    </row>
    <row r="143" s="2" customFormat="1">
      <c r="A143" s="40"/>
      <c r="B143" s="41"/>
      <c r="C143" s="42"/>
      <c r="D143" s="227" t="s">
        <v>250</v>
      </c>
      <c r="E143" s="42"/>
      <c r="F143" s="228" t="s">
        <v>338</v>
      </c>
      <c r="G143" s="42"/>
      <c r="H143" s="42"/>
      <c r="I143" s="229"/>
      <c r="J143" s="42"/>
      <c r="K143" s="42"/>
      <c r="L143" s="46"/>
      <c r="M143" s="230"/>
      <c r="N143" s="231"/>
      <c r="O143" s="86"/>
      <c r="P143" s="86"/>
      <c r="Q143" s="86"/>
      <c r="R143" s="86"/>
      <c r="S143" s="86"/>
      <c r="T143" s="87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T143" s="19" t="s">
        <v>250</v>
      </c>
      <c r="AU143" s="19" t="s">
        <v>87</v>
      </c>
    </row>
    <row r="144" s="2" customFormat="1" ht="21.75" customHeight="1">
      <c r="A144" s="40"/>
      <c r="B144" s="41"/>
      <c r="C144" s="214" t="s">
        <v>339</v>
      </c>
      <c r="D144" s="214" t="s">
        <v>243</v>
      </c>
      <c r="E144" s="215" t="s">
        <v>340</v>
      </c>
      <c r="F144" s="216" t="s">
        <v>341</v>
      </c>
      <c r="G144" s="217" t="s">
        <v>246</v>
      </c>
      <c r="H144" s="218">
        <v>25</v>
      </c>
      <c r="I144" s="219"/>
      <c r="J144" s="220">
        <f>ROUND(I144*H144,2)</f>
        <v>0</v>
      </c>
      <c r="K144" s="216" t="s">
        <v>19</v>
      </c>
      <c r="L144" s="46"/>
      <c r="M144" s="221" t="s">
        <v>19</v>
      </c>
      <c r="N144" s="222" t="s">
        <v>48</v>
      </c>
      <c r="O144" s="86"/>
      <c r="P144" s="223">
        <f>O144*H144</f>
        <v>0</v>
      </c>
      <c r="Q144" s="223">
        <v>0</v>
      </c>
      <c r="R144" s="223">
        <f>Q144*H144</f>
        <v>0</v>
      </c>
      <c r="S144" s="223">
        <v>0</v>
      </c>
      <c r="T144" s="224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25" t="s">
        <v>248</v>
      </c>
      <c r="AT144" s="225" t="s">
        <v>243</v>
      </c>
      <c r="AU144" s="225" t="s">
        <v>87</v>
      </c>
      <c r="AY144" s="19" t="s">
        <v>238</v>
      </c>
      <c r="BE144" s="226">
        <f>IF(N144="základní",J144,0)</f>
        <v>0</v>
      </c>
      <c r="BF144" s="226">
        <f>IF(N144="snížená",J144,0)</f>
        <v>0</v>
      </c>
      <c r="BG144" s="226">
        <f>IF(N144="zákl. přenesená",J144,0)</f>
        <v>0</v>
      </c>
      <c r="BH144" s="226">
        <f>IF(N144="sníž. přenesená",J144,0)</f>
        <v>0</v>
      </c>
      <c r="BI144" s="226">
        <f>IF(N144="nulová",J144,0)</f>
        <v>0</v>
      </c>
      <c r="BJ144" s="19" t="s">
        <v>85</v>
      </c>
      <c r="BK144" s="226">
        <f>ROUND(I144*H144,2)</f>
        <v>0</v>
      </c>
      <c r="BL144" s="19" t="s">
        <v>248</v>
      </c>
      <c r="BM144" s="225" t="s">
        <v>342</v>
      </c>
    </row>
    <row r="145" s="2" customFormat="1">
      <c r="A145" s="40"/>
      <c r="B145" s="41"/>
      <c r="C145" s="42"/>
      <c r="D145" s="234" t="s">
        <v>343</v>
      </c>
      <c r="E145" s="42"/>
      <c r="F145" s="255" t="s">
        <v>344</v>
      </c>
      <c r="G145" s="42"/>
      <c r="H145" s="42"/>
      <c r="I145" s="229"/>
      <c r="J145" s="42"/>
      <c r="K145" s="42"/>
      <c r="L145" s="46"/>
      <c r="M145" s="230"/>
      <c r="N145" s="231"/>
      <c r="O145" s="86"/>
      <c r="P145" s="86"/>
      <c r="Q145" s="86"/>
      <c r="R145" s="86"/>
      <c r="S145" s="86"/>
      <c r="T145" s="87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T145" s="19" t="s">
        <v>343</v>
      </c>
      <c r="AU145" s="19" t="s">
        <v>87</v>
      </c>
    </row>
    <row r="146" s="13" customFormat="1">
      <c r="A146" s="13"/>
      <c r="B146" s="232"/>
      <c r="C146" s="233"/>
      <c r="D146" s="234" t="s">
        <v>252</v>
      </c>
      <c r="E146" s="235" t="s">
        <v>19</v>
      </c>
      <c r="F146" s="236" t="s">
        <v>345</v>
      </c>
      <c r="G146" s="233"/>
      <c r="H146" s="237">
        <v>25</v>
      </c>
      <c r="I146" s="238"/>
      <c r="J146" s="233"/>
      <c r="K146" s="233"/>
      <c r="L146" s="239"/>
      <c r="M146" s="240"/>
      <c r="N146" s="241"/>
      <c r="O146" s="241"/>
      <c r="P146" s="241"/>
      <c r="Q146" s="241"/>
      <c r="R146" s="241"/>
      <c r="S146" s="241"/>
      <c r="T146" s="242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3" t="s">
        <v>252</v>
      </c>
      <c r="AU146" s="243" t="s">
        <v>87</v>
      </c>
      <c r="AV146" s="13" t="s">
        <v>87</v>
      </c>
      <c r="AW146" s="13" t="s">
        <v>37</v>
      </c>
      <c r="AX146" s="13" t="s">
        <v>77</v>
      </c>
      <c r="AY146" s="243" t="s">
        <v>238</v>
      </c>
    </row>
    <row r="147" s="14" customFormat="1">
      <c r="A147" s="14"/>
      <c r="B147" s="244"/>
      <c r="C147" s="245"/>
      <c r="D147" s="234" t="s">
        <v>252</v>
      </c>
      <c r="E147" s="246" t="s">
        <v>19</v>
      </c>
      <c r="F147" s="247" t="s">
        <v>253</v>
      </c>
      <c r="G147" s="245"/>
      <c r="H147" s="248">
        <v>25</v>
      </c>
      <c r="I147" s="249"/>
      <c r="J147" s="245"/>
      <c r="K147" s="245"/>
      <c r="L147" s="250"/>
      <c r="M147" s="251"/>
      <c r="N147" s="252"/>
      <c r="O147" s="252"/>
      <c r="P147" s="252"/>
      <c r="Q147" s="252"/>
      <c r="R147" s="252"/>
      <c r="S147" s="252"/>
      <c r="T147" s="253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4" t="s">
        <v>252</v>
      </c>
      <c r="AU147" s="254" t="s">
        <v>87</v>
      </c>
      <c r="AV147" s="14" t="s">
        <v>254</v>
      </c>
      <c r="AW147" s="14" t="s">
        <v>37</v>
      </c>
      <c r="AX147" s="14" t="s">
        <v>85</v>
      </c>
      <c r="AY147" s="254" t="s">
        <v>238</v>
      </c>
    </row>
    <row r="148" s="2" customFormat="1" ht="24.15" customHeight="1">
      <c r="A148" s="40"/>
      <c r="B148" s="41"/>
      <c r="C148" s="214" t="s">
        <v>346</v>
      </c>
      <c r="D148" s="214" t="s">
        <v>243</v>
      </c>
      <c r="E148" s="215" t="s">
        <v>347</v>
      </c>
      <c r="F148" s="216" t="s">
        <v>348</v>
      </c>
      <c r="G148" s="217" t="s">
        <v>246</v>
      </c>
      <c r="H148" s="218">
        <v>46</v>
      </c>
      <c r="I148" s="219"/>
      <c r="J148" s="220">
        <f>ROUND(I148*H148,2)</f>
        <v>0</v>
      </c>
      <c r="K148" s="216" t="s">
        <v>19</v>
      </c>
      <c r="L148" s="46"/>
      <c r="M148" s="221" t="s">
        <v>19</v>
      </c>
      <c r="N148" s="222" t="s">
        <v>48</v>
      </c>
      <c r="O148" s="86"/>
      <c r="P148" s="223">
        <f>O148*H148</f>
        <v>0</v>
      </c>
      <c r="Q148" s="223">
        <v>0</v>
      </c>
      <c r="R148" s="223">
        <f>Q148*H148</f>
        <v>0</v>
      </c>
      <c r="S148" s="223">
        <v>0</v>
      </c>
      <c r="T148" s="224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25" t="s">
        <v>248</v>
      </c>
      <c r="AT148" s="225" t="s">
        <v>243</v>
      </c>
      <c r="AU148" s="225" t="s">
        <v>87</v>
      </c>
      <c r="AY148" s="19" t="s">
        <v>238</v>
      </c>
      <c r="BE148" s="226">
        <f>IF(N148="základní",J148,0)</f>
        <v>0</v>
      </c>
      <c r="BF148" s="226">
        <f>IF(N148="snížená",J148,0)</f>
        <v>0</v>
      </c>
      <c r="BG148" s="226">
        <f>IF(N148="zákl. přenesená",J148,0)</f>
        <v>0</v>
      </c>
      <c r="BH148" s="226">
        <f>IF(N148="sníž. přenesená",J148,0)</f>
        <v>0</v>
      </c>
      <c r="BI148" s="226">
        <f>IF(N148="nulová",J148,0)</f>
        <v>0</v>
      </c>
      <c r="BJ148" s="19" t="s">
        <v>85</v>
      </c>
      <c r="BK148" s="226">
        <f>ROUND(I148*H148,2)</f>
        <v>0</v>
      </c>
      <c r="BL148" s="19" t="s">
        <v>248</v>
      </c>
      <c r="BM148" s="225" t="s">
        <v>349</v>
      </c>
    </row>
    <row r="149" s="13" customFormat="1">
      <c r="A149" s="13"/>
      <c r="B149" s="232"/>
      <c r="C149" s="233"/>
      <c r="D149" s="234" t="s">
        <v>252</v>
      </c>
      <c r="E149" s="235" t="s">
        <v>19</v>
      </c>
      <c r="F149" s="236" t="s">
        <v>350</v>
      </c>
      <c r="G149" s="233"/>
      <c r="H149" s="237">
        <v>46</v>
      </c>
      <c r="I149" s="238"/>
      <c r="J149" s="233"/>
      <c r="K149" s="233"/>
      <c r="L149" s="239"/>
      <c r="M149" s="240"/>
      <c r="N149" s="241"/>
      <c r="O149" s="241"/>
      <c r="P149" s="241"/>
      <c r="Q149" s="241"/>
      <c r="R149" s="241"/>
      <c r="S149" s="241"/>
      <c r="T149" s="242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3" t="s">
        <v>252</v>
      </c>
      <c r="AU149" s="243" t="s">
        <v>87</v>
      </c>
      <c r="AV149" s="13" t="s">
        <v>87</v>
      </c>
      <c r="AW149" s="13" t="s">
        <v>37</v>
      </c>
      <c r="AX149" s="13" t="s">
        <v>77</v>
      </c>
      <c r="AY149" s="243" t="s">
        <v>238</v>
      </c>
    </row>
    <row r="150" s="14" customFormat="1">
      <c r="A150" s="14"/>
      <c r="B150" s="244"/>
      <c r="C150" s="245"/>
      <c r="D150" s="234" t="s">
        <v>252</v>
      </c>
      <c r="E150" s="246" t="s">
        <v>19</v>
      </c>
      <c r="F150" s="247" t="s">
        <v>253</v>
      </c>
      <c r="G150" s="245"/>
      <c r="H150" s="248">
        <v>46</v>
      </c>
      <c r="I150" s="249"/>
      <c r="J150" s="245"/>
      <c r="K150" s="245"/>
      <c r="L150" s="250"/>
      <c r="M150" s="251"/>
      <c r="N150" s="252"/>
      <c r="O150" s="252"/>
      <c r="P150" s="252"/>
      <c r="Q150" s="252"/>
      <c r="R150" s="252"/>
      <c r="S150" s="252"/>
      <c r="T150" s="253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4" t="s">
        <v>252</v>
      </c>
      <c r="AU150" s="254" t="s">
        <v>87</v>
      </c>
      <c r="AV150" s="14" t="s">
        <v>254</v>
      </c>
      <c r="AW150" s="14" t="s">
        <v>37</v>
      </c>
      <c r="AX150" s="14" t="s">
        <v>85</v>
      </c>
      <c r="AY150" s="254" t="s">
        <v>238</v>
      </c>
    </row>
    <row r="151" s="12" customFormat="1" ht="22.8" customHeight="1">
      <c r="A151" s="12"/>
      <c r="B151" s="198"/>
      <c r="C151" s="199"/>
      <c r="D151" s="200" t="s">
        <v>76</v>
      </c>
      <c r="E151" s="212" t="s">
        <v>351</v>
      </c>
      <c r="F151" s="212" t="s">
        <v>352</v>
      </c>
      <c r="G151" s="199"/>
      <c r="H151" s="199"/>
      <c r="I151" s="202"/>
      <c r="J151" s="213">
        <f>BK151</f>
        <v>0</v>
      </c>
      <c r="K151" s="199"/>
      <c r="L151" s="204"/>
      <c r="M151" s="205"/>
      <c r="N151" s="206"/>
      <c r="O151" s="206"/>
      <c r="P151" s="207">
        <f>SUM(P152:P153)</f>
        <v>0</v>
      </c>
      <c r="Q151" s="206"/>
      <c r="R151" s="207">
        <f>SUM(R152:R153)</f>
        <v>0</v>
      </c>
      <c r="S151" s="206"/>
      <c r="T151" s="208">
        <f>SUM(T152:T153)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09" t="s">
        <v>240</v>
      </c>
      <c r="AT151" s="210" t="s">
        <v>76</v>
      </c>
      <c r="AU151" s="210" t="s">
        <v>85</v>
      </c>
      <c r="AY151" s="209" t="s">
        <v>238</v>
      </c>
      <c r="BK151" s="211">
        <f>SUM(BK152:BK153)</f>
        <v>0</v>
      </c>
    </row>
    <row r="152" s="2" customFormat="1" ht="24.15" customHeight="1">
      <c r="A152" s="40"/>
      <c r="B152" s="41"/>
      <c r="C152" s="214" t="s">
        <v>353</v>
      </c>
      <c r="D152" s="214" t="s">
        <v>243</v>
      </c>
      <c r="E152" s="215" t="s">
        <v>354</v>
      </c>
      <c r="F152" s="216" t="s">
        <v>355</v>
      </c>
      <c r="G152" s="217" t="s">
        <v>311</v>
      </c>
      <c r="H152" s="218">
        <v>1</v>
      </c>
      <c r="I152" s="219"/>
      <c r="J152" s="220">
        <f>ROUND(I152*H152,2)</f>
        <v>0</v>
      </c>
      <c r="K152" s="216" t="s">
        <v>247</v>
      </c>
      <c r="L152" s="46"/>
      <c r="M152" s="221" t="s">
        <v>19</v>
      </c>
      <c r="N152" s="222" t="s">
        <v>48</v>
      </c>
      <c r="O152" s="86"/>
      <c r="P152" s="223">
        <f>O152*H152</f>
        <v>0</v>
      </c>
      <c r="Q152" s="223">
        <v>0</v>
      </c>
      <c r="R152" s="223">
        <f>Q152*H152</f>
        <v>0</v>
      </c>
      <c r="S152" s="223">
        <v>0</v>
      </c>
      <c r="T152" s="224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25" t="s">
        <v>248</v>
      </c>
      <c r="AT152" s="225" t="s">
        <v>243</v>
      </c>
      <c r="AU152" s="225" t="s">
        <v>87</v>
      </c>
      <c r="AY152" s="19" t="s">
        <v>238</v>
      </c>
      <c r="BE152" s="226">
        <f>IF(N152="základní",J152,0)</f>
        <v>0</v>
      </c>
      <c r="BF152" s="226">
        <f>IF(N152="snížená",J152,0)</f>
        <v>0</v>
      </c>
      <c r="BG152" s="226">
        <f>IF(N152="zákl. přenesená",J152,0)</f>
        <v>0</v>
      </c>
      <c r="BH152" s="226">
        <f>IF(N152="sníž. přenesená",J152,0)</f>
        <v>0</v>
      </c>
      <c r="BI152" s="226">
        <f>IF(N152="nulová",J152,0)</f>
        <v>0</v>
      </c>
      <c r="BJ152" s="19" t="s">
        <v>85</v>
      </c>
      <c r="BK152" s="226">
        <f>ROUND(I152*H152,2)</f>
        <v>0</v>
      </c>
      <c r="BL152" s="19" t="s">
        <v>248</v>
      </c>
      <c r="BM152" s="225" t="s">
        <v>356</v>
      </c>
    </row>
    <row r="153" s="2" customFormat="1">
      <c r="A153" s="40"/>
      <c r="B153" s="41"/>
      <c r="C153" s="42"/>
      <c r="D153" s="227" t="s">
        <v>250</v>
      </c>
      <c r="E153" s="42"/>
      <c r="F153" s="228" t="s">
        <v>357</v>
      </c>
      <c r="G153" s="42"/>
      <c r="H153" s="42"/>
      <c r="I153" s="229"/>
      <c r="J153" s="42"/>
      <c r="K153" s="42"/>
      <c r="L153" s="46"/>
      <c r="M153" s="230"/>
      <c r="N153" s="231"/>
      <c r="O153" s="86"/>
      <c r="P153" s="86"/>
      <c r="Q153" s="86"/>
      <c r="R153" s="86"/>
      <c r="S153" s="86"/>
      <c r="T153" s="87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T153" s="19" t="s">
        <v>250</v>
      </c>
      <c r="AU153" s="19" t="s">
        <v>87</v>
      </c>
    </row>
    <row r="154" s="12" customFormat="1" ht="22.8" customHeight="1">
      <c r="A154" s="12"/>
      <c r="B154" s="198"/>
      <c r="C154" s="199"/>
      <c r="D154" s="200" t="s">
        <v>76</v>
      </c>
      <c r="E154" s="212" t="s">
        <v>358</v>
      </c>
      <c r="F154" s="212" t="s">
        <v>359</v>
      </c>
      <c r="G154" s="199"/>
      <c r="H154" s="199"/>
      <c r="I154" s="202"/>
      <c r="J154" s="213">
        <f>BK154</f>
        <v>0</v>
      </c>
      <c r="K154" s="199"/>
      <c r="L154" s="204"/>
      <c r="M154" s="205"/>
      <c r="N154" s="206"/>
      <c r="O154" s="206"/>
      <c r="P154" s="207">
        <f>SUM(P155:P161)</f>
        <v>0</v>
      </c>
      <c r="Q154" s="206"/>
      <c r="R154" s="207">
        <f>SUM(R155:R161)</f>
        <v>0</v>
      </c>
      <c r="S154" s="206"/>
      <c r="T154" s="208">
        <f>SUM(T155:T161)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09" t="s">
        <v>240</v>
      </c>
      <c r="AT154" s="210" t="s">
        <v>76</v>
      </c>
      <c r="AU154" s="210" t="s">
        <v>85</v>
      </c>
      <c r="AY154" s="209" t="s">
        <v>238</v>
      </c>
      <c r="BK154" s="211">
        <f>SUM(BK155:BK161)</f>
        <v>0</v>
      </c>
    </row>
    <row r="155" s="2" customFormat="1" ht="16.5" customHeight="1">
      <c r="A155" s="40"/>
      <c r="B155" s="41"/>
      <c r="C155" s="214" t="s">
        <v>7</v>
      </c>
      <c r="D155" s="214" t="s">
        <v>243</v>
      </c>
      <c r="E155" s="215" t="s">
        <v>360</v>
      </c>
      <c r="F155" s="216" t="s">
        <v>361</v>
      </c>
      <c r="G155" s="217" t="s">
        <v>362</v>
      </c>
      <c r="H155" s="218">
        <v>1</v>
      </c>
      <c r="I155" s="219"/>
      <c r="J155" s="220">
        <f>ROUND(I155*H155,2)</f>
        <v>0</v>
      </c>
      <c r="K155" s="216" t="s">
        <v>247</v>
      </c>
      <c r="L155" s="46"/>
      <c r="M155" s="221" t="s">
        <v>19</v>
      </c>
      <c r="N155" s="222" t="s">
        <v>48</v>
      </c>
      <c r="O155" s="86"/>
      <c r="P155" s="223">
        <f>O155*H155</f>
        <v>0</v>
      </c>
      <c r="Q155" s="223">
        <v>0</v>
      </c>
      <c r="R155" s="223">
        <f>Q155*H155</f>
        <v>0</v>
      </c>
      <c r="S155" s="223">
        <v>0</v>
      </c>
      <c r="T155" s="224">
        <f>S155*H155</f>
        <v>0</v>
      </c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R155" s="225" t="s">
        <v>248</v>
      </c>
      <c r="AT155" s="225" t="s">
        <v>243</v>
      </c>
      <c r="AU155" s="225" t="s">
        <v>87</v>
      </c>
      <c r="AY155" s="19" t="s">
        <v>238</v>
      </c>
      <c r="BE155" s="226">
        <f>IF(N155="základní",J155,0)</f>
        <v>0</v>
      </c>
      <c r="BF155" s="226">
        <f>IF(N155="snížená",J155,0)</f>
        <v>0</v>
      </c>
      <c r="BG155" s="226">
        <f>IF(N155="zákl. přenesená",J155,0)</f>
        <v>0</v>
      </c>
      <c r="BH155" s="226">
        <f>IF(N155="sníž. přenesená",J155,0)</f>
        <v>0</v>
      </c>
      <c r="BI155" s="226">
        <f>IF(N155="nulová",J155,0)</f>
        <v>0</v>
      </c>
      <c r="BJ155" s="19" t="s">
        <v>85</v>
      </c>
      <c r="BK155" s="226">
        <f>ROUND(I155*H155,2)</f>
        <v>0</v>
      </c>
      <c r="BL155" s="19" t="s">
        <v>248</v>
      </c>
      <c r="BM155" s="225" t="s">
        <v>363</v>
      </c>
    </row>
    <row r="156" s="2" customFormat="1">
      <c r="A156" s="40"/>
      <c r="B156" s="41"/>
      <c r="C156" s="42"/>
      <c r="D156" s="227" t="s">
        <v>250</v>
      </c>
      <c r="E156" s="42"/>
      <c r="F156" s="228" t="s">
        <v>364</v>
      </c>
      <c r="G156" s="42"/>
      <c r="H156" s="42"/>
      <c r="I156" s="229"/>
      <c r="J156" s="42"/>
      <c r="K156" s="42"/>
      <c r="L156" s="46"/>
      <c r="M156" s="230"/>
      <c r="N156" s="231"/>
      <c r="O156" s="86"/>
      <c r="P156" s="86"/>
      <c r="Q156" s="86"/>
      <c r="R156" s="86"/>
      <c r="S156" s="86"/>
      <c r="T156" s="87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T156" s="19" t="s">
        <v>250</v>
      </c>
      <c r="AU156" s="19" t="s">
        <v>87</v>
      </c>
    </row>
    <row r="157" s="2" customFormat="1" ht="16.5" customHeight="1">
      <c r="A157" s="40"/>
      <c r="B157" s="41"/>
      <c r="C157" s="214" t="s">
        <v>365</v>
      </c>
      <c r="D157" s="214" t="s">
        <v>243</v>
      </c>
      <c r="E157" s="215" t="s">
        <v>366</v>
      </c>
      <c r="F157" s="216" t="s">
        <v>367</v>
      </c>
      <c r="G157" s="217" t="s">
        <v>368</v>
      </c>
      <c r="H157" s="218">
        <v>1</v>
      </c>
      <c r="I157" s="219"/>
      <c r="J157" s="220">
        <f>ROUND(I157*H157,2)</f>
        <v>0</v>
      </c>
      <c r="K157" s="216" t="s">
        <v>369</v>
      </c>
      <c r="L157" s="46"/>
      <c r="M157" s="221" t="s">
        <v>19</v>
      </c>
      <c r="N157" s="222" t="s">
        <v>48</v>
      </c>
      <c r="O157" s="86"/>
      <c r="P157" s="223">
        <f>O157*H157</f>
        <v>0</v>
      </c>
      <c r="Q157" s="223">
        <v>0</v>
      </c>
      <c r="R157" s="223">
        <f>Q157*H157</f>
        <v>0</v>
      </c>
      <c r="S157" s="223">
        <v>0</v>
      </c>
      <c r="T157" s="224">
        <f>S157*H157</f>
        <v>0</v>
      </c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R157" s="225" t="s">
        <v>248</v>
      </c>
      <c r="AT157" s="225" t="s">
        <v>243</v>
      </c>
      <c r="AU157" s="225" t="s">
        <v>87</v>
      </c>
      <c r="AY157" s="19" t="s">
        <v>238</v>
      </c>
      <c r="BE157" s="226">
        <f>IF(N157="základní",J157,0)</f>
        <v>0</v>
      </c>
      <c r="BF157" s="226">
        <f>IF(N157="snížená",J157,0)</f>
        <v>0</v>
      </c>
      <c r="BG157" s="226">
        <f>IF(N157="zákl. přenesená",J157,0)</f>
        <v>0</v>
      </c>
      <c r="BH157" s="226">
        <f>IF(N157="sníž. přenesená",J157,0)</f>
        <v>0</v>
      </c>
      <c r="BI157" s="226">
        <f>IF(N157="nulová",J157,0)</f>
        <v>0</v>
      </c>
      <c r="BJ157" s="19" t="s">
        <v>85</v>
      </c>
      <c r="BK157" s="226">
        <f>ROUND(I157*H157,2)</f>
        <v>0</v>
      </c>
      <c r="BL157" s="19" t="s">
        <v>248</v>
      </c>
      <c r="BM157" s="225" t="s">
        <v>370</v>
      </c>
    </row>
    <row r="158" s="2" customFormat="1" ht="16.5" customHeight="1">
      <c r="A158" s="40"/>
      <c r="B158" s="41"/>
      <c r="C158" s="214" t="s">
        <v>371</v>
      </c>
      <c r="D158" s="214" t="s">
        <v>243</v>
      </c>
      <c r="E158" s="215" t="s">
        <v>372</v>
      </c>
      <c r="F158" s="216" t="s">
        <v>373</v>
      </c>
      <c r="G158" s="217" t="s">
        <v>362</v>
      </c>
      <c r="H158" s="218">
        <v>1</v>
      </c>
      <c r="I158" s="219"/>
      <c r="J158" s="220">
        <f>ROUND(I158*H158,2)</f>
        <v>0</v>
      </c>
      <c r="K158" s="216" t="s">
        <v>247</v>
      </c>
      <c r="L158" s="46"/>
      <c r="M158" s="221" t="s">
        <v>19</v>
      </c>
      <c r="N158" s="222" t="s">
        <v>48</v>
      </c>
      <c r="O158" s="86"/>
      <c r="P158" s="223">
        <f>O158*H158</f>
        <v>0</v>
      </c>
      <c r="Q158" s="223">
        <v>0</v>
      </c>
      <c r="R158" s="223">
        <f>Q158*H158</f>
        <v>0</v>
      </c>
      <c r="S158" s="223">
        <v>0</v>
      </c>
      <c r="T158" s="224">
        <f>S158*H158</f>
        <v>0</v>
      </c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R158" s="225" t="s">
        <v>248</v>
      </c>
      <c r="AT158" s="225" t="s">
        <v>243</v>
      </c>
      <c r="AU158" s="225" t="s">
        <v>87</v>
      </c>
      <c r="AY158" s="19" t="s">
        <v>238</v>
      </c>
      <c r="BE158" s="226">
        <f>IF(N158="základní",J158,0)</f>
        <v>0</v>
      </c>
      <c r="BF158" s="226">
        <f>IF(N158="snížená",J158,0)</f>
        <v>0</v>
      </c>
      <c r="BG158" s="226">
        <f>IF(N158="zákl. přenesená",J158,0)</f>
        <v>0</v>
      </c>
      <c r="BH158" s="226">
        <f>IF(N158="sníž. přenesená",J158,0)</f>
        <v>0</v>
      </c>
      <c r="BI158" s="226">
        <f>IF(N158="nulová",J158,0)</f>
        <v>0</v>
      </c>
      <c r="BJ158" s="19" t="s">
        <v>85</v>
      </c>
      <c r="BK158" s="226">
        <f>ROUND(I158*H158,2)</f>
        <v>0</v>
      </c>
      <c r="BL158" s="19" t="s">
        <v>248</v>
      </c>
      <c r="BM158" s="225" t="s">
        <v>374</v>
      </c>
    </row>
    <row r="159" s="2" customFormat="1">
      <c r="A159" s="40"/>
      <c r="B159" s="41"/>
      <c r="C159" s="42"/>
      <c r="D159" s="227" t="s">
        <v>250</v>
      </c>
      <c r="E159" s="42"/>
      <c r="F159" s="228" t="s">
        <v>375</v>
      </c>
      <c r="G159" s="42"/>
      <c r="H159" s="42"/>
      <c r="I159" s="229"/>
      <c r="J159" s="42"/>
      <c r="K159" s="42"/>
      <c r="L159" s="46"/>
      <c r="M159" s="230"/>
      <c r="N159" s="231"/>
      <c r="O159" s="86"/>
      <c r="P159" s="86"/>
      <c r="Q159" s="86"/>
      <c r="R159" s="86"/>
      <c r="S159" s="86"/>
      <c r="T159" s="87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T159" s="19" t="s">
        <v>250</v>
      </c>
      <c r="AU159" s="19" t="s">
        <v>87</v>
      </c>
    </row>
    <row r="160" s="13" customFormat="1">
      <c r="A160" s="13"/>
      <c r="B160" s="232"/>
      <c r="C160" s="233"/>
      <c r="D160" s="234" t="s">
        <v>252</v>
      </c>
      <c r="E160" s="235" t="s">
        <v>19</v>
      </c>
      <c r="F160" s="236" t="s">
        <v>85</v>
      </c>
      <c r="G160" s="233"/>
      <c r="H160" s="237">
        <v>1</v>
      </c>
      <c r="I160" s="238"/>
      <c r="J160" s="233"/>
      <c r="K160" s="233"/>
      <c r="L160" s="239"/>
      <c r="M160" s="240"/>
      <c r="N160" s="241"/>
      <c r="O160" s="241"/>
      <c r="P160" s="241"/>
      <c r="Q160" s="241"/>
      <c r="R160" s="241"/>
      <c r="S160" s="241"/>
      <c r="T160" s="242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3" t="s">
        <v>252</v>
      </c>
      <c r="AU160" s="243" t="s">
        <v>87</v>
      </c>
      <c r="AV160" s="13" t="s">
        <v>87</v>
      </c>
      <c r="AW160" s="13" t="s">
        <v>37</v>
      </c>
      <c r="AX160" s="13" t="s">
        <v>77</v>
      </c>
      <c r="AY160" s="243" t="s">
        <v>238</v>
      </c>
    </row>
    <row r="161" s="14" customFormat="1">
      <c r="A161" s="14"/>
      <c r="B161" s="244"/>
      <c r="C161" s="245"/>
      <c r="D161" s="234" t="s">
        <v>252</v>
      </c>
      <c r="E161" s="246" t="s">
        <v>19</v>
      </c>
      <c r="F161" s="247" t="s">
        <v>253</v>
      </c>
      <c r="G161" s="245"/>
      <c r="H161" s="248">
        <v>1</v>
      </c>
      <c r="I161" s="249"/>
      <c r="J161" s="245"/>
      <c r="K161" s="245"/>
      <c r="L161" s="250"/>
      <c r="M161" s="256"/>
      <c r="N161" s="257"/>
      <c r="O161" s="257"/>
      <c r="P161" s="257"/>
      <c r="Q161" s="257"/>
      <c r="R161" s="257"/>
      <c r="S161" s="257"/>
      <c r="T161" s="258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4" t="s">
        <v>252</v>
      </c>
      <c r="AU161" s="254" t="s">
        <v>87</v>
      </c>
      <c r="AV161" s="14" t="s">
        <v>254</v>
      </c>
      <c r="AW161" s="14" t="s">
        <v>37</v>
      </c>
      <c r="AX161" s="14" t="s">
        <v>85</v>
      </c>
      <c r="AY161" s="254" t="s">
        <v>238</v>
      </c>
    </row>
    <row r="162" s="2" customFormat="1" ht="6.96" customHeight="1">
      <c r="A162" s="40"/>
      <c r="B162" s="61"/>
      <c r="C162" s="62"/>
      <c r="D162" s="62"/>
      <c r="E162" s="62"/>
      <c r="F162" s="62"/>
      <c r="G162" s="62"/>
      <c r="H162" s="62"/>
      <c r="I162" s="62"/>
      <c r="J162" s="62"/>
      <c r="K162" s="62"/>
      <c r="L162" s="46"/>
      <c r="M162" s="40"/>
      <c r="O162" s="40"/>
      <c r="P162" s="40"/>
      <c r="Q162" s="40"/>
      <c r="R162" s="40"/>
      <c r="S162" s="40"/>
      <c r="T162" s="40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</row>
  </sheetData>
  <sheetProtection sheet="1" autoFilter="0" formatColumns="0" formatRows="0" objects="1" scenarios="1" spinCount="100000" saltValue="2w9UCLBye+OQAgX+eiqtpMzjcdCuH6HhBSCXnvh2Qom1Hu5a+GenyznRC4Q4H6fAQwfNHSyfq+KAFN8WpsBa0A==" hashValue="GnicchwgcRAP0iHQHtbYQDYB49FZClr6Mm4yu1NBC+WJwBUUmBGc1RD+lKhvRSM271oANX2rwqLwZd1c+39l+Q==" algorithmName="SHA-512" password="C8E5"/>
  <autoFilter ref="C85:K161"/>
  <mergeCells count="9">
    <mergeCell ref="E7:H7"/>
    <mergeCell ref="E9:H9"/>
    <mergeCell ref="E18:H18"/>
    <mergeCell ref="E27:H27"/>
    <mergeCell ref="E48:H48"/>
    <mergeCell ref="E50:H50"/>
    <mergeCell ref="E76:H76"/>
    <mergeCell ref="E78:H78"/>
    <mergeCell ref="L2:V2"/>
  </mergeCells>
  <hyperlinks>
    <hyperlink ref="F91" r:id="rId1" display="https://podminky.urs.cz/item/CS_URS_2023_01/011503000"/>
    <hyperlink ref="F95" r:id="rId2" display="https://podminky.urs.cz/item/CS_URS_2023_01/012103000"/>
    <hyperlink ref="F99" r:id="rId3" display="https://podminky.urs.cz/item/CS_URS_2023_01/012303000"/>
    <hyperlink ref="F101" r:id="rId4" display="https://podminky.urs.cz/item/CS_URS_2023_01/013294000"/>
    <hyperlink ref="F104" r:id="rId5" display="https://podminky.urs.cz/item/CS_URS_2023_01/032103000"/>
    <hyperlink ref="F108" r:id="rId6" display="https://podminky.urs.cz/item/CS_URS_2023_01/032503000"/>
    <hyperlink ref="F110" r:id="rId7" display="https://podminky.urs.cz/item/CS_URS_2023_01/032803000"/>
    <hyperlink ref="F114" r:id="rId8" display="https://podminky.urs.cz/item/CS_URS_2023_01/032903000"/>
    <hyperlink ref="F118" r:id="rId9" display="https://podminky.urs.cz/item/CS_URS_2023_01/033103000"/>
    <hyperlink ref="F122" r:id="rId10" display="https://podminky.urs.cz/item/CS_URS_2023_01/033203000"/>
    <hyperlink ref="F126" r:id="rId11" display="https://podminky.urs.cz/item/CS_URS_2023_01/034303000"/>
    <hyperlink ref="F129" r:id="rId12" display="https://podminky.urs.cz/item/CS_URS_2023_01/034403000"/>
    <hyperlink ref="F131" r:id="rId13" display="https://podminky.urs.cz/item/CS_URS_2023_01/034503000"/>
    <hyperlink ref="F134" r:id="rId14" display="https://podminky.urs.cz/item/CS_URS_2023_01/043144000"/>
    <hyperlink ref="F138" r:id="rId15" display="https://podminky.urs.cz/item/CS_URS_2023_01/043194000"/>
    <hyperlink ref="F143" r:id="rId16" display="https://podminky.urs.cz/item/CS_URS_2023_01/044003000"/>
    <hyperlink ref="F153" r:id="rId17" display="https://podminky.urs.cz/item/CS_URS_2023_01/071103000"/>
    <hyperlink ref="F156" r:id="rId18" display="https://podminky.urs.cz/item/CS_URS_2023_01/091003000"/>
    <hyperlink ref="F159" r:id="rId19" display="https://podminky.urs.cz/item/CS_URS_2023_01/094104000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0"/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151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1897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2352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ROUND(J86,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ROUND((SUM(BE86:BE107)),  2)</f>
        <v>0</v>
      </c>
      <c r="G35" s="40"/>
      <c r="H35" s="40"/>
      <c r="I35" s="159">
        <v>0.20999999999999999</v>
      </c>
      <c r="J35" s="158">
        <f>ROUND(((SUM(BE86:BE107))*I35),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ROUND((SUM(BF86:BF107)),  2)</f>
        <v>0</v>
      </c>
      <c r="G36" s="40"/>
      <c r="H36" s="40"/>
      <c r="I36" s="159">
        <v>0.14999999999999999</v>
      </c>
      <c r="J36" s="158">
        <f>ROUND(((SUM(BF86:BF107))*I36),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ROUND((SUM(BG86:BG107)),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ROUND((SUM(BH86:BH107)),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ROUND((SUM(BI86:BI107)),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1897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 03.11 - Montážní materiál, demontáže, ostatní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J86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2353</v>
      </c>
      <c r="E64" s="179"/>
      <c r="F64" s="179"/>
      <c r="G64" s="179"/>
      <c r="H64" s="179"/>
      <c r="I64" s="179"/>
      <c r="J64" s="180">
        <f>J87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223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Vytvoření laboratoří FŽP- UNICRE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1" customFormat="1" ht="12" customHeight="1">
      <c r="B75" s="23"/>
      <c r="C75" s="34" t="s">
        <v>210</v>
      </c>
      <c r="D75" s="24"/>
      <c r="E75" s="24"/>
      <c r="F75" s="24"/>
      <c r="G75" s="24"/>
      <c r="H75" s="24"/>
      <c r="I75" s="24"/>
      <c r="J75" s="24"/>
      <c r="K75" s="24"/>
      <c r="L75" s="22"/>
    </row>
    <row r="76" s="2" customFormat="1" ht="16.5" customHeight="1">
      <c r="A76" s="40"/>
      <c r="B76" s="41"/>
      <c r="C76" s="42"/>
      <c r="D76" s="42"/>
      <c r="E76" s="171" t="s">
        <v>1897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377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E11</f>
        <v>SO 03.11 - Montážní materiál, demontáže, ostatní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F14</f>
        <v>Ústí nad Labem</v>
      </c>
      <c r="G80" s="42"/>
      <c r="H80" s="42"/>
      <c r="I80" s="34" t="s">
        <v>23</v>
      </c>
      <c r="J80" s="74" t="str">
        <f>IF(J14="","",J14)</f>
        <v>10. 5. 2023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E17</f>
        <v>UJEP, Pasteurova 3632/15, 400 96 Ústí nad Labem</v>
      </c>
      <c r="G82" s="42"/>
      <c r="H82" s="42"/>
      <c r="I82" s="34" t="s">
        <v>33</v>
      </c>
      <c r="J82" s="38" t="str">
        <f>E23</f>
        <v>Correct BC, s.r.o., El.Krásnohorské 1339/15, UL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40.05" customHeight="1">
      <c r="A83" s="40"/>
      <c r="B83" s="41"/>
      <c r="C83" s="34" t="s">
        <v>31</v>
      </c>
      <c r="D83" s="42"/>
      <c r="E83" s="42"/>
      <c r="F83" s="29" t="str">
        <f>IF(E20="","",E20)</f>
        <v>Vyplň údaj</v>
      </c>
      <c r="G83" s="42"/>
      <c r="H83" s="42"/>
      <c r="I83" s="34" t="s">
        <v>38</v>
      </c>
      <c r="J83" s="38" t="str">
        <f>E26</f>
        <v>Correct BC, s.r.o., El.Krásnohorské 1339/15, UL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224</v>
      </c>
      <c r="D85" s="190" t="s">
        <v>62</v>
      </c>
      <c r="E85" s="190" t="s">
        <v>58</v>
      </c>
      <c r="F85" s="190" t="s">
        <v>59</v>
      </c>
      <c r="G85" s="190" t="s">
        <v>225</v>
      </c>
      <c r="H85" s="190" t="s">
        <v>226</v>
      </c>
      <c r="I85" s="190" t="s">
        <v>227</v>
      </c>
      <c r="J85" s="190" t="s">
        <v>214</v>
      </c>
      <c r="K85" s="191" t="s">
        <v>228</v>
      </c>
      <c r="L85" s="192"/>
      <c r="M85" s="94" t="s">
        <v>19</v>
      </c>
      <c r="N85" s="95" t="s">
        <v>47</v>
      </c>
      <c r="O85" s="95" t="s">
        <v>229</v>
      </c>
      <c r="P85" s="95" t="s">
        <v>230</v>
      </c>
      <c r="Q85" s="95" t="s">
        <v>231</v>
      </c>
      <c r="R85" s="95" t="s">
        <v>232</v>
      </c>
      <c r="S85" s="95" t="s">
        <v>233</v>
      </c>
      <c r="T85" s="96" t="s">
        <v>234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235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</f>
        <v>0</v>
      </c>
      <c r="Q86" s="98"/>
      <c r="R86" s="195">
        <f>R87</f>
        <v>0</v>
      </c>
      <c r="S86" s="98"/>
      <c r="T86" s="196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76</v>
      </c>
      <c r="AU86" s="19" t="s">
        <v>215</v>
      </c>
      <c r="BK86" s="197">
        <f>BK87</f>
        <v>0</v>
      </c>
    </row>
    <row r="87" s="12" customFormat="1" ht="25.92" customHeight="1">
      <c r="A87" s="12"/>
      <c r="B87" s="198"/>
      <c r="C87" s="199"/>
      <c r="D87" s="200" t="s">
        <v>76</v>
      </c>
      <c r="E87" s="201" t="s">
        <v>1900</v>
      </c>
      <c r="F87" s="201" t="s">
        <v>2354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f>SUM(P88:P107)</f>
        <v>0</v>
      </c>
      <c r="Q87" s="206"/>
      <c r="R87" s="207">
        <f>SUM(R88:R107)</f>
        <v>0</v>
      </c>
      <c r="S87" s="206"/>
      <c r="T87" s="208">
        <f>SUM(T88:T107)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87</v>
      </c>
      <c r="AT87" s="210" t="s">
        <v>76</v>
      </c>
      <c r="AU87" s="210" t="s">
        <v>77</v>
      </c>
      <c r="AY87" s="209" t="s">
        <v>238</v>
      </c>
      <c r="BK87" s="211">
        <f>SUM(BK88:BK107)</f>
        <v>0</v>
      </c>
    </row>
    <row r="88" s="2" customFormat="1" ht="16.5" customHeight="1">
      <c r="A88" s="40"/>
      <c r="B88" s="41"/>
      <c r="C88" s="214" t="s">
        <v>85</v>
      </c>
      <c r="D88" s="214" t="s">
        <v>243</v>
      </c>
      <c r="E88" s="215" t="s">
        <v>2355</v>
      </c>
      <c r="F88" s="216" t="s">
        <v>2356</v>
      </c>
      <c r="G88" s="217" t="s">
        <v>2357</v>
      </c>
      <c r="H88" s="218">
        <v>150</v>
      </c>
      <c r="I88" s="219"/>
      <c r="J88" s="220">
        <f>ROUND(I88*H88,2)</f>
        <v>0</v>
      </c>
      <c r="K88" s="216" t="s">
        <v>19</v>
      </c>
      <c r="L88" s="46"/>
      <c r="M88" s="221" t="s">
        <v>19</v>
      </c>
      <c r="N88" s="222" t="s">
        <v>48</v>
      </c>
      <c r="O88" s="86"/>
      <c r="P88" s="223">
        <f>O88*H88</f>
        <v>0</v>
      </c>
      <c r="Q88" s="223">
        <v>0</v>
      </c>
      <c r="R88" s="223">
        <f>Q88*H88</f>
        <v>0</v>
      </c>
      <c r="S88" s="223">
        <v>0</v>
      </c>
      <c r="T88" s="224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5" t="s">
        <v>254</v>
      </c>
      <c r="AT88" s="225" t="s">
        <v>243</v>
      </c>
      <c r="AU88" s="225" t="s">
        <v>85</v>
      </c>
      <c r="AY88" s="19" t="s">
        <v>238</v>
      </c>
      <c r="BE88" s="226">
        <f>IF(N88="základní",J88,0)</f>
        <v>0</v>
      </c>
      <c r="BF88" s="226">
        <f>IF(N88="snížená",J88,0)</f>
        <v>0</v>
      </c>
      <c r="BG88" s="226">
        <f>IF(N88="zákl. přenesená",J88,0)</f>
        <v>0</v>
      </c>
      <c r="BH88" s="226">
        <f>IF(N88="sníž. přenesená",J88,0)</f>
        <v>0</v>
      </c>
      <c r="BI88" s="226">
        <f>IF(N88="nulová",J88,0)</f>
        <v>0</v>
      </c>
      <c r="BJ88" s="19" t="s">
        <v>85</v>
      </c>
      <c r="BK88" s="226">
        <f>ROUND(I88*H88,2)</f>
        <v>0</v>
      </c>
      <c r="BL88" s="19" t="s">
        <v>254</v>
      </c>
      <c r="BM88" s="225" t="s">
        <v>2358</v>
      </c>
    </row>
    <row r="89" s="2" customFormat="1">
      <c r="A89" s="40"/>
      <c r="B89" s="41"/>
      <c r="C89" s="42"/>
      <c r="D89" s="234" t="s">
        <v>343</v>
      </c>
      <c r="E89" s="42"/>
      <c r="F89" s="255" t="s">
        <v>1912</v>
      </c>
      <c r="G89" s="42"/>
      <c r="H89" s="42"/>
      <c r="I89" s="229"/>
      <c r="J89" s="42"/>
      <c r="K89" s="42"/>
      <c r="L89" s="46"/>
      <c r="M89" s="230"/>
      <c r="N89" s="231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343</v>
      </c>
      <c r="AU89" s="19" t="s">
        <v>85</v>
      </c>
    </row>
    <row r="90" s="13" customFormat="1">
      <c r="A90" s="13"/>
      <c r="B90" s="232"/>
      <c r="C90" s="233"/>
      <c r="D90" s="234" t="s">
        <v>252</v>
      </c>
      <c r="E90" s="235" t="s">
        <v>19</v>
      </c>
      <c r="F90" s="236" t="s">
        <v>2359</v>
      </c>
      <c r="G90" s="233"/>
      <c r="H90" s="237">
        <v>150</v>
      </c>
      <c r="I90" s="238"/>
      <c r="J90" s="233"/>
      <c r="K90" s="233"/>
      <c r="L90" s="239"/>
      <c r="M90" s="240"/>
      <c r="N90" s="241"/>
      <c r="O90" s="241"/>
      <c r="P90" s="241"/>
      <c r="Q90" s="241"/>
      <c r="R90" s="241"/>
      <c r="S90" s="241"/>
      <c r="T90" s="242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43" t="s">
        <v>252</v>
      </c>
      <c r="AU90" s="243" t="s">
        <v>85</v>
      </c>
      <c r="AV90" s="13" t="s">
        <v>87</v>
      </c>
      <c r="AW90" s="13" t="s">
        <v>37</v>
      </c>
      <c r="AX90" s="13" t="s">
        <v>77</v>
      </c>
      <c r="AY90" s="243" t="s">
        <v>238</v>
      </c>
    </row>
    <row r="91" s="14" customFormat="1">
      <c r="A91" s="14"/>
      <c r="B91" s="244"/>
      <c r="C91" s="245"/>
      <c r="D91" s="234" t="s">
        <v>252</v>
      </c>
      <c r="E91" s="246" t="s">
        <v>19</v>
      </c>
      <c r="F91" s="247" t="s">
        <v>253</v>
      </c>
      <c r="G91" s="245"/>
      <c r="H91" s="248">
        <v>150</v>
      </c>
      <c r="I91" s="249"/>
      <c r="J91" s="245"/>
      <c r="K91" s="245"/>
      <c r="L91" s="250"/>
      <c r="M91" s="251"/>
      <c r="N91" s="252"/>
      <c r="O91" s="252"/>
      <c r="P91" s="252"/>
      <c r="Q91" s="252"/>
      <c r="R91" s="252"/>
      <c r="S91" s="252"/>
      <c r="T91" s="253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4" t="s">
        <v>252</v>
      </c>
      <c r="AU91" s="254" t="s">
        <v>85</v>
      </c>
      <c r="AV91" s="14" t="s">
        <v>254</v>
      </c>
      <c r="AW91" s="14" t="s">
        <v>37</v>
      </c>
      <c r="AX91" s="14" t="s">
        <v>85</v>
      </c>
      <c r="AY91" s="254" t="s">
        <v>238</v>
      </c>
    </row>
    <row r="92" s="2" customFormat="1" ht="16.5" customHeight="1">
      <c r="A92" s="40"/>
      <c r="B92" s="41"/>
      <c r="C92" s="214" t="s">
        <v>87</v>
      </c>
      <c r="D92" s="214" t="s">
        <v>243</v>
      </c>
      <c r="E92" s="215" t="s">
        <v>2360</v>
      </c>
      <c r="F92" s="216" t="s">
        <v>2361</v>
      </c>
      <c r="G92" s="217" t="s">
        <v>805</v>
      </c>
      <c r="H92" s="218">
        <v>48</v>
      </c>
      <c r="I92" s="219"/>
      <c r="J92" s="220">
        <f>ROUND(I92*H92,2)</f>
        <v>0</v>
      </c>
      <c r="K92" s="216" t="s">
        <v>19</v>
      </c>
      <c r="L92" s="46"/>
      <c r="M92" s="221" t="s">
        <v>19</v>
      </c>
      <c r="N92" s="222" t="s">
        <v>48</v>
      </c>
      <c r="O92" s="86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5" t="s">
        <v>254</v>
      </c>
      <c r="AT92" s="225" t="s">
        <v>243</v>
      </c>
      <c r="AU92" s="225" t="s">
        <v>85</v>
      </c>
      <c r="AY92" s="19" t="s">
        <v>238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9" t="s">
        <v>85</v>
      </c>
      <c r="BK92" s="226">
        <f>ROUND(I92*H92,2)</f>
        <v>0</v>
      </c>
      <c r="BL92" s="19" t="s">
        <v>254</v>
      </c>
      <c r="BM92" s="225" t="s">
        <v>2362</v>
      </c>
    </row>
    <row r="93" s="2" customFormat="1">
      <c r="A93" s="40"/>
      <c r="B93" s="41"/>
      <c r="C93" s="42"/>
      <c r="D93" s="234" t="s">
        <v>343</v>
      </c>
      <c r="E93" s="42"/>
      <c r="F93" s="255" t="s">
        <v>1912</v>
      </c>
      <c r="G93" s="42"/>
      <c r="H93" s="42"/>
      <c r="I93" s="229"/>
      <c r="J93" s="42"/>
      <c r="K93" s="42"/>
      <c r="L93" s="46"/>
      <c r="M93" s="230"/>
      <c r="N93" s="231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343</v>
      </c>
      <c r="AU93" s="19" t="s">
        <v>85</v>
      </c>
    </row>
    <row r="94" s="13" customFormat="1">
      <c r="A94" s="13"/>
      <c r="B94" s="232"/>
      <c r="C94" s="233"/>
      <c r="D94" s="234" t="s">
        <v>252</v>
      </c>
      <c r="E94" s="235" t="s">
        <v>19</v>
      </c>
      <c r="F94" s="236" t="s">
        <v>1233</v>
      </c>
      <c r="G94" s="233"/>
      <c r="H94" s="237">
        <v>48</v>
      </c>
      <c r="I94" s="238"/>
      <c r="J94" s="233"/>
      <c r="K94" s="233"/>
      <c r="L94" s="239"/>
      <c r="M94" s="240"/>
      <c r="N94" s="241"/>
      <c r="O94" s="241"/>
      <c r="P94" s="241"/>
      <c r="Q94" s="241"/>
      <c r="R94" s="241"/>
      <c r="S94" s="241"/>
      <c r="T94" s="242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43" t="s">
        <v>252</v>
      </c>
      <c r="AU94" s="243" t="s">
        <v>85</v>
      </c>
      <c r="AV94" s="13" t="s">
        <v>87</v>
      </c>
      <c r="AW94" s="13" t="s">
        <v>37</v>
      </c>
      <c r="AX94" s="13" t="s">
        <v>77</v>
      </c>
      <c r="AY94" s="243" t="s">
        <v>238</v>
      </c>
    </row>
    <row r="95" s="14" customFormat="1">
      <c r="A95" s="14"/>
      <c r="B95" s="244"/>
      <c r="C95" s="245"/>
      <c r="D95" s="234" t="s">
        <v>252</v>
      </c>
      <c r="E95" s="246" t="s">
        <v>19</v>
      </c>
      <c r="F95" s="247" t="s">
        <v>253</v>
      </c>
      <c r="G95" s="245"/>
      <c r="H95" s="248">
        <v>48</v>
      </c>
      <c r="I95" s="249"/>
      <c r="J95" s="245"/>
      <c r="K95" s="245"/>
      <c r="L95" s="250"/>
      <c r="M95" s="251"/>
      <c r="N95" s="252"/>
      <c r="O95" s="252"/>
      <c r="P95" s="252"/>
      <c r="Q95" s="252"/>
      <c r="R95" s="252"/>
      <c r="S95" s="252"/>
      <c r="T95" s="253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4" t="s">
        <v>252</v>
      </c>
      <c r="AU95" s="254" t="s">
        <v>85</v>
      </c>
      <c r="AV95" s="14" t="s">
        <v>254</v>
      </c>
      <c r="AW95" s="14" t="s">
        <v>37</v>
      </c>
      <c r="AX95" s="14" t="s">
        <v>85</v>
      </c>
      <c r="AY95" s="254" t="s">
        <v>238</v>
      </c>
    </row>
    <row r="96" s="2" customFormat="1" ht="16.5" customHeight="1">
      <c r="A96" s="40"/>
      <c r="B96" s="41"/>
      <c r="C96" s="214" t="s">
        <v>260</v>
      </c>
      <c r="D96" s="214" t="s">
        <v>243</v>
      </c>
      <c r="E96" s="215" t="s">
        <v>2363</v>
      </c>
      <c r="F96" s="216" t="s">
        <v>2364</v>
      </c>
      <c r="G96" s="217" t="s">
        <v>805</v>
      </c>
      <c r="H96" s="218">
        <v>48</v>
      </c>
      <c r="I96" s="219"/>
      <c r="J96" s="220">
        <f>ROUND(I96*H96,2)</f>
        <v>0</v>
      </c>
      <c r="K96" s="216" t="s">
        <v>19</v>
      </c>
      <c r="L96" s="46"/>
      <c r="M96" s="221" t="s">
        <v>19</v>
      </c>
      <c r="N96" s="222" t="s">
        <v>48</v>
      </c>
      <c r="O96" s="86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5" t="s">
        <v>254</v>
      </c>
      <c r="AT96" s="225" t="s">
        <v>243</v>
      </c>
      <c r="AU96" s="225" t="s">
        <v>85</v>
      </c>
      <c r="AY96" s="19" t="s">
        <v>238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9" t="s">
        <v>85</v>
      </c>
      <c r="BK96" s="226">
        <f>ROUND(I96*H96,2)</f>
        <v>0</v>
      </c>
      <c r="BL96" s="19" t="s">
        <v>254</v>
      </c>
      <c r="BM96" s="225" t="s">
        <v>2365</v>
      </c>
    </row>
    <row r="97" s="2" customFormat="1">
      <c r="A97" s="40"/>
      <c r="B97" s="41"/>
      <c r="C97" s="42"/>
      <c r="D97" s="234" t="s">
        <v>343</v>
      </c>
      <c r="E97" s="42"/>
      <c r="F97" s="255" t="s">
        <v>1912</v>
      </c>
      <c r="G97" s="42"/>
      <c r="H97" s="42"/>
      <c r="I97" s="229"/>
      <c r="J97" s="42"/>
      <c r="K97" s="42"/>
      <c r="L97" s="46"/>
      <c r="M97" s="230"/>
      <c r="N97" s="231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343</v>
      </c>
      <c r="AU97" s="19" t="s">
        <v>85</v>
      </c>
    </row>
    <row r="98" s="13" customFormat="1">
      <c r="A98" s="13"/>
      <c r="B98" s="232"/>
      <c r="C98" s="233"/>
      <c r="D98" s="234" t="s">
        <v>252</v>
      </c>
      <c r="E98" s="235" t="s">
        <v>19</v>
      </c>
      <c r="F98" s="236" t="s">
        <v>1233</v>
      </c>
      <c r="G98" s="233"/>
      <c r="H98" s="237">
        <v>48</v>
      </c>
      <c r="I98" s="238"/>
      <c r="J98" s="233"/>
      <c r="K98" s="233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252</v>
      </c>
      <c r="AU98" s="243" t="s">
        <v>85</v>
      </c>
      <c r="AV98" s="13" t="s">
        <v>87</v>
      </c>
      <c r="AW98" s="13" t="s">
        <v>37</v>
      </c>
      <c r="AX98" s="13" t="s">
        <v>77</v>
      </c>
      <c r="AY98" s="243" t="s">
        <v>238</v>
      </c>
    </row>
    <row r="99" s="14" customFormat="1">
      <c r="A99" s="14"/>
      <c r="B99" s="244"/>
      <c r="C99" s="245"/>
      <c r="D99" s="234" t="s">
        <v>252</v>
      </c>
      <c r="E99" s="246" t="s">
        <v>19</v>
      </c>
      <c r="F99" s="247" t="s">
        <v>253</v>
      </c>
      <c r="G99" s="245"/>
      <c r="H99" s="248">
        <v>48</v>
      </c>
      <c r="I99" s="249"/>
      <c r="J99" s="245"/>
      <c r="K99" s="245"/>
      <c r="L99" s="250"/>
      <c r="M99" s="251"/>
      <c r="N99" s="252"/>
      <c r="O99" s="252"/>
      <c r="P99" s="252"/>
      <c r="Q99" s="252"/>
      <c r="R99" s="252"/>
      <c r="S99" s="252"/>
      <c r="T99" s="253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252</v>
      </c>
      <c r="AU99" s="254" t="s">
        <v>85</v>
      </c>
      <c r="AV99" s="14" t="s">
        <v>254</v>
      </c>
      <c r="AW99" s="14" t="s">
        <v>37</v>
      </c>
      <c r="AX99" s="14" t="s">
        <v>85</v>
      </c>
      <c r="AY99" s="254" t="s">
        <v>238</v>
      </c>
    </row>
    <row r="100" s="2" customFormat="1" ht="16.5" customHeight="1">
      <c r="A100" s="40"/>
      <c r="B100" s="41"/>
      <c r="C100" s="214" t="s">
        <v>254</v>
      </c>
      <c r="D100" s="214" t="s">
        <v>243</v>
      </c>
      <c r="E100" s="215" t="s">
        <v>2366</v>
      </c>
      <c r="F100" s="216" t="s">
        <v>2367</v>
      </c>
      <c r="G100" s="217" t="s">
        <v>805</v>
      </c>
      <c r="H100" s="218">
        <v>126</v>
      </c>
      <c r="I100" s="219"/>
      <c r="J100" s="220">
        <f>ROUND(I100*H100,2)</f>
        <v>0</v>
      </c>
      <c r="K100" s="216" t="s">
        <v>19</v>
      </c>
      <c r="L100" s="46"/>
      <c r="M100" s="221" t="s">
        <v>19</v>
      </c>
      <c r="N100" s="222" t="s">
        <v>48</v>
      </c>
      <c r="O100" s="86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254</v>
      </c>
      <c r="AT100" s="225" t="s">
        <v>243</v>
      </c>
      <c r="AU100" s="225" t="s">
        <v>85</v>
      </c>
      <c r="AY100" s="19" t="s">
        <v>238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85</v>
      </c>
      <c r="BK100" s="226">
        <f>ROUND(I100*H100,2)</f>
        <v>0</v>
      </c>
      <c r="BL100" s="19" t="s">
        <v>254</v>
      </c>
      <c r="BM100" s="225" t="s">
        <v>2368</v>
      </c>
    </row>
    <row r="101" s="2" customFormat="1">
      <c r="A101" s="40"/>
      <c r="B101" s="41"/>
      <c r="C101" s="42"/>
      <c r="D101" s="234" t="s">
        <v>343</v>
      </c>
      <c r="E101" s="42"/>
      <c r="F101" s="255" t="s">
        <v>1912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343</v>
      </c>
      <c r="AU101" s="19" t="s">
        <v>85</v>
      </c>
    </row>
    <row r="102" s="13" customFormat="1">
      <c r="A102" s="13"/>
      <c r="B102" s="232"/>
      <c r="C102" s="233"/>
      <c r="D102" s="234" t="s">
        <v>252</v>
      </c>
      <c r="E102" s="235" t="s">
        <v>19</v>
      </c>
      <c r="F102" s="236" t="s">
        <v>2369</v>
      </c>
      <c r="G102" s="233"/>
      <c r="H102" s="237">
        <v>126</v>
      </c>
      <c r="I102" s="238"/>
      <c r="J102" s="233"/>
      <c r="K102" s="233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252</v>
      </c>
      <c r="AU102" s="243" t="s">
        <v>85</v>
      </c>
      <c r="AV102" s="13" t="s">
        <v>87</v>
      </c>
      <c r="AW102" s="13" t="s">
        <v>37</v>
      </c>
      <c r="AX102" s="13" t="s">
        <v>77</v>
      </c>
      <c r="AY102" s="243" t="s">
        <v>238</v>
      </c>
    </row>
    <row r="103" s="14" customFormat="1">
      <c r="A103" s="14"/>
      <c r="B103" s="244"/>
      <c r="C103" s="245"/>
      <c r="D103" s="234" t="s">
        <v>252</v>
      </c>
      <c r="E103" s="246" t="s">
        <v>19</v>
      </c>
      <c r="F103" s="247" t="s">
        <v>253</v>
      </c>
      <c r="G103" s="245"/>
      <c r="H103" s="248">
        <v>126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252</v>
      </c>
      <c r="AU103" s="254" t="s">
        <v>85</v>
      </c>
      <c r="AV103" s="14" t="s">
        <v>254</v>
      </c>
      <c r="AW103" s="14" t="s">
        <v>37</v>
      </c>
      <c r="AX103" s="14" t="s">
        <v>85</v>
      </c>
      <c r="AY103" s="254" t="s">
        <v>238</v>
      </c>
    </row>
    <row r="104" s="2" customFormat="1" ht="24.15" customHeight="1">
      <c r="A104" s="40"/>
      <c r="B104" s="41"/>
      <c r="C104" s="214" t="s">
        <v>240</v>
      </c>
      <c r="D104" s="214" t="s">
        <v>243</v>
      </c>
      <c r="E104" s="215" t="s">
        <v>2370</v>
      </c>
      <c r="F104" s="216" t="s">
        <v>2371</v>
      </c>
      <c r="G104" s="217" t="s">
        <v>311</v>
      </c>
      <c r="H104" s="218">
        <v>1</v>
      </c>
      <c r="I104" s="219"/>
      <c r="J104" s="220">
        <f>ROUND(I104*H104,2)</f>
        <v>0</v>
      </c>
      <c r="K104" s="216" t="s">
        <v>19</v>
      </c>
      <c r="L104" s="46"/>
      <c r="M104" s="221" t="s">
        <v>19</v>
      </c>
      <c r="N104" s="222" t="s">
        <v>48</v>
      </c>
      <c r="O104" s="86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4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5" t="s">
        <v>254</v>
      </c>
      <c r="AT104" s="225" t="s">
        <v>243</v>
      </c>
      <c r="AU104" s="225" t="s">
        <v>85</v>
      </c>
      <c r="AY104" s="19" t="s">
        <v>238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9" t="s">
        <v>85</v>
      </c>
      <c r="BK104" s="226">
        <f>ROUND(I104*H104,2)</f>
        <v>0</v>
      </c>
      <c r="BL104" s="19" t="s">
        <v>254</v>
      </c>
      <c r="BM104" s="225" t="s">
        <v>2372</v>
      </c>
    </row>
    <row r="105" s="2" customFormat="1">
      <c r="A105" s="40"/>
      <c r="B105" s="41"/>
      <c r="C105" s="42"/>
      <c r="D105" s="234" t="s">
        <v>343</v>
      </c>
      <c r="E105" s="42"/>
      <c r="F105" s="255" t="s">
        <v>1912</v>
      </c>
      <c r="G105" s="42"/>
      <c r="H105" s="42"/>
      <c r="I105" s="229"/>
      <c r="J105" s="42"/>
      <c r="K105" s="42"/>
      <c r="L105" s="46"/>
      <c r="M105" s="230"/>
      <c r="N105" s="231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343</v>
      </c>
      <c r="AU105" s="19" t="s">
        <v>85</v>
      </c>
    </row>
    <row r="106" s="13" customFormat="1">
      <c r="A106" s="13"/>
      <c r="B106" s="232"/>
      <c r="C106" s="233"/>
      <c r="D106" s="234" t="s">
        <v>252</v>
      </c>
      <c r="E106" s="235" t="s">
        <v>19</v>
      </c>
      <c r="F106" s="236" t="s">
        <v>85</v>
      </c>
      <c r="G106" s="233"/>
      <c r="H106" s="237">
        <v>1</v>
      </c>
      <c r="I106" s="238"/>
      <c r="J106" s="233"/>
      <c r="K106" s="233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252</v>
      </c>
      <c r="AU106" s="243" t="s">
        <v>85</v>
      </c>
      <c r="AV106" s="13" t="s">
        <v>87</v>
      </c>
      <c r="AW106" s="13" t="s">
        <v>37</v>
      </c>
      <c r="AX106" s="13" t="s">
        <v>77</v>
      </c>
      <c r="AY106" s="243" t="s">
        <v>238</v>
      </c>
    </row>
    <row r="107" s="14" customFormat="1">
      <c r="A107" s="14"/>
      <c r="B107" s="244"/>
      <c r="C107" s="245"/>
      <c r="D107" s="234" t="s">
        <v>252</v>
      </c>
      <c r="E107" s="246" t="s">
        <v>19</v>
      </c>
      <c r="F107" s="247" t="s">
        <v>253</v>
      </c>
      <c r="G107" s="245"/>
      <c r="H107" s="248">
        <v>1</v>
      </c>
      <c r="I107" s="249"/>
      <c r="J107" s="245"/>
      <c r="K107" s="245"/>
      <c r="L107" s="250"/>
      <c r="M107" s="256"/>
      <c r="N107" s="257"/>
      <c r="O107" s="257"/>
      <c r="P107" s="257"/>
      <c r="Q107" s="257"/>
      <c r="R107" s="257"/>
      <c r="S107" s="257"/>
      <c r="T107" s="258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252</v>
      </c>
      <c r="AU107" s="254" t="s">
        <v>85</v>
      </c>
      <c r="AV107" s="14" t="s">
        <v>254</v>
      </c>
      <c r="AW107" s="14" t="s">
        <v>37</v>
      </c>
      <c r="AX107" s="14" t="s">
        <v>85</v>
      </c>
      <c r="AY107" s="254" t="s">
        <v>238</v>
      </c>
    </row>
    <row r="108" s="2" customFormat="1" ht="6.96" customHeight="1">
      <c r="A108" s="40"/>
      <c r="B108" s="61"/>
      <c r="C108" s="62"/>
      <c r="D108" s="62"/>
      <c r="E108" s="62"/>
      <c r="F108" s="62"/>
      <c r="G108" s="62"/>
      <c r="H108" s="62"/>
      <c r="I108" s="62"/>
      <c r="J108" s="62"/>
      <c r="K108" s="62"/>
      <c r="L108" s="46"/>
      <c r="M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</row>
  </sheetData>
  <sheetProtection sheet="1" autoFilter="0" formatColumns="0" formatRows="0" objects="1" scenarios="1" spinCount="100000" saltValue="rxMUJz0UhBOm/pYnaSGJxOe/+r4aeljAo9y1zmg8SeEN+UseXJk5YFufVPFtrbQ9O6mQea47Ycdjas7Qr+Ubeg==" hashValue="24N0MxOmK9YzYy7ov+7NF4mrL9rYMrEWpeVHwX+1o6TAT855bR5InJBE6ASbwY7O+RiGTOb9ouk4W6dC8pL00w==" algorithmName="SHA-512" password="C8E5"/>
  <autoFilter ref="C85:K10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157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2373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2374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ROUND(J88,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ROUND((SUM(BE88:BE119)),  2)</f>
        <v>0</v>
      </c>
      <c r="G35" s="40"/>
      <c r="H35" s="40"/>
      <c r="I35" s="159">
        <v>0.20999999999999999</v>
      </c>
      <c r="J35" s="158">
        <f>ROUND(((SUM(BE88:BE119))*I35),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ROUND((SUM(BF88:BF119)),  2)</f>
        <v>0</v>
      </c>
      <c r="G36" s="40"/>
      <c r="H36" s="40"/>
      <c r="I36" s="159">
        <v>0.14999999999999999</v>
      </c>
      <c r="J36" s="158">
        <f>ROUND(((SUM(BF88:BF119))*I36),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ROUND((SUM(BG88:BG119)),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ROUND((SUM(BH88:BH119)),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ROUND((SUM(BI88:BI119)),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2373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 04.1 - Kanalizace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J88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382</v>
      </c>
      <c r="E64" s="179"/>
      <c r="F64" s="179"/>
      <c r="G64" s="179"/>
      <c r="H64" s="179"/>
      <c r="I64" s="179"/>
      <c r="J64" s="180">
        <f>J89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2"/>
      <c r="C65" s="127"/>
      <c r="D65" s="183" t="s">
        <v>2375</v>
      </c>
      <c r="E65" s="184"/>
      <c r="F65" s="184"/>
      <c r="G65" s="184"/>
      <c r="H65" s="184"/>
      <c r="I65" s="184"/>
      <c r="J65" s="185">
        <f>J90</f>
        <v>0</v>
      </c>
      <c r="K65" s="127"/>
      <c r="L65" s="18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76"/>
      <c r="C66" s="177"/>
      <c r="D66" s="178" t="s">
        <v>392</v>
      </c>
      <c r="E66" s="179"/>
      <c r="F66" s="179"/>
      <c r="G66" s="179"/>
      <c r="H66" s="179"/>
      <c r="I66" s="179"/>
      <c r="J66" s="180">
        <f>J111</f>
        <v>0</v>
      </c>
      <c r="K66" s="177"/>
      <c r="L66" s="181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2" customFormat="1" ht="21.84" customHeight="1">
      <c r="A67" s="40"/>
      <c r="B67" s="41"/>
      <c r="C67" s="42"/>
      <c r="D67" s="42"/>
      <c r="E67" s="42"/>
      <c r="F67" s="42"/>
      <c r="G67" s="42"/>
      <c r="H67" s="42"/>
      <c r="I67" s="42"/>
      <c r="J67" s="42"/>
      <c r="K67" s="42"/>
      <c r="L67" s="146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6.96" customHeight="1">
      <c r="A68" s="40"/>
      <c r="B68" s="61"/>
      <c r="C68" s="62"/>
      <c r="D68" s="62"/>
      <c r="E68" s="62"/>
      <c r="F68" s="62"/>
      <c r="G68" s="62"/>
      <c r="H68" s="62"/>
      <c r="I68" s="62"/>
      <c r="J68" s="62"/>
      <c r="K68" s="62"/>
      <c r="L68" s="146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72" s="2" customFormat="1" ht="6.96" customHeight="1">
      <c r="A72" s="40"/>
      <c r="B72" s="63"/>
      <c r="C72" s="64"/>
      <c r="D72" s="64"/>
      <c r="E72" s="64"/>
      <c r="F72" s="64"/>
      <c r="G72" s="64"/>
      <c r="H72" s="64"/>
      <c r="I72" s="64"/>
      <c r="J72" s="64"/>
      <c r="K72" s="64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24.96" customHeight="1">
      <c r="A73" s="40"/>
      <c r="B73" s="41"/>
      <c r="C73" s="25" t="s">
        <v>223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6.96" customHeight="1">
      <c r="A74" s="40"/>
      <c r="B74" s="41"/>
      <c r="C74" s="42"/>
      <c r="D74" s="42"/>
      <c r="E74" s="42"/>
      <c r="F74" s="42"/>
      <c r="G74" s="42"/>
      <c r="H74" s="42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2" customHeight="1">
      <c r="A75" s="40"/>
      <c r="B75" s="41"/>
      <c r="C75" s="34" t="s">
        <v>16</v>
      </c>
      <c r="D75" s="42"/>
      <c r="E75" s="42"/>
      <c r="F75" s="42"/>
      <c r="G75" s="42"/>
      <c r="H75" s="42"/>
      <c r="I75" s="42"/>
      <c r="J75" s="42"/>
      <c r="K75" s="42"/>
      <c r="L75" s="14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6.5" customHeight="1">
      <c r="A76" s="40"/>
      <c r="B76" s="41"/>
      <c r="C76" s="42"/>
      <c r="D76" s="42"/>
      <c r="E76" s="171" t="str">
        <f>E7</f>
        <v>Vytvoření laboratoří FŽP- UNICRE</v>
      </c>
      <c r="F76" s="34"/>
      <c r="G76" s="34"/>
      <c r="H76" s="34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1" customFormat="1" ht="12" customHeight="1">
      <c r="B77" s="23"/>
      <c r="C77" s="34" t="s">
        <v>210</v>
      </c>
      <c r="D77" s="24"/>
      <c r="E77" s="24"/>
      <c r="F77" s="24"/>
      <c r="G77" s="24"/>
      <c r="H77" s="24"/>
      <c r="I77" s="24"/>
      <c r="J77" s="24"/>
      <c r="K77" s="24"/>
      <c r="L77" s="22"/>
    </row>
    <row r="78" s="2" customFormat="1" ht="16.5" customHeight="1">
      <c r="A78" s="40"/>
      <c r="B78" s="41"/>
      <c r="C78" s="42"/>
      <c r="D78" s="42"/>
      <c r="E78" s="171" t="s">
        <v>2373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2" customHeight="1">
      <c r="A79" s="40"/>
      <c r="B79" s="41"/>
      <c r="C79" s="34" t="s">
        <v>377</v>
      </c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6.5" customHeight="1">
      <c r="A80" s="40"/>
      <c r="B80" s="41"/>
      <c r="C80" s="42"/>
      <c r="D80" s="42"/>
      <c r="E80" s="71" t="str">
        <f>E11</f>
        <v>SO 04.1 - Kanalizace</v>
      </c>
      <c r="F80" s="42"/>
      <c r="G80" s="42"/>
      <c r="H80" s="42"/>
      <c r="I80" s="42"/>
      <c r="J80" s="42"/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2" customHeight="1">
      <c r="A82" s="40"/>
      <c r="B82" s="41"/>
      <c r="C82" s="34" t="s">
        <v>21</v>
      </c>
      <c r="D82" s="42"/>
      <c r="E82" s="42"/>
      <c r="F82" s="29" t="str">
        <f>F14</f>
        <v>Ústí nad Labem</v>
      </c>
      <c r="G82" s="42"/>
      <c r="H82" s="42"/>
      <c r="I82" s="34" t="s">
        <v>23</v>
      </c>
      <c r="J82" s="74" t="str">
        <f>IF(J14="","",J14)</f>
        <v>10. 5. 2023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6.96" customHeight="1">
      <c r="A83" s="40"/>
      <c r="B83" s="41"/>
      <c r="C83" s="42"/>
      <c r="D83" s="42"/>
      <c r="E83" s="42"/>
      <c r="F83" s="42"/>
      <c r="G83" s="42"/>
      <c r="H83" s="42"/>
      <c r="I83" s="42"/>
      <c r="J83" s="42"/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40.05" customHeight="1">
      <c r="A84" s="40"/>
      <c r="B84" s="41"/>
      <c r="C84" s="34" t="s">
        <v>25</v>
      </c>
      <c r="D84" s="42"/>
      <c r="E84" s="42"/>
      <c r="F84" s="29" t="str">
        <f>E17</f>
        <v>UJEP, Pasteurova 3632/15, 400 96 Ústí nad Labem</v>
      </c>
      <c r="G84" s="42"/>
      <c r="H84" s="42"/>
      <c r="I84" s="34" t="s">
        <v>33</v>
      </c>
      <c r="J84" s="38" t="str">
        <f>E23</f>
        <v>Correct BC, s.r.o., El.Krásnohorské 1339/15, UL</v>
      </c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40.05" customHeight="1">
      <c r="A85" s="40"/>
      <c r="B85" s="41"/>
      <c r="C85" s="34" t="s">
        <v>31</v>
      </c>
      <c r="D85" s="42"/>
      <c r="E85" s="42"/>
      <c r="F85" s="29" t="str">
        <f>IF(E20="","",E20)</f>
        <v>Vyplň údaj</v>
      </c>
      <c r="G85" s="42"/>
      <c r="H85" s="42"/>
      <c r="I85" s="34" t="s">
        <v>38</v>
      </c>
      <c r="J85" s="38" t="str">
        <f>E26</f>
        <v>Correct BC, s.r.o., El.Krásnohorské 1339/15, UL</v>
      </c>
      <c r="K85" s="42"/>
      <c r="L85" s="14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0.32" customHeight="1">
      <c r="A86" s="40"/>
      <c r="B86" s="41"/>
      <c r="C86" s="42"/>
      <c r="D86" s="42"/>
      <c r="E86" s="42"/>
      <c r="F86" s="42"/>
      <c r="G86" s="42"/>
      <c r="H86" s="42"/>
      <c r="I86" s="42"/>
      <c r="J86" s="42"/>
      <c r="K86" s="42"/>
      <c r="L86" s="14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11" customFormat="1" ht="29.28" customHeight="1">
      <c r="A87" s="187"/>
      <c r="B87" s="188"/>
      <c r="C87" s="189" t="s">
        <v>224</v>
      </c>
      <c r="D87" s="190" t="s">
        <v>62</v>
      </c>
      <c r="E87" s="190" t="s">
        <v>58</v>
      </c>
      <c r="F87" s="190" t="s">
        <v>59</v>
      </c>
      <c r="G87" s="190" t="s">
        <v>225</v>
      </c>
      <c r="H87" s="190" t="s">
        <v>226</v>
      </c>
      <c r="I87" s="190" t="s">
        <v>227</v>
      </c>
      <c r="J87" s="190" t="s">
        <v>214</v>
      </c>
      <c r="K87" s="191" t="s">
        <v>228</v>
      </c>
      <c r="L87" s="192"/>
      <c r="M87" s="94" t="s">
        <v>19</v>
      </c>
      <c r="N87" s="95" t="s">
        <v>47</v>
      </c>
      <c r="O87" s="95" t="s">
        <v>229</v>
      </c>
      <c r="P87" s="95" t="s">
        <v>230</v>
      </c>
      <c r="Q87" s="95" t="s">
        <v>231</v>
      </c>
      <c r="R87" s="95" t="s">
        <v>232</v>
      </c>
      <c r="S87" s="95" t="s">
        <v>233</v>
      </c>
      <c r="T87" s="96" t="s">
        <v>234</v>
      </c>
      <c r="U87" s="187"/>
      <c r="V87" s="187"/>
      <c r="W87" s="187"/>
      <c r="X87" s="187"/>
      <c r="Y87" s="187"/>
      <c r="Z87" s="187"/>
      <c r="AA87" s="187"/>
      <c r="AB87" s="187"/>
      <c r="AC87" s="187"/>
      <c r="AD87" s="187"/>
      <c r="AE87" s="187"/>
    </row>
    <row r="88" s="2" customFormat="1" ht="22.8" customHeight="1">
      <c r="A88" s="40"/>
      <c r="B88" s="41"/>
      <c r="C88" s="101" t="s">
        <v>235</v>
      </c>
      <c r="D88" s="42"/>
      <c r="E88" s="42"/>
      <c r="F88" s="42"/>
      <c r="G88" s="42"/>
      <c r="H88" s="42"/>
      <c r="I88" s="42"/>
      <c r="J88" s="193">
        <f>BK88</f>
        <v>0</v>
      </c>
      <c r="K88" s="42"/>
      <c r="L88" s="46"/>
      <c r="M88" s="97"/>
      <c r="N88" s="194"/>
      <c r="O88" s="98"/>
      <c r="P88" s="195">
        <f>P89+P111</f>
        <v>0</v>
      </c>
      <c r="Q88" s="98"/>
      <c r="R88" s="195">
        <f>R89+R111</f>
        <v>0.070989999999999998</v>
      </c>
      <c r="S88" s="98"/>
      <c r="T88" s="196">
        <f>T89+T111</f>
        <v>0.035159999999999997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T88" s="19" t="s">
        <v>76</v>
      </c>
      <c r="AU88" s="19" t="s">
        <v>215</v>
      </c>
      <c r="BK88" s="197">
        <f>BK89+BK111</f>
        <v>0</v>
      </c>
    </row>
    <row r="89" s="12" customFormat="1" ht="25.92" customHeight="1">
      <c r="A89" s="12"/>
      <c r="B89" s="198"/>
      <c r="C89" s="199"/>
      <c r="D89" s="200" t="s">
        <v>76</v>
      </c>
      <c r="E89" s="201" t="s">
        <v>586</v>
      </c>
      <c r="F89" s="201" t="s">
        <v>587</v>
      </c>
      <c r="G89" s="199"/>
      <c r="H89" s="199"/>
      <c r="I89" s="202"/>
      <c r="J89" s="203">
        <f>BK89</f>
        <v>0</v>
      </c>
      <c r="K89" s="199"/>
      <c r="L89" s="204"/>
      <c r="M89" s="205"/>
      <c r="N89" s="206"/>
      <c r="O89" s="206"/>
      <c r="P89" s="207">
        <f>P90</f>
        <v>0</v>
      </c>
      <c r="Q89" s="206"/>
      <c r="R89" s="207">
        <f>R90</f>
        <v>0.070989999999999998</v>
      </c>
      <c r="S89" s="206"/>
      <c r="T89" s="208">
        <f>T90</f>
        <v>0.035159999999999997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09" t="s">
        <v>87</v>
      </c>
      <c r="AT89" s="210" t="s">
        <v>76</v>
      </c>
      <c r="AU89" s="210" t="s">
        <v>77</v>
      </c>
      <c r="AY89" s="209" t="s">
        <v>238</v>
      </c>
      <c r="BK89" s="211">
        <f>BK90</f>
        <v>0</v>
      </c>
    </row>
    <row r="90" s="12" customFormat="1" ht="22.8" customHeight="1">
      <c r="A90" s="12"/>
      <c r="B90" s="198"/>
      <c r="C90" s="199"/>
      <c r="D90" s="200" t="s">
        <v>76</v>
      </c>
      <c r="E90" s="212" t="s">
        <v>2376</v>
      </c>
      <c r="F90" s="212" t="s">
        <v>2377</v>
      </c>
      <c r="G90" s="199"/>
      <c r="H90" s="199"/>
      <c r="I90" s="202"/>
      <c r="J90" s="213">
        <f>BK90</f>
        <v>0</v>
      </c>
      <c r="K90" s="199"/>
      <c r="L90" s="204"/>
      <c r="M90" s="205"/>
      <c r="N90" s="206"/>
      <c r="O90" s="206"/>
      <c r="P90" s="207">
        <f>SUM(P91:P110)</f>
        <v>0</v>
      </c>
      <c r="Q90" s="206"/>
      <c r="R90" s="207">
        <f>SUM(R91:R110)</f>
        <v>0.070989999999999998</v>
      </c>
      <c r="S90" s="206"/>
      <c r="T90" s="208">
        <f>SUM(T91:T110)</f>
        <v>0.035159999999999997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09" t="s">
        <v>87</v>
      </c>
      <c r="AT90" s="210" t="s">
        <v>76</v>
      </c>
      <c r="AU90" s="210" t="s">
        <v>85</v>
      </c>
      <c r="AY90" s="209" t="s">
        <v>238</v>
      </c>
      <c r="BK90" s="211">
        <f>SUM(BK91:BK110)</f>
        <v>0</v>
      </c>
    </row>
    <row r="91" s="2" customFormat="1" ht="16.5" customHeight="1">
      <c r="A91" s="40"/>
      <c r="B91" s="41"/>
      <c r="C91" s="214" t="s">
        <v>85</v>
      </c>
      <c r="D91" s="214" t="s">
        <v>243</v>
      </c>
      <c r="E91" s="215" t="s">
        <v>2378</v>
      </c>
      <c r="F91" s="216" t="s">
        <v>2379</v>
      </c>
      <c r="G91" s="217" t="s">
        <v>368</v>
      </c>
      <c r="H91" s="218">
        <v>3</v>
      </c>
      <c r="I91" s="219"/>
      <c r="J91" s="220">
        <f>ROUND(I91*H91,2)</f>
        <v>0</v>
      </c>
      <c r="K91" s="216" t="s">
        <v>19</v>
      </c>
      <c r="L91" s="46"/>
      <c r="M91" s="221" t="s">
        <v>19</v>
      </c>
      <c r="N91" s="222" t="s">
        <v>48</v>
      </c>
      <c r="O91" s="86"/>
      <c r="P91" s="223">
        <f>O91*H91</f>
        <v>0</v>
      </c>
      <c r="Q91" s="223">
        <v>0.01172</v>
      </c>
      <c r="R91" s="223">
        <f>Q91*H91</f>
        <v>0.035159999999999997</v>
      </c>
      <c r="S91" s="223">
        <v>0.01172</v>
      </c>
      <c r="T91" s="224">
        <f>S91*H91</f>
        <v>0.035159999999999997</v>
      </c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R91" s="225" t="s">
        <v>330</v>
      </c>
      <c r="AT91" s="225" t="s">
        <v>243</v>
      </c>
      <c r="AU91" s="225" t="s">
        <v>87</v>
      </c>
      <c r="AY91" s="19" t="s">
        <v>238</v>
      </c>
      <c r="BE91" s="226">
        <f>IF(N91="základní",J91,0)</f>
        <v>0</v>
      </c>
      <c r="BF91" s="226">
        <f>IF(N91="snížená",J91,0)</f>
        <v>0</v>
      </c>
      <c r="BG91" s="226">
        <f>IF(N91="zákl. přenesená",J91,0)</f>
        <v>0</v>
      </c>
      <c r="BH91" s="226">
        <f>IF(N91="sníž. přenesená",J91,0)</f>
        <v>0</v>
      </c>
      <c r="BI91" s="226">
        <f>IF(N91="nulová",J91,0)</f>
        <v>0</v>
      </c>
      <c r="BJ91" s="19" t="s">
        <v>85</v>
      </c>
      <c r="BK91" s="226">
        <f>ROUND(I91*H91,2)</f>
        <v>0</v>
      </c>
      <c r="BL91" s="19" t="s">
        <v>330</v>
      </c>
      <c r="BM91" s="225" t="s">
        <v>2380</v>
      </c>
    </row>
    <row r="92" s="2" customFormat="1">
      <c r="A92" s="40"/>
      <c r="B92" s="41"/>
      <c r="C92" s="42"/>
      <c r="D92" s="234" t="s">
        <v>343</v>
      </c>
      <c r="E92" s="42"/>
      <c r="F92" s="255" t="s">
        <v>1912</v>
      </c>
      <c r="G92" s="42"/>
      <c r="H92" s="42"/>
      <c r="I92" s="229"/>
      <c r="J92" s="42"/>
      <c r="K92" s="42"/>
      <c r="L92" s="46"/>
      <c r="M92" s="230"/>
      <c r="N92" s="231"/>
      <c r="O92" s="86"/>
      <c r="P92" s="86"/>
      <c r="Q92" s="86"/>
      <c r="R92" s="86"/>
      <c r="S92" s="86"/>
      <c r="T92" s="87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T92" s="19" t="s">
        <v>343</v>
      </c>
      <c r="AU92" s="19" t="s">
        <v>87</v>
      </c>
    </row>
    <row r="93" s="13" customFormat="1">
      <c r="A93" s="13"/>
      <c r="B93" s="232"/>
      <c r="C93" s="233"/>
      <c r="D93" s="234" t="s">
        <v>252</v>
      </c>
      <c r="E93" s="235" t="s">
        <v>19</v>
      </c>
      <c r="F93" s="236" t="s">
        <v>260</v>
      </c>
      <c r="G93" s="233"/>
      <c r="H93" s="237">
        <v>3</v>
      </c>
      <c r="I93" s="238"/>
      <c r="J93" s="233"/>
      <c r="K93" s="233"/>
      <c r="L93" s="239"/>
      <c r="M93" s="240"/>
      <c r="N93" s="241"/>
      <c r="O93" s="241"/>
      <c r="P93" s="241"/>
      <c r="Q93" s="241"/>
      <c r="R93" s="241"/>
      <c r="S93" s="241"/>
      <c r="T93" s="242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T93" s="243" t="s">
        <v>252</v>
      </c>
      <c r="AU93" s="243" t="s">
        <v>87</v>
      </c>
      <c r="AV93" s="13" t="s">
        <v>87</v>
      </c>
      <c r="AW93" s="13" t="s">
        <v>37</v>
      </c>
      <c r="AX93" s="13" t="s">
        <v>77</v>
      </c>
      <c r="AY93" s="243" t="s">
        <v>238</v>
      </c>
    </row>
    <row r="94" s="14" customFormat="1">
      <c r="A94" s="14"/>
      <c r="B94" s="244"/>
      <c r="C94" s="245"/>
      <c r="D94" s="234" t="s">
        <v>252</v>
      </c>
      <c r="E94" s="246" t="s">
        <v>19</v>
      </c>
      <c r="F94" s="247" t="s">
        <v>253</v>
      </c>
      <c r="G94" s="245"/>
      <c r="H94" s="248">
        <v>3</v>
      </c>
      <c r="I94" s="249"/>
      <c r="J94" s="245"/>
      <c r="K94" s="245"/>
      <c r="L94" s="250"/>
      <c r="M94" s="251"/>
      <c r="N94" s="252"/>
      <c r="O94" s="252"/>
      <c r="P94" s="252"/>
      <c r="Q94" s="252"/>
      <c r="R94" s="252"/>
      <c r="S94" s="252"/>
      <c r="T94" s="253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T94" s="254" t="s">
        <v>252</v>
      </c>
      <c r="AU94" s="254" t="s">
        <v>87</v>
      </c>
      <c r="AV94" s="14" t="s">
        <v>254</v>
      </c>
      <c r="AW94" s="14" t="s">
        <v>37</v>
      </c>
      <c r="AX94" s="14" t="s">
        <v>85</v>
      </c>
      <c r="AY94" s="254" t="s">
        <v>238</v>
      </c>
    </row>
    <row r="95" s="2" customFormat="1" ht="16.5" customHeight="1">
      <c r="A95" s="40"/>
      <c r="B95" s="41"/>
      <c r="C95" s="214" t="s">
        <v>87</v>
      </c>
      <c r="D95" s="214" t="s">
        <v>243</v>
      </c>
      <c r="E95" s="215" t="s">
        <v>2381</v>
      </c>
      <c r="F95" s="216" t="s">
        <v>2382</v>
      </c>
      <c r="G95" s="217" t="s">
        <v>368</v>
      </c>
      <c r="H95" s="218">
        <v>2</v>
      </c>
      <c r="I95" s="219"/>
      <c r="J95" s="220">
        <f>ROUND(I95*H95,2)</f>
        <v>0</v>
      </c>
      <c r="K95" s="216" t="s">
        <v>247</v>
      </c>
      <c r="L95" s="46"/>
      <c r="M95" s="221" t="s">
        <v>19</v>
      </c>
      <c r="N95" s="222" t="s">
        <v>48</v>
      </c>
      <c r="O95" s="86"/>
      <c r="P95" s="223">
        <f>O95*H95</f>
        <v>0</v>
      </c>
      <c r="Q95" s="223">
        <v>0.0017899999999999999</v>
      </c>
      <c r="R95" s="223">
        <f>Q95*H95</f>
        <v>0.0035799999999999998</v>
      </c>
      <c r="S95" s="223">
        <v>0</v>
      </c>
      <c r="T95" s="224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25" t="s">
        <v>330</v>
      </c>
      <c r="AT95" s="225" t="s">
        <v>243</v>
      </c>
      <c r="AU95" s="225" t="s">
        <v>87</v>
      </c>
      <c r="AY95" s="19" t="s">
        <v>238</v>
      </c>
      <c r="BE95" s="226">
        <f>IF(N95="základní",J95,0)</f>
        <v>0</v>
      </c>
      <c r="BF95" s="226">
        <f>IF(N95="snížená",J95,0)</f>
        <v>0</v>
      </c>
      <c r="BG95" s="226">
        <f>IF(N95="zákl. přenesená",J95,0)</f>
        <v>0</v>
      </c>
      <c r="BH95" s="226">
        <f>IF(N95="sníž. přenesená",J95,0)</f>
        <v>0</v>
      </c>
      <c r="BI95" s="226">
        <f>IF(N95="nulová",J95,0)</f>
        <v>0</v>
      </c>
      <c r="BJ95" s="19" t="s">
        <v>85</v>
      </c>
      <c r="BK95" s="226">
        <f>ROUND(I95*H95,2)</f>
        <v>0</v>
      </c>
      <c r="BL95" s="19" t="s">
        <v>330</v>
      </c>
      <c r="BM95" s="225" t="s">
        <v>2383</v>
      </c>
    </row>
    <row r="96" s="2" customFormat="1">
      <c r="A96" s="40"/>
      <c r="B96" s="41"/>
      <c r="C96" s="42"/>
      <c r="D96" s="227" t="s">
        <v>250</v>
      </c>
      <c r="E96" s="42"/>
      <c r="F96" s="228" t="s">
        <v>2384</v>
      </c>
      <c r="G96" s="42"/>
      <c r="H96" s="42"/>
      <c r="I96" s="229"/>
      <c r="J96" s="42"/>
      <c r="K96" s="42"/>
      <c r="L96" s="46"/>
      <c r="M96" s="230"/>
      <c r="N96" s="231"/>
      <c r="O96" s="86"/>
      <c r="P96" s="86"/>
      <c r="Q96" s="86"/>
      <c r="R96" s="86"/>
      <c r="S96" s="86"/>
      <c r="T96" s="87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T96" s="19" t="s">
        <v>250</v>
      </c>
      <c r="AU96" s="19" t="s">
        <v>87</v>
      </c>
    </row>
    <row r="97" s="2" customFormat="1" ht="16.5" customHeight="1">
      <c r="A97" s="40"/>
      <c r="B97" s="41"/>
      <c r="C97" s="214" t="s">
        <v>260</v>
      </c>
      <c r="D97" s="214" t="s">
        <v>243</v>
      </c>
      <c r="E97" s="215" t="s">
        <v>2385</v>
      </c>
      <c r="F97" s="216" t="s">
        <v>2386</v>
      </c>
      <c r="G97" s="217" t="s">
        <v>419</v>
      </c>
      <c r="H97" s="218">
        <v>41</v>
      </c>
      <c r="I97" s="219"/>
      <c r="J97" s="220">
        <f>ROUND(I97*H97,2)</f>
        <v>0</v>
      </c>
      <c r="K97" s="216" t="s">
        <v>247</v>
      </c>
      <c r="L97" s="46"/>
      <c r="M97" s="221" t="s">
        <v>19</v>
      </c>
      <c r="N97" s="222" t="s">
        <v>48</v>
      </c>
      <c r="O97" s="86"/>
      <c r="P97" s="223">
        <f>O97*H97</f>
        <v>0</v>
      </c>
      <c r="Q97" s="223">
        <v>0.00046999999999999999</v>
      </c>
      <c r="R97" s="223">
        <f>Q97*H97</f>
        <v>0.019269999999999999</v>
      </c>
      <c r="S97" s="223">
        <v>0</v>
      </c>
      <c r="T97" s="224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25" t="s">
        <v>330</v>
      </c>
      <c r="AT97" s="225" t="s">
        <v>243</v>
      </c>
      <c r="AU97" s="225" t="s">
        <v>87</v>
      </c>
      <c r="AY97" s="19" t="s">
        <v>238</v>
      </c>
      <c r="BE97" s="226">
        <f>IF(N97="základní",J97,0)</f>
        <v>0</v>
      </c>
      <c r="BF97" s="226">
        <f>IF(N97="snížená",J97,0)</f>
        <v>0</v>
      </c>
      <c r="BG97" s="226">
        <f>IF(N97="zákl. přenesená",J97,0)</f>
        <v>0</v>
      </c>
      <c r="BH97" s="226">
        <f>IF(N97="sníž. přenesená",J97,0)</f>
        <v>0</v>
      </c>
      <c r="BI97" s="226">
        <f>IF(N97="nulová",J97,0)</f>
        <v>0</v>
      </c>
      <c r="BJ97" s="19" t="s">
        <v>85</v>
      </c>
      <c r="BK97" s="226">
        <f>ROUND(I97*H97,2)</f>
        <v>0</v>
      </c>
      <c r="BL97" s="19" t="s">
        <v>330</v>
      </c>
      <c r="BM97" s="225" t="s">
        <v>2387</v>
      </c>
    </row>
    <row r="98" s="2" customFormat="1">
      <c r="A98" s="40"/>
      <c r="B98" s="41"/>
      <c r="C98" s="42"/>
      <c r="D98" s="227" t="s">
        <v>250</v>
      </c>
      <c r="E98" s="42"/>
      <c r="F98" s="228" t="s">
        <v>2388</v>
      </c>
      <c r="G98" s="42"/>
      <c r="H98" s="42"/>
      <c r="I98" s="229"/>
      <c r="J98" s="42"/>
      <c r="K98" s="42"/>
      <c r="L98" s="46"/>
      <c r="M98" s="230"/>
      <c r="N98" s="231"/>
      <c r="O98" s="86"/>
      <c r="P98" s="86"/>
      <c r="Q98" s="86"/>
      <c r="R98" s="86"/>
      <c r="S98" s="86"/>
      <c r="T98" s="87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T98" s="19" t="s">
        <v>250</v>
      </c>
      <c r="AU98" s="19" t="s">
        <v>87</v>
      </c>
    </row>
    <row r="99" s="2" customFormat="1" ht="16.5" customHeight="1">
      <c r="A99" s="40"/>
      <c r="B99" s="41"/>
      <c r="C99" s="214" t="s">
        <v>254</v>
      </c>
      <c r="D99" s="214" t="s">
        <v>243</v>
      </c>
      <c r="E99" s="215" t="s">
        <v>2389</v>
      </c>
      <c r="F99" s="216" t="s">
        <v>2390</v>
      </c>
      <c r="G99" s="217" t="s">
        <v>419</v>
      </c>
      <c r="H99" s="218">
        <v>22</v>
      </c>
      <c r="I99" s="219"/>
      <c r="J99" s="220">
        <f>ROUND(I99*H99,2)</f>
        <v>0</v>
      </c>
      <c r="K99" s="216" t="s">
        <v>247</v>
      </c>
      <c r="L99" s="46"/>
      <c r="M99" s="221" t="s">
        <v>19</v>
      </c>
      <c r="N99" s="222" t="s">
        <v>48</v>
      </c>
      <c r="O99" s="86"/>
      <c r="P99" s="223">
        <f>O99*H99</f>
        <v>0</v>
      </c>
      <c r="Q99" s="223">
        <v>0.00059000000000000003</v>
      </c>
      <c r="R99" s="223">
        <f>Q99*H99</f>
        <v>0.01298</v>
      </c>
      <c r="S99" s="223">
        <v>0</v>
      </c>
      <c r="T99" s="224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25" t="s">
        <v>330</v>
      </c>
      <c r="AT99" s="225" t="s">
        <v>243</v>
      </c>
      <c r="AU99" s="225" t="s">
        <v>87</v>
      </c>
      <c r="AY99" s="19" t="s">
        <v>238</v>
      </c>
      <c r="BE99" s="226">
        <f>IF(N99="základní",J99,0)</f>
        <v>0</v>
      </c>
      <c r="BF99" s="226">
        <f>IF(N99="snížená",J99,0)</f>
        <v>0</v>
      </c>
      <c r="BG99" s="226">
        <f>IF(N99="zákl. přenesená",J99,0)</f>
        <v>0</v>
      </c>
      <c r="BH99" s="226">
        <f>IF(N99="sníž. přenesená",J99,0)</f>
        <v>0</v>
      </c>
      <c r="BI99" s="226">
        <f>IF(N99="nulová",J99,0)</f>
        <v>0</v>
      </c>
      <c r="BJ99" s="19" t="s">
        <v>85</v>
      </c>
      <c r="BK99" s="226">
        <f>ROUND(I99*H99,2)</f>
        <v>0</v>
      </c>
      <c r="BL99" s="19" t="s">
        <v>330</v>
      </c>
      <c r="BM99" s="225" t="s">
        <v>2391</v>
      </c>
    </row>
    <row r="100" s="2" customFormat="1">
      <c r="A100" s="40"/>
      <c r="B100" s="41"/>
      <c r="C100" s="42"/>
      <c r="D100" s="227" t="s">
        <v>250</v>
      </c>
      <c r="E100" s="42"/>
      <c r="F100" s="228" t="s">
        <v>2392</v>
      </c>
      <c r="G100" s="42"/>
      <c r="H100" s="42"/>
      <c r="I100" s="229"/>
      <c r="J100" s="42"/>
      <c r="K100" s="42"/>
      <c r="L100" s="46"/>
      <c r="M100" s="230"/>
      <c r="N100" s="231"/>
      <c r="O100" s="86"/>
      <c r="P100" s="86"/>
      <c r="Q100" s="86"/>
      <c r="R100" s="86"/>
      <c r="S100" s="86"/>
      <c r="T100" s="87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T100" s="19" t="s">
        <v>250</v>
      </c>
      <c r="AU100" s="19" t="s">
        <v>87</v>
      </c>
    </row>
    <row r="101" s="2" customFormat="1" ht="16.5" customHeight="1">
      <c r="A101" s="40"/>
      <c r="B101" s="41"/>
      <c r="C101" s="214" t="s">
        <v>240</v>
      </c>
      <c r="D101" s="214" t="s">
        <v>243</v>
      </c>
      <c r="E101" s="215" t="s">
        <v>2393</v>
      </c>
      <c r="F101" s="216" t="s">
        <v>2394</v>
      </c>
      <c r="G101" s="217" t="s">
        <v>368</v>
      </c>
      <c r="H101" s="218">
        <v>16</v>
      </c>
      <c r="I101" s="219"/>
      <c r="J101" s="220">
        <f>ROUND(I101*H101,2)</f>
        <v>0</v>
      </c>
      <c r="K101" s="216" t="s">
        <v>247</v>
      </c>
      <c r="L101" s="46"/>
      <c r="M101" s="221" t="s">
        <v>19</v>
      </c>
      <c r="N101" s="222" t="s">
        <v>48</v>
      </c>
      <c r="O101" s="86"/>
      <c r="P101" s="223">
        <f>O101*H101</f>
        <v>0</v>
      </c>
      <c r="Q101" s="223">
        <v>0</v>
      </c>
      <c r="R101" s="223">
        <f>Q101*H101</f>
        <v>0</v>
      </c>
      <c r="S101" s="223">
        <v>0</v>
      </c>
      <c r="T101" s="224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25" t="s">
        <v>330</v>
      </c>
      <c r="AT101" s="225" t="s">
        <v>243</v>
      </c>
      <c r="AU101" s="225" t="s">
        <v>87</v>
      </c>
      <c r="AY101" s="19" t="s">
        <v>238</v>
      </c>
      <c r="BE101" s="226">
        <f>IF(N101="základní",J101,0)</f>
        <v>0</v>
      </c>
      <c r="BF101" s="226">
        <f>IF(N101="snížená",J101,0)</f>
        <v>0</v>
      </c>
      <c r="BG101" s="226">
        <f>IF(N101="zákl. přenesená",J101,0)</f>
        <v>0</v>
      </c>
      <c r="BH101" s="226">
        <f>IF(N101="sníž. přenesená",J101,0)</f>
        <v>0</v>
      </c>
      <c r="BI101" s="226">
        <f>IF(N101="nulová",J101,0)</f>
        <v>0</v>
      </c>
      <c r="BJ101" s="19" t="s">
        <v>85</v>
      </c>
      <c r="BK101" s="226">
        <f>ROUND(I101*H101,2)</f>
        <v>0</v>
      </c>
      <c r="BL101" s="19" t="s">
        <v>330</v>
      </c>
      <c r="BM101" s="225" t="s">
        <v>2395</v>
      </c>
    </row>
    <row r="102" s="2" customFormat="1">
      <c r="A102" s="40"/>
      <c r="B102" s="41"/>
      <c r="C102" s="42"/>
      <c r="D102" s="227" t="s">
        <v>250</v>
      </c>
      <c r="E102" s="42"/>
      <c r="F102" s="228" t="s">
        <v>2396</v>
      </c>
      <c r="G102" s="42"/>
      <c r="H102" s="42"/>
      <c r="I102" s="229"/>
      <c r="J102" s="42"/>
      <c r="K102" s="42"/>
      <c r="L102" s="46"/>
      <c r="M102" s="230"/>
      <c r="N102" s="231"/>
      <c r="O102" s="86"/>
      <c r="P102" s="86"/>
      <c r="Q102" s="86"/>
      <c r="R102" s="86"/>
      <c r="S102" s="86"/>
      <c r="T102" s="87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T102" s="19" t="s">
        <v>250</v>
      </c>
      <c r="AU102" s="19" t="s">
        <v>87</v>
      </c>
    </row>
    <row r="103" s="2" customFormat="1" ht="16.5" customHeight="1">
      <c r="A103" s="40"/>
      <c r="B103" s="41"/>
      <c r="C103" s="214" t="s">
        <v>276</v>
      </c>
      <c r="D103" s="214" t="s">
        <v>243</v>
      </c>
      <c r="E103" s="215" t="s">
        <v>2397</v>
      </c>
      <c r="F103" s="216" t="s">
        <v>2398</v>
      </c>
      <c r="G103" s="217" t="s">
        <v>419</v>
      </c>
      <c r="H103" s="218">
        <v>58</v>
      </c>
      <c r="I103" s="219"/>
      <c r="J103" s="220">
        <f>ROUND(I103*H103,2)</f>
        <v>0</v>
      </c>
      <c r="K103" s="216" t="s">
        <v>247</v>
      </c>
      <c r="L103" s="46"/>
      <c r="M103" s="221" t="s">
        <v>19</v>
      </c>
      <c r="N103" s="222" t="s">
        <v>48</v>
      </c>
      <c r="O103" s="86"/>
      <c r="P103" s="223">
        <f>O103*H103</f>
        <v>0</v>
      </c>
      <c r="Q103" s="223">
        <v>0</v>
      </c>
      <c r="R103" s="223">
        <f>Q103*H103</f>
        <v>0</v>
      </c>
      <c r="S103" s="223">
        <v>0</v>
      </c>
      <c r="T103" s="224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25" t="s">
        <v>330</v>
      </c>
      <c r="AT103" s="225" t="s">
        <v>243</v>
      </c>
      <c r="AU103" s="225" t="s">
        <v>87</v>
      </c>
      <c r="AY103" s="19" t="s">
        <v>238</v>
      </c>
      <c r="BE103" s="226">
        <f>IF(N103="základní",J103,0)</f>
        <v>0</v>
      </c>
      <c r="BF103" s="226">
        <f>IF(N103="snížená",J103,0)</f>
        <v>0</v>
      </c>
      <c r="BG103" s="226">
        <f>IF(N103="zákl. přenesená",J103,0)</f>
        <v>0</v>
      </c>
      <c r="BH103" s="226">
        <f>IF(N103="sníž. přenesená",J103,0)</f>
        <v>0</v>
      </c>
      <c r="BI103" s="226">
        <f>IF(N103="nulová",J103,0)</f>
        <v>0</v>
      </c>
      <c r="BJ103" s="19" t="s">
        <v>85</v>
      </c>
      <c r="BK103" s="226">
        <f>ROUND(I103*H103,2)</f>
        <v>0</v>
      </c>
      <c r="BL103" s="19" t="s">
        <v>330</v>
      </c>
      <c r="BM103" s="225" t="s">
        <v>2399</v>
      </c>
    </row>
    <row r="104" s="2" customFormat="1">
      <c r="A104" s="40"/>
      <c r="B104" s="41"/>
      <c r="C104" s="42"/>
      <c r="D104" s="227" t="s">
        <v>250</v>
      </c>
      <c r="E104" s="42"/>
      <c r="F104" s="228" t="s">
        <v>2400</v>
      </c>
      <c r="G104" s="42"/>
      <c r="H104" s="42"/>
      <c r="I104" s="229"/>
      <c r="J104" s="42"/>
      <c r="K104" s="42"/>
      <c r="L104" s="46"/>
      <c r="M104" s="230"/>
      <c r="N104" s="231"/>
      <c r="O104" s="86"/>
      <c r="P104" s="86"/>
      <c r="Q104" s="86"/>
      <c r="R104" s="86"/>
      <c r="S104" s="86"/>
      <c r="T104" s="87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T104" s="19" t="s">
        <v>250</v>
      </c>
      <c r="AU104" s="19" t="s">
        <v>87</v>
      </c>
    </row>
    <row r="105" s="2" customFormat="1" ht="16.5" customHeight="1">
      <c r="A105" s="40"/>
      <c r="B105" s="41"/>
      <c r="C105" s="214" t="s">
        <v>281</v>
      </c>
      <c r="D105" s="214" t="s">
        <v>243</v>
      </c>
      <c r="E105" s="215" t="s">
        <v>2397</v>
      </c>
      <c r="F105" s="216" t="s">
        <v>2398</v>
      </c>
      <c r="G105" s="217" t="s">
        <v>419</v>
      </c>
      <c r="H105" s="218">
        <v>63</v>
      </c>
      <c r="I105" s="219"/>
      <c r="J105" s="220">
        <f>ROUND(I105*H105,2)</f>
        <v>0</v>
      </c>
      <c r="K105" s="216" t="s">
        <v>247</v>
      </c>
      <c r="L105" s="46"/>
      <c r="M105" s="221" t="s">
        <v>19</v>
      </c>
      <c r="N105" s="222" t="s">
        <v>48</v>
      </c>
      <c r="O105" s="86"/>
      <c r="P105" s="223">
        <f>O105*H105</f>
        <v>0</v>
      </c>
      <c r="Q105" s="223">
        <v>0</v>
      </c>
      <c r="R105" s="223">
        <f>Q105*H105</f>
        <v>0</v>
      </c>
      <c r="S105" s="223">
        <v>0</v>
      </c>
      <c r="T105" s="224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25" t="s">
        <v>330</v>
      </c>
      <c r="AT105" s="225" t="s">
        <v>243</v>
      </c>
      <c r="AU105" s="225" t="s">
        <v>87</v>
      </c>
      <c r="AY105" s="19" t="s">
        <v>238</v>
      </c>
      <c r="BE105" s="226">
        <f>IF(N105="základní",J105,0)</f>
        <v>0</v>
      </c>
      <c r="BF105" s="226">
        <f>IF(N105="snížená",J105,0)</f>
        <v>0</v>
      </c>
      <c r="BG105" s="226">
        <f>IF(N105="zákl. přenesená",J105,0)</f>
        <v>0</v>
      </c>
      <c r="BH105" s="226">
        <f>IF(N105="sníž. přenesená",J105,0)</f>
        <v>0</v>
      </c>
      <c r="BI105" s="226">
        <f>IF(N105="nulová",J105,0)</f>
        <v>0</v>
      </c>
      <c r="BJ105" s="19" t="s">
        <v>85</v>
      </c>
      <c r="BK105" s="226">
        <f>ROUND(I105*H105,2)</f>
        <v>0</v>
      </c>
      <c r="BL105" s="19" t="s">
        <v>330</v>
      </c>
      <c r="BM105" s="225" t="s">
        <v>2401</v>
      </c>
    </row>
    <row r="106" s="2" customFormat="1">
      <c r="A106" s="40"/>
      <c r="B106" s="41"/>
      <c r="C106" s="42"/>
      <c r="D106" s="227" t="s">
        <v>250</v>
      </c>
      <c r="E106" s="42"/>
      <c r="F106" s="228" t="s">
        <v>2400</v>
      </c>
      <c r="G106" s="42"/>
      <c r="H106" s="42"/>
      <c r="I106" s="229"/>
      <c r="J106" s="42"/>
      <c r="K106" s="42"/>
      <c r="L106" s="46"/>
      <c r="M106" s="230"/>
      <c r="N106" s="231"/>
      <c r="O106" s="86"/>
      <c r="P106" s="86"/>
      <c r="Q106" s="86"/>
      <c r="R106" s="86"/>
      <c r="S106" s="86"/>
      <c r="T106" s="87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T106" s="19" t="s">
        <v>250</v>
      </c>
      <c r="AU106" s="19" t="s">
        <v>87</v>
      </c>
    </row>
    <row r="107" s="2" customFormat="1" ht="24.15" customHeight="1">
      <c r="A107" s="40"/>
      <c r="B107" s="41"/>
      <c r="C107" s="214" t="s">
        <v>287</v>
      </c>
      <c r="D107" s="214" t="s">
        <v>243</v>
      </c>
      <c r="E107" s="215" t="s">
        <v>2402</v>
      </c>
      <c r="F107" s="216" t="s">
        <v>2403</v>
      </c>
      <c r="G107" s="217" t="s">
        <v>542</v>
      </c>
      <c r="H107" s="218">
        <v>0.070999999999999994</v>
      </c>
      <c r="I107" s="219"/>
      <c r="J107" s="220">
        <f>ROUND(I107*H107,2)</f>
        <v>0</v>
      </c>
      <c r="K107" s="216" t="s">
        <v>247</v>
      </c>
      <c r="L107" s="46"/>
      <c r="M107" s="221" t="s">
        <v>19</v>
      </c>
      <c r="N107" s="222" t="s">
        <v>48</v>
      </c>
      <c r="O107" s="86"/>
      <c r="P107" s="223">
        <f>O107*H107</f>
        <v>0</v>
      </c>
      <c r="Q107" s="223">
        <v>0</v>
      </c>
      <c r="R107" s="223">
        <f>Q107*H107</f>
        <v>0</v>
      </c>
      <c r="S107" s="223">
        <v>0</v>
      </c>
      <c r="T107" s="224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25" t="s">
        <v>330</v>
      </c>
      <c r="AT107" s="225" t="s">
        <v>243</v>
      </c>
      <c r="AU107" s="225" t="s">
        <v>87</v>
      </c>
      <c r="AY107" s="19" t="s">
        <v>238</v>
      </c>
      <c r="BE107" s="226">
        <f>IF(N107="základní",J107,0)</f>
        <v>0</v>
      </c>
      <c r="BF107" s="226">
        <f>IF(N107="snížená",J107,0)</f>
        <v>0</v>
      </c>
      <c r="BG107" s="226">
        <f>IF(N107="zákl. přenesená",J107,0)</f>
        <v>0</v>
      </c>
      <c r="BH107" s="226">
        <f>IF(N107="sníž. přenesená",J107,0)</f>
        <v>0</v>
      </c>
      <c r="BI107" s="226">
        <f>IF(N107="nulová",J107,0)</f>
        <v>0</v>
      </c>
      <c r="BJ107" s="19" t="s">
        <v>85</v>
      </c>
      <c r="BK107" s="226">
        <f>ROUND(I107*H107,2)</f>
        <v>0</v>
      </c>
      <c r="BL107" s="19" t="s">
        <v>330</v>
      </c>
      <c r="BM107" s="225" t="s">
        <v>2404</v>
      </c>
    </row>
    <row r="108" s="2" customFormat="1">
      <c r="A108" s="40"/>
      <c r="B108" s="41"/>
      <c r="C108" s="42"/>
      <c r="D108" s="227" t="s">
        <v>250</v>
      </c>
      <c r="E108" s="42"/>
      <c r="F108" s="228" t="s">
        <v>2405</v>
      </c>
      <c r="G108" s="42"/>
      <c r="H108" s="42"/>
      <c r="I108" s="229"/>
      <c r="J108" s="42"/>
      <c r="K108" s="42"/>
      <c r="L108" s="46"/>
      <c r="M108" s="230"/>
      <c r="N108" s="231"/>
      <c r="O108" s="86"/>
      <c r="P108" s="86"/>
      <c r="Q108" s="86"/>
      <c r="R108" s="86"/>
      <c r="S108" s="86"/>
      <c r="T108" s="87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T108" s="19" t="s">
        <v>250</v>
      </c>
      <c r="AU108" s="19" t="s">
        <v>87</v>
      </c>
    </row>
    <row r="109" s="2" customFormat="1" ht="24.15" customHeight="1">
      <c r="A109" s="40"/>
      <c r="B109" s="41"/>
      <c r="C109" s="214" t="s">
        <v>293</v>
      </c>
      <c r="D109" s="214" t="s">
        <v>243</v>
      </c>
      <c r="E109" s="215" t="s">
        <v>2406</v>
      </c>
      <c r="F109" s="216" t="s">
        <v>2407</v>
      </c>
      <c r="G109" s="217" t="s">
        <v>542</v>
      </c>
      <c r="H109" s="218">
        <v>0.070999999999999994</v>
      </c>
      <c r="I109" s="219"/>
      <c r="J109" s="220">
        <f>ROUND(I109*H109,2)</f>
        <v>0</v>
      </c>
      <c r="K109" s="216" t="s">
        <v>247</v>
      </c>
      <c r="L109" s="46"/>
      <c r="M109" s="221" t="s">
        <v>19</v>
      </c>
      <c r="N109" s="222" t="s">
        <v>48</v>
      </c>
      <c r="O109" s="86"/>
      <c r="P109" s="223">
        <f>O109*H109</f>
        <v>0</v>
      </c>
      <c r="Q109" s="223">
        <v>0</v>
      </c>
      <c r="R109" s="223">
        <f>Q109*H109</f>
        <v>0</v>
      </c>
      <c r="S109" s="223">
        <v>0</v>
      </c>
      <c r="T109" s="224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25" t="s">
        <v>330</v>
      </c>
      <c r="AT109" s="225" t="s">
        <v>243</v>
      </c>
      <c r="AU109" s="225" t="s">
        <v>87</v>
      </c>
      <c r="AY109" s="19" t="s">
        <v>238</v>
      </c>
      <c r="BE109" s="226">
        <f>IF(N109="základní",J109,0)</f>
        <v>0</v>
      </c>
      <c r="BF109" s="226">
        <f>IF(N109="snížená",J109,0)</f>
        <v>0</v>
      </c>
      <c r="BG109" s="226">
        <f>IF(N109="zákl. přenesená",J109,0)</f>
        <v>0</v>
      </c>
      <c r="BH109" s="226">
        <f>IF(N109="sníž. přenesená",J109,0)</f>
        <v>0</v>
      </c>
      <c r="BI109" s="226">
        <f>IF(N109="nulová",J109,0)</f>
        <v>0</v>
      </c>
      <c r="BJ109" s="19" t="s">
        <v>85</v>
      </c>
      <c r="BK109" s="226">
        <f>ROUND(I109*H109,2)</f>
        <v>0</v>
      </c>
      <c r="BL109" s="19" t="s">
        <v>330</v>
      </c>
      <c r="BM109" s="225" t="s">
        <v>2408</v>
      </c>
    </row>
    <row r="110" s="2" customFormat="1">
      <c r="A110" s="40"/>
      <c r="B110" s="41"/>
      <c r="C110" s="42"/>
      <c r="D110" s="227" t="s">
        <v>250</v>
      </c>
      <c r="E110" s="42"/>
      <c r="F110" s="228" t="s">
        <v>2409</v>
      </c>
      <c r="G110" s="42"/>
      <c r="H110" s="42"/>
      <c r="I110" s="229"/>
      <c r="J110" s="42"/>
      <c r="K110" s="42"/>
      <c r="L110" s="46"/>
      <c r="M110" s="230"/>
      <c r="N110" s="231"/>
      <c r="O110" s="86"/>
      <c r="P110" s="86"/>
      <c r="Q110" s="86"/>
      <c r="R110" s="86"/>
      <c r="S110" s="86"/>
      <c r="T110" s="87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T110" s="19" t="s">
        <v>250</v>
      </c>
      <c r="AU110" s="19" t="s">
        <v>87</v>
      </c>
    </row>
    <row r="111" s="12" customFormat="1" ht="25.92" customHeight="1">
      <c r="A111" s="12"/>
      <c r="B111" s="198"/>
      <c r="C111" s="199"/>
      <c r="D111" s="200" t="s">
        <v>76</v>
      </c>
      <c r="E111" s="201" t="s">
        <v>800</v>
      </c>
      <c r="F111" s="201" t="s">
        <v>801</v>
      </c>
      <c r="G111" s="199"/>
      <c r="H111" s="199"/>
      <c r="I111" s="202"/>
      <c r="J111" s="203">
        <f>BK111</f>
        <v>0</v>
      </c>
      <c r="K111" s="199"/>
      <c r="L111" s="204"/>
      <c r="M111" s="205"/>
      <c r="N111" s="206"/>
      <c r="O111" s="206"/>
      <c r="P111" s="207">
        <f>SUM(P112:P119)</f>
        <v>0</v>
      </c>
      <c r="Q111" s="206"/>
      <c r="R111" s="207">
        <f>SUM(R112:R119)</f>
        <v>0</v>
      </c>
      <c r="S111" s="206"/>
      <c r="T111" s="208">
        <f>SUM(T112:T119)</f>
        <v>0</v>
      </c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R111" s="209" t="s">
        <v>254</v>
      </c>
      <c r="AT111" s="210" t="s">
        <v>76</v>
      </c>
      <c r="AU111" s="210" t="s">
        <v>77</v>
      </c>
      <c r="AY111" s="209" t="s">
        <v>238</v>
      </c>
      <c r="BK111" s="211">
        <f>SUM(BK112:BK119)</f>
        <v>0</v>
      </c>
    </row>
    <row r="112" s="2" customFormat="1" ht="16.5" customHeight="1">
      <c r="A112" s="40"/>
      <c r="B112" s="41"/>
      <c r="C112" s="214" t="s">
        <v>298</v>
      </c>
      <c r="D112" s="214" t="s">
        <v>243</v>
      </c>
      <c r="E112" s="215" t="s">
        <v>819</v>
      </c>
      <c r="F112" s="216" t="s">
        <v>820</v>
      </c>
      <c r="G112" s="217" t="s">
        <v>805</v>
      </c>
      <c r="H112" s="218">
        <v>40</v>
      </c>
      <c r="I112" s="219"/>
      <c r="J112" s="220">
        <f>ROUND(I112*H112,2)</f>
        <v>0</v>
      </c>
      <c r="K112" s="216" t="s">
        <v>247</v>
      </c>
      <c r="L112" s="46"/>
      <c r="M112" s="221" t="s">
        <v>19</v>
      </c>
      <c r="N112" s="222" t="s">
        <v>48</v>
      </c>
      <c r="O112" s="86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4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5" t="s">
        <v>806</v>
      </c>
      <c r="AT112" s="225" t="s">
        <v>243</v>
      </c>
      <c r="AU112" s="225" t="s">
        <v>85</v>
      </c>
      <c r="AY112" s="19" t="s">
        <v>238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9" t="s">
        <v>85</v>
      </c>
      <c r="BK112" s="226">
        <f>ROUND(I112*H112,2)</f>
        <v>0</v>
      </c>
      <c r="BL112" s="19" t="s">
        <v>806</v>
      </c>
      <c r="BM112" s="225" t="s">
        <v>2410</v>
      </c>
    </row>
    <row r="113" s="2" customFormat="1">
      <c r="A113" s="40"/>
      <c r="B113" s="41"/>
      <c r="C113" s="42"/>
      <c r="D113" s="227" t="s">
        <v>250</v>
      </c>
      <c r="E113" s="42"/>
      <c r="F113" s="228" t="s">
        <v>822</v>
      </c>
      <c r="G113" s="42"/>
      <c r="H113" s="42"/>
      <c r="I113" s="229"/>
      <c r="J113" s="42"/>
      <c r="K113" s="42"/>
      <c r="L113" s="46"/>
      <c r="M113" s="230"/>
      <c r="N113" s="231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250</v>
      </c>
      <c r="AU113" s="19" t="s">
        <v>85</v>
      </c>
    </row>
    <row r="114" s="2" customFormat="1" ht="16.5" customHeight="1">
      <c r="A114" s="40"/>
      <c r="B114" s="41"/>
      <c r="C114" s="214" t="s">
        <v>303</v>
      </c>
      <c r="D114" s="214" t="s">
        <v>243</v>
      </c>
      <c r="E114" s="215" t="s">
        <v>826</v>
      </c>
      <c r="F114" s="216" t="s">
        <v>827</v>
      </c>
      <c r="G114" s="217" t="s">
        <v>805</v>
      </c>
      <c r="H114" s="218">
        <v>40</v>
      </c>
      <c r="I114" s="219"/>
      <c r="J114" s="220">
        <f>ROUND(I114*H114,2)</f>
        <v>0</v>
      </c>
      <c r="K114" s="216" t="s">
        <v>247</v>
      </c>
      <c r="L114" s="46"/>
      <c r="M114" s="221" t="s">
        <v>19</v>
      </c>
      <c r="N114" s="222" t="s">
        <v>48</v>
      </c>
      <c r="O114" s="86"/>
      <c r="P114" s="223">
        <f>O114*H114</f>
        <v>0</v>
      </c>
      <c r="Q114" s="223">
        <v>0</v>
      </c>
      <c r="R114" s="223">
        <f>Q114*H114</f>
        <v>0</v>
      </c>
      <c r="S114" s="223">
        <v>0</v>
      </c>
      <c r="T114" s="224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25" t="s">
        <v>806</v>
      </c>
      <c r="AT114" s="225" t="s">
        <v>243</v>
      </c>
      <c r="AU114" s="225" t="s">
        <v>85</v>
      </c>
      <c r="AY114" s="19" t="s">
        <v>238</v>
      </c>
      <c r="BE114" s="226">
        <f>IF(N114="základní",J114,0)</f>
        <v>0</v>
      </c>
      <c r="BF114" s="226">
        <f>IF(N114="snížená",J114,0)</f>
        <v>0</v>
      </c>
      <c r="BG114" s="226">
        <f>IF(N114="zákl. přenesená",J114,0)</f>
        <v>0</v>
      </c>
      <c r="BH114" s="226">
        <f>IF(N114="sníž. přenesená",J114,0)</f>
        <v>0</v>
      </c>
      <c r="BI114" s="226">
        <f>IF(N114="nulová",J114,0)</f>
        <v>0</v>
      </c>
      <c r="BJ114" s="19" t="s">
        <v>85</v>
      </c>
      <c r="BK114" s="226">
        <f>ROUND(I114*H114,2)</f>
        <v>0</v>
      </c>
      <c r="BL114" s="19" t="s">
        <v>806</v>
      </c>
      <c r="BM114" s="225" t="s">
        <v>2411</v>
      </c>
    </row>
    <row r="115" s="2" customFormat="1">
      <c r="A115" s="40"/>
      <c r="B115" s="41"/>
      <c r="C115" s="42"/>
      <c r="D115" s="227" t="s">
        <v>250</v>
      </c>
      <c r="E115" s="42"/>
      <c r="F115" s="228" t="s">
        <v>829</v>
      </c>
      <c r="G115" s="42"/>
      <c r="H115" s="42"/>
      <c r="I115" s="229"/>
      <c r="J115" s="42"/>
      <c r="K115" s="42"/>
      <c r="L115" s="46"/>
      <c r="M115" s="230"/>
      <c r="N115" s="231"/>
      <c r="O115" s="86"/>
      <c r="P115" s="86"/>
      <c r="Q115" s="86"/>
      <c r="R115" s="86"/>
      <c r="S115" s="86"/>
      <c r="T115" s="87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T115" s="19" t="s">
        <v>250</v>
      </c>
      <c r="AU115" s="19" t="s">
        <v>85</v>
      </c>
    </row>
    <row r="116" s="2" customFormat="1" ht="21.75" customHeight="1">
      <c r="A116" s="40"/>
      <c r="B116" s="41"/>
      <c r="C116" s="214" t="s">
        <v>308</v>
      </c>
      <c r="D116" s="214" t="s">
        <v>243</v>
      </c>
      <c r="E116" s="215" t="s">
        <v>2412</v>
      </c>
      <c r="F116" s="216" t="s">
        <v>2413</v>
      </c>
      <c r="G116" s="217" t="s">
        <v>805</v>
      </c>
      <c r="H116" s="218">
        <v>20</v>
      </c>
      <c r="I116" s="219"/>
      <c r="J116" s="220">
        <f>ROUND(I116*H116,2)</f>
        <v>0</v>
      </c>
      <c r="K116" s="216" t="s">
        <v>247</v>
      </c>
      <c r="L116" s="46"/>
      <c r="M116" s="221" t="s">
        <v>19</v>
      </c>
      <c r="N116" s="222" t="s">
        <v>48</v>
      </c>
      <c r="O116" s="86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806</v>
      </c>
      <c r="AT116" s="225" t="s">
        <v>243</v>
      </c>
      <c r="AU116" s="225" t="s">
        <v>85</v>
      </c>
      <c r="AY116" s="19" t="s">
        <v>238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85</v>
      </c>
      <c r="BK116" s="226">
        <f>ROUND(I116*H116,2)</f>
        <v>0</v>
      </c>
      <c r="BL116" s="19" t="s">
        <v>806</v>
      </c>
      <c r="BM116" s="225" t="s">
        <v>2414</v>
      </c>
    </row>
    <row r="117" s="2" customFormat="1">
      <c r="A117" s="40"/>
      <c r="B117" s="41"/>
      <c r="C117" s="42"/>
      <c r="D117" s="227" t="s">
        <v>250</v>
      </c>
      <c r="E117" s="42"/>
      <c r="F117" s="228" t="s">
        <v>2415</v>
      </c>
      <c r="G117" s="42"/>
      <c r="H117" s="42"/>
      <c r="I117" s="229"/>
      <c r="J117" s="42"/>
      <c r="K117" s="42"/>
      <c r="L117" s="46"/>
      <c r="M117" s="230"/>
      <c r="N117" s="231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250</v>
      </c>
      <c r="AU117" s="19" t="s">
        <v>85</v>
      </c>
    </row>
    <row r="118" s="2" customFormat="1" ht="21.75" customHeight="1">
      <c r="A118" s="40"/>
      <c r="B118" s="41"/>
      <c r="C118" s="214" t="s">
        <v>314</v>
      </c>
      <c r="D118" s="214" t="s">
        <v>243</v>
      </c>
      <c r="E118" s="215" t="s">
        <v>838</v>
      </c>
      <c r="F118" s="216" t="s">
        <v>839</v>
      </c>
      <c r="G118" s="217" t="s">
        <v>805</v>
      </c>
      <c r="H118" s="218">
        <v>16</v>
      </c>
      <c r="I118" s="219"/>
      <c r="J118" s="220">
        <f>ROUND(I118*H118,2)</f>
        <v>0</v>
      </c>
      <c r="K118" s="216" t="s">
        <v>247</v>
      </c>
      <c r="L118" s="46"/>
      <c r="M118" s="221" t="s">
        <v>19</v>
      </c>
      <c r="N118" s="222" t="s">
        <v>48</v>
      </c>
      <c r="O118" s="86"/>
      <c r="P118" s="223">
        <f>O118*H118</f>
        <v>0</v>
      </c>
      <c r="Q118" s="223">
        <v>0</v>
      </c>
      <c r="R118" s="223">
        <f>Q118*H118</f>
        <v>0</v>
      </c>
      <c r="S118" s="223">
        <v>0</v>
      </c>
      <c r="T118" s="224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25" t="s">
        <v>806</v>
      </c>
      <c r="AT118" s="225" t="s">
        <v>243</v>
      </c>
      <c r="AU118" s="225" t="s">
        <v>85</v>
      </c>
      <c r="AY118" s="19" t="s">
        <v>238</v>
      </c>
      <c r="BE118" s="226">
        <f>IF(N118="základní",J118,0)</f>
        <v>0</v>
      </c>
      <c r="BF118" s="226">
        <f>IF(N118="snížená",J118,0)</f>
        <v>0</v>
      </c>
      <c r="BG118" s="226">
        <f>IF(N118="zákl. přenesená",J118,0)</f>
        <v>0</v>
      </c>
      <c r="BH118" s="226">
        <f>IF(N118="sníž. přenesená",J118,0)</f>
        <v>0</v>
      </c>
      <c r="BI118" s="226">
        <f>IF(N118="nulová",J118,0)</f>
        <v>0</v>
      </c>
      <c r="BJ118" s="19" t="s">
        <v>85</v>
      </c>
      <c r="BK118" s="226">
        <f>ROUND(I118*H118,2)</f>
        <v>0</v>
      </c>
      <c r="BL118" s="19" t="s">
        <v>806</v>
      </c>
      <c r="BM118" s="225" t="s">
        <v>2416</v>
      </c>
    </row>
    <row r="119" s="2" customFormat="1">
      <c r="A119" s="40"/>
      <c r="B119" s="41"/>
      <c r="C119" s="42"/>
      <c r="D119" s="227" t="s">
        <v>250</v>
      </c>
      <c r="E119" s="42"/>
      <c r="F119" s="228" t="s">
        <v>841</v>
      </c>
      <c r="G119" s="42"/>
      <c r="H119" s="42"/>
      <c r="I119" s="229"/>
      <c r="J119" s="42"/>
      <c r="K119" s="42"/>
      <c r="L119" s="46"/>
      <c r="M119" s="287"/>
      <c r="N119" s="288"/>
      <c r="O119" s="284"/>
      <c r="P119" s="284"/>
      <c r="Q119" s="284"/>
      <c r="R119" s="284"/>
      <c r="S119" s="284"/>
      <c r="T119" s="289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T119" s="19" t="s">
        <v>250</v>
      </c>
      <c r="AU119" s="19" t="s">
        <v>85</v>
      </c>
    </row>
    <row r="120" s="2" customFormat="1" ht="6.96" customHeight="1">
      <c r="A120" s="40"/>
      <c r="B120" s="61"/>
      <c r="C120" s="62"/>
      <c r="D120" s="62"/>
      <c r="E120" s="62"/>
      <c r="F120" s="62"/>
      <c r="G120" s="62"/>
      <c r="H120" s="62"/>
      <c r="I120" s="62"/>
      <c r="J120" s="62"/>
      <c r="K120" s="62"/>
      <c r="L120" s="46"/>
      <c r="M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</row>
  </sheetData>
  <sheetProtection sheet="1" autoFilter="0" formatColumns="0" formatRows="0" objects="1" scenarios="1" spinCount="100000" saltValue="ZWB5rZBOlmD6AkEWw7+9Yr59bXR++P+DIJXeZfPd7OdAN2bUtvA7vmItYmrKvIg42SSY2uStLwRI/WUy8i7kTg==" hashValue="AtUrwZOmkC7SfgXQk4kQPh1ZSmsjaKePW8YquOMMiZ4BmSQ5Ba+fa5Lrqovj8jg1lwuKzlC1JA3aEYovNyGkUg==" algorithmName="SHA-512" password="C8E5"/>
  <autoFilter ref="C87:K119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6:H76"/>
    <mergeCell ref="E78:H78"/>
    <mergeCell ref="E80:H80"/>
    <mergeCell ref="L2:V2"/>
  </mergeCells>
  <hyperlinks>
    <hyperlink ref="F96" r:id="rId1" display="https://podminky.urs.cz/item/CS_URS_2023_01/721171905"/>
    <hyperlink ref="F98" r:id="rId2" display="https://podminky.urs.cz/item/CS_URS_2023_01/721173723"/>
    <hyperlink ref="F100" r:id="rId3" display="https://podminky.urs.cz/item/CS_URS_2023_01/721174024"/>
    <hyperlink ref="F102" r:id="rId4" display="https://podminky.urs.cz/item/CS_URS_2023_01/721194105"/>
    <hyperlink ref="F104" r:id="rId5" display="https://podminky.urs.cz/item/CS_URS_2023_01/721290111"/>
    <hyperlink ref="F106" r:id="rId6" display="https://podminky.urs.cz/item/CS_URS_2023_01/721290111"/>
    <hyperlink ref="F108" r:id="rId7" display="https://podminky.urs.cz/item/CS_URS_2023_01/998721102"/>
    <hyperlink ref="F110" r:id="rId8" display="https://podminky.urs.cz/item/CS_URS_2023_01/998721181"/>
    <hyperlink ref="F113" r:id="rId9" display="https://podminky.urs.cz/item/CS_URS_2023_01/HZS2212"/>
    <hyperlink ref="F115" r:id="rId10" display="https://podminky.urs.cz/item/CS_URS_2023_01/HZS2222"/>
    <hyperlink ref="F117" r:id="rId11" display="https://podminky.urs.cz/item/CS_URS_2023_01/HZS2491"/>
    <hyperlink ref="F119" r:id="rId12" display="https://podminky.urs.cz/item/CS_URS_2023_01/HZS249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3"/>
</worksheet>
</file>

<file path=xl/worksheets/sheet2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160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2373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2417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ROUND(J92,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ROUND((SUM(BE92:BE173)),  2)</f>
        <v>0</v>
      </c>
      <c r="G35" s="40"/>
      <c r="H35" s="40"/>
      <c r="I35" s="159">
        <v>0.20999999999999999</v>
      </c>
      <c r="J35" s="158">
        <f>ROUND(((SUM(BE92:BE173))*I35),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ROUND((SUM(BF92:BF173)),  2)</f>
        <v>0</v>
      </c>
      <c r="G36" s="40"/>
      <c r="H36" s="40"/>
      <c r="I36" s="159">
        <v>0.14999999999999999</v>
      </c>
      <c r="J36" s="158">
        <f>ROUND(((SUM(BF92:BF173))*I36),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ROUND((SUM(BG92:BG173)),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ROUND((SUM(BH92:BH173)),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ROUND((SUM(BI92:BI173)),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2373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 04.2 - Vodoinstalace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J92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216</v>
      </c>
      <c r="E64" s="179"/>
      <c r="F64" s="179"/>
      <c r="G64" s="179"/>
      <c r="H64" s="179"/>
      <c r="I64" s="179"/>
      <c r="J64" s="180">
        <f>J93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2"/>
      <c r="C65" s="127"/>
      <c r="D65" s="183" t="s">
        <v>859</v>
      </c>
      <c r="E65" s="184"/>
      <c r="F65" s="184"/>
      <c r="G65" s="184"/>
      <c r="H65" s="184"/>
      <c r="I65" s="184"/>
      <c r="J65" s="185">
        <f>J94</f>
        <v>0</v>
      </c>
      <c r="K65" s="127"/>
      <c r="L65" s="18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76"/>
      <c r="C66" s="177"/>
      <c r="D66" s="178" t="s">
        <v>382</v>
      </c>
      <c r="E66" s="179"/>
      <c r="F66" s="179"/>
      <c r="G66" s="179"/>
      <c r="H66" s="179"/>
      <c r="I66" s="179"/>
      <c r="J66" s="180">
        <f>J97</f>
        <v>0</v>
      </c>
      <c r="K66" s="177"/>
      <c r="L66" s="181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0" customFormat="1" ht="19.92" customHeight="1">
      <c r="A67" s="10"/>
      <c r="B67" s="182"/>
      <c r="C67" s="127"/>
      <c r="D67" s="183" t="s">
        <v>2418</v>
      </c>
      <c r="E67" s="184"/>
      <c r="F67" s="184"/>
      <c r="G67" s="184"/>
      <c r="H67" s="184"/>
      <c r="I67" s="184"/>
      <c r="J67" s="185">
        <f>J98</f>
        <v>0</v>
      </c>
      <c r="K67" s="127"/>
      <c r="L67" s="18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2"/>
      <c r="C68" s="127"/>
      <c r="D68" s="183" t="s">
        <v>2419</v>
      </c>
      <c r="E68" s="184"/>
      <c r="F68" s="184"/>
      <c r="G68" s="184"/>
      <c r="H68" s="184"/>
      <c r="I68" s="184"/>
      <c r="J68" s="185">
        <f>J110</f>
        <v>0</v>
      </c>
      <c r="K68" s="127"/>
      <c r="L68" s="18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2"/>
      <c r="C69" s="127"/>
      <c r="D69" s="183" t="s">
        <v>383</v>
      </c>
      <c r="E69" s="184"/>
      <c r="F69" s="184"/>
      <c r="G69" s="184"/>
      <c r="H69" s="184"/>
      <c r="I69" s="184"/>
      <c r="J69" s="185">
        <f>J145</f>
        <v>0</v>
      </c>
      <c r="K69" s="127"/>
      <c r="L69" s="186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9" customFormat="1" ht="24.96" customHeight="1">
      <c r="A70" s="9"/>
      <c r="B70" s="176"/>
      <c r="C70" s="177"/>
      <c r="D70" s="178" t="s">
        <v>392</v>
      </c>
      <c r="E70" s="179"/>
      <c r="F70" s="179"/>
      <c r="G70" s="179"/>
      <c r="H70" s="179"/>
      <c r="I70" s="179"/>
      <c r="J70" s="180">
        <f>J165</f>
        <v>0</v>
      </c>
      <c r="K70" s="177"/>
      <c r="L70" s="181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2" customFormat="1" ht="21.84" customHeight="1">
      <c r="A71" s="40"/>
      <c r="B71" s="41"/>
      <c r="C71" s="42"/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61"/>
      <c r="C72" s="62"/>
      <c r="D72" s="62"/>
      <c r="E72" s="62"/>
      <c r="F72" s="62"/>
      <c r="G72" s="62"/>
      <c r="H72" s="62"/>
      <c r="I72" s="62"/>
      <c r="J72" s="62"/>
      <c r="K72" s="6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6" s="2" customFormat="1" ht="6.96" customHeight="1">
      <c r="A76" s="40"/>
      <c r="B76" s="63"/>
      <c r="C76" s="64"/>
      <c r="D76" s="64"/>
      <c r="E76" s="64"/>
      <c r="F76" s="64"/>
      <c r="G76" s="64"/>
      <c r="H76" s="64"/>
      <c r="I76" s="64"/>
      <c r="J76" s="64"/>
      <c r="K76" s="64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24.96" customHeight="1">
      <c r="A77" s="40"/>
      <c r="B77" s="41"/>
      <c r="C77" s="25" t="s">
        <v>223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6.96" customHeight="1">
      <c r="A78" s="40"/>
      <c r="B78" s="41"/>
      <c r="C78" s="42"/>
      <c r="D78" s="42"/>
      <c r="E78" s="42"/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2" customHeight="1">
      <c r="A79" s="40"/>
      <c r="B79" s="41"/>
      <c r="C79" s="34" t="s">
        <v>16</v>
      </c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6.5" customHeight="1">
      <c r="A80" s="40"/>
      <c r="B80" s="41"/>
      <c r="C80" s="42"/>
      <c r="D80" s="42"/>
      <c r="E80" s="171" t="str">
        <f>E7</f>
        <v>Vytvoření laboratoří FŽP- UNICRE</v>
      </c>
      <c r="F80" s="34"/>
      <c r="G80" s="34"/>
      <c r="H80" s="34"/>
      <c r="I80" s="42"/>
      <c r="J80" s="42"/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1" customFormat="1" ht="12" customHeight="1">
      <c r="B81" s="23"/>
      <c r="C81" s="34" t="s">
        <v>210</v>
      </c>
      <c r="D81" s="24"/>
      <c r="E81" s="24"/>
      <c r="F81" s="24"/>
      <c r="G81" s="24"/>
      <c r="H81" s="24"/>
      <c r="I81" s="24"/>
      <c r="J81" s="24"/>
      <c r="K81" s="24"/>
      <c r="L81" s="22"/>
    </row>
    <row r="82" s="2" customFormat="1" ht="16.5" customHeight="1">
      <c r="A82" s="40"/>
      <c r="B82" s="41"/>
      <c r="C82" s="42"/>
      <c r="D82" s="42"/>
      <c r="E82" s="171" t="s">
        <v>2373</v>
      </c>
      <c r="F82" s="42"/>
      <c r="G82" s="42"/>
      <c r="H82" s="42"/>
      <c r="I82" s="42"/>
      <c r="J82" s="42"/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377</v>
      </c>
      <c r="D83" s="42"/>
      <c r="E83" s="42"/>
      <c r="F83" s="42"/>
      <c r="G83" s="42"/>
      <c r="H83" s="42"/>
      <c r="I83" s="42"/>
      <c r="J83" s="42"/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6.5" customHeight="1">
      <c r="A84" s="40"/>
      <c r="B84" s="41"/>
      <c r="C84" s="42"/>
      <c r="D84" s="42"/>
      <c r="E84" s="71" t="str">
        <f>E11</f>
        <v>SO 04.2 - Vodoinstalace</v>
      </c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6.96" customHeight="1">
      <c r="A85" s="40"/>
      <c r="B85" s="41"/>
      <c r="C85" s="42"/>
      <c r="D85" s="42"/>
      <c r="E85" s="42"/>
      <c r="F85" s="42"/>
      <c r="G85" s="42"/>
      <c r="H85" s="42"/>
      <c r="I85" s="42"/>
      <c r="J85" s="42"/>
      <c r="K85" s="42"/>
      <c r="L85" s="14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2" customHeight="1">
      <c r="A86" s="40"/>
      <c r="B86" s="41"/>
      <c r="C86" s="34" t="s">
        <v>21</v>
      </c>
      <c r="D86" s="42"/>
      <c r="E86" s="42"/>
      <c r="F86" s="29" t="str">
        <f>F14</f>
        <v>Ústí nad Labem</v>
      </c>
      <c r="G86" s="42"/>
      <c r="H86" s="42"/>
      <c r="I86" s="34" t="s">
        <v>23</v>
      </c>
      <c r="J86" s="74" t="str">
        <f>IF(J14="","",J14)</f>
        <v>10. 5. 2023</v>
      </c>
      <c r="K86" s="42"/>
      <c r="L86" s="14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6.96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14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40.05" customHeight="1">
      <c r="A88" s="40"/>
      <c r="B88" s="41"/>
      <c r="C88" s="34" t="s">
        <v>25</v>
      </c>
      <c r="D88" s="42"/>
      <c r="E88" s="42"/>
      <c r="F88" s="29" t="str">
        <f>E17</f>
        <v>UJEP, Pasteurova 3632/15, 400 96 Ústí nad Labem</v>
      </c>
      <c r="G88" s="42"/>
      <c r="H88" s="42"/>
      <c r="I88" s="34" t="s">
        <v>33</v>
      </c>
      <c r="J88" s="38" t="str">
        <f>E23</f>
        <v>Correct BC, s.r.o., El.Krásnohorské 1339/15, UL</v>
      </c>
      <c r="K88" s="42"/>
      <c r="L88" s="14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40.05" customHeight="1">
      <c r="A89" s="40"/>
      <c r="B89" s="41"/>
      <c r="C89" s="34" t="s">
        <v>31</v>
      </c>
      <c r="D89" s="42"/>
      <c r="E89" s="42"/>
      <c r="F89" s="29" t="str">
        <f>IF(E20="","",E20)</f>
        <v>Vyplň údaj</v>
      </c>
      <c r="G89" s="42"/>
      <c r="H89" s="42"/>
      <c r="I89" s="34" t="s">
        <v>38</v>
      </c>
      <c r="J89" s="38" t="str">
        <f>E26</f>
        <v>Correct BC, s.r.o., El.Krásnohorské 1339/15, UL</v>
      </c>
      <c r="K89" s="42"/>
      <c r="L89" s="14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0.32" customHeight="1">
      <c r="A90" s="40"/>
      <c r="B90" s="41"/>
      <c r="C90" s="42"/>
      <c r="D90" s="42"/>
      <c r="E90" s="42"/>
      <c r="F90" s="42"/>
      <c r="G90" s="42"/>
      <c r="H90" s="42"/>
      <c r="I90" s="42"/>
      <c r="J90" s="42"/>
      <c r="K90" s="42"/>
      <c r="L90" s="14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11" customFormat="1" ht="29.28" customHeight="1">
      <c r="A91" s="187"/>
      <c r="B91" s="188"/>
      <c r="C91" s="189" t="s">
        <v>224</v>
      </c>
      <c r="D91" s="190" t="s">
        <v>62</v>
      </c>
      <c r="E91" s="190" t="s">
        <v>58</v>
      </c>
      <c r="F91" s="190" t="s">
        <v>59</v>
      </c>
      <c r="G91" s="190" t="s">
        <v>225</v>
      </c>
      <c r="H91" s="190" t="s">
        <v>226</v>
      </c>
      <c r="I91" s="190" t="s">
        <v>227</v>
      </c>
      <c r="J91" s="190" t="s">
        <v>214</v>
      </c>
      <c r="K91" s="191" t="s">
        <v>228</v>
      </c>
      <c r="L91" s="192"/>
      <c r="M91" s="94" t="s">
        <v>19</v>
      </c>
      <c r="N91" s="95" t="s">
        <v>47</v>
      </c>
      <c r="O91" s="95" t="s">
        <v>229</v>
      </c>
      <c r="P91" s="95" t="s">
        <v>230</v>
      </c>
      <c r="Q91" s="95" t="s">
        <v>231</v>
      </c>
      <c r="R91" s="95" t="s">
        <v>232</v>
      </c>
      <c r="S91" s="95" t="s">
        <v>233</v>
      </c>
      <c r="T91" s="96" t="s">
        <v>234</v>
      </c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</row>
    <row r="92" s="2" customFormat="1" ht="22.8" customHeight="1">
      <c r="A92" s="40"/>
      <c r="B92" s="41"/>
      <c r="C92" s="101" t="s">
        <v>235</v>
      </c>
      <c r="D92" s="42"/>
      <c r="E92" s="42"/>
      <c r="F92" s="42"/>
      <c r="G92" s="42"/>
      <c r="H92" s="42"/>
      <c r="I92" s="42"/>
      <c r="J92" s="193">
        <f>BK92</f>
        <v>0</v>
      </c>
      <c r="K92" s="42"/>
      <c r="L92" s="46"/>
      <c r="M92" s="97"/>
      <c r="N92" s="194"/>
      <c r="O92" s="98"/>
      <c r="P92" s="195">
        <f>P93+P97+P165</f>
        <v>0</v>
      </c>
      <c r="Q92" s="98"/>
      <c r="R92" s="195">
        <f>R93+R97+R165</f>
        <v>0.45696199999999998</v>
      </c>
      <c r="S92" s="98"/>
      <c r="T92" s="196">
        <f>T93+T97+T165</f>
        <v>0.16600000000000001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T92" s="19" t="s">
        <v>76</v>
      </c>
      <c r="AU92" s="19" t="s">
        <v>215</v>
      </c>
      <c r="BK92" s="197">
        <f>BK93+BK97+BK165</f>
        <v>0</v>
      </c>
    </row>
    <row r="93" s="12" customFormat="1" ht="25.92" customHeight="1">
      <c r="A93" s="12"/>
      <c r="B93" s="198"/>
      <c r="C93" s="199"/>
      <c r="D93" s="200" t="s">
        <v>76</v>
      </c>
      <c r="E93" s="201" t="s">
        <v>236</v>
      </c>
      <c r="F93" s="201" t="s">
        <v>237</v>
      </c>
      <c r="G93" s="199"/>
      <c r="H93" s="199"/>
      <c r="I93" s="202"/>
      <c r="J93" s="203">
        <f>BK93</f>
        <v>0</v>
      </c>
      <c r="K93" s="199"/>
      <c r="L93" s="204"/>
      <c r="M93" s="205"/>
      <c r="N93" s="206"/>
      <c r="O93" s="206"/>
      <c r="P93" s="207">
        <f>P94</f>
        <v>0</v>
      </c>
      <c r="Q93" s="206"/>
      <c r="R93" s="207">
        <f>R94</f>
        <v>0.25921</v>
      </c>
      <c r="S93" s="206"/>
      <c r="T93" s="208">
        <f>T94</f>
        <v>0.16600000000000001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09" t="s">
        <v>85</v>
      </c>
      <c r="AT93" s="210" t="s">
        <v>76</v>
      </c>
      <c r="AU93" s="210" t="s">
        <v>77</v>
      </c>
      <c r="AY93" s="209" t="s">
        <v>238</v>
      </c>
      <c r="BK93" s="211">
        <f>BK94</f>
        <v>0</v>
      </c>
    </row>
    <row r="94" s="12" customFormat="1" ht="22.8" customHeight="1">
      <c r="A94" s="12"/>
      <c r="B94" s="198"/>
      <c r="C94" s="199"/>
      <c r="D94" s="200" t="s">
        <v>76</v>
      </c>
      <c r="E94" s="212" t="s">
        <v>260</v>
      </c>
      <c r="F94" s="212" t="s">
        <v>860</v>
      </c>
      <c r="G94" s="199"/>
      <c r="H94" s="199"/>
      <c r="I94" s="202"/>
      <c r="J94" s="213">
        <f>BK94</f>
        <v>0</v>
      </c>
      <c r="K94" s="199"/>
      <c r="L94" s="204"/>
      <c r="M94" s="205"/>
      <c r="N94" s="206"/>
      <c r="O94" s="206"/>
      <c r="P94" s="207">
        <f>SUM(P95:P96)</f>
        <v>0</v>
      </c>
      <c r="Q94" s="206"/>
      <c r="R94" s="207">
        <f>SUM(R95:R96)</f>
        <v>0.25921</v>
      </c>
      <c r="S94" s="206"/>
      <c r="T94" s="208">
        <f>SUM(T95:T96)</f>
        <v>0.16600000000000001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09" t="s">
        <v>85</v>
      </c>
      <c r="AT94" s="210" t="s">
        <v>76</v>
      </c>
      <c r="AU94" s="210" t="s">
        <v>85</v>
      </c>
      <c r="AY94" s="209" t="s">
        <v>238</v>
      </c>
      <c r="BK94" s="211">
        <f>SUM(BK95:BK96)</f>
        <v>0</v>
      </c>
    </row>
    <row r="95" s="2" customFormat="1" ht="16.5" customHeight="1">
      <c r="A95" s="40"/>
      <c r="B95" s="41"/>
      <c r="C95" s="214" t="s">
        <v>85</v>
      </c>
      <c r="D95" s="214" t="s">
        <v>243</v>
      </c>
      <c r="E95" s="215" t="s">
        <v>2420</v>
      </c>
      <c r="F95" s="216" t="s">
        <v>2421</v>
      </c>
      <c r="G95" s="217" t="s">
        <v>246</v>
      </c>
      <c r="H95" s="218">
        <v>1</v>
      </c>
      <c r="I95" s="219"/>
      <c r="J95" s="220">
        <f>ROUND(I95*H95,2)</f>
        <v>0</v>
      </c>
      <c r="K95" s="216" t="s">
        <v>19</v>
      </c>
      <c r="L95" s="46"/>
      <c r="M95" s="221" t="s">
        <v>19</v>
      </c>
      <c r="N95" s="222" t="s">
        <v>48</v>
      </c>
      <c r="O95" s="86"/>
      <c r="P95" s="223">
        <f>O95*H95</f>
        <v>0</v>
      </c>
      <c r="Q95" s="223">
        <v>0.25921</v>
      </c>
      <c r="R95" s="223">
        <f>Q95*H95</f>
        <v>0.25921</v>
      </c>
      <c r="S95" s="223">
        <v>0.16600000000000001</v>
      </c>
      <c r="T95" s="224">
        <f>S95*H95</f>
        <v>0.16600000000000001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25" t="s">
        <v>254</v>
      </c>
      <c r="AT95" s="225" t="s">
        <v>243</v>
      </c>
      <c r="AU95" s="225" t="s">
        <v>87</v>
      </c>
      <c r="AY95" s="19" t="s">
        <v>238</v>
      </c>
      <c r="BE95" s="226">
        <f>IF(N95="základní",J95,0)</f>
        <v>0</v>
      </c>
      <c r="BF95" s="226">
        <f>IF(N95="snížená",J95,0)</f>
        <v>0</v>
      </c>
      <c r="BG95" s="226">
        <f>IF(N95="zákl. přenesená",J95,0)</f>
        <v>0</v>
      </c>
      <c r="BH95" s="226">
        <f>IF(N95="sníž. přenesená",J95,0)</f>
        <v>0</v>
      </c>
      <c r="BI95" s="226">
        <f>IF(N95="nulová",J95,0)</f>
        <v>0</v>
      </c>
      <c r="BJ95" s="19" t="s">
        <v>85</v>
      </c>
      <c r="BK95" s="226">
        <f>ROUND(I95*H95,2)</f>
        <v>0</v>
      </c>
      <c r="BL95" s="19" t="s">
        <v>254</v>
      </c>
      <c r="BM95" s="225" t="s">
        <v>2422</v>
      </c>
    </row>
    <row r="96" s="2" customFormat="1">
      <c r="A96" s="40"/>
      <c r="B96" s="41"/>
      <c r="C96" s="42"/>
      <c r="D96" s="234" t="s">
        <v>343</v>
      </c>
      <c r="E96" s="42"/>
      <c r="F96" s="255" t="s">
        <v>2423</v>
      </c>
      <c r="G96" s="42"/>
      <c r="H96" s="42"/>
      <c r="I96" s="229"/>
      <c r="J96" s="42"/>
      <c r="K96" s="42"/>
      <c r="L96" s="46"/>
      <c r="M96" s="230"/>
      <c r="N96" s="231"/>
      <c r="O96" s="86"/>
      <c r="P96" s="86"/>
      <c r="Q96" s="86"/>
      <c r="R96" s="86"/>
      <c r="S96" s="86"/>
      <c r="T96" s="87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T96" s="19" t="s">
        <v>343</v>
      </c>
      <c r="AU96" s="19" t="s">
        <v>87</v>
      </c>
    </row>
    <row r="97" s="12" customFormat="1" ht="25.92" customHeight="1">
      <c r="A97" s="12"/>
      <c r="B97" s="198"/>
      <c r="C97" s="199"/>
      <c r="D97" s="200" t="s">
        <v>76</v>
      </c>
      <c r="E97" s="201" t="s">
        <v>586</v>
      </c>
      <c r="F97" s="201" t="s">
        <v>587</v>
      </c>
      <c r="G97" s="199"/>
      <c r="H97" s="199"/>
      <c r="I97" s="202"/>
      <c r="J97" s="203">
        <f>BK97</f>
        <v>0</v>
      </c>
      <c r="K97" s="199"/>
      <c r="L97" s="204"/>
      <c r="M97" s="205"/>
      <c r="N97" s="206"/>
      <c r="O97" s="206"/>
      <c r="P97" s="207">
        <f>P98+P110+P145</f>
        <v>0</v>
      </c>
      <c r="Q97" s="206"/>
      <c r="R97" s="207">
        <f>R98+R110+R145</f>
        <v>0.19775200000000001</v>
      </c>
      <c r="S97" s="206"/>
      <c r="T97" s="208">
        <f>T98+T110+T145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09" t="s">
        <v>87</v>
      </c>
      <c r="AT97" s="210" t="s">
        <v>76</v>
      </c>
      <c r="AU97" s="210" t="s">
        <v>77</v>
      </c>
      <c r="AY97" s="209" t="s">
        <v>238</v>
      </c>
      <c r="BK97" s="211">
        <f>BK98+BK110+BK145</f>
        <v>0</v>
      </c>
    </row>
    <row r="98" s="12" customFormat="1" ht="22.8" customHeight="1">
      <c r="A98" s="12"/>
      <c r="B98" s="198"/>
      <c r="C98" s="199"/>
      <c r="D98" s="200" t="s">
        <v>76</v>
      </c>
      <c r="E98" s="212" t="s">
        <v>2424</v>
      </c>
      <c r="F98" s="212" t="s">
        <v>2425</v>
      </c>
      <c r="G98" s="199"/>
      <c r="H98" s="199"/>
      <c r="I98" s="202"/>
      <c r="J98" s="213">
        <f>BK98</f>
        <v>0</v>
      </c>
      <c r="K98" s="199"/>
      <c r="L98" s="204"/>
      <c r="M98" s="205"/>
      <c r="N98" s="206"/>
      <c r="O98" s="206"/>
      <c r="P98" s="207">
        <f>SUM(P99:P109)</f>
        <v>0</v>
      </c>
      <c r="Q98" s="206"/>
      <c r="R98" s="207">
        <f>SUM(R99:R109)</f>
        <v>0.0074820000000000008</v>
      </c>
      <c r="S98" s="206"/>
      <c r="T98" s="208">
        <f>SUM(T99:T109)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09" t="s">
        <v>87</v>
      </c>
      <c r="AT98" s="210" t="s">
        <v>76</v>
      </c>
      <c r="AU98" s="210" t="s">
        <v>85</v>
      </c>
      <c r="AY98" s="209" t="s">
        <v>238</v>
      </c>
      <c r="BK98" s="211">
        <f>SUM(BK99:BK109)</f>
        <v>0</v>
      </c>
    </row>
    <row r="99" s="2" customFormat="1" ht="24.15" customHeight="1">
      <c r="A99" s="40"/>
      <c r="B99" s="41"/>
      <c r="C99" s="214" t="s">
        <v>87</v>
      </c>
      <c r="D99" s="214" t="s">
        <v>243</v>
      </c>
      <c r="E99" s="215" t="s">
        <v>2426</v>
      </c>
      <c r="F99" s="216" t="s">
        <v>2427</v>
      </c>
      <c r="G99" s="217" t="s">
        <v>419</v>
      </c>
      <c r="H99" s="218">
        <v>110</v>
      </c>
      <c r="I99" s="219"/>
      <c r="J99" s="220">
        <f>ROUND(I99*H99,2)</f>
        <v>0</v>
      </c>
      <c r="K99" s="216" t="s">
        <v>247</v>
      </c>
      <c r="L99" s="46"/>
      <c r="M99" s="221" t="s">
        <v>19</v>
      </c>
      <c r="N99" s="222" t="s">
        <v>48</v>
      </c>
      <c r="O99" s="86"/>
      <c r="P99" s="223">
        <f>O99*H99</f>
        <v>0</v>
      </c>
      <c r="Q99" s="223">
        <v>0</v>
      </c>
      <c r="R99" s="223">
        <f>Q99*H99</f>
        <v>0</v>
      </c>
      <c r="S99" s="223">
        <v>0</v>
      </c>
      <c r="T99" s="224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25" t="s">
        <v>330</v>
      </c>
      <c r="AT99" s="225" t="s">
        <v>243</v>
      </c>
      <c r="AU99" s="225" t="s">
        <v>87</v>
      </c>
      <c r="AY99" s="19" t="s">
        <v>238</v>
      </c>
      <c r="BE99" s="226">
        <f>IF(N99="základní",J99,0)</f>
        <v>0</v>
      </c>
      <c r="BF99" s="226">
        <f>IF(N99="snížená",J99,0)</f>
        <v>0</v>
      </c>
      <c r="BG99" s="226">
        <f>IF(N99="zákl. přenesená",J99,0)</f>
        <v>0</v>
      </c>
      <c r="BH99" s="226">
        <f>IF(N99="sníž. přenesená",J99,0)</f>
        <v>0</v>
      </c>
      <c r="BI99" s="226">
        <f>IF(N99="nulová",J99,0)</f>
        <v>0</v>
      </c>
      <c r="BJ99" s="19" t="s">
        <v>85</v>
      </c>
      <c r="BK99" s="226">
        <f>ROUND(I99*H99,2)</f>
        <v>0</v>
      </c>
      <c r="BL99" s="19" t="s">
        <v>330</v>
      </c>
      <c r="BM99" s="225" t="s">
        <v>2428</v>
      </c>
    </row>
    <row r="100" s="2" customFormat="1">
      <c r="A100" s="40"/>
      <c r="B100" s="41"/>
      <c r="C100" s="42"/>
      <c r="D100" s="227" t="s">
        <v>250</v>
      </c>
      <c r="E100" s="42"/>
      <c r="F100" s="228" t="s">
        <v>2429</v>
      </c>
      <c r="G100" s="42"/>
      <c r="H100" s="42"/>
      <c r="I100" s="229"/>
      <c r="J100" s="42"/>
      <c r="K100" s="42"/>
      <c r="L100" s="46"/>
      <c r="M100" s="230"/>
      <c r="N100" s="231"/>
      <c r="O100" s="86"/>
      <c r="P100" s="86"/>
      <c r="Q100" s="86"/>
      <c r="R100" s="86"/>
      <c r="S100" s="86"/>
      <c r="T100" s="87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T100" s="19" t="s">
        <v>250</v>
      </c>
      <c r="AU100" s="19" t="s">
        <v>87</v>
      </c>
    </row>
    <row r="101" s="13" customFormat="1">
      <c r="A101" s="13"/>
      <c r="B101" s="232"/>
      <c r="C101" s="233"/>
      <c r="D101" s="234" t="s">
        <v>252</v>
      </c>
      <c r="E101" s="235" t="s">
        <v>19</v>
      </c>
      <c r="F101" s="236" t="s">
        <v>2430</v>
      </c>
      <c r="G101" s="233"/>
      <c r="H101" s="237">
        <v>110</v>
      </c>
      <c r="I101" s="238"/>
      <c r="J101" s="233"/>
      <c r="K101" s="233"/>
      <c r="L101" s="239"/>
      <c r="M101" s="240"/>
      <c r="N101" s="241"/>
      <c r="O101" s="241"/>
      <c r="P101" s="241"/>
      <c r="Q101" s="241"/>
      <c r="R101" s="241"/>
      <c r="S101" s="241"/>
      <c r="T101" s="242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T101" s="243" t="s">
        <v>252</v>
      </c>
      <c r="AU101" s="243" t="s">
        <v>87</v>
      </c>
      <c r="AV101" s="13" t="s">
        <v>87</v>
      </c>
      <c r="AW101" s="13" t="s">
        <v>37</v>
      </c>
      <c r="AX101" s="13" t="s">
        <v>77</v>
      </c>
      <c r="AY101" s="243" t="s">
        <v>238</v>
      </c>
    </row>
    <row r="102" s="14" customFormat="1">
      <c r="A102" s="14"/>
      <c r="B102" s="244"/>
      <c r="C102" s="245"/>
      <c r="D102" s="234" t="s">
        <v>252</v>
      </c>
      <c r="E102" s="246" t="s">
        <v>19</v>
      </c>
      <c r="F102" s="247" t="s">
        <v>253</v>
      </c>
      <c r="G102" s="245"/>
      <c r="H102" s="248">
        <v>110</v>
      </c>
      <c r="I102" s="249"/>
      <c r="J102" s="245"/>
      <c r="K102" s="245"/>
      <c r="L102" s="250"/>
      <c r="M102" s="251"/>
      <c r="N102" s="252"/>
      <c r="O102" s="252"/>
      <c r="P102" s="252"/>
      <c r="Q102" s="252"/>
      <c r="R102" s="252"/>
      <c r="S102" s="252"/>
      <c r="T102" s="253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T102" s="254" t="s">
        <v>252</v>
      </c>
      <c r="AU102" s="254" t="s">
        <v>87</v>
      </c>
      <c r="AV102" s="14" t="s">
        <v>254</v>
      </c>
      <c r="AW102" s="14" t="s">
        <v>37</v>
      </c>
      <c r="AX102" s="14" t="s">
        <v>85</v>
      </c>
      <c r="AY102" s="254" t="s">
        <v>238</v>
      </c>
    </row>
    <row r="103" s="2" customFormat="1" ht="16.5" customHeight="1">
      <c r="A103" s="40"/>
      <c r="B103" s="41"/>
      <c r="C103" s="259" t="s">
        <v>260</v>
      </c>
      <c r="D103" s="259" t="s">
        <v>640</v>
      </c>
      <c r="E103" s="260" t="s">
        <v>2431</v>
      </c>
      <c r="F103" s="261" t="s">
        <v>2432</v>
      </c>
      <c r="G103" s="262" t="s">
        <v>419</v>
      </c>
      <c r="H103" s="263">
        <v>100.7</v>
      </c>
      <c r="I103" s="264"/>
      <c r="J103" s="265">
        <f>ROUND(I103*H103,2)</f>
        <v>0</v>
      </c>
      <c r="K103" s="261" t="s">
        <v>19</v>
      </c>
      <c r="L103" s="266"/>
      <c r="M103" s="267" t="s">
        <v>19</v>
      </c>
      <c r="N103" s="268" t="s">
        <v>48</v>
      </c>
      <c r="O103" s="86"/>
      <c r="P103" s="223">
        <f>O103*H103</f>
        <v>0</v>
      </c>
      <c r="Q103" s="223">
        <v>6.0000000000000002E-05</v>
      </c>
      <c r="R103" s="223">
        <f>Q103*H103</f>
        <v>0.0060420000000000005</v>
      </c>
      <c r="S103" s="223">
        <v>0</v>
      </c>
      <c r="T103" s="224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25" t="s">
        <v>571</v>
      </c>
      <c r="AT103" s="225" t="s">
        <v>640</v>
      </c>
      <c r="AU103" s="225" t="s">
        <v>87</v>
      </c>
      <c r="AY103" s="19" t="s">
        <v>238</v>
      </c>
      <c r="BE103" s="226">
        <f>IF(N103="základní",J103,0)</f>
        <v>0</v>
      </c>
      <c r="BF103" s="226">
        <f>IF(N103="snížená",J103,0)</f>
        <v>0</v>
      </c>
      <c r="BG103" s="226">
        <f>IF(N103="zákl. přenesená",J103,0)</f>
        <v>0</v>
      </c>
      <c r="BH103" s="226">
        <f>IF(N103="sníž. přenesená",J103,0)</f>
        <v>0</v>
      </c>
      <c r="BI103" s="226">
        <f>IF(N103="nulová",J103,0)</f>
        <v>0</v>
      </c>
      <c r="BJ103" s="19" t="s">
        <v>85</v>
      </c>
      <c r="BK103" s="226">
        <f>ROUND(I103*H103,2)</f>
        <v>0</v>
      </c>
      <c r="BL103" s="19" t="s">
        <v>330</v>
      </c>
      <c r="BM103" s="225" t="s">
        <v>2433</v>
      </c>
    </row>
    <row r="104" s="13" customFormat="1">
      <c r="A104" s="13"/>
      <c r="B104" s="232"/>
      <c r="C104" s="233"/>
      <c r="D104" s="234" t="s">
        <v>252</v>
      </c>
      <c r="E104" s="235" t="s">
        <v>19</v>
      </c>
      <c r="F104" s="236" t="s">
        <v>2434</v>
      </c>
      <c r="G104" s="233"/>
      <c r="H104" s="237">
        <v>95</v>
      </c>
      <c r="I104" s="238"/>
      <c r="J104" s="233"/>
      <c r="K104" s="233"/>
      <c r="L104" s="239"/>
      <c r="M104" s="240"/>
      <c r="N104" s="241"/>
      <c r="O104" s="241"/>
      <c r="P104" s="241"/>
      <c r="Q104" s="241"/>
      <c r="R104" s="241"/>
      <c r="S104" s="241"/>
      <c r="T104" s="242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3" t="s">
        <v>252</v>
      </c>
      <c r="AU104" s="243" t="s">
        <v>87</v>
      </c>
      <c r="AV104" s="13" t="s">
        <v>87</v>
      </c>
      <c r="AW104" s="13" t="s">
        <v>37</v>
      </c>
      <c r="AX104" s="13" t="s">
        <v>77</v>
      </c>
      <c r="AY104" s="243" t="s">
        <v>238</v>
      </c>
    </row>
    <row r="105" s="14" customFormat="1">
      <c r="A105" s="14"/>
      <c r="B105" s="244"/>
      <c r="C105" s="245"/>
      <c r="D105" s="234" t="s">
        <v>252</v>
      </c>
      <c r="E105" s="246" t="s">
        <v>19</v>
      </c>
      <c r="F105" s="247" t="s">
        <v>253</v>
      </c>
      <c r="G105" s="245"/>
      <c r="H105" s="248">
        <v>95</v>
      </c>
      <c r="I105" s="249"/>
      <c r="J105" s="245"/>
      <c r="K105" s="245"/>
      <c r="L105" s="250"/>
      <c r="M105" s="251"/>
      <c r="N105" s="252"/>
      <c r="O105" s="252"/>
      <c r="P105" s="252"/>
      <c r="Q105" s="252"/>
      <c r="R105" s="252"/>
      <c r="S105" s="252"/>
      <c r="T105" s="253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54" t="s">
        <v>252</v>
      </c>
      <c r="AU105" s="254" t="s">
        <v>87</v>
      </c>
      <c r="AV105" s="14" t="s">
        <v>254</v>
      </c>
      <c r="AW105" s="14" t="s">
        <v>37</v>
      </c>
      <c r="AX105" s="14" t="s">
        <v>77</v>
      </c>
      <c r="AY105" s="254" t="s">
        <v>238</v>
      </c>
    </row>
    <row r="106" s="13" customFormat="1">
      <c r="A106" s="13"/>
      <c r="B106" s="232"/>
      <c r="C106" s="233"/>
      <c r="D106" s="234" t="s">
        <v>252</v>
      </c>
      <c r="E106" s="235" t="s">
        <v>19</v>
      </c>
      <c r="F106" s="236" t="s">
        <v>2435</v>
      </c>
      <c r="G106" s="233"/>
      <c r="H106" s="237">
        <v>100.7</v>
      </c>
      <c r="I106" s="238"/>
      <c r="J106" s="233"/>
      <c r="K106" s="233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252</v>
      </c>
      <c r="AU106" s="243" t="s">
        <v>87</v>
      </c>
      <c r="AV106" s="13" t="s">
        <v>87</v>
      </c>
      <c r="AW106" s="13" t="s">
        <v>37</v>
      </c>
      <c r="AX106" s="13" t="s">
        <v>85</v>
      </c>
      <c r="AY106" s="243" t="s">
        <v>238</v>
      </c>
    </row>
    <row r="107" s="2" customFormat="1" ht="16.5" customHeight="1">
      <c r="A107" s="40"/>
      <c r="B107" s="41"/>
      <c r="C107" s="259" t="s">
        <v>254</v>
      </c>
      <c r="D107" s="259" t="s">
        <v>640</v>
      </c>
      <c r="E107" s="260" t="s">
        <v>2436</v>
      </c>
      <c r="F107" s="261" t="s">
        <v>2437</v>
      </c>
      <c r="G107" s="262" t="s">
        <v>419</v>
      </c>
      <c r="H107" s="263">
        <v>16</v>
      </c>
      <c r="I107" s="264"/>
      <c r="J107" s="265">
        <f>ROUND(I107*H107,2)</f>
        <v>0</v>
      </c>
      <c r="K107" s="261" t="s">
        <v>247</v>
      </c>
      <c r="L107" s="266"/>
      <c r="M107" s="267" t="s">
        <v>19</v>
      </c>
      <c r="N107" s="268" t="s">
        <v>48</v>
      </c>
      <c r="O107" s="86"/>
      <c r="P107" s="223">
        <f>O107*H107</f>
        <v>0</v>
      </c>
      <c r="Q107" s="223">
        <v>9.0000000000000006E-05</v>
      </c>
      <c r="R107" s="223">
        <f>Q107*H107</f>
        <v>0.0014400000000000001</v>
      </c>
      <c r="S107" s="223">
        <v>0</v>
      </c>
      <c r="T107" s="224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25" t="s">
        <v>571</v>
      </c>
      <c r="AT107" s="225" t="s">
        <v>640</v>
      </c>
      <c r="AU107" s="225" t="s">
        <v>87</v>
      </c>
      <c r="AY107" s="19" t="s">
        <v>238</v>
      </c>
      <c r="BE107" s="226">
        <f>IF(N107="základní",J107,0)</f>
        <v>0</v>
      </c>
      <c r="BF107" s="226">
        <f>IF(N107="snížená",J107,0)</f>
        <v>0</v>
      </c>
      <c r="BG107" s="226">
        <f>IF(N107="zákl. přenesená",J107,0)</f>
        <v>0</v>
      </c>
      <c r="BH107" s="226">
        <f>IF(N107="sníž. přenesená",J107,0)</f>
        <v>0</v>
      </c>
      <c r="BI107" s="226">
        <f>IF(N107="nulová",J107,0)</f>
        <v>0</v>
      </c>
      <c r="BJ107" s="19" t="s">
        <v>85</v>
      </c>
      <c r="BK107" s="226">
        <f>ROUND(I107*H107,2)</f>
        <v>0</v>
      </c>
      <c r="BL107" s="19" t="s">
        <v>330</v>
      </c>
      <c r="BM107" s="225" t="s">
        <v>2438</v>
      </c>
    </row>
    <row r="108" s="13" customFormat="1">
      <c r="A108" s="13"/>
      <c r="B108" s="232"/>
      <c r="C108" s="233"/>
      <c r="D108" s="234" t="s">
        <v>252</v>
      </c>
      <c r="E108" s="235" t="s">
        <v>19</v>
      </c>
      <c r="F108" s="236" t="s">
        <v>330</v>
      </c>
      <c r="G108" s="233"/>
      <c r="H108" s="237">
        <v>16</v>
      </c>
      <c r="I108" s="238"/>
      <c r="J108" s="233"/>
      <c r="K108" s="233"/>
      <c r="L108" s="239"/>
      <c r="M108" s="240"/>
      <c r="N108" s="241"/>
      <c r="O108" s="241"/>
      <c r="P108" s="241"/>
      <c r="Q108" s="241"/>
      <c r="R108" s="241"/>
      <c r="S108" s="241"/>
      <c r="T108" s="242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43" t="s">
        <v>252</v>
      </c>
      <c r="AU108" s="243" t="s">
        <v>87</v>
      </c>
      <c r="AV108" s="13" t="s">
        <v>87</v>
      </c>
      <c r="AW108" s="13" t="s">
        <v>37</v>
      </c>
      <c r="AX108" s="13" t="s">
        <v>77</v>
      </c>
      <c r="AY108" s="243" t="s">
        <v>238</v>
      </c>
    </row>
    <row r="109" s="14" customFormat="1">
      <c r="A109" s="14"/>
      <c r="B109" s="244"/>
      <c r="C109" s="245"/>
      <c r="D109" s="234" t="s">
        <v>252</v>
      </c>
      <c r="E109" s="246" t="s">
        <v>19</v>
      </c>
      <c r="F109" s="247" t="s">
        <v>253</v>
      </c>
      <c r="G109" s="245"/>
      <c r="H109" s="248">
        <v>16</v>
      </c>
      <c r="I109" s="249"/>
      <c r="J109" s="245"/>
      <c r="K109" s="245"/>
      <c r="L109" s="250"/>
      <c r="M109" s="251"/>
      <c r="N109" s="252"/>
      <c r="O109" s="252"/>
      <c r="P109" s="252"/>
      <c r="Q109" s="252"/>
      <c r="R109" s="252"/>
      <c r="S109" s="252"/>
      <c r="T109" s="253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4" t="s">
        <v>252</v>
      </c>
      <c r="AU109" s="254" t="s">
        <v>87</v>
      </c>
      <c r="AV109" s="14" t="s">
        <v>254</v>
      </c>
      <c r="AW109" s="14" t="s">
        <v>37</v>
      </c>
      <c r="AX109" s="14" t="s">
        <v>85</v>
      </c>
      <c r="AY109" s="254" t="s">
        <v>238</v>
      </c>
    </row>
    <row r="110" s="12" customFormat="1" ht="22.8" customHeight="1">
      <c r="A110" s="12"/>
      <c r="B110" s="198"/>
      <c r="C110" s="199"/>
      <c r="D110" s="200" t="s">
        <v>76</v>
      </c>
      <c r="E110" s="212" t="s">
        <v>2439</v>
      </c>
      <c r="F110" s="212" t="s">
        <v>2440</v>
      </c>
      <c r="G110" s="199"/>
      <c r="H110" s="199"/>
      <c r="I110" s="202"/>
      <c r="J110" s="213">
        <f>BK110</f>
        <v>0</v>
      </c>
      <c r="K110" s="199"/>
      <c r="L110" s="204"/>
      <c r="M110" s="205"/>
      <c r="N110" s="206"/>
      <c r="O110" s="206"/>
      <c r="P110" s="207">
        <f>SUM(P111:P144)</f>
        <v>0</v>
      </c>
      <c r="Q110" s="206"/>
      <c r="R110" s="207">
        <f>SUM(R111:R144)</f>
        <v>0.14335000000000003</v>
      </c>
      <c r="S110" s="206"/>
      <c r="T110" s="208">
        <f>SUM(T111:T144)</f>
        <v>0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R110" s="209" t="s">
        <v>87</v>
      </c>
      <c r="AT110" s="210" t="s">
        <v>76</v>
      </c>
      <c r="AU110" s="210" t="s">
        <v>85</v>
      </c>
      <c r="AY110" s="209" t="s">
        <v>238</v>
      </c>
      <c r="BK110" s="211">
        <f>SUM(BK111:BK144)</f>
        <v>0</v>
      </c>
    </row>
    <row r="111" s="2" customFormat="1" ht="24.15" customHeight="1">
      <c r="A111" s="40"/>
      <c r="B111" s="41"/>
      <c r="C111" s="214" t="s">
        <v>240</v>
      </c>
      <c r="D111" s="214" t="s">
        <v>243</v>
      </c>
      <c r="E111" s="215" t="s">
        <v>2441</v>
      </c>
      <c r="F111" s="216" t="s">
        <v>2442</v>
      </c>
      <c r="G111" s="217" t="s">
        <v>368</v>
      </c>
      <c r="H111" s="218">
        <v>3</v>
      </c>
      <c r="I111" s="219"/>
      <c r="J111" s="220">
        <f>ROUND(I111*H111,2)</f>
        <v>0</v>
      </c>
      <c r="K111" s="216" t="s">
        <v>19</v>
      </c>
      <c r="L111" s="46"/>
      <c r="M111" s="221" t="s">
        <v>19</v>
      </c>
      <c r="N111" s="222" t="s">
        <v>48</v>
      </c>
      <c r="O111" s="86"/>
      <c r="P111" s="223">
        <f>O111*H111</f>
        <v>0</v>
      </c>
      <c r="Q111" s="223">
        <v>0.00029999999999999997</v>
      </c>
      <c r="R111" s="223">
        <f>Q111*H111</f>
        <v>0.00089999999999999998</v>
      </c>
      <c r="S111" s="223">
        <v>0</v>
      </c>
      <c r="T111" s="224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25" t="s">
        <v>330</v>
      </c>
      <c r="AT111" s="225" t="s">
        <v>243</v>
      </c>
      <c r="AU111" s="225" t="s">
        <v>87</v>
      </c>
      <c r="AY111" s="19" t="s">
        <v>238</v>
      </c>
      <c r="BE111" s="226">
        <f>IF(N111="základní",J111,0)</f>
        <v>0</v>
      </c>
      <c r="BF111" s="226">
        <f>IF(N111="snížená",J111,0)</f>
        <v>0</v>
      </c>
      <c r="BG111" s="226">
        <f>IF(N111="zákl. přenesená",J111,0)</f>
        <v>0</v>
      </c>
      <c r="BH111" s="226">
        <f>IF(N111="sníž. přenesená",J111,0)</f>
        <v>0</v>
      </c>
      <c r="BI111" s="226">
        <f>IF(N111="nulová",J111,0)</f>
        <v>0</v>
      </c>
      <c r="BJ111" s="19" t="s">
        <v>85</v>
      </c>
      <c r="BK111" s="226">
        <f>ROUND(I111*H111,2)</f>
        <v>0</v>
      </c>
      <c r="BL111" s="19" t="s">
        <v>330</v>
      </c>
      <c r="BM111" s="225" t="s">
        <v>2443</v>
      </c>
    </row>
    <row r="112" s="2" customFormat="1">
      <c r="A112" s="40"/>
      <c r="B112" s="41"/>
      <c r="C112" s="42"/>
      <c r="D112" s="234" t="s">
        <v>343</v>
      </c>
      <c r="E112" s="42"/>
      <c r="F112" s="255" t="s">
        <v>1912</v>
      </c>
      <c r="G112" s="42"/>
      <c r="H112" s="42"/>
      <c r="I112" s="229"/>
      <c r="J112" s="42"/>
      <c r="K112" s="42"/>
      <c r="L112" s="46"/>
      <c r="M112" s="230"/>
      <c r="N112" s="231"/>
      <c r="O112" s="86"/>
      <c r="P112" s="86"/>
      <c r="Q112" s="86"/>
      <c r="R112" s="86"/>
      <c r="S112" s="86"/>
      <c r="T112" s="87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T112" s="19" t="s">
        <v>343</v>
      </c>
      <c r="AU112" s="19" t="s">
        <v>87</v>
      </c>
    </row>
    <row r="113" s="2" customFormat="1" ht="21.75" customHeight="1">
      <c r="A113" s="40"/>
      <c r="B113" s="41"/>
      <c r="C113" s="214" t="s">
        <v>276</v>
      </c>
      <c r="D113" s="214" t="s">
        <v>243</v>
      </c>
      <c r="E113" s="215" t="s">
        <v>2444</v>
      </c>
      <c r="F113" s="216" t="s">
        <v>2445</v>
      </c>
      <c r="G113" s="217" t="s">
        <v>419</v>
      </c>
      <c r="H113" s="218">
        <v>4</v>
      </c>
      <c r="I113" s="219"/>
      <c r="J113" s="220">
        <f>ROUND(I113*H113,2)</f>
        <v>0</v>
      </c>
      <c r="K113" s="216" t="s">
        <v>247</v>
      </c>
      <c r="L113" s="46"/>
      <c r="M113" s="221" t="s">
        <v>19</v>
      </c>
      <c r="N113" s="222" t="s">
        <v>48</v>
      </c>
      <c r="O113" s="86"/>
      <c r="P113" s="223">
        <f>O113*H113</f>
        <v>0</v>
      </c>
      <c r="Q113" s="223">
        <v>0.00084000000000000003</v>
      </c>
      <c r="R113" s="223">
        <f>Q113*H113</f>
        <v>0.0033600000000000001</v>
      </c>
      <c r="S113" s="223">
        <v>0</v>
      </c>
      <c r="T113" s="224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25" t="s">
        <v>330</v>
      </c>
      <c r="AT113" s="225" t="s">
        <v>243</v>
      </c>
      <c r="AU113" s="225" t="s">
        <v>87</v>
      </c>
      <c r="AY113" s="19" t="s">
        <v>238</v>
      </c>
      <c r="BE113" s="226">
        <f>IF(N113="základní",J113,0)</f>
        <v>0</v>
      </c>
      <c r="BF113" s="226">
        <f>IF(N113="snížená",J113,0)</f>
        <v>0</v>
      </c>
      <c r="BG113" s="226">
        <f>IF(N113="zákl. přenesená",J113,0)</f>
        <v>0</v>
      </c>
      <c r="BH113" s="226">
        <f>IF(N113="sníž. přenesená",J113,0)</f>
        <v>0</v>
      </c>
      <c r="BI113" s="226">
        <f>IF(N113="nulová",J113,0)</f>
        <v>0</v>
      </c>
      <c r="BJ113" s="19" t="s">
        <v>85</v>
      </c>
      <c r="BK113" s="226">
        <f>ROUND(I113*H113,2)</f>
        <v>0</v>
      </c>
      <c r="BL113" s="19" t="s">
        <v>330</v>
      </c>
      <c r="BM113" s="225" t="s">
        <v>2446</v>
      </c>
    </row>
    <row r="114" s="2" customFormat="1">
      <c r="A114" s="40"/>
      <c r="B114" s="41"/>
      <c r="C114" s="42"/>
      <c r="D114" s="227" t="s">
        <v>250</v>
      </c>
      <c r="E114" s="42"/>
      <c r="F114" s="228" t="s">
        <v>2447</v>
      </c>
      <c r="G114" s="42"/>
      <c r="H114" s="42"/>
      <c r="I114" s="229"/>
      <c r="J114" s="42"/>
      <c r="K114" s="42"/>
      <c r="L114" s="46"/>
      <c r="M114" s="230"/>
      <c r="N114" s="231"/>
      <c r="O114" s="86"/>
      <c r="P114" s="86"/>
      <c r="Q114" s="86"/>
      <c r="R114" s="86"/>
      <c r="S114" s="86"/>
      <c r="T114" s="87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19" t="s">
        <v>250</v>
      </c>
      <c r="AU114" s="19" t="s">
        <v>87</v>
      </c>
    </row>
    <row r="115" s="2" customFormat="1">
      <c r="A115" s="40"/>
      <c r="B115" s="41"/>
      <c r="C115" s="42"/>
      <c r="D115" s="234" t="s">
        <v>343</v>
      </c>
      <c r="E115" s="42"/>
      <c r="F115" s="255" t="s">
        <v>1912</v>
      </c>
      <c r="G115" s="42"/>
      <c r="H115" s="42"/>
      <c r="I115" s="229"/>
      <c r="J115" s="42"/>
      <c r="K115" s="42"/>
      <c r="L115" s="46"/>
      <c r="M115" s="230"/>
      <c r="N115" s="231"/>
      <c r="O115" s="86"/>
      <c r="P115" s="86"/>
      <c r="Q115" s="86"/>
      <c r="R115" s="86"/>
      <c r="S115" s="86"/>
      <c r="T115" s="87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T115" s="19" t="s">
        <v>343</v>
      </c>
      <c r="AU115" s="19" t="s">
        <v>87</v>
      </c>
    </row>
    <row r="116" s="2" customFormat="1" ht="21.75" customHeight="1">
      <c r="A116" s="40"/>
      <c r="B116" s="41"/>
      <c r="C116" s="214" t="s">
        <v>281</v>
      </c>
      <c r="D116" s="214" t="s">
        <v>243</v>
      </c>
      <c r="E116" s="215" t="s">
        <v>2448</v>
      </c>
      <c r="F116" s="216" t="s">
        <v>2449</v>
      </c>
      <c r="G116" s="217" t="s">
        <v>419</v>
      </c>
      <c r="H116" s="218">
        <v>87</v>
      </c>
      <c r="I116" s="219"/>
      <c r="J116" s="220">
        <f>ROUND(I116*H116,2)</f>
        <v>0</v>
      </c>
      <c r="K116" s="216" t="s">
        <v>247</v>
      </c>
      <c r="L116" s="46"/>
      <c r="M116" s="221" t="s">
        <v>19</v>
      </c>
      <c r="N116" s="222" t="s">
        <v>48</v>
      </c>
      <c r="O116" s="86"/>
      <c r="P116" s="223">
        <f>O116*H116</f>
        <v>0</v>
      </c>
      <c r="Q116" s="223">
        <v>0.00097999999999999997</v>
      </c>
      <c r="R116" s="223">
        <f>Q116*H116</f>
        <v>0.085260000000000002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330</v>
      </c>
      <c r="AT116" s="225" t="s">
        <v>243</v>
      </c>
      <c r="AU116" s="225" t="s">
        <v>87</v>
      </c>
      <c r="AY116" s="19" t="s">
        <v>238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85</v>
      </c>
      <c r="BK116" s="226">
        <f>ROUND(I116*H116,2)</f>
        <v>0</v>
      </c>
      <c r="BL116" s="19" t="s">
        <v>330</v>
      </c>
      <c r="BM116" s="225" t="s">
        <v>2450</v>
      </c>
    </row>
    <row r="117" s="2" customFormat="1">
      <c r="A117" s="40"/>
      <c r="B117" s="41"/>
      <c r="C117" s="42"/>
      <c r="D117" s="227" t="s">
        <v>250</v>
      </c>
      <c r="E117" s="42"/>
      <c r="F117" s="228" t="s">
        <v>2451</v>
      </c>
      <c r="G117" s="42"/>
      <c r="H117" s="42"/>
      <c r="I117" s="229"/>
      <c r="J117" s="42"/>
      <c r="K117" s="42"/>
      <c r="L117" s="46"/>
      <c r="M117" s="230"/>
      <c r="N117" s="231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250</v>
      </c>
      <c r="AU117" s="19" t="s">
        <v>87</v>
      </c>
    </row>
    <row r="118" s="2" customFormat="1">
      <c r="A118" s="40"/>
      <c r="B118" s="41"/>
      <c r="C118" s="42"/>
      <c r="D118" s="234" t="s">
        <v>343</v>
      </c>
      <c r="E118" s="42"/>
      <c r="F118" s="255" t="s">
        <v>1912</v>
      </c>
      <c r="G118" s="42"/>
      <c r="H118" s="42"/>
      <c r="I118" s="229"/>
      <c r="J118" s="42"/>
      <c r="K118" s="42"/>
      <c r="L118" s="46"/>
      <c r="M118" s="230"/>
      <c r="N118" s="231"/>
      <c r="O118" s="86"/>
      <c r="P118" s="86"/>
      <c r="Q118" s="86"/>
      <c r="R118" s="86"/>
      <c r="S118" s="86"/>
      <c r="T118" s="87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T118" s="19" t="s">
        <v>343</v>
      </c>
      <c r="AU118" s="19" t="s">
        <v>87</v>
      </c>
    </row>
    <row r="119" s="2" customFormat="1" ht="21.75" customHeight="1">
      <c r="A119" s="40"/>
      <c r="B119" s="41"/>
      <c r="C119" s="214" t="s">
        <v>287</v>
      </c>
      <c r="D119" s="214" t="s">
        <v>243</v>
      </c>
      <c r="E119" s="215" t="s">
        <v>2452</v>
      </c>
      <c r="F119" s="216" t="s">
        <v>2453</v>
      </c>
      <c r="G119" s="217" t="s">
        <v>419</v>
      </c>
      <c r="H119" s="218">
        <v>15</v>
      </c>
      <c r="I119" s="219"/>
      <c r="J119" s="220">
        <f>ROUND(I119*H119,2)</f>
        <v>0</v>
      </c>
      <c r="K119" s="216" t="s">
        <v>247</v>
      </c>
      <c r="L119" s="46"/>
      <c r="M119" s="221" t="s">
        <v>19</v>
      </c>
      <c r="N119" s="222" t="s">
        <v>48</v>
      </c>
      <c r="O119" s="86"/>
      <c r="P119" s="223">
        <f>O119*H119</f>
        <v>0</v>
      </c>
      <c r="Q119" s="223">
        <v>0.0012600000000000001</v>
      </c>
      <c r="R119" s="223">
        <f>Q119*H119</f>
        <v>0.0189</v>
      </c>
      <c r="S119" s="223">
        <v>0</v>
      </c>
      <c r="T119" s="224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25" t="s">
        <v>330</v>
      </c>
      <c r="AT119" s="225" t="s">
        <v>243</v>
      </c>
      <c r="AU119" s="225" t="s">
        <v>87</v>
      </c>
      <c r="AY119" s="19" t="s">
        <v>238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19" t="s">
        <v>85</v>
      </c>
      <c r="BK119" s="226">
        <f>ROUND(I119*H119,2)</f>
        <v>0</v>
      </c>
      <c r="BL119" s="19" t="s">
        <v>330</v>
      </c>
      <c r="BM119" s="225" t="s">
        <v>2454</v>
      </c>
    </row>
    <row r="120" s="2" customFormat="1">
      <c r="A120" s="40"/>
      <c r="B120" s="41"/>
      <c r="C120" s="42"/>
      <c r="D120" s="227" t="s">
        <v>250</v>
      </c>
      <c r="E120" s="42"/>
      <c r="F120" s="228" t="s">
        <v>2455</v>
      </c>
      <c r="G120" s="42"/>
      <c r="H120" s="42"/>
      <c r="I120" s="229"/>
      <c r="J120" s="42"/>
      <c r="K120" s="42"/>
      <c r="L120" s="46"/>
      <c r="M120" s="230"/>
      <c r="N120" s="231"/>
      <c r="O120" s="86"/>
      <c r="P120" s="86"/>
      <c r="Q120" s="86"/>
      <c r="R120" s="86"/>
      <c r="S120" s="86"/>
      <c r="T120" s="87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T120" s="19" t="s">
        <v>250</v>
      </c>
      <c r="AU120" s="19" t="s">
        <v>87</v>
      </c>
    </row>
    <row r="121" s="2" customFormat="1">
      <c r="A121" s="40"/>
      <c r="B121" s="41"/>
      <c r="C121" s="42"/>
      <c r="D121" s="234" t="s">
        <v>343</v>
      </c>
      <c r="E121" s="42"/>
      <c r="F121" s="255" t="s">
        <v>1912</v>
      </c>
      <c r="G121" s="42"/>
      <c r="H121" s="42"/>
      <c r="I121" s="229"/>
      <c r="J121" s="42"/>
      <c r="K121" s="42"/>
      <c r="L121" s="46"/>
      <c r="M121" s="230"/>
      <c r="N121" s="231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343</v>
      </c>
      <c r="AU121" s="19" t="s">
        <v>87</v>
      </c>
    </row>
    <row r="122" s="2" customFormat="1" ht="16.5" customHeight="1">
      <c r="A122" s="40"/>
      <c r="B122" s="41"/>
      <c r="C122" s="214" t="s">
        <v>293</v>
      </c>
      <c r="D122" s="214" t="s">
        <v>243</v>
      </c>
      <c r="E122" s="215" t="s">
        <v>2456</v>
      </c>
      <c r="F122" s="216" t="s">
        <v>2457</v>
      </c>
      <c r="G122" s="217" t="s">
        <v>368</v>
      </c>
      <c r="H122" s="218">
        <v>23</v>
      </c>
      <c r="I122" s="219"/>
      <c r="J122" s="220">
        <f>ROUND(I122*H122,2)</f>
        <v>0</v>
      </c>
      <c r="K122" s="216" t="s">
        <v>247</v>
      </c>
      <c r="L122" s="46"/>
      <c r="M122" s="221" t="s">
        <v>19</v>
      </c>
      <c r="N122" s="222" t="s">
        <v>48</v>
      </c>
      <c r="O122" s="86"/>
      <c r="P122" s="223">
        <f>O122*H122</f>
        <v>0</v>
      </c>
      <c r="Q122" s="223">
        <v>0</v>
      </c>
      <c r="R122" s="223">
        <f>Q122*H122</f>
        <v>0</v>
      </c>
      <c r="S122" s="223">
        <v>0</v>
      </c>
      <c r="T122" s="224">
        <f>S122*H122</f>
        <v>0</v>
      </c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R122" s="225" t="s">
        <v>330</v>
      </c>
      <c r="AT122" s="225" t="s">
        <v>243</v>
      </c>
      <c r="AU122" s="225" t="s">
        <v>87</v>
      </c>
      <c r="AY122" s="19" t="s">
        <v>238</v>
      </c>
      <c r="BE122" s="226">
        <f>IF(N122="základní",J122,0)</f>
        <v>0</v>
      </c>
      <c r="BF122" s="226">
        <f>IF(N122="snížená",J122,0)</f>
        <v>0</v>
      </c>
      <c r="BG122" s="226">
        <f>IF(N122="zákl. přenesená",J122,0)</f>
        <v>0</v>
      </c>
      <c r="BH122" s="226">
        <f>IF(N122="sníž. přenesená",J122,0)</f>
        <v>0</v>
      </c>
      <c r="BI122" s="226">
        <f>IF(N122="nulová",J122,0)</f>
        <v>0</v>
      </c>
      <c r="BJ122" s="19" t="s">
        <v>85</v>
      </c>
      <c r="BK122" s="226">
        <f>ROUND(I122*H122,2)</f>
        <v>0</v>
      </c>
      <c r="BL122" s="19" t="s">
        <v>330</v>
      </c>
      <c r="BM122" s="225" t="s">
        <v>2458</v>
      </c>
    </row>
    <row r="123" s="2" customFormat="1">
      <c r="A123" s="40"/>
      <c r="B123" s="41"/>
      <c r="C123" s="42"/>
      <c r="D123" s="227" t="s">
        <v>250</v>
      </c>
      <c r="E123" s="42"/>
      <c r="F123" s="228" t="s">
        <v>2459</v>
      </c>
      <c r="G123" s="42"/>
      <c r="H123" s="42"/>
      <c r="I123" s="229"/>
      <c r="J123" s="42"/>
      <c r="K123" s="42"/>
      <c r="L123" s="46"/>
      <c r="M123" s="230"/>
      <c r="N123" s="231"/>
      <c r="O123" s="86"/>
      <c r="P123" s="86"/>
      <c r="Q123" s="86"/>
      <c r="R123" s="86"/>
      <c r="S123" s="86"/>
      <c r="T123" s="87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T123" s="19" t="s">
        <v>250</v>
      </c>
      <c r="AU123" s="19" t="s">
        <v>87</v>
      </c>
    </row>
    <row r="124" s="2" customFormat="1">
      <c r="A124" s="40"/>
      <c r="B124" s="41"/>
      <c r="C124" s="42"/>
      <c r="D124" s="234" t="s">
        <v>343</v>
      </c>
      <c r="E124" s="42"/>
      <c r="F124" s="255" t="s">
        <v>1912</v>
      </c>
      <c r="G124" s="42"/>
      <c r="H124" s="42"/>
      <c r="I124" s="229"/>
      <c r="J124" s="42"/>
      <c r="K124" s="42"/>
      <c r="L124" s="46"/>
      <c r="M124" s="230"/>
      <c r="N124" s="231"/>
      <c r="O124" s="86"/>
      <c r="P124" s="86"/>
      <c r="Q124" s="86"/>
      <c r="R124" s="86"/>
      <c r="S124" s="86"/>
      <c r="T124" s="87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T124" s="19" t="s">
        <v>343</v>
      </c>
      <c r="AU124" s="19" t="s">
        <v>87</v>
      </c>
    </row>
    <row r="125" s="13" customFormat="1">
      <c r="A125" s="13"/>
      <c r="B125" s="232"/>
      <c r="C125" s="233"/>
      <c r="D125" s="234" t="s">
        <v>252</v>
      </c>
      <c r="E125" s="235" t="s">
        <v>19</v>
      </c>
      <c r="F125" s="236" t="s">
        <v>2460</v>
      </c>
      <c r="G125" s="233"/>
      <c r="H125" s="237">
        <v>23</v>
      </c>
      <c r="I125" s="238"/>
      <c r="J125" s="233"/>
      <c r="K125" s="233"/>
      <c r="L125" s="239"/>
      <c r="M125" s="240"/>
      <c r="N125" s="241"/>
      <c r="O125" s="241"/>
      <c r="P125" s="241"/>
      <c r="Q125" s="241"/>
      <c r="R125" s="241"/>
      <c r="S125" s="241"/>
      <c r="T125" s="242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3" t="s">
        <v>252</v>
      </c>
      <c r="AU125" s="243" t="s">
        <v>87</v>
      </c>
      <c r="AV125" s="13" t="s">
        <v>87</v>
      </c>
      <c r="AW125" s="13" t="s">
        <v>37</v>
      </c>
      <c r="AX125" s="13" t="s">
        <v>77</v>
      </c>
      <c r="AY125" s="243" t="s">
        <v>238</v>
      </c>
    </row>
    <row r="126" s="14" customFormat="1">
      <c r="A126" s="14"/>
      <c r="B126" s="244"/>
      <c r="C126" s="245"/>
      <c r="D126" s="234" t="s">
        <v>252</v>
      </c>
      <c r="E126" s="246" t="s">
        <v>19</v>
      </c>
      <c r="F126" s="247" t="s">
        <v>253</v>
      </c>
      <c r="G126" s="245"/>
      <c r="H126" s="248">
        <v>23</v>
      </c>
      <c r="I126" s="249"/>
      <c r="J126" s="245"/>
      <c r="K126" s="245"/>
      <c r="L126" s="250"/>
      <c r="M126" s="251"/>
      <c r="N126" s="252"/>
      <c r="O126" s="252"/>
      <c r="P126" s="252"/>
      <c r="Q126" s="252"/>
      <c r="R126" s="252"/>
      <c r="S126" s="252"/>
      <c r="T126" s="253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4" t="s">
        <v>252</v>
      </c>
      <c r="AU126" s="254" t="s">
        <v>87</v>
      </c>
      <c r="AV126" s="14" t="s">
        <v>254</v>
      </c>
      <c r="AW126" s="14" t="s">
        <v>37</v>
      </c>
      <c r="AX126" s="14" t="s">
        <v>85</v>
      </c>
      <c r="AY126" s="254" t="s">
        <v>238</v>
      </c>
    </row>
    <row r="127" s="2" customFormat="1" ht="16.5" customHeight="1">
      <c r="A127" s="40"/>
      <c r="B127" s="41"/>
      <c r="C127" s="214" t="s">
        <v>298</v>
      </c>
      <c r="D127" s="214" t="s">
        <v>243</v>
      </c>
      <c r="E127" s="215" t="s">
        <v>2461</v>
      </c>
      <c r="F127" s="216" t="s">
        <v>2462</v>
      </c>
      <c r="G127" s="217" t="s">
        <v>593</v>
      </c>
      <c r="H127" s="218">
        <v>3</v>
      </c>
      <c r="I127" s="219"/>
      <c r="J127" s="220">
        <f>ROUND(I127*H127,2)</f>
        <v>0</v>
      </c>
      <c r="K127" s="216" t="s">
        <v>19</v>
      </c>
      <c r="L127" s="46"/>
      <c r="M127" s="221" t="s">
        <v>19</v>
      </c>
      <c r="N127" s="222" t="s">
        <v>48</v>
      </c>
      <c r="O127" s="86"/>
      <c r="P127" s="223">
        <f>O127*H127</f>
        <v>0</v>
      </c>
      <c r="Q127" s="223">
        <v>0.00132</v>
      </c>
      <c r="R127" s="223">
        <f>Q127*H127</f>
        <v>0.00396</v>
      </c>
      <c r="S127" s="223">
        <v>0</v>
      </c>
      <c r="T127" s="224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225" t="s">
        <v>330</v>
      </c>
      <c r="AT127" s="225" t="s">
        <v>243</v>
      </c>
      <c r="AU127" s="225" t="s">
        <v>87</v>
      </c>
      <c r="AY127" s="19" t="s">
        <v>238</v>
      </c>
      <c r="BE127" s="226">
        <f>IF(N127="základní",J127,0)</f>
        <v>0</v>
      </c>
      <c r="BF127" s="226">
        <f>IF(N127="snížená",J127,0)</f>
        <v>0</v>
      </c>
      <c r="BG127" s="226">
        <f>IF(N127="zákl. přenesená",J127,0)</f>
        <v>0</v>
      </c>
      <c r="BH127" s="226">
        <f>IF(N127="sníž. přenesená",J127,0)</f>
        <v>0</v>
      </c>
      <c r="BI127" s="226">
        <f>IF(N127="nulová",J127,0)</f>
        <v>0</v>
      </c>
      <c r="BJ127" s="19" t="s">
        <v>85</v>
      </c>
      <c r="BK127" s="226">
        <f>ROUND(I127*H127,2)</f>
        <v>0</v>
      </c>
      <c r="BL127" s="19" t="s">
        <v>330</v>
      </c>
      <c r="BM127" s="225" t="s">
        <v>2463</v>
      </c>
    </row>
    <row r="128" s="2" customFormat="1">
      <c r="A128" s="40"/>
      <c r="B128" s="41"/>
      <c r="C128" s="42"/>
      <c r="D128" s="234" t="s">
        <v>343</v>
      </c>
      <c r="E128" s="42"/>
      <c r="F128" s="255" t="s">
        <v>1912</v>
      </c>
      <c r="G128" s="42"/>
      <c r="H128" s="42"/>
      <c r="I128" s="229"/>
      <c r="J128" s="42"/>
      <c r="K128" s="42"/>
      <c r="L128" s="46"/>
      <c r="M128" s="230"/>
      <c r="N128" s="231"/>
      <c r="O128" s="86"/>
      <c r="P128" s="86"/>
      <c r="Q128" s="86"/>
      <c r="R128" s="86"/>
      <c r="S128" s="86"/>
      <c r="T128" s="87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T128" s="19" t="s">
        <v>343</v>
      </c>
      <c r="AU128" s="19" t="s">
        <v>87</v>
      </c>
    </row>
    <row r="129" s="2" customFormat="1" ht="21.75" customHeight="1">
      <c r="A129" s="40"/>
      <c r="B129" s="41"/>
      <c r="C129" s="214" t="s">
        <v>303</v>
      </c>
      <c r="D129" s="214" t="s">
        <v>243</v>
      </c>
      <c r="E129" s="215" t="s">
        <v>2464</v>
      </c>
      <c r="F129" s="216" t="s">
        <v>2465</v>
      </c>
      <c r="G129" s="217" t="s">
        <v>368</v>
      </c>
      <c r="H129" s="218">
        <v>6</v>
      </c>
      <c r="I129" s="219"/>
      <c r="J129" s="220">
        <f>ROUND(I129*H129,2)</f>
        <v>0</v>
      </c>
      <c r="K129" s="216" t="s">
        <v>247</v>
      </c>
      <c r="L129" s="46"/>
      <c r="M129" s="221" t="s">
        <v>19</v>
      </c>
      <c r="N129" s="222" t="s">
        <v>48</v>
      </c>
      <c r="O129" s="86"/>
      <c r="P129" s="223">
        <f>O129*H129</f>
        <v>0</v>
      </c>
      <c r="Q129" s="223">
        <v>0.00056999999999999998</v>
      </c>
      <c r="R129" s="223">
        <f>Q129*H129</f>
        <v>0.0034199999999999999</v>
      </c>
      <c r="S129" s="223">
        <v>0</v>
      </c>
      <c r="T129" s="224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25" t="s">
        <v>330</v>
      </c>
      <c r="AT129" s="225" t="s">
        <v>243</v>
      </c>
      <c r="AU129" s="225" t="s">
        <v>87</v>
      </c>
      <c r="AY129" s="19" t="s">
        <v>238</v>
      </c>
      <c r="BE129" s="226">
        <f>IF(N129="základní",J129,0)</f>
        <v>0</v>
      </c>
      <c r="BF129" s="226">
        <f>IF(N129="snížená",J129,0)</f>
        <v>0</v>
      </c>
      <c r="BG129" s="226">
        <f>IF(N129="zákl. přenesená",J129,0)</f>
        <v>0</v>
      </c>
      <c r="BH129" s="226">
        <f>IF(N129="sníž. přenesená",J129,0)</f>
        <v>0</v>
      </c>
      <c r="BI129" s="226">
        <f>IF(N129="nulová",J129,0)</f>
        <v>0</v>
      </c>
      <c r="BJ129" s="19" t="s">
        <v>85</v>
      </c>
      <c r="BK129" s="226">
        <f>ROUND(I129*H129,2)</f>
        <v>0</v>
      </c>
      <c r="BL129" s="19" t="s">
        <v>330</v>
      </c>
      <c r="BM129" s="225" t="s">
        <v>2466</v>
      </c>
    </row>
    <row r="130" s="2" customFormat="1">
      <c r="A130" s="40"/>
      <c r="B130" s="41"/>
      <c r="C130" s="42"/>
      <c r="D130" s="227" t="s">
        <v>250</v>
      </c>
      <c r="E130" s="42"/>
      <c r="F130" s="228" t="s">
        <v>2467</v>
      </c>
      <c r="G130" s="42"/>
      <c r="H130" s="42"/>
      <c r="I130" s="229"/>
      <c r="J130" s="42"/>
      <c r="K130" s="42"/>
      <c r="L130" s="46"/>
      <c r="M130" s="230"/>
      <c r="N130" s="231"/>
      <c r="O130" s="86"/>
      <c r="P130" s="86"/>
      <c r="Q130" s="86"/>
      <c r="R130" s="86"/>
      <c r="S130" s="86"/>
      <c r="T130" s="87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T130" s="19" t="s">
        <v>250</v>
      </c>
      <c r="AU130" s="19" t="s">
        <v>87</v>
      </c>
    </row>
    <row r="131" s="2" customFormat="1">
      <c r="A131" s="40"/>
      <c r="B131" s="41"/>
      <c r="C131" s="42"/>
      <c r="D131" s="234" t="s">
        <v>343</v>
      </c>
      <c r="E131" s="42"/>
      <c r="F131" s="255" t="s">
        <v>1912</v>
      </c>
      <c r="G131" s="42"/>
      <c r="H131" s="42"/>
      <c r="I131" s="229"/>
      <c r="J131" s="42"/>
      <c r="K131" s="42"/>
      <c r="L131" s="46"/>
      <c r="M131" s="230"/>
      <c r="N131" s="231"/>
      <c r="O131" s="86"/>
      <c r="P131" s="86"/>
      <c r="Q131" s="86"/>
      <c r="R131" s="86"/>
      <c r="S131" s="86"/>
      <c r="T131" s="87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T131" s="19" t="s">
        <v>343</v>
      </c>
      <c r="AU131" s="19" t="s">
        <v>87</v>
      </c>
    </row>
    <row r="132" s="2" customFormat="1" ht="16.5" customHeight="1">
      <c r="A132" s="40"/>
      <c r="B132" s="41"/>
      <c r="C132" s="214" t="s">
        <v>308</v>
      </c>
      <c r="D132" s="214" t="s">
        <v>243</v>
      </c>
      <c r="E132" s="215" t="s">
        <v>2468</v>
      </c>
      <c r="F132" s="216" t="s">
        <v>2469</v>
      </c>
      <c r="G132" s="217" t="s">
        <v>368</v>
      </c>
      <c r="H132" s="218">
        <v>10</v>
      </c>
      <c r="I132" s="219"/>
      <c r="J132" s="220">
        <f>ROUND(I132*H132,2)</f>
        <v>0</v>
      </c>
      <c r="K132" s="216" t="s">
        <v>247</v>
      </c>
      <c r="L132" s="46"/>
      <c r="M132" s="221" t="s">
        <v>19</v>
      </c>
      <c r="N132" s="222" t="s">
        <v>48</v>
      </c>
      <c r="O132" s="86"/>
      <c r="P132" s="223">
        <f>O132*H132</f>
        <v>0</v>
      </c>
      <c r="Q132" s="223">
        <v>0.00020000000000000001</v>
      </c>
      <c r="R132" s="223">
        <f>Q132*H132</f>
        <v>0.002</v>
      </c>
      <c r="S132" s="223">
        <v>0</v>
      </c>
      <c r="T132" s="224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25" t="s">
        <v>330</v>
      </c>
      <c r="AT132" s="225" t="s">
        <v>243</v>
      </c>
      <c r="AU132" s="225" t="s">
        <v>87</v>
      </c>
      <c r="AY132" s="19" t="s">
        <v>238</v>
      </c>
      <c r="BE132" s="226">
        <f>IF(N132="základní",J132,0)</f>
        <v>0</v>
      </c>
      <c r="BF132" s="226">
        <f>IF(N132="snížená",J132,0)</f>
        <v>0</v>
      </c>
      <c r="BG132" s="226">
        <f>IF(N132="zákl. přenesená",J132,0)</f>
        <v>0</v>
      </c>
      <c r="BH132" s="226">
        <f>IF(N132="sníž. přenesená",J132,0)</f>
        <v>0</v>
      </c>
      <c r="BI132" s="226">
        <f>IF(N132="nulová",J132,0)</f>
        <v>0</v>
      </c>
      <c r="BJ132" s="19" t="s">
        <v>85</v>
      </c>
      <c r="BK132" s="226">
        <f>ROUND(I132*H132,2)</f>
        <v>0</v>
      </c>
      <c r="BL132" s="19" t="s">
        <v>330</v>
      </c>
      <c r="BM132" s="225" t="s">
        <v>2470</v>
      </c>
    </row>
    <row r="133" s="2" customFormat="1">
      <c r="A133" s="40"/>
      <c r="B133" s="41"/>
      <c r="C133" s="42"/>
      <c r="D133" s="227" t="s">
        <v>250</v>
      </c>
      <c r="E133" s="42"/>
      <c r="F133" s="228" t="s">
        <v>2471</v>
      </c>
      <c r="G133" s="42"/>
      <c r="H133" s="42"/>
      <c r="I133" s="229"/>
      <c r="J133" s="42"/>
      <c r="K133" s="42"/>
      <c r="L133" s="46"/>
      <c r="M133" s="230"/>
      <c r="N133" s="231"/>
      <c r="O133" s="86"/>
      <c r="P133" s="86"/>
      <c r="Q133" s="86"/>
      <c r="R133" s="86"/>
      <c r="S133" s="86"/>
      <c r="T133" s="87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T133" s="19" t="s">
        <v>250</v>
      </c>
      <c r="AU133" s="19" t="s">
        <v>87</v>
      </c>
    </row>
    <row r="134" s="2" customFormat="1">
      <c r="A134" s="40"/>
      <c r="B134" s="41"/>
      <c r="C134" s="42"/>
      <c r="D134" s="234" t="s">
        <v>343</v>
      </c>
      <c r="E134" s="42"/>
      <c r="F134" s="255" t="s">
        <v>2472</v>
      </c>
      <c r="G134" s="42"/>
      <c r="H134" s="42"/>
      <c r="I134" s="229"/>
      <c r="J134" s="42"/>
      <c r="K134" s="42"/>
      <c r="L134" s="46"/>
      <c r="M134" s="230"/>
      <c r="N134" s="231"/>
      <c r="O134" s="86"/>
      <c r="P134" s="86"/>
      <c r="Q134" s="86"/>
      <c r="R134" s="86"/>
      <c r="S134" s="86"/>
      <c r="T134" s="87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T134" s="19" t="s">
        <v>343</v>
      </c>
      <c r="AU134" s="19" t="s">
        <v>87</v>
      </c>
    </row>
    <row r="135" s="2" customFormat="1" ht="24.15" customHeight="1">
      <c r="A135" s="40"/>
      <c r="B135" s="41"/>
      <c r="C135" s="214" t="s">
        <v>314</v>
      </c>
      <c r="D135" s="214" t="s">
        <v>243</v>
      </c>
      <c r="E135" s="215" t="s">
        <v>2473</v>
      </c>
      <c r="F135" s="216" t="s">
        <v>2474</v>
      </c>
      <c r="G135" s="217" t="s">
        <v>368</v>
      </c>
      <c r="H135" s="218">
        <v>3</v>
      </c>
      <c r="I135" s="219"/>
      <c r="J135" s="220">
        <f>ROUND(I135*H135,2)</f>
        <v>0</v>
      </c>
      <c r="K135" s="216" t="s">
        <v>19</v>
      </c>
      <c r="L135" s="46"/>
      <c r="M135" s="221" t="s">
        <v>19</v>
      </c>
      <c r="N135" s="222" t="s">
        <v>48</v>
      </c>
      <c r="O135" s="86"/>
      <c r="P135" s="223">
        <f>O135*H135</f>
        <v>0</v>
      </c>
      <c r="Q135" s="223">
        <v>0.00155</v>
      </c>
      <c r="R135" s="223">
        <f>Q135*H135</f>
        <v>0.0046499999999999996</v>
      </c>
      <c r="S135" s="223">
        <v>0</v>
      </c>
      <c r="T135" s="224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25" t="s">
        <v>330</v>
      </c>
      <c r="AT135" s="225" t="s">
        <v>243</v>
      </c>
      <c r="AU135" s="225" t="s">
        <v>87</v>
      </c>
      <c r="AY135" s="19" t="s">
        <v>238</v>
      </c>
      <c r="BE135" s="226">
        <f>IF(N135="základní",J135,0)</f>
        <v>0</v>
      </c>
      <c r="BF135" s="226">
        <f>IF(N135="snížená",J135,0)</f>
        <v>0</v>
      </c>
      <c r="BG135" s="226">
        <f>IF(N135="zákl. přenesená",J135,0)</f>
        <v>0</v>
      </c>
      <c r="BH135" s="226">
        <f>IF(N135="sníž. přenesená",J135,0)</f>
        <v>0</v>
      </c>
      <c r="BI135" s="226">
        <f>IF(N135="nulová",J135,0)</f>
        <v>0</v>
      </c>
      <c r="BJ135" s="19" t="s">
        <v>85</v>
      </c>
      <c r="BK135" s="226">
        <f>ROUND(I135*H135,2)</f>
        <v>0</v>
      </c>
      <c r="BL135" s="19" t="s">
        <v>330</v>
      </c>
      <c r="BM135" s="225" t="s">
        <v>2475</v>
      </c>
    </row>
    <row r="136" s="2" customFormat="1">
      <c r="A136" s="40"/>
      <c r="B136" s="41"/>
      <c r="C136" s="42"/>
      <c r="D136" s="234" t="s">
        <v>343</v>
      </c>
      <c r="E136" s="42"/>
      <c r="F136" s="255" t="s">
        <v>2476</v>
      </c>
      <c r="G136" s="42"/>
      <c r="H136" s="42"/>
      <c r="I136" s="229"/>
      <c r="J136" s="42"/>
      <c r="K136" s="42"/>
      <c r="L136" s="46"/>
      <c r="M136" s="230"/>
      <c r="N136" s="231"/>
      <c r="O136" s="86"/>
      <c r="P136" s="86"/>
      <c r="Q136" s="86"/>
      <c r="R136" s="86"/>
      <c r="S136" s="86"/>
      <c r="T136" s="87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T136" s="19" t="s">
        <v>343</v>
      </c>
      <c r="AU136" s="19" t="s">
        <v>87</v>
      </c>
    </row>
    <row r="137" s="2" customFormat="1" ht="24.15" customHeight="1">
      <c r="A137" s="40"/>
      <c r="B137" s="41"/>
      <c r="C137" s="214" t="s">
        <v>321</v>
      </c>
      <c r="D137" s="214" t="s">
        <v>243</v>
      </c>
      <c r="E137" s="215" t="s">
        <v>2477</v>
      </c>
      <c r="F137" s="216" t="s">
        <v>2478</v>
      </c>
      <c r="G137" s="217" t="s">
        <v>419</v>
      </c>
      <c r="H137" s="218">
        <v>110</v>
      </c>
      <c r="I137" s="219"/>
      <c r="J137" s="220">
        <f>ROUND(I137*H137,2)</f>
        <v>0</v>
      </c>
      <c r="K137" s="216" t="s">
        <v>247</v>
      </c>
      <c r="L137" s="46"/>
      <c r="M137" s="221" t="s">
        <v>19</v>
      </c>
      <c r="N137" s="222" t="s">
        <v>48</v>
      </c>
      <c r="O137" s="86"/>
      <c r="P137" s="223">
        <f>O137*H137</f>
        <v>0</v>
      </c>
      <c r="Q137" s="223">
        <v>0.00019000000000000001</v>
      </c>
      <c r="R137" s="223">
        <f>Q137*H137</f>
        <v>0.020900000000000002</v>
      </c>
      <c r="S137" s="223">
        <v>0</v>
      </c>
      <c r="T137" s="224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25" t="s">
        <v>330</v>
      </c>
      <c r="AT137" s="225" t="s">
        <v>243</v>
      </c>
      <c r="AU137" s="225" t="s">
        <v>87</v>
      </c>
      <c r="AY137" s="19" t="s">
        <v>238</v>
      </c>
      <c r="BE137" s="226">
        <f>IF(N137="základní",J137,0)</f>
        <v>0</v>
      </c>
      <c r="BF137" s="226">
        <f>IF(N137="snížená",J137,0)</f>
        <v>0</v>
      </c>
      <c r="BG137" s="226">
        <f>IF(N137="zákl. přenesená",J137,0)</f>
        <v>0</v>
      </c>
      <c r="BH137" s="226">
        <f>IF(N137="sníž. přenesená",J137,0)</f>
        <v>0</v>
      </c>
      <c r="BI137" s="226">
        <f>IF(N137="nulová",J137,0)</f>
        <v>0</v>
      </c>
      <c r="BJ137" s="19" t="s">
        <v>85</v>
      </c>
      <c r="BK137" s="226">
        <f>ROUND(I137*H137,2)</f>
        <v>0</v>
      </c>
      <c r="BL137" s="19" t="s">
        <v>330</v>
      </c>
      <c r="BM137" s="225" t="s">
        <v>2479</v>
      </c>
    </row>
    <row r="138" s="2" customFormat="1">
      <c r="A138" s="40"/>
      <c r="B138" s="41"/>
      <c r="C138" s="42"/>
      <c r="D138" s="227" t="s">
        <v>250</v>
      </c>
      <c r="E138" s="42"/>
      <c r="F138" s="228" t="s">
        <v>2480</v>
      </c>
      <c r="G138" s="42"/>
      <c r="H138" s="42"/>
      <c r="I138" s="229"/>
      <c r="J138" s="42"/>
      <c r="K138" s="42"/>
      <c r="L138" s="46"/>
      <c r="M138" s="230"/>
      <c r="N138" s="231"/>
      <c r="O138" s="86"/>
      <c r="P138" s="86"/>
      <c r="Q138" s="86"/>
      <c r="R138" s="86"/>
      <c r="S138" s="86"/>
      <c r="T138" s="87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T138" s="19" t="s">
        <v>250</v>
      </c>
      <c r="AU138" s="19" t="s">
        <v>87</v>
      </c>
    </row>
    <row r="139" s="13" customFormat="1">
      <c r="A139" s="13"/>
      <c r="B139" s="232"/>
      <c r="C139" s="233"/>
      <c r="D139" s="234" t="s">
        <v>252</v>
      </c>
      <c r="E139" s="235" t="s">
        <v>19</v>
      </c>
      <c r="F139" s="236" t="s">
        <v>2481</v>
      </c>
      <c r="G139" s="233"/>
      <c r="H139" s="237">
        <v>110</v>
      </c>
      <c r="I139" s="238"/>
      <c r="J139" s="233"/>
      <c r="K139" s="233"/>
      <c r="L139" s="239"/>
      <c r="M139" s="240"/>
      <c r="N139" s="241"/>
      <c r="O139" s="241"/>
      <c r="P139" s="241"/>
      <c r="Q139" s="241"/>
      <c r="R139" s="241"/>
      <c r="S139" s="241"/>
      <c r="T139" s="242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3" t="s">
        <v>252</v>
      </c>
      <c r="AU139" s="243" t="s">
        <v>87</v>
      </c>
      <c r="AV139" s="13" t="s">
        <v>87</v>
      </c>
      <c r="AW139" s="13" t="s">
        <v>37</v>
      </c>
      <c r="AX139" s="13" t="s">
        <v>77</v>
      </c>
      <c r="AY139" s="243" t="s">
        <v>238</v>
      </c>
    </row>
    <row r="140" s="14" customFormat="1">
      <c r="A140" s="14"/>
      <c r="B140" s="244"/>
      <c r="C140" s="245"/>
      <c r="D140" s="234" t="s">
        <v>252</v>
      </c>
      <c r="E140" s="246" t="s">
        <v>19</v>
      </c>
      <c r="F140" s="247" t="s">
        <v>253</v>
      </c>
      <c r="G140" s="245"/>
      <c r="H140" s="248">
        <v>110</v>
      </c>
      <c r="I140" s="249"/>
      <c r="J140" s="245"/>
      <c r="K140" s="245"/>
      <c r="L140" s="250"/>
      <c r="M140" s="251"/>
      <c r="N140" s="252"/>
      <c r="O140" s="252"/>
      <c r="P140" s="252"/>
      <c r="Q140" s="252"/>
      <c r="R140" s="252"/>
      <c r="S140" s="252"/>
      <c r="T140" s="253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4" t="s">
        <v>252</v>
      </c>
      <c r="AU140" s="254" t="s">
        <v>87</v>
      </c>
      <c r="AV140" s="14" t="s">
        <v>254</v>
      </c>
      <c r="AW140" s="14" t="s">
        <v>37</v>
      </c>
      <c r="AX140" s="14" t="s">
        <v>85</v>
      </c>
      <c r="AY140" s="254" t="s">
        <v>238</v>
      </c>
    </row>
    <row r="141" s="2" customFormat="1" ht="24.15" customHeight="1">
      <c r="A141" s="40"/>
      <c r="B141" s="41"/>
      <c r="C141" s="214" t="s">
        <v>8</v>
      </c>
      <c r="D141" s="214" t="s">
        <v>243</v>
      </c>
      <c r="E141" s="215" t="s">
        <v>2482</v>
      </c>
      <c r="F141" s="216" t="s">
        <v>2483</v>
      </c>
      <c r="G141" s="217" t="s">
        <v>542</v>
      </c>
      <c r="H141" s="218">
        <v>0.14299999999999999</v>
      </c>
      <c r="I141" s="219"/>
      <c r="J141" s="220">
        <f>ROUND(I141*H141,2)</f>
        <v>0</v>
      </c>
      <c r="K141" s="216" t="s">
        <v>247</v>
      </c>
      <c r="L141" s="46"/>
      <c r="M141" s="221" t="s">
        <v>19</v>
      </c>
      <c r="N141" s="222" t="s">
        <v>48</v>
      </c>
      <c r="O141" s="86"/>
      <c r="P141" s="223">
        <f>O141*H141</f>
        <v>0</v>
      </c>
      <c r="Q141" s="223">
        <v>0</v>
      </c>
      <c r="R141" s="223">
        <f>Q141*H141</f>
        <v>0</v>
      </c>
      <c r="S141" s="223">
        <v>0</v>
      </c>
      <c r="T141" s="224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25" t="s">
        <v>330</v>
      </c>
      <c r="AT141" s="225" t="s">
        <v>243</v>
      </c>
      <c r="AU141" s="225" t="s">
        <v>87</v>
      </c>
      <c r="AY141" s="19" t="s">
        <v>238</v>
      </c>
      <c r="BE141" s="226">
        <f>IF(N141="základní",J141,0)</f>
        <v>0</v>
      </c>
      <c r="BF141" s="226">
        <f>IF(N141="snížená",J141,0)</f>
        <v>0</v>
      </c>
      <c r="BG141" s="226">
        <f>IF(N141="zákl. přenesená",J141,0)</f>
        <v>0</v>
      </c>
      <c r="BH141" s="226">
        <f>IF(N141="sníž. přenesená",J141,0)</f>
        <v>0</v>
      </c>
      <c r="BI141" s="226">
        <f>IF(N141="nulová",J141,0)</f>
        <v>0</v>
      </c>
      <c r="BJ141" s="19" t="s">
        <v>85</v>
      </c>
      <c r="BK141" s="226">
        <f>ROUND(I141*H141,2)</f>
        <v>0</v>
      </c>
      <c r="BL141" s="19" t="s">
        <v>330</v>
      </c>
      <c r="BM141" s="225" t="s">
        <v>2484</v>
      </c>
    </row>
    <row r="142" s="2" customFormat="1">
      <c r="A142" s="40"/>
      <c r="B142" s="41"/>
      <c r="C142" s="42"/>
      <c r="D142" s="227" t="s">
        <v>250</v>
      </c>
      <c r="E142" s="42"/>
      <c r="F142" s="228" t="s">
        <v>2485</v>
      </c>
      <c r="G142" s="42"/>
      <c r="H142" s="42"/>
      <c r="I142" s="229"/>
      <c r="J142" s="42"/>
      <c r="K142" s="42"/>
      <c r="L142" s="46"/>
      <c r="M142" s="230"/>
      <c r="N142" s="231"/>
      <c r="O142" s="86"/>
      <c r="P142" s="86"/>
      <c r="Q142" s="86"/>
      <c r="R142" s="86"/>
      <c r="S142" s="86"/>
      <c r="T142" s="87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T142" s="19" t="s">
        <v>250</v>
      </c>
      <c r="AU142" s="19" t="s">
        <v>87</v>
      </c>
    </row>
    <row r="143" s="2" customFormat="1" ht="24.15" customHeight="1">
      <c r="A143" s="40"/>
      <c r="B143" s="41"/>
      <c r="C143" s="214" t="s">
        <v>330</v>
      </c>
      <c r="D143" s="214" t="s">
        <v>243</v>
      </c>
      <c r="E143" s="215" t="s">
        <v>2486</v>
      </c>
      <c r="F143" s="216" t="s">
        <v>2487</v>
      </c>
      <c r="G143" s="217" t="s">
        <v>542</v>
      </c>
      <c r="H143" s="218">
        <v>0.14299999999999999</v>
      </c>
      <c r="I143" s="219"/>
      <c r="J143" s="220">
        <f>ROUND(I143*H143,2)</f>
        <v>0</v>
      </c>
      <c r="K143" s="216" t="s">
        <v>247</v>
      </c>
      <c r="L143" s="46"/>
      <c r="M143" s="221" t="s">
        <v>19</v>
      </c>
      <c r="N143" s="222" t="s">
        <v>48</v>
      </c>
      <c r="O143" s="86"/>
      <c r="P143" s="223">
        <f>O143*H143</f>
        <v>0</v>
      </c>
      <c r="Q143" s="223">
        <v>0</v>
      </c>
      <c r="R143" s="223">
        <f>Q143*H143</f>
        <v>0</v>
      </c>
      <c r="S143" s="223">
        <v>0</v>
      </c>
      <c r="T143" s="224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25" t="s">
        <v>330</v>
      </c>
      <c r="AT143" s="225" t="s">
        <v>243</v>
      </c>
      <c r="AU143" s="225" t="s">
        <v>87</v>
      </c>
      <c r="AY143" s="19" t="s">
        <v>238</v>
      </c>
      <c r="BE143" s="226">
        <f>IF(N143="základní",J143,0)</f>
        <v>0</v>
      </c>
      <c r="BF143" s="226">
        <f>IF(N143="snížená",J143,0)</f>
        <v>0</v>
      </c>
      <c r="BG143" s="226">
        <f>IF(N143="zákl. přenesená",J143,0)</f>
        <v>0</v>
      </c>
      <c r="BH143" s="226">
        <f>IF(N143="sníž. přenesená",J143,0)</f>
        <v>0</v>
      </c>
      <c r="BI143" s="226">
        <f>IF(N143="nulová",J143,0)</f>
        <v>0</v>
      </c>
      <c r="BJ143" s="19" t="s">
        <v>85</v>
      </c>
      <c r="BK143" s="226">
        <f>ROUND(I143*H143,2)</f>
        <v>0</v>
      </c>
      <c r="BL143" s="19" t="s">
        <v>330</v>
      </c>
      <c r="BM143" s="225" t="s">
        <v>2488</v>
      </c>
    </row>
    <row r="144" s="2" customFormat="1">
      <c r="A144" s="40"/>
      <c r="B144" s="41"/>
      <c r="C144" s="42"/>
      <c r="D144" s="227" t="s">
        <v>250</v>
      </c>
      <c r="E144" s="42"/>
      <c r="F144" s="228" t="s">
        <v>2489</v>
      </c>
      <c r="G144" s="42"/>
      <c r="H144" s="42"/>
      <c r="I144" s="229"/>
      <c r="J144" s="42"/>
      <c r="K144" s="42"/>
      <c r="L144" s="46"/>
      <c r="M144" s="230"/>
      <c r="N144" s="231"/>
      <c r="O144" s="86"/>
      <c r="P144" s="86"/>
      <c r="Q144" s="86"/>
      <c r="R144" s="86"/>
      <c r="S144" s="86"/>
      <c r="T144" s="87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T144" s="19" t="s">
        <v>250</v>
      </c>
      <c r="AU144" s="19" t="s">
        <v>87</v>
      </c>
    </row>
    <row r="145" s="12" customFormat="1" ht="22.8" customHeight="1">
      <c r="A145" s="12"/>
      <c r="B145" s="198"/>
      <c r="C145" s="199"/>
      <c r="D145" s="200" t="s">
        <v>76</v>
      </c>
      <c r="E145" s="212" t="s">
        <v>588</v>
      </c>
      <c r="F145" s="212" t="s">
        <v>589</v>
      </c>
      <c r="G145" s="199"/>
      <c r="H145" s="199"/>
      <c r="I145" s="202"/>
      <c r="J145" s="213">
        <f>BK145</f>
        <v>0</v>
      </c>
      <c r="K145" s="199"/>
      <c r="L145" s="204"/>
      <c r="M145" s="205"/>
      <c r="N145" s="206"/>
      <c r="O145" s="206"/>
      <c r="P145" s="207">
        <f>SUM(P146:P164)</f>
        <v>0</v>
      </c>
      <c r="Q145" s="206"/>
      <c r="R145" s="207">
        <f>SUM(R146:R164)</f>
        <v>0.046919999999999989</v>
      </c>
      <c r="S145" s="206"/>
      <c r="T145" s="208">
        <f>SUM(T146:T164)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09" t="s">
        <v>87</v>
      </c>
      <c r="AT145" s="210" t="s">
        <v>76</v>
      </c>
      <c r="AU145" s="210" t="s">
        <v>85</v>
      </c>
      <c r="AY145" s="209" t="s">
        <v>238</v>
      </c>
      <c r="BK145" s="211">
        <f>SUM(BK146:BK164)</f>
        <v>0</v>
      </c>
    </row>
    <row r="146" s="2" customFormat="1" ht="24.15" customHeight="1">
      <c r="A146" s="40"/>
      <c r="B146" s="41"/>
      <c r="C146" s="214" t="s">
        <v>334</v>
      </c>
      <c r="D146" s="214" t="s">
        <v>243</v>
      </c>
      <c r="E146" s="215" t="s">
        <v>2490</v>
      </c>
      <c r="F146" s="216" t="s">
        <v>2491</v>
      </c>
      <c r="G146" s="217" t="s">
        <v>593</v>
      </c>
      <c r="H146" s="218">
        <v>3</v>
      </c>
      <c r="I146" s="219"/>
      <c r="J146" s="220">
        <f>ROUND(I146*H146,2)</f>
        <v>0</v>
      </c>
      <c r="K146" s="216" t="s">
        <v>247</v>
      </c>
      <c r="L146" s="46"/>
      <c r="M146" s="221" t="s">
        <v>19</v>
      </c>
      <c r="N146" s="222" t="s">
        <v>48</v>
      </c>
      <c r="O146" s="86"/>
      <c r="P146" s="223">
        <f>O146*H146</f>
        <v>0</v>
      </c>
      <c r="Q146" s="223">
        <v>0.01197</v>
      </c>
      <c r="R146" s="223">
        <f>Q146*H146</f>
        <v>0.035909999999999997</v>
      </c>
      <c r="S146" s="223">
        <v>0</v>
      </c>
      <c r="T146" s="224">
        <f>S146*H146</f>
        <v>0</v>
      </c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R146" s="225" t="s">
        <v>330</v>
      </c>
      <c r="AT146" s="225" t="s">
        <v>243</v>
      </c>
      <c r="AU146" s="225" t="s">
        <v>87</v>
      </c>
      <c r="AY146" s="19" t="s">
        <v>238</v>
      </c>
      <c r="BE146" s="226">
        <f>IF(N146="základní",J146,0)</f>
        <v>0</v>
      </c>
      <c r="BF146" s="226">
        <f>IF(N146="snížená",J146,0)</f>
        <v>0</v>
      </c>
      <c r="BG146" s="226">
        <f>IF(N146="zákl. přenesená",J146,0)</f>
        <v>0</v>
      </c>
      <c r="BH146" s="226">
        <f>IF(N146="sníž. přenesená",J146,0)</f>
        <v>0</v>
      </c>
      <c r="BI146" s="226">
        <f>IF(N146="nulová",J146,0)</f>
        <v>0</v>
      </c>
      <c r="BJ146" s="19" t="s">
        <v>85</v>
      </c>
      <c r="BK146" s="226">
        <f>ROUND(I146*H146,2)</f>
        <v>0</v>
      </c>
      <c r="BL146" s="19" t="s">
        <v>330</v>
      </c>
      <c r="BM146" s="225" t="s">
        <v>2492</v>
      </c>
    </row>
    <row r="147" s="2" customFormat="1">
      <c r="A147" s="40"/>
      <c r="B147" s="41"/>
      <c r="C147" s="42"/>
      <c r="D147" s="227" t="s">
        <v>250</v>
      </c>
      <c r="E147" s="42"/>
      <c r="F147" s="228" t="s">
        <v>2493</v>
      </c>
      <c r="G147" s="42"/>
      <c r="H147" s="42"/>
      <c r="I147" s="229"/>
      <c r="J147" s="42"/>
      <c r="K147" s="42"/>
      <c r="L147" s="46"/>
      <c r="M147" s="230"/>
      <c r="N147" s="231"/>
      <c r="O147" s="86"/>
      <c r="P147" s="86"/>
      <c r="Q147" s="86"/>
      <c r="R147" s="86"/>
      <c r="S147" s="86"/>
      <c r="T147" s="87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T147" s="19" t="s">
        <v>250</v>
      </c>
      <c r="AU147" s="19" t="s">
        <v>87</v>
      </c>
    </row>
    <row r="148" s="2" customFormat="1">
      <c r="A148" s="40"/>
      <c r="B148" s="41"/>
      <c r="C148" s="42"/>
      <c r="D148" s="234" t="s">
        <v>343</v>
      </c>
      <c r="E148" s="42"/>
      <c r="F148" s="255" t="s">
        <v>2472</v>
      </c>
      <c r="G148" s="42"/>
      <c r="H148" s="42"/>
      <c r="I148" s="229"/>
      <c r="J148" s="42"/>
      <c r="K148" s="42"/>
      <c r="L148" s="46"/>
      <c r="M148" s="230"/>
      <c r="N148" s="231"/>
      <c r="O148" s="86"/>
      <c r="P148" s="86"/>
      <c r="Q148" s="86"/>
      <c r="R148" s="86"/>
      <c r="S148" s="86"/>
      <c r="T148" s="87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T148" s="19" t="s">
        <v>343</v>
      </c>
      <c r="AU148" s="19" t="s">
        <v>87</v>
      </c>
    </row>
    <row r="149" s="2" customFormat="1" ht="16.5" customHeight="1">
      <c r="A149" s="40"/>
      <c r="B149" s="41"/>
      <c r="C149" s="214" t="s">
        <v>339</v>
      </c>
      <c r="D149" s="214" t="s">
        <v>243</v>
      </c>
      <c r="E149" s="215" t="s">
        <v>2494</v>
      </c>
      <c r="F149" s="216" t="s">
        <v>2495</v>
      </c>
      <c r="G149" s="217" t="s">
        <v>593</v>
      </c>
      <c r="H149" s="218">
        <v>3</v>
      </c>
      <c r="I149" s="219"/>
      <c r="J149" s="220">
        <f>ROUND(I149*H149,2)</f>
        <v>0</v>
      </c>
      <c r="K149" s="216" t="s">
        <v>19</v>
      </c>
      <c r="L149" s="46"/>
      <c r="M149" s="221" t="s">
        <v>19</v>
      </c>
      <c r="N149" s="222" t="s">
        <v>48</v>
      </c>
      <c r="O149" s="86"/>
      <c r="P149" s="223">
        <f>O149*H149</f>
        <v>0</v>
      </c>
      <c r="Q149" s="223">
        <v>0.00024000000000000001</v>
      </c>
      <c r="R149" s="223">
        <f>Q149*H149</f>
        <v>0.00072000000000000005</v>
      </c>
      <c r="S149" s="223">
        <v>0</v>
      </c>
      <c r="T149" s="224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225" t="s">
        <v>330</v>
      </c>
      <c r="AT149" s="225" t="s">
        <v>243</v>
      </c>
      <c r="AU149" s="225" t="s">
        <v>87</v>
      </c>
      <c r="AY149" s="19" t="s">
        <v>238</v>
      </c>
      <c r="BE149" s="226">
        <f>IF(N149="základní",J149,0)</f>
        <v>0</v>
      </c>
      <c r="BF149" s="226">
        <f>IF(N149="snížená",J149,0)</f>
        <v>0</v>
      </c>
      <c r="BG149" s="226">
        <f>IF(N149="zákl. přenesená",J149,0)</f>
        <v>0</v>
      </c>
      <c r="BH149" s="226">
        <f>IF(N149="sníž. přenesená",J149,0)</f>
        <v>0</v>
      </c>
      <c r="BI149" s="226">
        <f>IF(N149="nulová",J149,0)</f>
        <v>0</v>
      </c>
      <c r="BJ149" s="19" t="s">
        <v>85</v>
      </c>
      <c r="BK149" s="226">
        <f>ROUND(I149*H149,2)</f>
        <v>0</v>
      </c>
      <c r="BL149" s="19" t="s">
        <v>330</v>
      </c>
      <c r="BM149" s="225" t="s">
        <v>2496</v>
      </c>
    </row>
    <row r="150" s="2" customFormat="1">
      <c r="A150" s="40"/>
      <c r="B150" s="41"/>
      <c r="C150" s="42"/>
      <c r="D150" s="234" t="s">
        <v>343</v>
      </c>
      <c r="E150" s="42"/>
      <c r="F150" s="255" t="s">
        <v>2472</v>
      </c>
      <c r="G150" s="42"/>
      <c r="H150" s="42"/>
      <c r="I150" s="229"/>
      <c r="J150" s="42"/>
      <c r="K150" s="42"/>
      <c r="L150" s="46"/>
      <c r="M150" s="230"/>
      <c r="N150" s="231"/>
      <c r="O150" s="86"/>
      <c r="P150" s="86"/>
      <c r="Q150" s="86"/>
      <c r="R150" s="86"/>
      <c r="S150" s="86"/>
      <c r="T150" s="87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T150" s="19" t="s">
        <v>343</v>
      </c>
      <c r="AU150" s="19" t="s">
        <v>87</v>
      </c>
    </row>
    <row r="151" s="2" customFormat="1" ht="16.5" customHeight="1">
      <c r="A151" s="40"/>
      <c r="B151" s="41"/>
      <c r="C151" s="214" t="s">
        <v>346</v>
      </c>
      <c r="D151" s="214" t="s">
        <v>243</v>
      </c>
      <c r="E151" s="215" t="s">
        <v>2497</v>
      </c>
      <c r="F151" s="216" t="s">
        <v>2498</v>
      </c>
      <c r="G151" s="217" t="s">
        <v>593</v>
      </c>
      <c r="H151" s="218">
        <v>3</v>
      </c>
      <c r="I151" s="219"/>
      <c r="J151" s="220">
        <f>ROUND(I151*H151,2)</f>
        <v>0</v>
      </c>
      <c r="K151" s="216" t="s">
        <v>247</v>
      </c>
      <c r="L151" s="46"/>
      <c r="M151" s="221" t="s">
        <v>19</v>
      </c>
      <c r="N151" s="222" t="s">
        <v>48</v>
      </c>
      <c r="O151" s="86"/>
      <c r="P151" s="223">
        <f>O151*H151</f>
        <v>0</v>
      </c>
      <c r="Q151" s="223">
        <v>0.0018400000000000001</v>
      </c>
      <c r="R151" s="223">
        <f>Q151*H151</f>
        <v>0.0055200000000000006</v>
      </c>
      <c r="S151" s="223">
        <v>0</v>
      </c>
      <c r="T151" s="224">
        <f>S151*H151</f>
        <v>0</v>
      </c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225" t="s">
        <v>330</v>
      </c>
      <c r="AT151" s="225" t="s">
        <v>243</v>
      </c>
      <c r="AU151" s="225" t="s">
        <v>87</v>
      </c>
      <c r="AY151" s="19" t="s">
        <v>238</v>
      </c>
      <c r="BE151" s="226">
        <f>IF(N151="základní",J151,0)</f>
        <v>0</v>
      </c>
      <c r="BF151" s="226">
        <f>IF(N151="snížená",J151,0)</f>
        <v>0</v>
      </c>
      <c r="BG151" s="226">
        <f>IF(N151="zákl. přenesená",J151,0)</f>
        <v>0</v>
      </c>
      <c r="BH151" s="226">
        <f>IF(N151="sníž. přenesená",J151,0)</f>
        <v>0</v>
      </c>
      <c r="BI151" s="226">
        <f>IF(N151="nulová",J151,0)</f>
        <v>0</v>
      </c>
      <c r="BJ151" s="19" t="s">
        <v>85</v>
      </c>
      <c r="BK151" s="226">
        <f>ROUND(I151*H151,2)</f>
        <v>0</v>
      </c>
      <c r="BL151" s="19" t="s">
        <v>330</v>
      </c>
      <c r="BM151" s="225" t="s">
        <v>2499</v>
      </c>
    </row>
    <row r="152" s="2" customFormat="1">
      <c r="A152" s="40"/>
      <c r="B152" s="41"/>
      <c r="C152" s="42"/>
      <c r="D152" s="227" t="s">
        <v>250</v>
      </c>
      <c r="E152" s="42"/>
      <c r="F152" s="228" t="s">
        <v>2500</v>
      </c>
      <c r="G152" s="42"/>
      <c r="H152" s="42"/>
      <c r="I152" s="229"/>
      <c r="J152" s="42"/>
      <c r="K152" s="42"/>
      <c r="L152" s="46"/>
      <c r="M152" s="230"/>
      <c r="N152" s="231"/>
      <c r="O152" s="86"/>
      <c r="P152" s="86"/>
      <c r="Q152" s="86"/>
      <c r="R152" s="86"/>
      <c r="S152" s="86"/>
      <c r="T152" s="87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T152" s="19" t="s">
        <v>250</v>
      </c>
      <c r="AU152" s="19" t="s">
        <v>87</v>
      </c>
    </row>
    <row r="153" s="2" customFormat="1">
      <c r="A153" s="40"/>
      <c r="B153" s="41"/>
      <c r="C153" s="42"/>
      <c r="D153" s="234" t="s">
        <v>343</v>
      </c>
      <c r="E153" s="42"/>
      <c r="F153" s="255" t="s">
        <v>1912</v>
      </c>
      <c r="G153" s="42"/>
      <c r="H153" s="42"/>
      <c r="I153" s="229"/>
      <c r="J153" s="42"/>
      <c r="K153" s="42"/>
      <c r="L153" s="46"/>
      <c r="M153" s="230"/>
      <c r="N153" s="231"/>
      <c r="O153" s="86"/>
      <c r="P153" s="86"/>
      <c r="Q153" s="86"/>
      <c r="R153" s="86"/>
      <c r="S153" s="86"/>
      <c r="T153" s="87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T153" s="19" t="s">
        <v>343</v>
      </c>
      <c r="AU153" s="19" t="s">
        <v>87</v>
      </c>
    </row>
    <row r="154" s="2" customFormat="1" ht="16.5" customHeight="1">
      <c r="A154" s="40"/>
      <c r="B154" s="41"/>
      <c r="C154" s="214" t="s">
        <v>353</v>
      </c>
      <c r="D154" s="214" t="s">
        <v>243</v>
      </c>
      <c r="E154" s="215" t="s">
        <v>2501</v>
      </c>
      <c r="F154" s="216" t="s">
        <v>2502</v>
      </c>
      <c r="G154" s="217" t="s">
        <v>368</v>
      </c>
      <c r="H154" s="218">
        <v>3</v>
      </c>
      <c r="I154" s="219"/>
      <c r="J154" s="220">
        <f>ROUND(I154*H154,2)</f>
        <v>0</v>
      </c>
      <c r="K154" s="216" t="s">
        <v>247</v>
      </c>
      <c r="L154" s="46"/>
      <c r="M154" s="221" t="s">
        <v>19</v>
      </c>
      <c r="N154" s="222" t="s">
        <v>48</v>
      </c>
      <c r="O154" s="86"/>
      <c r="P154" s="223">
        <f>O154*H154</f>
        <v>0</v>
      </c>
      <c r="Q154" s="223">
        <v>0.00014999999999999999</v>
      </c>
      <c r="R154" s="223">
        <f>Q154*H154</f>
        <v>0.00044999999999999999</v>
      </c>
      <c r="S154" s="223">
        <v>0</v>
      </c>
      <c r="T154" s="224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25" t="s">
        <v>330</v>
      </c>
      <c r="AT154" s="225" t="s">
        <v>243</v>
      </c>
      <c r="AU154" s="225" t="s">
        <v>87</v>
      </c>
      <c r="AY154" s="19" t="s">
        <v>238</v>
      </c>
      <c r="BE154" s="226">
        <f>IF(N154="základní",J154,0)</f>
        <v>0</v>
      </c>
      <c r="BF154" s="226">
        <f>IF(N154="snížená",J154,0)</f>
        <v>0</v>
      </c>
      <c r="BG154" s="226">
        <f>IF(N154="zákl. přenesená",J154,0)</f>
        <v>0</v>
      </c>
      <c r="BH154" s="226">
        <f>IF(N154="sníž. přenesená",J154,0)</f>
        <v>0</v>
      </c>
      <c r="BI154" s="226">
        <f>IF(N154="nulová",J154,0)</f>
        <v>0</v>
      </c>
      <c r="BJ154" s="19" t="s">
        <v>85</v>
      </c>
      <c r="BK154" s="226">
        <f>ROUND(I154*H154,2)</f>
        <v>0</v>
      </c>
      <c r="BL154" s="19" t="s">
        <v>330</v>
      </c>
      <c r="BM154" s="225" t="s">
        <v>2503</v>
      </c>
    </row>
    <row r="155" s="2" customFormat="1">
      <c r="A155" s="40"/>
      <c r="B155" s="41"/>
      <c r="C155" s="42"/>
      <c r="D155" s="227" t="s">
        <v>250</v>
      </c>
      <c r="E155" s="42"/>
      <c r="F155" s="228" t="s">
        <v>2504</v>
      </c>
      <c r="G155" s="42"/>
      <c r="H155" s="42"/>
      <c r="I155" s="229"/>
      <c r="J155" s="42"/>
      <c r="K155" s="42"/>
      <c r="L155" s="46"/>
      <c r="M155" s="230"/>
      <c r="N155" s="231"/>
      <c r="O155" s="86"/>
      <c r="P155" s="86"/>
      <c r="Q155" s="86"/>
      <c r="R155" s="86"/>
      <c r="S155" s="86"/>
      <c r="T155" s="87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T155" s="19" t="s">
        <v>250</v>
      </c>
      <c r="AU155" s="19" t="s">
        <v>87</v>
      </c>
    </row>
    <row r="156" s="2" customFormat="1" ht="16.5" customHeight="1">
      <c r="A156" s="40"/>
      <c r="B156" s="41"/>
      <c r="C156" s="259" t="s">
        <v>7</v>
      </c>
      <c r="D156" s="259" t="s">
        <v>640</v>
      </c>
      <c r="E156" s="260" t="s">
        <v>2505</v>
      </c>
      <c r="F156" s="261" t="s">
        <v>2506</v>
      </c>
      <c r="G156" s="262" t="s">
        <v>368</v>
      </c>
      <c r="H156" s="263">
        <v>3</v>
      </c>
      <c r="I156" s="264"/>
      <c r="J156" s="265">
        <f>ROUND(I156*H156,2)</f>
        <v>0</v>
      </c>
      <c r="K156" s="261" t="s">
        <v>19</v>
      </c>
      <c r="L156" s="266"/>
      <c r="M156" s="267" t="s">
        <v>19</v>
      </c>
      <c r="N156" s="268" t="s">
        <v>48</v>
      </c>
      <c r="O156" s="86"/>
      <c r="P156" s="223">
        <f>O156*H156</f>
        <v>0</v>
      </c>
      <c r="Q156" s="223">
        <v>0.00018000000000000001</v>
      </c>
      <c r="R156" s="223">
        <f>Q156*H156</f>
        <v>0.00054000000000000001</v>
      </c>
      <c r="S156" s="223">
        <v>0</v>
      </c>
      <c r="T156" s="224">
        <f>S156*H156</f>
        <v>0</v>
      </c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225" t="s">
        <v>571</v>
      </c>
      <c r="AT156" s="225" t="s">
        <v>640</v>
      </c>
      <c r="AU156" s="225" t="s">
        <v>87</v>
      </c>
      <c r="AY156" s="19" t="s">
        <v>238</v>
      </c>
      <c r="BE156" s="226">
        <f>IF(N156="základní",J156,0)</f>
        <v>0</v>
      </c>
      <c r="BF156" s="226">
        <f>IF(N156="snížená",J156,0)</f>
        <v>0</v>
      </c>
      <c r="BG156" s="226">
        <f>IF(N156="zákl. přenesená",J156,0)</f>
        <v>0</v>
      </c>
      <c r="BH156" s="226">
        <f>IF(N156="sníž. přenesená",J156,0)</f>
        <v>0</v>
      </c>
      <c r="BI156" s="226">
        <f>IF(N156="nulová",J156,0)</f>
        <v>0</v>
      </c>
      <c r="BJ156" s="19" t="s">
        <v>85</v>
      </c>
      <c r="BK156" s="226">
        <f>ROUND(I156*H156,2)</f>
        <v>0</v>
      </c>
      <c r="BL156" s="19" t="s">
        <v>330</v>
      </c>
      <c r="BM156" s="225" t="s">
        <v>2507</v>
      </c>
    </row>
    <row r="157" s="2" customFormat="1">
      <c r="A157" s="40"/>
      <c r="B157" s="41"/>
      <c r="C157" s="42"/>
      <c r="D157" s="234" t="s">
        <v>343</v>
      </c>
      <c r="E157" s="42"/>
      <c r="F157" s="255" t="s">
        <v>2508</v>
      </c>
      <c r="G157" s="42"/>
      <c r="H157" s="42"/>
      <c r="I157" s="229"/>
      <c r="J157" s="42"/>
      <c r="K157" s="42"/>
      <c r="L157" s="46"/>
      <c r="M157" s="230"/>
      <c r="N157" s="231"/>
      <c r="O157" s="86"/>
      <c r="P157" s="86"/>
      <c r="Q157" s="86"/>
      <c r="R157" s="86"/>
      <c r="S157" s="86"/>
      <c r="T157" s="87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T157" s="19" t="s">
        <v>343</v>
      </c>
      <c r="AU157" s="19" t="s">
        <v>87</v>
      </c>
    </row>
    <row r="158" s="2" customFormat="1" ht="16.5" customHeight="1">
      <c r="A158" s="40"/>
      <c r="B158" s="41"/>
      <c r="C158" s="214" t="s">
        <v>365</v>
      </c>
      <c r="D158" s="214" t="s">
        <v>243</v>
      </c>
      <c r="E158" s="215" t="s">
        <v>2509</v>
      </c>
      <c r="F158" s="216" t="s">
        <v>2510</v>
      </c>
      <c r="G158" s="217" t="s">
        <v>368</v>
      </c>
      <c r="H158" s="218">
        <v>6</v>
      </c>
      <c r="I158" s="219"/>
      <c r="J158" s="220">
        <f>ROUND(I158*H158,2)</f>
        <v>0</v>
      </c>
      <c r="K158" s="216" t="s">
        <v>19</v>
      </c>
      <c r="L158" s="46"/>
      <c r="M158" s="221" t="s">
        <v>19</v>
      </c>
      <c r="N158" s="222" t="s">
        <v>48</v>
      </c>
      <c r="O158" s="86"/>
      <c r="P158" s="223">
        <f>O158*H158</f>
        <v>0</v>
      </c>
      <c r="Q158" s="223">
        <v>0.00019000000000000001</v>
      </c>
      <c r="R158" s="223">
        <f>Q158*H158</f>
        <v>0.00114</v>
      </c>
      <c r="S158" s="223">
        <v>0</v>
      </c>
      <c r="T158" s="224">
        <f>S158*H158</f>
        <v>0</v>
      </c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R158" s="225" t="s">
        <v>330</v>
      </c>
      <c r="AT158" s="225" t="s">
        <v>243</v>
      </c>
      <c r="AU158" s="225" t="s">
        <v>87</v>
      </c>
      <c r="AY158" s="19" t="s">
        <v>238</v>
      </c>
      <c r="BE158" s="226">
        <f>IF(N158="základní",J158,0)</f>
        <v>0</v>
      </c>
      <c r="BF158" s="226">
        <f>IF(N158="snížená",J158,0)</f>
        <v>0</v>
      </c>
      <c r="BG158" s="226">
        <f>IF(N158="zákl. přenesená",J158,0)</f>
        <v>0</v>
      </c>
      <c r="BH158" s="226">
        <f>IF(N158="sníž. přenesená",J158,0)</f>
        <v>0</v>
      </c>
      <c r="BI158" s="226">
        <f>IF(N158="nulová",J158,0)</f>
        <v>0</v>
      </c>
      <c r="BJ158" s="19" t="s">
        <v>85</v>
      </c>
      <c r="BK158" s="226">
        <f>ROUND(I158*H158,2)</f>
        <v>0</v>
      </c>
      <c r="BL158" s="19" t="s">
        <v>330</v>
      </c>
      <c r="BM158" s="225" t="s">
        <v>2511</v>
      </c>
    </row>
    <row r="159" s="2" customFormat="1" ht="16.5" customHeight="1">
      <c r="A159" s="40"/>
      <c r="B159" s="41"/>
      <c r="C159" s="259" t="s">
        <v>371</v>
      </c>
      <c r="D159" s="259" t="s">
        <v>640</v>
      </c>
      <c r="E159" s="260" t="s">
        <v>2512</v>
      </c>
      <c r="F159" s="261" t="s">
        <v>2513</v>
      </c>
      <c r="G159" s="262" t="s">
        <v>368</v>
      </c>
      <c r="H159" s="263">
        <v>6</v>
      </c>
      <c r="I159" s="264"/>
      <c r="J159" s="265">
        <f>ROUND(I159*H159,2)</f>
        <v>0</v>
      </c>
      <c r="K159" s="261" t="s">
        <v>19</v>
      </c>
      <c r="L159" s="266"/>
      <c r="M159" s="267" t="s">
        <v>19</v>
      </c>
      <c r="N159" s="268" t="s">
        <v>48</v>
      </c>
      <c r="O159" s="86"/>
      <c r="P159" s="223">
        <f>O159*H159</f>
        <v>0</v>
      </c>
      <c r="Q159" s="223">
        <v>0.00044000000000000002</v>
      </c>
      <c r="R159" s="223">
        <f>Q159*H159</f>
        <v>0.00264</v>
      </c>
      <c r="S159" s="223">
        <v>0</v>
      </c>
      <c r="T159" s="224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25" t="s">
        <v>571</v>
      </c>
      <c r="AT159" s="225" t="s">
        <v>640</v>
      </c>
      <c r="AU159" s="225" t="s">
        <v>87</v>
      </c>
      <c r="AY159" s="19" t="s">
        <v>238</v>
      </c>
      <c r="BE159" s="226">
        <f>IF(N159="základní",J159,0)</f>
        <v>0</v>
      </c>
      <c r="BF159" s="226">
        <f>IF(N159="snížená",J159,0)</f>
        <v>0</v>
      </c>
      <c r="BG159" s="226">
        <f>IF(N159="zákl. přenesená",J159,0)</f>
        <v>0</v>
      </c>
      <c r="BH159" s="226">
        <f>IF(N159="sníž. přenesená",J159,0)</f>
        <v>0</v>
      </c>
      <c r="BI159" s="226">
        <f>IF(N159="nulová",J159,0)</f>
        <v>0</v>
      </c>
      <c r="BJ159" s="19" t="s">
        <v>85</v>
      </c>
      <c r="BK159" s="226">
        <f>ROUND(I159*H159,2)</f>
        <v>0</v>
      </c>
      <c r="BL159" s="19" t="s">
        <v>330</v>
      </c>
      <c r="BM159" s="225" t="s">
        <v>2514</v>
      </c>
    </row>
    <row r="160" s="2" customFormat="1">
      <c r="A160" s="40"/>
      <c r="B160" s="41"/>
      <c r="C160" s="42"/>
      <c r="D160" s="234" t="s">
        <v>343</v>
      </c>
      <c r="E160" s="42"/>
      <c r="F160" s="255" t="s">
        <v>2515</v>
      </c>
      <c r="G160" s="42"/>
      <c r="H160" s="42"/>
      <c r="I160" s="229"/>
      <c r="J160" s="42"/>
      <c r="K160" s="42"/>
      <c r="L160" s="46"/>
      <c r="M160" s="230"/>
      <c r="N160" s="231"/>
      <c r="O160" s="86"/>
      <c r="P160" s="86"/>
      <c r="Q160" s="86"/>
      <c r="R160" s="86"/>
      <c r="S160" s="86"/>
      <c r="T160" s="87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19" t="s">
        <v>343</v>
      </c>
      <c r="AU160" s="19" t="s">
        <v>87</v>
      </c>
    </row>
    <row r="161" s="2" customFormat="1" ht="24.15" customHeight="1">
      <c r="A161" s="40"/>
      <c r="B161" s="41"/>
      <c r="C161" s="214" t="s">
        <v>518</v>
      </c>
      <c r="D161" s="214" t="s">
        <v>243</v>
      </c>
      <c r="E161" s="215" t="s">
        <v>2516</v>
      </c>
      <c r="F161" s="216" t="s">
        <v>2517</v>
      </c>
      <c r="G161" s="217" t="s">
        <v>542</v>
      </c>
      <c r="H161" s="218">
        <v>0.047</v>
      </c>
      <c r="I161" s="219"/>
      <c r="J161" s="220">
        <f>ROUND(I161*H161,2)</f>
        <v>0</v>
      </c>
      <c r="K161" s="216" t="s">
        <v>247</v>
      </c>
      <c r="L161" s="46"/>
      <c r="M161" s="221" t="s">
        <v>19</v>
      </c>
      <c r="N161" s="222" t="s">
        <v>48</v>
      </c>
      <c r="O161" s="86"/>
      <c r="P161" s="223">
        <f>O161*H161</f>
        <v>0</v>
      </c>
      <c r="Q161" s="223">
        <v>0</v>
      </c>
      <c r="R161" s="223">
        <f>Q161*H161</f>
        <v>0</v>
      </c>
      <c r="S161" s="223">
        <v>0</v>
      </c>
      <c r="T161" s="224">
        <f>S161*H161</f>
        <v>0</v>
      </c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R161" s="225" t="s">
        <v>330</v>
      </c>
      <c r="AT161" s="225" t="s">
        <v>243</v>
      </c>
      <c r="AU161" s="225" t="s">
        <v>87</v>
      </c>
      <c r="AY161" s="19" t="s">
        <v>238</v>
      </c>
      <c r="BE161" s="226">
        <f>IF(N161="základní",J161,0)</f>
        <v>0</v>
      </c>
      <c r="BF161" s="226">
        <f>IF(N161="snížená",J161,0)</f>
        <v>0</v>
      </c>
      <c r="BG161" s="226">
        <f>IF(N161="zákl. přenesená",J161,0)</f>
        <v>0</v>
      </c>
      <c r="BH161" s="226">
        <f>IF(N161="sníž. přenesená",J161,0)</f>
        <v>0</v>
      </c>
      <c r="BI161" s="226">
        <f>IF(N161="nulová",J161,0)</f>
        <v>0</v>
      </c>
      <c r="BJ161" s="19" t="s">
        <v>85</v>
      </c>
      <c r="BK161" s="226">
        <f>ROUND(I161*H161,2)</f>
        <v>0</v>
      </c>
      <c r="BL161" s="19" t="s">
        <v>330</v>
      </c>
      <c r="BM161" s="225" t="s">
        <v>2518</v>
      </c>
    </row>
    <row r="162" s="2" customFormat="1">
      <c r="A162" s="40"/>
      <c r="B162" s="41"/>
      <c r="C162" s="42"/>
      <c r="D162" s="227" t="s">
        <v>250</v>
      </c>
      <c r="E162" s="42"/>
      <c r="F162" s="228" t="s">
        <v>2519</v>
      </c>
      <c r="G162" s="42"/>
      <c r="H162" s="42"/>
      <c r="I162" s="229"/>
      <c r="J162" s="42"/>
      <c r="K162" s="42"/>
      <c r="L162" s="46"/>
      <c r="M162" s="230"/>
      <c r="N162" s="231"/>
      <c r="O162" s="86"/>
      <c r="P162" s="86"/>
      <c r="Q162" s="86"/>
      <c r="R162" s="86"/>
      <c r="S162" s="86"/>
      <c r="T162" s="87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T162" s="19" t="s">
        <v>250</v>
      </c>
      <c r="AU162" s="19" t="s">
        <v>87</v>
      </c>
    </row>
    <row r="163" s="2" customFormat="1" ht="24.15" customHeight="1">
      <c r="A163" s="40"/>
      <c r="B163" s="41"/>
      <c r="C163" s="214" t="s">
        <v>345</v>
      </c>
      <c r="D163" s="214" t="s">
        <v>243</v>
      </c>
      <c r="E163" s="215" t="s">
        <v>2520</v>
      </c>
      <c r="F163" s="216" t="s">
        <v>2521</v>
      </c>
      <c r="G163" s="217" t="s">
        <v>542</v>
      </c>
      <c r="H163" s="218">
        <v>0.047</v>
      </c>
      <c r="I163" s="219"/>
      <c r="J163" s="220">
        <f>ROUND(I163*H163,2)</f>
        <v>0</v>
      </c>
      <c r="K163" s="216" t="s">
        <v>247</v>
      </c>
      <c r="L163" s="46"/>
      <c r="M163" s="221" t="s">
        <v>19</v>
      </c>
      <c r="N163" s="222" t="s">
        <v>48</v>
      </c>
      <c r="O163" s="86"/>
      <c r="P163" s="223">
        <f>O163*H163</f>
        <v>0</v>
      </c>
      <c r="Q163" s="223">
        <v>0</v>
      </c>
      <c r="R163" s="223">
        <f>Q163*H163</f>
        <v>0</v>
      </c>
      <c r="S163" s="223">
        <v>0</v>
      </c>
      <c r="T163" s="224">
        <f>S163*H163</f>
        <v>0</v>
      </c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R163" s="225" t="s">
        <v>330</v>
      </c>
      <c r="AT163" s="225" t="s">
        <v>243</v>
      </c>
      <c r="AU163" s="225" t="s">
        <v>87</v>
      </c>
      <c r="AY163" s="19" t="s">
        <v>238</v>
      </c>
      <c r="BE163" s="226">
        <f>IF(N163="základní",J163,0)</f>
        <v>0</v>
      </c>
      <c r="BF163" s="226">
        <f>IF(N163="snížená",J163,0)</f>
        <v>0</v>
      </c>
      <c r="BG163" s="226">
        <f>IF(N163="zákl. přenesená",J163,0)</f>
        <v>0</v>
      </c>
      <c r="BH163" s="226">
        <f>IF(N163="sníž. přenesená",J163,0)</f>
        <v>0</v>
      </c>
      <c r="BI163" s="226">
        <f>IF(N163="nulová",J163,0)</f>
        <v>0</v>
      </c>
      <c r="BJ163" s="19" t="s">
        <v>85</v>
      </c>
      <c r="BK163" s="226">
        <f>ROUND(I163*H163,2)</f>
        <v>0</v>
      </c>
      <c r="BL163" s="19" t="s">
        <v>330</v>
      </c>
      <c r="BM163" s="225" t="s">
        <v>2522</v>
      </c>
    </row>
    <row r="164" s="2" customFormat="1">
      <c r="A164" s="40"/>
      <c r="B164" s="41"/>
      <c r="C164" s="42"/>
      <c r="D164" s="227" t="s">
        <v>250</v>
      </c>
      <c r="E164" s="42"/>
      <c r="F164" s="228" t="s">
        <v>2523</v>
      </c>
      <c r="G164" s="42"/>
      <c r="H164" s="42"/>
      <c r="I164" s="229"/>
      <c r="J164" s="42"/>
      <c r="K164" s="42"/>
      <c r="L164" s="46"/>
      <c r="M164" s="230"/>
      <c r="N164" s="231"/>
      <c r="O164" s="86"/>
      <c r="P164" s="86"/>
      <c r="Q164" s="86"/>
      <c r="R164" s="86"/>
      <c r="S164" s="86"/>
      <c r="T164" s="87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T164" s="19" t="s">
        <v>250</v>
      </c>
      <c r="AU164" s="19" t="s">
        <v>87</v>
      </c>
    </row>
    <row r="165" s="12" customFormat="1" ht="25.92" customHeight="1">
      <c r="A165" s="12"/>
      <c r="B165" s="198"/>
      <c r="C165" s="199"/>
      <c r="D165" s="200" t="s">
        <v>76</v>
      </c>
      <c r="E165" s="201" t="s">
        <v>800</v>
      </c>
      <c r="F165" s="201" t="s">
        <v>801</v>
      </c>
      <c r="G165" s="199"/>
      <c r="H165" s="199"/>
      <c r="I165" s="202"/>
      <c r="J165" s="203">
        <f>BK165</f>
        <v>0</v>
      </c>
      <c r="K165" s="199"/>
      <c r="L165" s="204"/>
      <c r="M165" s="205"/>
      <c r="N165" s="206"/>
      <c r="O165" s="206"/>
      <c r="P165" s="207">
        <f>SUM(P166:P173)</f>
        <v>0</v>
      </c>
      <c r="Q165" s="206"/>
      <c r="R165" s="207">
        <f>SUM(R166:R173)</f>
        <v>0</v>
      </c>
      <c r="S165" s="206"/>
      <c r="T165" s="208">
        <f>SUM(T166:T173)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09" t="s">
        <v>254</v>
      </c>
      <c r="AT165" s="210" t="s">
        <v>76</v>
      </c>
      <c r="AU165" s="210" t="s">
        <v>77</v>
      </c>
      <c r="AY165" s="209" t="s">
        <v>238</v>
      </c>
      <c r="BK165" s="211">
        <f>SUM(BK166:BK173)</f>
        <v>0</v>
      </c>
    </row>
    <row r="166" s="2" customFormat="1" ht="16.5" customHeight="1">
      <c r="A166" s="40"/>
      <c r="B166" s="41"/>
      <c r="C166" s="214" t="s">
        <v>539</v>
      </c>
      <c r="D166" s="214" t="s">
        <v>243</v>
      </c>
      <c r="E166" s="215" t="s">
        <v>819</v>
      </c>
      <c r="F166" s="216" t="s">
        <v>820</v>
      </c>
      <c r="G166" s="217" t="s">
        <v>805</v>
      </c>
      <c r="H166" s="218">
        <v>72</v>
      </c>
      <c r="I166" s="219"/>
      <c r="J166" s="220">
        <f>ROUND(I166*H166,2)</f>
        <v>0</v>
      </c>
      <c r="K166" s="216" t="s">
        <v>247</v>
      </c>
      <c r="L166" s="46"/>
      <c r="M166" s="221" t="s">
        <v>19</v>
      </c>
      <c r="N166" s="222" t="s">
        <v>48</v>
      </c>
      <c r="O166" s="86"/>
      <c r="P166" s="223">
        <f>O166*H166</f>
        <v>0</v>
      </c>
      <c r="Q166" s="223">
        <v>0</v>
      </c>
      <c r="R166" s="223">
        <f>Q166*H166</f>
        <v>0</v>
      </c>
      <c r="S166" s="223">
        <v>0</v>
      </c>
      <c r="T166" s="224">
        <f>S166*H166</f>
        <v>0</v>
      </c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R166" s="225" t="s">
        <v>806</v>
      </c>
      <c r="AT166" s="225" t="s">
        <v>243</v>
      </c>
      <c r="AU166" s="225" t="s">
        <v>85</v>
      </c>
      <c r="AY166" s="19" t="s">
        <v>238</v>
      </c>
      <c r="BE166" s="226">
        <f>IF(N166="základní",J166,0)</f>
        <v>0</v>
      </c>
      <c r="BF166" s="226">
        <f>IF(N166="snížená",J166,0)</f>
        <v>0</v>
      </c>
      <c r="BG166" s="226">
        <f>IF(N166="zákl. přenesená",J166,0)</f>
        <v>0</v>
      </c>
      <c r="BH166" s="226">
        <f>IF(N166="sníž. přenesená",J166,0)</f>
        <v>0</v>
      </c>
      <c r="BI166" s="226">
        <f>IF(N166="nulová",J166,0)</f>
        <v>0</v>
      </c>
      <c r="BJ166" s="19" t="s">
        <v>85</v>
      </c>
      <c r="BK166" s="226">
        <f>ROUND(I166*H166,2)</f>
        <v>0</v>
      </c>
      <c r="BL166" s="19" t="s">
        <v>806</v>
      </c>
      <c r="BM166" s="225" t="s">
        <v>2524</v>
      </c>
    </row>
    <row r="167" s="2" customFormat="1">
      <c r="A167" s="40"/>
      <c r="B167" s="41"/>
      <c r="C167" s="42"/>
      <c r="D167" s="227" t="s">
        <v>250</v>
      </c>
      <c r="E167" s="42"/>
      <c r="F167" s="228" t="s">
        <v>822</v>
      </c>
      <c r="G167" s="42"/>
      <c r="H167" s="42"/>
      <c r="I167" s="229"/>
      <c r="J167" s="42"/>
      <c r="K167" s="42"/>
      <c r="L167" s="46"/>
      <c r="M167" s="230"/>
      <c r="N167" s="231"/>
      <c r="O167" s="86"/>
      <c r="P167" s="86"/>
      <c r="Q167" s="86"/>
      <c r="R167" s="86"/>
      <c r="S167" s="86"/>
      <c r="T167" s="87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T167" s="19" t="s">
        <v>250</v>
      </c>
      <c r="AU167" s="19" t="s">
        <v>85</v>
      </c>
    </row>
    <row r="168" s="2" customFormat="1">
      <c r="A168" s="40"/>
      <c r="B168" s="41"/>
      <c r="C168" s="42"/>
      <c r="D168" s="234" t="s">
        <v>343</v>
      </c>
      <c r="E168" s="42"/>
      <c r="F168" s="255" t="s">
        <v>2525</v>
      </c>
      <c r="G168" s="42"/>
      <c r="H168" s="42"/>
      <c r="I168" s="229"/>
      <c r="J168" s="42"/>
      <c r="K168" s="42"/>
      <c r="L168" s="46"/>
      <c r="M168" s="230"/>
      <c r="N168" s="231"/>
      <c r="O168" s="86"/>
      <c r="P168" s="86"/>
      <c r="Q168" s="86"/>
      <c r="R168" s="86"/>
      <c r="S168" s="86"/>
      <c r="T168" s="87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T168" s="19" t="s">
        <v>343</v>
      </c>
      <c r="AU168" s="19" t="s">
        <v>85</v>
      </c>
    </row>
    <row r="169" s="13" customFormat="1">
      <c r="A169" s="13"/>
      <c r="B169" s="232"/>
      <c r="C169" s="233"/>
      <c r="D169" s="234" t="s">
        <v>252</v>
      </c>
      <c r="E169" s="235" t="s">
        <v>19</v>
      </c>
      <c r="F169" s="236" t="s">
        <v>810</v>
      </c>
      <c r="G169" s="233"/>
      <c r="H169" s="237">
        <v>72</v>
      </c>
      <c r="I169" s="238"/>
      <c r="J169" s="233"/>
      <c r="K169" s="233"/>
      <c r="L169" s="239"/>
      <c r="M169" s="240"/>
      <c r="N169" s="241"/>
      <c r="O169" s="241"/>
      <c r="P169" s="241"/>
      <c r="Q169" s="241"/>
      <c r="R169" s="241"/>
      <c r="S169" s="241"/>
      <c r="T169" s="242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3" t="s">
        <v>252</v>
      </c>
      <c r="AU169" s="243" t="s">
        <v>85</v>
      </c>
      <c r="AV169" s="13" t="s">
        <v>87</v>
      </c>
      <c r="AW169" s="13" t="s">
        <v>37</v>
      </c>
      <c r="AX169" s="13" t="s">
        <v>85</v>
      </c>
      <c r="AY169" s="243" t="s">
        <v>238</v>
      </c>
    </row>
    <row r="170" s="2" customFormat="1" ht="21.75" customHeight="1">
      <c r="A170" s="40"/>
      <c r="B170" s="41"/>
      <c r="C170" s="214" t="s">
        <v>545</v>
      </c>
      <c r="D170" s="214" t="s">
        <v>243</v>
      </c>
      <c r="E170" s="215" t="s">
        <v>2412</v>
      </c>
      <c r="F170" s="216" t="s">
        <v>2413</v>
      </c>
      <c r="G170" s="217" t="s">
        <v>805</v>
      </c>
      <c r="H170" s="218">
        <v>40</v>
      </c>
      <c r="I170" s="219"/>
      <c r="J170" s="220">
        <f>ROUND(I170*H170,2)</f>
        <v>0</v>
      </c>
      <c r="K170" s="216" t="s">
        <v>247</v>
      </c>
      <c r="L170" s="46"/>
      <c r="M170" s="221" t="s">
        <v>19</v>
      </c>
      <c r="N170" s="222" t="s">
        <v>48</v>
      </c>
      <c r="O170" s="86"/>
      <c r="P170" s="223">
        <f>O170*H170</f>
        <v>0</v>
      </c>
      <c r="Q170" s="223">
        <v>0</v>
      </c>
      <c r="R170" s="223">
        <f>Q170*H170</f>
        <v>0</v>
      </c>
      <c r="S170" s="223">
        <v>0</v>
      </c>
      <c r="T170" s="224">
        <f>S170*H170</f>
        <v>0</v>
      </c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R170" s="225" t="s">
        <v>806</v>
      </c>
      <c r="AT170" s="225" t="s">
        <v>243</v>
      </c>
      <c r="AU170" s="225" t="s">
        <v>85</v>
      </c>
      <c r="AY170" s="19" t="s">
        <v>238</v>
      </c>
      <c r="BE170" s="226">
        <f>IF(N170="základní",J170,0)</f>
        <v>0</v>
      </c>
      <c r="BF170" s="226">
        <f>IF(N170="snížená",J170,0)</f>
        <v>0</v>
      </c>
      <c r="BG170" s="226">
        <f>IF(N170="zákl. přenesená",J170,0)</f>
        <v>0</v>
      </c>
      <c r="BH170" s="226">
        <f>IF(N170="sníž. přenesená",J170,0)</f>
        <v>0</v>
      </c>
      <c r="BI170" s="226">
        <f>IF(N170="nulová",J170,0)</f>
        <v>0</v>
      </c>
      <c r="BJ170" s="19" t="s">
        <v>85</v>
      </c>
      <c r="BK170" s="226">
        <f>ROUND(I170*H170,2)</f>
        <v>0</v>
      </c>
      <c r="BL170" s="19" t="s">
        <v>806</v>
      </c>
      <c r="BM170" s="225" t="s">
        <v>2526</v>
      </c>
    </row>
    <row r="171" s="2" customFormat="1">
      <c r="A171" s="40"/>
      <c r="B171" s="41"/>
      <c r="C171" s="42"/>
      <c r="D171" s="227" t="s">
        <v>250</v>
      </c>
      <c r="E171" s="42"/>
      <c r="F171" s="228" t="s">
        <v>2415</v>
      </c>
      <c r="G171" s="42"/>
      <c r="H171" s="42"/>
      <c r="I171" s="229"/>
      <c r="J171" s="42"/>
      <c r="K171" s="42"/>
      <c r="L171" s="46"/>
      <c r="M171" s="230"/>
      <c r="N171" s="231"/>
      <c r="O171" s="86"/>
      <c r="P171" s="86"/>
      <c r="Q171" s="86"/>
      <c r="R171" s="86"/>
      <c r="S171" s="86"/>
      <c r="T171" s="87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T171" s="19" t="s">
        <v>250</v>
      </c>
      <c r="AU171" s="19" t="s">
        <v>85</v>
      </c>
    </row>
    <row r="172" s="2" customFormat="1" ht="21.75" customHeight="1">
      <c r="A172" s="40"/>
      <c r="B172" s="41"/>
      <c r="C172" s="214" t="s">
        <v>550</v>
      </c>
      <c r="D172" s="214" t="s">
        <v>243</v>
      </c>
      <c r="E172" s="215" t="s">
        <v>838</v>
      </c>
      <c r="F172" s="216" t="s">
        <v>839</v>
      </c>
      <c r="G172" s="217" t="s">
        <v>805</v>
      </c>
      <c r="H172" s="218">
        <v>40</v>
      </c>
      <c r="I172" s="219"/>
      <c r="J172" s="220">
        <f>ROUND(I172*H172,2)</f>
        <v>0</v>
      </c>
      <c r="K172" s="216" t="s">
        <v>247</v>
      </c>
      <c r="L172" s="46"/>
      <c r="M172" s="221" t="s">
        <v>19</v>
      </c>
      <c r="N172" s="222" t="s">
        <v>48</v>
      </c>
      <c r="O172" s="86"/>
      <c r="P172" s="223">
        <f>O172*H172</f>
        <v>0</v>
      </c>
      <c r="Q172" s="223">
        <v>0</v>
      </c>
      <c r="R172" s="223">
        <f>Q172*H172</f>
        <v>0</v>
      </c>
      <c r="S172" s="223">
        <v>0</v>
      </c>
      <c r="T172" s="224">
        <f>S172*H172</f>
        <v>0</v>
      </c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R172" s="225" t="s">
        <v>806</v>
      </c>
      <c r="AT172" s="225" t="s">
        <v>243</v>
      </c>
      <c r="AU172" s="225" t="s">
        <v>85</v>
      </c>
      <c r="AY172" s="19" t="s">
        <v>238</v>
      </c>
      <c r="BE172" s="226">
        <f>IF(N172="základní",J172,0)</f>
        <v>0</v>
      </c>
      <c r="BF172" s="226">
        <f>IF(N172="snížená",J172,0)</f>
        <v>0</v>
      </c>
      <c r="BG172" s="226">
        <f>IF(N172="zákl. přenesená",J172,0)</f>
        <v>0</v>
      </c>
      <c r="BH172" s="226">
        <f>IF(N172="sníž. přenesená",J172,0)</f>
        <v>0</v>
      </c>
      <c r="BI172" s="226">
        <f>IF(N172="nulová",J172,0)</f>
        <v>0</v>
      </c>
      <c r="BJ172" s="19" t="s">
        <v>85</v>
      </c>
      <c r="BK172" s="226">
        <f>ROUND(I172*H172,2)</f>
        <v>0</v>
      </c>
      <c r="BL172" s="19" t="s">
        <v>806</v>
      </c>
      <c r="BM172" s="225" t="s">
        <v>2527</v>
      </c>
    </row>
    <row r="173" s="2" customFormat="1">
      <c r="A173" s="40"/>
      <c r="B173" s="41"/>
      <c r="C173" s="42"/>
      <c r="D173" s="227" t="s">
        <v>250</v>
      </c>
      <c r="E173" s="42"/>
      <c r="F173" s="228" t="s">
        <v>841</v>
      </c>
      <c r="G173" s="42"/>
      <c r="H173" s="42"/>
      <c r="I173" s="229"/>
      <c r="J173" s="42"/>
      <c r="K173" s="42"/>
      <c r="L173" s="46"/>
      <c r="M173" s="287"/>
      <c r="N173" s="288"/>
      <c r="O173" s="284"/>
      <c r="P173" s="284"/>
      <c r="Q173" s="284"/>
      <c r="R173" s="284"/>
      <c r="S173" s="284"/>
      <c r="T173" s="289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T173" s="19" t="s">
        <v>250</v>
      </c>
      <c r="AU173" s="19" t="s">
        <v>85</v>
      </c>
    </row>
    <row r="174" s="2" customFormat="1" ht="6.96" customHeight="1">
      <c r="A174" s="40"/>
      <c r="B174" s="61"/>
      <c r="C174" s="62"/>
      <c r="D174" s="62"/>
      <c r="E174" s="62"/>
      <c r="F174" s="62"/>
      <c r="G174" s="62"/>
      <c r="H174" s="62"/>
      <c r="I174" s="62"/>
      <c r="J174" s="62"/>
      <c r="K174" s="62"/>
      <c r="L174" s="46"/>
      <c r="M174" s="40"/>
      <c r="O174" s="40"/>
      <c r="P174" s="40"/>
      <c r="Q174" s="40"/>
      <c r="R174" s="40"/>
      <c r="S174" s="40"/>
      <c r="T174" s="40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</row>
  </sheetData>
  <sheetProtection sheet="1" autoFilter="0" formatColumns="0" formatRows="0" objects="1" scenarios="1" spinCount="100000" saltValue="Smla55LBNrakhIwz8dS8u/3ugFyO31+nCW9k7IqubRObdc2BQLX5hMBAwzpEp2nIUm2okViSt6THqm3kRrHiZw==" hashValue="TOBntC1ixw1ny9FafMSK8GWm/AZh2axZ9bu7iS/llHmkru8aCk4J0InP/oLUPI2NZddLjL3Y5UAxZIBPWEQoJA==" algorithmName="SHA-512" password="C8E5"/>
  <autoFilter ref="C91:K173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0:H80"/>
    <mergeCell ref="E82:H82"/>
    <mergeCell ref="E84:H84"/>
    <mergeCell ref="L2:V2"/>
  </mergeCells>
  <hyperlinks>
    <hyperlink ref="F100" r:id="rId1" display="https://podminky.urs.cz/item/CS_URS_2023_01/713463411"/>
    <hyperlink ref="F114" r:id="rId2" display="https://podminky.urs.cz/item/CS_URS_2023_01/722174021"/>
    <hyperlink ref="F117" r:id="rId3" display="https://podminky.urs.cz/item/CS_URS_2023_01/722174022"/>
    <hyperlink ref="F120" r:id="rId4" display="https://podminky.urs.cz/item/CS_URS_2023_01/722174023"/>
    <hyperlink ref="F123" r:id="rId5" display="https://podminky.urs.cz/item/CS_URS_2023_01/722190401"/>
    <hyperlink ref="F130" r:id="rId6" display="https://podminky.urs.cz/item/CS_URS_2023_01/722232063"/>
    <hyperlink ref="F133" r:id="rId7" display="https://podminky.urs.cz/item/CS_URS_2023_01/722232072"/>
    <hyperlink ref="F138" r:id="rId8" display="https://podminky.urs.cz/item/CS_URS_2023_01/722290226"/>
    <hyperlink ref="F142" r:id="rId9" display="https://podminky.urs.cz/item/CS_URS_2023_01/998722103"/>
    <hyperlink ref="F144" r:id="rId10" display="https://podminky.urs.cz/item/CS_URS_2023_01/998722181"/>
    <hyperlink ref="F147" r:id="rId11" display="https://podminky.urs.cz/item/CS_URS_2023_01/725211601"/>
    <hyperlink ref="F152" r:id="rId12" display="https://podminky.urs.cz/item/CS_URS_2023_01/725822613"/>
    <hyperlink ref="F155" r:id="rId13" display="https://podminky.urs.cz/item/CS_URS_2023_01/725869101"/>
    <hyperlink ref="F162" r:id="rId14" display="https://podminky.urs.cz/item/CS_URS_2023_01/998725103"/>
    <hyperlink ref="F164" r:id="rId15" display="https://podminky.urs.cz/item/CS_URS_2023_01/998725181"/>
    <hyperlink ref="F167" r:id="rId16" display="https://podminky.urs.cz/item/CS_URS_2023_01/HZS2212"/>
    <hyperlink ref="F171" r:id="rId17" display="https://podminky.urs.cz/item/CS_URS_2023_01/HZS2491"/>
    <hyperlink ref="F173" r:id="rId18" display="https://podminky.urs.cz/item/CS_URS_2023_01/HZS249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9"/>
</worksheet>
</file>

<file path=xl/worksheets/sheet2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163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2" customFormat="1" ht="12" customHeight="1">
      <c r="A8" s="40"/>
      <c r="B8" s="46"/>
      <c r="C8" s="40"/>
      <c r="D8" s="144" t="s">
        <v>210</v>
      </c>
      <c r="E8" s="40"/>
      <c r="F8" s="40"/>
      <c r="G8" s="40"/>
      <c r="H8" s="40"/>
      <c r="I8" s="40"/>
      <c r="J8" s="40"/>
      <c r="K8" s="40"/>
      <c r="L8" s="14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47" t="s">
        <v>2528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44" t="s">
        <v>18</v>
      </c>
      <c r="E11" s="40"/>
      <c r="F11" s="135" t="s">
        <v>19</v>
      </c>
      <c r="G11" s="40"/>
      <c r="H11" s="40"/>
      <c r="I11" s="144" t="s">
        <v>20</v>
      </c>
      <c r="J11" s="135" t="s">
        <v>19</v>
      </c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44" t="s">
        <v>21</v>
      </c>
      <c r="E12" s="40"/>
      <c r="F12" s="135" t="s">
        <v>22</v>
      </c>
      <c r="G12" s="40"/>
      <c r="H12" s="40"/>
      <c r="I12" s="144" t="s">
        <v>23</v>
      </c>
      <c r="J12" s="148" t="str">
        <f>'Rekapitulace stavby'!AN8</f>
        <v>10. 5. 2023</v>
      </c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25</v>
      </c>
      <c r="E14" s="40"/>
      <c r="F14" s="40"/>
      <c r="G14" s="40"/>
      <c r="H14" s="40"/>
      <c r="I14" s="144" t="s">
        <v>26</v>
      </c>
      <c r="J14" s="135" t="s">
        <v>27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5" t="s">
        <v>28</v>
      </c>
      <c r="F15" s="40"/>
      <c r="G15" s="40"/>
      <c r="H15" s="40"/>
      <c r="I15" s="144" t="s">
        <v>29</v>
      </c>
      <c r="J15" s="135" t="s">
        <v>30</v>
      </c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44" t="s">
        <v>31</v>
      </c>
      <c r="E17" s="40"/>
      <c r="F17" s="40"/>
      <c r="G17" s="40"/>
      <c r="H17" s="40"/>
      <c r="I17" s="144" t="s">
        <v>26</v>
      </c>
      <c r="J17" s="35" t="str">
        <f>'Rekapitulace stavby'!AN13</f>
        <v>Vyplň údaj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5"/>
      <c r="G18" s="135"/>
      <c r="H18" s="135"/>
      <c r="I18" s="144" t="s">
        <v>29</v>
      </c>
      <c r="J18" s="35" t="str">
        <f>'Rekapitulace stavby'!AN14</f>
        <v>Vyplň údaj</v>
      </c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44" t="s">
        <v>33</v>
      </c>
      <c r="E20" s="40"/>
      <c r="F20" s="40"/>
      <c r="G20" s="40"/>
      <c r="H20" s="40"/>
      <c r="I20" s="144" t="s">
        <v>26</v>
      </c>
      <c r="J20" s="135" t="s">
        <v>34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5" t="s">
        <v>35</v>
      </c>
      <c r="F21" s="40"/>
      <c r="G21" s="40"/>
      <c r="H21" s="40"/>
      <c r="I21" s="144" t="s">
        <v>29</v>
      </c>
      <c r="J21" s="135" t="s">
        <v>36</v>
      </c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44" t="s">
        <v>38</v>
      </c>
      <c r="E23" s="40"/>
      <c r="F23" s="40"/>
      <c r="G23" s="40"/>
      <c r="H23" s="40"/>
      <c r="I23" s="144" t="s">
        <v>26</v>
      </c>
      <c r="J23" s="135" t="s">
        <v>39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5" t="s">
        <v>35</v>
      </c>
      <c r="F24" s="40"/>
      <c r="G24" s="40"/>
      <c r="H24" s="40"/>
      <c r="I24" s="144" t="s">
        <v>29</v>
      </c>
      <c r="J24" s="135" t="s">
        <v>40</v>
      </c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44" t="s">
        <v>41</v>
      </c>
      <c r="E26" s="40"/>
      <c r="F26" s="40"/>
      <c r="G26" s="40"/>
      <c r="H26" s="40"/>
      <c r="I26" s="40"/>
      <c r="J26" s="40"/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9"/>
      <c r="B27" s="150"/>
      <c r="C27" s="149"/>
      <c r="D27" s="149"/>
      <c r="E27" s="151" t="s">
        <v>19</v>
      </c>
      <c r="F27" s="151"/>
      <c r="G27" s="151"/>
      <c r="H27" s="151"/>
      <c r="I27" s="149"/>
      <c r="J27" s="149"/>
      <c r="K27" s="149"/>
      <c r="L27" s="152"/>
      <c r="S27" s="149"/>
      <c r="T27" s="149"/>
      <c r="U27" s="149"/>
      <c r="V27" s="149"/>
      <c r="W27" s="149"/>
      <c r="X27" s="149"/>
      <c r="Y27" s="149"/>
      <c r="Z27" s="149"/>
      <c r="AA27" s="149"/>
      <c r="AB27" s="149"/>
      <c r="AC27" s="149"/>
      <c r="AD27" s="149"/>
      <c r="AE27" s="149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53"/>
      <c r="E29" s="153"/>
      <c r="F29" s="153"/>
      <c r="G29" s="153"/>
      <c r="H29" s="153"/>
      <c r="I29" s="153"/>
      <c r="J29" s="153"/>
      <c r="K29" s="153"/>
      <c r="L29" s="14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54" t="s">
        <v>43</v>
      </c>
      <c r="E30" s="40"/>
      <c r="F30" s="40"/>
      <c r="G30" s="40"/>
      <c r="H30" s="40"/>
      <c r="I30" s="40"/>
      <c r="J30" s="155">
        <f>ROUND(J83, 2)</f>
        <v>0</v>
      </c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56" t="s">
        <v>45</v>
      </c>
      <c r="G32" s="40"/>
      <c r="H32" s="40"/>
      <c r="I32" s="156" t="s">
        <v>44</v>
      </c>
      <c r="J32" s="156" t="s">
        <v>46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7" t="s">
        <v>47</v>
      </c>
      <c r="E33" s="144" t="s">
        <v>48</v>
      </c>
      <c r="F33" s="158">
        <f>ROUND((SUM(BE83:BE187)),  2)</f>
        <v>0</v>
      </c>
      <c r="G33" s="40"/>
      <c r="H33" s="40"/>
      <c r="I33" s="159">
        <v>0.20999999999999999</v>
      </c>
      <c r="J33" s="158">
        <f>ROUND(((SUM(BE83:BE187))*I33),  2)</f>
        <v>0</v>
      </c>
      <c r="K33" s="40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44" t="s">
        <v>49</v>
      </c>
      <c r="F34" s="158">
        <f>ROUND((SUM(BF83:BF187)),  2)</f>
        <v>0</v>
      </c>
      <c r="G34" s="40"/>
      <c r="H34" s="40"/>
      <c r="I34" s="159">
        <v>0.14999999999999999</v>
      </c>
      <c r="J34" s="158">
        <f>ROUND(((SUM(BF83:BF187))*I34),  2)</f>
        <v>0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44" t="s">
        <v>50</v>
      </c>
      <c r="F35" s="158">
        <f>ROUND((SUM(BG83:BG187)),  2)</f>
        <v>0</v>
      </c>
      <c r="G35" s="40"/>
      <c r="H35" s="40"/>
      <c r="I35" s="159">
        <v>0.20999999999999999</v>
      </c>
      <c r="J35" s="158">
        <f>0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44" t="s">
        <v>51</v>
      </c>
      <c r="F36" s="158">
        <f>ROUND((SUM(BH83:BH187)),  2)</f>
        <v>0</v>
      </c>
      <c r="G36" s="40"/>
      <c r="H36" s="40"/>
      <c r="I36" s="159">
        <v>0.14999999999999999</v>
      </c>
      <c r="J36" s="158">
        <f>0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52</v>
      </c>
      <c r="F37" s="158">
        <f>ROUND((SUM(BI83:BI187)),  2)</f>
        <v>0</v>
      </c>
      <c r="G37" s="40"/>
      <c r="H37" s="40"/>
      <c r="I37" s="159">
        <v>0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60"/>
      <c r="D39" s="161" t="s">
        <v>53</v>
      </c>
      <c r="E39" s="162"/>
      <c r="F39" s="162"/>
      <c r="G39" s="163" t="s">
        <v>54</v>
      </c>
      <c r="H39" s="164" t="s">
        <v>55</v>
      </c>
      <c r="I39" s="162"/>
      <c r="J39" s="165">
        <f>SUM(J30:J37)</f>
        <v>0</v>
      </c>
      <c r="K39" s="166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7"/>
      <c r="C40" s="168"/>
      <c r="D40" s="168"/>
      <c r="E40" s="168"/>
      <c r="F40" s="168"/>
      <c r="G40" s="168"/>
      <c r="H40" s="168"/>
      <c r="I40" s="168"/>
      <c r="J40" s="168"/>
      <c r="K40" s="168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212</v>
      </c>
      <c r="D45" s="42"/>
      <c r="E45" s="42"/>
      <c r="F45" s="42"/>
      <c r="G45" s="42"/>
      <c r="H45" s="42"/>
      <c r="I45" s="42"/>
      <c r="J45" s="42"/>
      <c r="K45" s="42"/>
      <c r="L45" s="14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71" t="str">
        <f>E7</f>
        <v>Vytvoření laboratoří FŽP- UNICRE</v>
      </c>
      <c r="F48" s="34"/>
      <c r="G48" s="34"/>
      <c r="H48" s="34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210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SO 05 - Ústřední vytápění</v>
      </c>
      <c r="F50" s="42"/>
      <c r="G50" s="42"/>
      <c r="H50" s="42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4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Ústí nad Labem</v>
      </c>
      <c r="G52" s="42"/>
      <c r="H52" s="42"/>
      <c r="I52" s="34" t="s">
        <v>23</v>
      </c>
      <c r="J52" s="74" t="str">
        <f>IF(J12="","",J12)</f>
        <v>10. 5. 2023</v>
      </c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40.05" customHeight="1">
      <c r="A54" s="40"/>
      <c r="B54" s="41"/>
      <c r="C54" s="34" t="s">
        <v>25</v>
      </c>
      <c r="D54" s="42"/>
      <c r="E54" s="42"/>
      <c r="F54" s="29" t="str">
        <f>E15</f>
        <v>UJEP, Pasteurova 3632/15, 400 96 Ústí nad Labem</v>
      </c>
      <c r="G54" s="42"/>
      <c r="H54" s="42"/>
      <c r="I54" s="34" t="s">
        <v>33</v>
      </c>
      <c r="J54" s="38" t="str">
        <f>E21</f>
        <v>Correct BC, s.r.o., El.Krásnohorské 1339/15, UL</v>
      </c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40.0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>Correct BC, s.r.o., El.Krásnohorské 1339/15, UL</v>
      </c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72" t="s">
        <v>213</v>
      </c>
      <c r="D57" s="173"/>
      <c r="E57" s="173"/>
      <c r="F57" s="173"/>
      <c r="G57" s="173"/>
      <c r="H57" s="173"/>
      <c r="I57" s="173"/>
      <c r="J57" s="174" t="s">
        <v>214</v>
      </c>
      <c r="K57" s="173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75" t="s">
        <v>75</v>
      </c>
      <c r="D59" s="42"/>
      <c r="E59" s="42"/>
      <c r="F59" s="42"/>
      <c r="G59" s="42"/>
      <c r="H59" s="42"/>
      <c r="I59" s="42"/>
      <c r="J59" s="104">
        <f>J83</f>
        <v>0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215</v>
      </c>
    </row>
    <row r="60" s="9" customFormat="1" ht="24.96" customHeight="1">
      <c r="A60" s="9"/>
      <c r="B60" s="176"/>
      <c r="C60" s="177"/>
      <c r="D60" s="178" t="s">
        <v>382</v>
      </c>
      <c r="E60" s="179"/>
      <c r="F60" s="179"/>
      <c r="G60" s="179"/>
      <c r="H60" s="179"/>
      <c r="I60" s="179"/>
      <c r="J60" s="180">
        <f>J84</f>
        <v>0</v>
      </c>
      <c r="K60" s="177"/>
      <c r="L60" s="181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2"/>
      <c r="C61" s="127"/>
      <c r="D61" s="183" t="s">
        <v>2529</v>
      </c>
      <c r="E61" s="184"/>
      <c r="F61" s="184"/>
      <c r="G61" s="184"/>
      <c r="H61" s="184"/>
      <c r="I61" s="184"/>
      <c r="J61" s="185">
        <f>J85</f>
        <v>0</v>
      </c>
      <c r="K61" s="127"/>
      <c r="L61" s="186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2"/>
      <c r="C62" s="127"/>
      <c r="D62" s="183" t="s">
        <v>2530</v>
      </c>
      <c r="E62" s="184"/>
      <c r="F62" s="184"/>
      <c r="G62" s="184"/>
      <c r="H62" s="184"/>
      <c r="I62" s="184"/>
      <c r="J62" s="185">
        <f>J102</f>
        <v>0</v>
      </c>
      <c r="K62" s="127"/>
      <c r="L62" s="186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2"/>
      <c r="C63" s="127"/>
      <c r="D63" s="183" t="s">
        <v>2531</v>
      </c>
      <c r="E63" s="184"/>
      <c r="F63" s="184"/>
      <c r="G63" s="184"/>
      <c r="H63" s="184"/>
      <c r="I63" s="184"/>
      <c r="J63" s="185">
        <f>J137</f>
        <v>0</v>
      </c>
      <c r="K63" s="127"/>
      <c r="L63" s="186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2" customFormat="1" ht="21.84" customHeight="1">
      <c r="A64" s="40"/>
      <c r="B64" s="41"/>
      <c r="C64" s="42"/>
      <c r="D64" s="42"/>
      <c r="E64" s="42"/>
      <c r="F64" s="42"/>
      <c r="G64" s="42"/>
      <c r="H64" s="42"/>
      <c r="I64" s="42"/>
      <c r="J64" s="42"/>
      <c r="K64" s="42"/>
      <c r="L64" s="146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</row>
    <row r="65" s="2" customFormat="1" ht="6.96" customHeight="1">
      <c r="A65" s="40"/>
      <c r="B65" s="61"/>
      <c r="C65" s="62"/>
      <c r="D65" s="62"/>
      <c r="E65" s="62"/>
      <c r="F65" s="62"/>
      <c r="G65" s="62"/>
      <c r="H65" s="62"/>
      <c r="I65" s="62"/>
      <c r="J65" s="62"/>
      <c r="K65" s="6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9" s="2" customFormat="1" ht="6.96" customHeight="1">
      <c r="A69" s="40"/>
      <c r="B69" s="63"/>
      <c r="C69" s="64"/>
      <c r="D69" s="64"/>
      <c r="E69" s="64"/>
      <c r="F69" s="64"/>
      <c r="G69" s="64"/>
      <c r="H69" s="64"/>
      <c r="I69" s="64"/>
      <c r="J69" s="64"/>
      <c r="K69" s="64"/>
      <c r="L69" s="146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0" s="2" customFormat="1" ht="24.96" customHeight="1">
      <c r="A70" s="40"/>
      <c r="B70" s="41"/>
      <c r="C70" s="25" t="s">
        <v>223</v>
      </c>
      <c r="D70" s="42"/>
      <c r="E70" s="42"/>
      <c r="F70" s="42"/>
      <c r="G70" s="42"/>
      <c r="H70" s="42"/>
      <c r="I70" s="42"/>
      <c r="J70" s="42"/>
      <c r="K70" s="42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6.96" customHeight="1">
      <c r="A71" s="40"/>
      <c r="B71" s="41"/>
      <c r="C71" s="42"/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12" customHeight="1">
      <c r="A72" s="40"/>
      <c r="B72" s="41"/>
      <c r="C72" s="34" t="s">
        <v>16</v>
      </c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6.5" customHeight="1">
      <c r="A73" s="40"/>
      <c r="B73" s="41"/>
      <c r="C73" s="42"/>
      <c r="D73" s="42"/>
      <c r="E73" s="171" t="str">
        <f>E7</f>
        <v>Vytvoření laboratoří FŽP- UNICRE</v>
      </c>
      <c r="F73" s="34"/>
      <c r="G73" s="34"/>
      <c r="H73" s="34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2" customHeight="1">
      <c r="A74" s="40"/>
      <c r="B74" s="41"/>
      <c r="C74" s="34" t="s">
        <v>210</v>
      </c>
      <c r="D74" s="42"/>
      <c r="E74" s="42"/>
      <c r="F74" s="42"/>
      <c r="G74" s="42"/>
      <c r="H74" s="42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6.5" customHeight="1">
      <c r="A75" s="40"/>
      <c r="B75" s="41"/>
      <c r="C75" s="42"/>
      <c r="D75" s="42"/>
      <c r="E75" s="71" t="str">
        <f>E9</f>
        <v>SO 05 - Ústřední vytápění</v>
      </c>
      <c r="F75" s="42"/>
      <c r="G75" s="42"/>
      <c r="H75" s="42"/>
      <c r="I75" s="42"/>
      <c r="J75" s="42"/>
      <c r="K75" s="42"/>
      <c r="L75" s="14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41"/>
      <c r="C76" s="42"/>
      <c r="D76" s="42"/>
      <c r="E76" s="42"/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21</v>
      </c>
      <c r="D77" s="42"/>
      <c r="E77" s="42"/>
      <c r="F77" s="29" t="str">
        <f>F12</f>
        <v>Ústí nad Labem</v>
      </c>
      <c r="G77" s="42"/>
      <c r="H77" s="42"/>
      <c r="I77" s="34" t="s">
        <v>23</v>
      </c>
      <c r="J77" s="74" t="str">
        <f>IF(J12="","",J12)</f>
        <v>10. 5. 2023</v>
      </c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6.96" customHeight="1">
      <c r="A78" s="40"/>
      <c r="B78" s="41"/>
      <c r="C78" s="42"/>
      <c r="D78" s="42"/>
      <c r="E78" s="42"/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40.05" customHeight="1">
      <c r="A79" s="40"/>
      <c r="B79" s="41"/>
      <c r="C79" s="34" t="s">
        <v>25</v>
      </c>
      <c r="D79" s="42"/>
      <c r="E79" s="42"/>
      <c r="F79" s="29" t="str">
        <f>E15</f>
        <v>UJEP, Pasteurova 3632/15, 400 96 Ústí nad Labem</v>
      </c>
      <c r="G79" s="42"/>
      <c r="H79" s="42"/>
      <c r="I79" s="34" t="s">
        <v>33</v>
      </c>
      <c r="J79" s="38" t="str">
        <f>E21</f>
        <v>Correct BC, s.r.o., El.Krásnohorské 1339/15, UL</v>
      </c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40.05" customHeight="1">
      <c r="A80" s="40"/>
      <c r="B80" s="41"/>
      <c r="C80" s="34" t="s">
        <v>31</v>
      </c>
      <c r="D80" s="42"/>
      <c r="E80" s="42"/>
      <c r="F80" s="29" t="str">
        <f>IF(E18="","",E18)</f>
        <v>Vyplň údaj</v>
      </c>
      <c r="G80" s="42"/>
      <c r="H80" s="42"/>
      <c r="I80" s="34" t="s">
        <v>38</v>
      </c>
      <c r="J80" s="38" t="str">
        <f>E24</f>
        <v>Correct BC, s.r.o., El.Krásnohorské 1339/15, UL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0.32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11" customFormat="1" ht="29.28" customHeight="1">
      <c r="A82" s="187"/>
      <c r="B82" s="188"/>
      <c r="C82" s="189" t="s">
        <v>224</v>
      </c>
      <c r="D82" s="190" t="s">
        <v>62</v>
      </c>
      <c r="E82" s="190" t="s">
        <v>58</v>
      </c>
      <c r="F82" s="190" t="s">
        <v>59</v>
      </c>
      <c r="G82" s="190" t="s">
        <v>225</v>
      </c>
      <c r="H82" s="190" t="s">
        <v>226</v>
      </c>
      <c r="I82" s="190" t="s">
        <v>227</v>
      </c>
      <c r="J82" s="190" t="s">
        <v>214</v>
      </c>
      <c r="K82" s="191" t="s">
        <v>228</v>
      </c>
      <c r="L82" s="192"/>
      <c r="M82" s="94" t="s">
        <v>19</v>
      </c>
      <c r="N82" s="95" t="s">
        <v>47</v>
      </c>
      <c r="O82" s="95" t="s">
        <v>229</v>
      </c>
      <c r="P82" s="95" t="s">
        <v>230</v>
      </c>
      <c r="Q82" s="95" t="s">
        <v>231</v>
      </c>
      <c r="R82" s="95" t="s">
        <v>232</v>
      </c>
      <c r="S82" s="95" t="s">
        <v>233</v>
      </c>
      <c r="T82" s="96" t="s">
        <v>234</v>
      </c>
      <c r="U82" s="187"/>
      <c r="V82" s="187"/>
      <c r="W82" s="187"/>
      <c r="X82" s="187"/>
      <c r="Y82" s="187"/>
      <c r="Z82" s="187"/>
      <c r="AA82" s="187"/>
      <c r="AB82" s="187"/>
      <c r="AC82" s="187"/>
      <c r="AD82" s="187"/>
      <c r="AE82" s="187"/>
    </row>
    <row r="83" s="2" customFormat="1" ht="22.8" customHeight="1">
      <c r="A83" s="40"/>
      <c r="B83" s="41"/>
      <c r="C83" s="101" t="s">
        <v>235</v>
      </c>
      <c r="D83" s="42"/>
      <c r="E83" s="42"/>
      <c r="F83" s="42"/>
      <c r="G83" s="42"/>
      <c r="H83" s="42"/>
      <c r="I83" s="42"/>
      <c r="J83" s="193">
        <f>BK83</f>
        <v>0</v>
      </c>
      <c r="K83" s="42"/>
      <c r="L83" s="46"/>
      <c r="M83" s="97"/>
      <c r="N83" s="194"/>
      <c r="O83" s="98"/>
      <c r="P83" s="195">
        <f>P84</f>
        <v>0</v>
      </c>
      <c r="Q83" s="98"/>
      <c r="R83" s="195">
        <f>R84</f>
        <v>0.57196999999999998</v>
      </c>
      <c r="S83" s="98"/>
      <c r="T83" s="196">
        <f>T84</f>
        <v>0</v>
      </c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T83" s="19" t="s">
        <v>76</v>
      </c>
      <c r="AU83" s="19" t="s">
        <v>215</v>
      </c>
      <c r="BK83" s="197">
        <f>BK84</f>
        <v>0</v>
      </c>
    </row>
    <row r="84" s="12" customFormat="1" ht="25.92" customHeight="1">
      <c r="A84" s="12"/>
      <c r="B84" s="198"/>
      <c r="C84" s="199"/>
      <c r="D84" s="200" t="s">
        <v>76</v>
      </c>
      <c r="E84" s="201" t="s">
        <v>586</v>
      </c>
      <c r="F84" s="201" t="s">
        <v>587</v>
      </c>
      <c r="G84" s="199"/>
      <c r="H84" s="199"/>
      <c r="I84" s="202"/>
      <c r="J84" s="203">
        <f>BK84</f>
        <v>0</v>
      </c>
      <c r="K84" s="199"/>
      <c r="L84" s="204"/>
      <c r="M84" s="205"/>
      <c r="N84" s="206"/>
      <c r="O84" s="206"/>
      <c r="P84" s="207">
        <f>P85+P102+P137</f>
        <v>0</v>
      </c>
      <c r="Q84" s="206"/>
      <c r="R84" s="207">
        <f>R85+R102+R137</f>
        <v>0.57196999999999998</v>
      </c>
      <c r="S84" s="206"/>
      <c r="T84" s="208">
        <f>T85+T102+T137</f>
        <v>0</v>
      </c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R84" s="209" t="s">
        <v>87</v>
      </c>
      <c r="AT84" s="210" t="s">
        <v>76</v>
      </c>
      <c r="AU84" s="210" t="s">
        <v>77</v>
      </c>
      <c r="AY84" s="209" t="s">
        <v>238</v>
      </c>
      <c r="BK84" s="211">
        <f>BK85+BK102+BK137</f>
        <v>0</v>
      </c>
    </row>
    <row r="85" s="12" customFormat="1" ht="22.8" customHeight="1">
      <c r="A85" s="12"/>
      <c r="B85" s="198"/>
      <c r="C85" s="199"/>
      <c r="D85" s="200" t="s">
        <v>76</v>
      </c>
      <c r="E85" s="212" t="s">
        <v>2532</v>
      </c>
      <c r="F85" s="212" t="s">
        <v>2533</v>
      </c>
      <c r="G85" s="199"/>
      <c r="H85" s="199"/>
      <c r="I85" s="202"/>
      <c r="J85" s="213">
        <f>BK85</f>
        <v>0</v>
      </c>
      <c r="K85" s="199"/>
      <c r="L85" s="204"/>
      <c r="M85" s="205"/>
      <c r="N85" s="206"/>
      <c r="O85" s="206"/>
      <c r="P85" s="207">
        <f>SUM(P86:P101)</f>
        <v>0</v>
      </c>
      <c r="Q85" s="206"/>
      <c r="R85" s="207">
        <f>SUM(R86:R101)</f>
        <v>0.068759999999999988</v>
      </c>
      <c r="S85" s="206"/>
      <c r="T85" s="208">
        <f>SUM(T86:T101)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209" t="s">
        <v>87</v>
      </c>
      <c r="AT85" s="210" t="s">
        <v>76</v>
      </c>
      <c r="AU85" s="210" t="s">
        <v>85</v>
      </c>
      <c r="AY85" s="209" t="s">
        <v>238</v>
      </c>
      <c r="BK85" s="211">
        <f>SUM(BK86:BK101)</f>
        <v>0</v>
      </c>
    </row>
    <row r="86" s="2" customFormat="1" ht="21.75" customHeight="1">
      <c r="A86" s="40"/>
      <c r="B86" s="41"/>
      <c r="C86" s="214" t="s">
        <v>85</v>
      </c>
      <c r="D86" s="214" t="s">
        <v>243</v>
      </c>
      <c r="E86" s="215" t="s">
        <v>2534</v>
      </c>
      <c r="F86" s="216" t="s">
        <v>2535</v>
      </c>
      <c r="G86" s="217" t="s">
        <v>593</v>
      </c>
      <c r="H86" s="218">
        <v>1</v>
      </c>
      <c r="I86" s="219"/>
      <c r="J86" s="220">
        <f>ROUND(I86*H86,2)</f>
        <v>0</v>
      </c>
      <c r="K86" s="216" t="s">
        <v>19</v>
      </c>
      <c r="L86" s="46"/>
      <c r="M86" s="221" t="s">
        <v>19</v>
      </c>
      <c r="N86" s="222" t="s">
        <v>48</v>
      </c>
      <c r="O86" s="86"/>
      <c r="P86" s="223">
        <f>O86*H86</f>
        <v>0</v>
      </c>
      <c r="Q86" s="223">
        <v>0.0032799999999999999</v>
      </c>
      <c r="R86" s="223">
        <f>Q86*H86</f>
        <v>0.0032799999999999999</v>
      </c>
      <c r="S86" s="223">
        <v>0</v>
      </c>
      <c r="T86" s="224">
        <f>S86*H86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R86" s="225" t="s">
        <v>330</v>
      </c>
      <c r="AT86" s="225" t="s">
        <v>243</v>
      </c>
      <c r="AU86" s="225" t="s">
        <v>87</v>
      </c>
      <c r="AY86" s="19" t="s">
        <v>238</v>
      </c>
      <c r="BE86" s="226">
        <f>IF(N86="základní",J86,0)</f>
        <v>0</v>
      </c>
      <c r="BF86" s="226">
        <f>IF(N86="snížená",J86,0)</f>
        <v>0</v>
      </c>
      <c r="BG86" s="226">
        <f>IF(N86="zákl. přenesená",J86,0)</f>
        <v>0</v>
      </c>
      <c r="BH86" s="226">
        <f>IF(N86="sníž. přenesená",J86,0)</f>
        <v>0</v>
      </c>
      <c r="BI86" s="226">
        <f>IF(N86="nulová",J86,0)</f>
        <v>0</v>
      </c>
      <c r="BJ86" s="19" t="s">
        <v>85</v>
      </c>
      <c r="BK86" s="226">
        <f>ROUND(I86*H86,2)</f>
        <v>0</v>
      </c>
      <c r="BL86" s="19" t="s">
        <v>330</v>
      </c>
      <c r="BM86" s="225" t="s">
        <v>2536</v>
      </c>
    </row>
    <row r="87" s="2" customFormat="1">
      <c r="A87" s="40"/>
      <c r="B87" s="41"/>
      <c r="C87" s="42"/>
      <c r="D87" s="234" t="s">
        <v>343</v>
      </c>
      <c r="E87" s="42"/>
      <c r="F87" s="255" t="s">
        <v>2537</v>
      </c>
      <c r="G87" s="42"/>
      <c r="H87" s="42"/>
      <c r="I87" s="229"/>
      <c r="J87" s="42"/>
      <c r="K87" s="42"/>
      <c r="L87" s="46"/>
      <c r="M87" s="230"/>
      <c r="N87" s="231"/>
      <c r="O87" s="86"/>
      <c r="P87" s="86"/>
      <c r="Q87" s="86"/>
      <c r="R87" s="86"/>
      <c r="S87" s="86"/>
      <c r="T87" s="87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T87" s="19" t="s">
        <v>343</v>
      </c>
      <c r="AU87" s="19" t="s">
        <v>87</v>
      </c>
    </row>
    <row r="88" s="13" customFormat="1">
      <c r="A88" s="13"/>
      <c r="B88" s="232"/>
      <c r="C88" s="233"/>
      <c r="D88" s="234" t="s">
        <v>252</v>
      </c>
      <c r="E88" s="235" t="s">
        <v>19</v>
      </c>
      <c r="F88" s="236" t="s">
        <v>85</v>
      </c>
      <c r="G88" s="233"/>
      <c r="H88" s="237">
        <v>1</v>
      </c>
      <c r="I88" s="238"/>
      <c r="J88" s="233"/>
      <c r="K88" s="233"/>
      <c r="L88" s="239"/>
      <c r="M88" s="240"/>
      <c r="N88" s="241"/>
      <c r="O88" s="241"/>
      <c r="P88" s="241"/>
      <c r="Q88" s="241"/>
      <c r="R88" s="241"/>
      <c r="S88" s="241"/>
      <c r="T88" s="242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T88" s="243" t="s">
        <v>252</v>
      </c>
      <c r="AU88" s="243" t="s">
        <v>87</v>
      </c>
      <c r="AV88" s="13" t="s">
        <v>87</v>
      </c>
      <c r="AW88" s="13" t="s">
        <v>37</v>
      </c>
      <c r="AX88" s="13" t="s">
        <v>77</v>
      </c>
      <c r="AY88" s="243" t="s">
        <v>238</v>
      </c>
    </row>
    <row r="89" s="14" customFormat="1">
      <c r="A89" s="14"/>
      <c r="B89" s="244"/>
      <c r="C89" s="245"/>
      <c r="D89" s="234" t="s">
        <v>252</v>
      </c>
      <c r="E89" s="246" t="s">
        <v>19</v>
      </c>
      <c r="F89" s="247" t="s">
        <v>253</v>
      </c>
      <c r="G89" s="245"/>
      <c r="H89" s="248">
        <v>1</v>
      </c>
      <c r="I89" s="249"/>
      <c r="J89" s="245"/>
      <c r="K89" s="245"/>
      <c r="L89" s="250"/>
      <c r="M89" s="251"/>
      <c r="N89" s="252"/>
      <c r="O89" s="252"/>
      <c r="P89" s="252"/>
      <c r="Q89" s="252"/>
      <c r="R89" s="252"/>
      <c r="S89" s="252"/>
      <c r="T89" s="253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T89" s="254" t="s">
        <v>252</v>
      </c>
      <c r="AU89" s="254" t="s">
        <v>87</v>
      </c>
      <c r="AV89" s="14" t="s">
        <v>254</v>
      </c>
      <c r="AW89" s="14" t="s">
        <v>37</v>
      </c>
      <c r="AX89" s="14" t="s">
        <v>85</v>
      </c>
      <c r="AY89" s="254" t="s">
        <v>238</v>
      </c>
    </row>
    <row r="90" s="2" customFormat="1" ht="21.75" customHeight="1">
      <c r="A90" s="40"/>
      <c r="B90" s="41"/>
      <c r="C90" s="214" t="s">
        <v>87</v>
      </c>
      <c r="D90" s="214" t="s">
        <v>243</v>
      </c>
      <c r="E90" s="215" t="s">
        <v>2538</v>
      </c>
      <c r="F90" s="216" t="s">
        <v>2539</v>
      </c>
      <c r="G90" s="217" t="s">
        <v>593</v>
      </c>
      <c r="H90" s="218">
        <v>1</v>
      </c>
      <c r="I90" s="219"/>
      <c r="J90" s="220">
        <f>ROUND(I90*H90,2)</f>
        <v>0</v>
      </c>
      <c r="K90" s="216" t="s">
        <v>19</v>
      </c>
      <c r="L90" s="46"/>
      <c r="M90" s="221" t="s">
        <v>19</v>
      </c>
      <c r="N90" s="222" t="s">
        <v>48</v>
      </c>
      <c r="O90" s="86"/>
      <c r="P90" s="223">
        <f>O90*H90</f>
        <v>0</v>
      </c>
      <c r="Q90" s="223">
        <v>0.0032799999999999999</v>
      </c>
      <c r="R90" s="223">
        <f>Q90*H90</f>
        <v>0.0032799999999999999</v>
      </c>
      <c r="S90" s="223">
        <v>0</v>
      </c>
      <c r="T90" s="224">
        <f>S90*H90</f>
        <v>0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R90" s="225" t="s">
        <v>330</v>
      </c>
      <c r="AT90" s="225" t="s">
        <v>243</v>
      </c>
      <c r="AU90" s="225" t="s">
        <v>87</v>
      </c>
      <c r="AY90" s="19" t="s">
        <v>238</v>
      </c>
      <c r="BE90" s="226">
        <f>IF(N90="základní",J90,0)</f>
        <v>0</v>
      </c>
      <c r="BF90" s="226">
        <f>IF(N90="snížená",J90,0)</f>
        <v>0</v>
      </c>
      <c r="BG90" s="226">
        <f>IF(N90="zákl. přenesená",J90,0)</f>
        <v>0</v>
      </c>
      <c r="BH90" s="226">
        <f>IF(N90="sníž. přenesená",J90,0)</f>
        <v>0</v>
      </c>
      <c r="BI90" s="226">
        <f>IF(N90="nulová",J90,0)</f>
        <v>0</v>
      </c>
      <c r="BJ90" s="19" t="s">
        <v>85</v>
      </c>
      <c r="BK90" s="226">
        <f>ROUND(I90*H90,2)</f>
        <v>0</v>
      </c>
      <c r="BL90" s="19" t="s">
        <v>330</v>
      </c>
      <c r="BM90" s="225" t="s">
        <v>2540</v>
      </c>
    </row>
    <row r="91" s="2" customFormat="1">
      <c r="A91" s="40"/>
      <c r="B91" s="41"/>
      <c r="C91" s="42"/>
      <c r="D91" s="234" t="s">
        <v>343</v>
      </c>
      <c r="E91" s="42"/>
      <c r="F91" s="255" t="s">
        <v>2541</v>
      </c>
      <c r="G91" s="42"/>
      <c r="H91" s="42"/>
      <c r="I91" s="229"/>
      <c r="J91" s="42"/>
      <c r="K91" s="42"/>
      <c r="L91" s="46"/>
      <c r="M91" s="230"/>
      <c r="N91" s="231"/>
      <c r="O91" s="86"/>
      <c r="P91" s="86"/>
      <c r="Q91" s="86"/>
      <c r="R91" s="86"/>
      <c r="S91" s="86"/>
      <c r="T91" s="87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T91" s="19" t="s">
        <v>343</v>
      </c>
      <c r="AU91" s="19" t="s">
        <v>87</v>
      </c>
    </row>
    <row r="92" s="13" customFormat="1">
      <c r="A92" s="13"/>
      <c r="B92" s="232"/>
      <c r="C92" s="233"/>
      <c r="D92" s="234" t="s">
        <v>252</v>
      </c>
      <c r="E92" s="235" t="s">
        <v>19</v>
      </c>
      <c r="F92" s="236" t="s">
        <v>85</v>
      </c>
      <c r="G92" s="233"/>
      <c r="H92" s="237">
        <v>1</v>
      </c>
      <c r="I92" s="238"/>
      <c r="J92" s="233"/>
      <c r="K92" s="233"/>
      <c r="L92" s="239"/>
      <c r="M92" s="240"/>
      <c r="N92" s="241"/>
      <c r="O92" s="241"/>
      <c r="P92" s="241"/>
      <c r="Q92" s="241"/>
      <c r="R92" s="241"/>
      <c r="S92" s="241"/>
      <c r="T92" s="242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T92" s="243" t="s">
        <v>252</v>
      </c>
      <c r="AU92" s="243" t="s">
        <v>87</v>
      </c>
      <c r="AV92" s="13" t="s">
        <v>87</v>
      </c>
      <c r="AW92" s="13" t="s">
        <v>37</v>
      </c>
      <c r="AX92" s="13" t="s">
        <v>77</v>
      </c>
      <c r="AY92" s="243" t="s">
        <v>238</v>
      </c>
    </row>
    <row r="93" s="14" customFormat="1">
      <c r="A93" s="14"/>
      <c r="B93" s="244"/>
      <c r="C93" s="245"/>
      <c r="D93" s="234" t="s">
        <v>252</v>
      </c>
      <c r="E93" s="246" t="s">
        <v>19</v>
      </c>
      <c r="F93" s="247" t="s">
        <v>253</v>
      </c>
      <c r="G93" s="245"/>
      <c r="H93" s="248">
        <v>1</v>
      </c>
      <c r="I93" s="249"/>
      <c r="J93" s="245"/>
      <c r="K93" s="245"/>
      <c r="L93" s="250"/>
      <c r="M93" s="251"/>
      <c r="N93" s="252"/>
      <c r="O93" s="252"/>
      <c r="P93" s="252"/>
      <c r="Q93" s="252"/>
      <c r="R93" s="252"/>
      <c r="S93" s="252"/>
      <c r="T93" s="253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T93" s="254" t="s">
        <v>252</v>
      </c>
      <c r="AU93" s="254" t="s">
        <v>87</v>
      </c>
      <c r="AV93" s="14" t="s">
        <v>254</v>
      </c>
      <c r="AW93" s="14" t="s">
        <v>37</v>
      </c>
      <c r="AX93" s="14" t="s">
        <v>85</v>
      </c>
      <c r="AY93" s="254" t="s">
        <v>238</v>
      </c>
    </row>
    <row r="94" s="2" customFormat="1" ht="16.5" customHeight="1">
      <c r="A94" s="40"/>
      <c r="B94" s="41"/>
      <c r="C94" s="259" t="s">
        <v>260</v>
      </c>
      <c r="D94" s="259" t="s">
        <v>640</v>
      </c>
      <c r="E94" s="260" t="s">
        <v>2542</v>
      </c>
      <c r="F94" s="261" t="s">
        <v>2543</v>
      </c>
      <c r="G94" s="262" t="s">
        <v>257</v>
      </c>
      <c r="H94" s="263">
        <v>2</v>
      </c>
      <c r="I94" s="264"/>
      <c r="J94" s="265">
        <f>ROUND(I94*H94,2)</f>
        <v>0</v>
      </c>
      <c r="K94" s="261" t="s">
        <v>19</v>
      </c>
      <c r="L94" s="266"/>
      <c r="M94" s="267" t="s">
        <v>19</v>
      </c>
      <c r="N94" s="268" t="s">
        <v>48</v>
      </c>
      <c r="O94" s="86"/>
      <c r="P94" s="223">
        <f>O94*H94</f>
        <v>0</v>
      </c>
      <c r="Q94" s="223">
        <v>0.0092599999999999991</v>
      </c>
      <c r="R94" s="223">
        <f>Q94*H94</f>
        <v>0.018519999999999998</v>
      </c>
      <c r="S94" s="223">
        <v>0</v>
      </c>
      <c r="T94" s="224">
        <f>S94*H94</f>
        <v>0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25" t="s">
        <v>571</v>
      </c>
      <c r="AT94" s="225" t="s">
        <v>640</v>
      </c>
      <c r="AU94" s="225" t="s">
        <v>87</v>
      </c>
      <c r="AY94" s="19" t="s">
        <v>238</v>
      </c>
      <c r="BE94" s="226">
        <f>IF(N94="základní",J94,0)</f>
        <v>0</v>
      </c>
      <c r="BF94" s="226">
        <f>IF(N94="snížená",J94,0)</f>
        <v>0</v>
      </c>
      <c r="BG94" s="226">
        <f>IF(N94="zákl. přenesená",J94,0)</f>
        <v>0</v>
      </c>
      <c r="BH94" s="226">
        <f>IF(N94="sníž. přenesená",J94,0)</f>
        <v>0</v>
      </c>
      <c r="BI94" s="226">
        <f>IF(N94="nulová",J94,0)</f>
        <v>0</v>
      </c>
      <c r="BJ94" s="19" t="s">
        <v>85</v>
      </c>
      <c r="BK94" s="226">
        <f>ROUND(I94*H94,2)</f>
        <v>0</v>
      </c>
      <c r="BL94" s="19" t="s">
        <v>330</v>
      </c>
      <c r="BM94" s="225" t="s">
        <v>2544</v>
      </c>
    </row>
    <row r="95" s="2" customFormat="1">
      <c r="A95" s="40"/>
      <c r="B95" s="41"/>
      <c r="C95" s="42"/>
      <c r="D95" s="234" t="s">
        <v>343</v>
      </c>
      <c r="E95" s="42"/>
      <c r="F95" s="255" t="s">
        <v>2005</v>
      </c>
      <c r="G95" s="42"/>
      <c r="H95" s="42"/>
      <c r="I95" s="229"/>
      <c r="J95" s="42"/>
      <c r="K95" s="42"/>
      <c r="L95" s="46"/>
      <c r="M95" s="230"/>
      <c r="N95" s="231"/>
      <c r="O95" s="86"/>
      <c r="P95" s="86"/>
      <c r="Q95" s="86"/>
      <c r="R95" s="86"/>
      <c r="S95" s="86"/>
      <c r="T95" s="87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T95" s="19" t="s">
        <v>343</v>
      </c>
      <c r="AU95" s="19" t="s">
        <v>87</v>
      </c>
    </row>
    <row r="96" s="13" customFormat="1">
      <c r="A96" s="13"/>
      <c r="B96" s="232"/>
      <c r="C96" s="233"/>
      <c r="D96" s="234" t="s">
        <v>252</v>
      </c>
      <c r="E96" s="235" t="s">
        <v>19</v>
      </c>
      <c r="F96" s="236" t="s">
        <v>87</v>
      </c>
      <c r="G96" s="233"/>
      <c r="H96" s="237">
        <v>2</v>
      </c>
      <c r="I96" s="238"/>
      <c r="J96" s="233"/>
      <c r="K96" s="233"/>
      <c r="L96" s="239"/>
      <c r="M96" s="240"/>
      <c r="N96" s="241"/>
      <c r="O96" s="241"/>
      <c r="P96" s="241"/>
      <c r="Q96" s="241"/>
      <c r="R96" s="241"/>
      <c r="S96" s="241"/>
      <c r="T96" s="242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T96" s="243" t="s">
        <v>252</v>
      </c>
      <c r="AU96" s="243" t="s">
        <v>87</v>
      </c>
      <c r="AV96" s="13" t="s">
        <v>87</v>
      </c>
      <c r="AW96" s="13" t="s">
        <v>37</v>
      </c>
      <c r="AX96" s="13" t="s">
        <v>77</v>
      </c>
      <c r="AY96" s="243" t="s">
        <v>238</v>
      </c>
    </row>
    <row r="97" s="14" customFormat="1">
      <c r="A97" s="14"/>
      <c r="B97" s="244"/>
      <c r="C97" s="245"/>
      <c r="D97" s="234" t="s">
        <v>252</v>
      </c>
      <c r="E97" s="246" t="s">
        <v>19</v>
      </c>
      <c r="F97" s="247" t="s">
        <v>253</v>
      </c>
      <c r="G97" s="245"/>
      <c r="H97" s="248">
        <v>2</v>
      </c>
      <c r="I97" s="249"/>
      <c r="J97" s="245"/>
      <c r="K97" s="245"/>
      <c r="L97" s="250"/>
      <c r="M97" s="251"/>
      <c r="N97" s="252"/>
      <c r="O97" s="252"/>
      <c r="P97" s="252"/>
      <c r="Q97" s="252"/>
      <c r="R97" s="252"/>
      <c r="S97" s="252"/>
      <c r="T97" s="253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54" t="s">
        <v>252</v>
      </c>
      <c r="AU97" s="254" t="s">
        <v>87</v>
      </c>
      <c r="AV97" s="14" t="s">
        <v>254</v>
      </c>
      <c r="AW97" s="14" t="s">
        <v>37</v>
      </c>
      <c r="AX97" s="14" t="s">
        <v>85</v>
      </c>
      <c r="AY97" s="254" t="s">
        <v>238</v>
      </c>
    </row>
    <row r="98" s="2" customFormat="1" ht="16.5" customHeight="1">
      <c r="A98" s="40"/>
      <c r="B98" s="41"/>
      <c r="C98" s="214" t="s">
        <v>254</v>
      </c>
      <c r="D98" s="214" t="s">
        <v>243</v>
      </c>
      <c r="E98" s="215" t="s">
        <v>2545</v>
      </c>
      <c r="F98" s="216" t="s">
        <v>2546</v>
      </c>
      <c r="G98" s="217" t="s">
        <v>593</v>
      </c>
      <c r="H98" s="218">
        <v>1</v>
      </c>
      <c r="I98" s="219"/>
      <c r="J98" s="220">
        <f>ROUND(I98*H98,2)</f>
        <v>0</v>
      </c>
      <c r="K98" s="216" t="s">
        <v>19</v>
      </c>
      <c r="L98" s="46"/>
      <c r="M98" s="221" t="s">
        <v>19</v>
      </c>
      <c r="N98" s="222" t="s">
        <v>48</v>
      </c>
      <c r="O98" s="86"/>
      <c r="P98" s="223">
        <f>O98*H98</f>
        <v>0</v>
      </c>
      <c r="Q98" s="223">
        <v>0.021839999999999998</v>
      </c>
      <c r="R98" s="223">
        <f>Q98*H98</f>
        <v>0.021839999999999998</v>
      </c>
      <c r="S98" s="223">
        <v>0</v>
      </c>
      <c r="T98" s="224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25" t="s">
        <v>330</v>
      </c>
      <c r="AT98" s="225" t="s">
        <v>243</v>
      </c>
      <c r="AU98" s="225" t="s">
        <v>87</v>
      </c>
      <c r="AY98" s="19" t="s">
        <v>238</v>
      </c>
      <c r="BE98" s="226">
        <f>IF(N98="základní",J98,0)</f>
        <v>0</v>
      </c>
      <c r="BF98" s="226">
        <f>IF(N98="snížená",J98,0)</f>
        <v>0</v>
      </c>
      <c r="BG98" s="226">
        <f>IF(N98="zákl. přenesená",J98,0)</f>
        <v>0</v>
      </c>
      <c r="BH98" s="226">
        <f>IF(N98="sníž. přenesená",J98,0)</f>
        <v>0</v>
      </c>
      <c r="BI98" s="226">
        <f>IF(N98="nulová",J98,0)</f>
        <v>0</v>
      </c>
      <c r="BJ98" s="19" t="s">
        <v>85</v>
      </c>
      <c r="BK98" s="226">
        <f>ROUND(I98*H98,2)</f>
        <v>0</v>
      </c>
      <c r="BL98" s="19" t="s">
        <v>330</v>
      </c>
      <c r="BM98" s="225" t="s">
        <v>2547</v>
      </c>
    </row>
    <row r="99" s="2" customFormat="1">
      <c r="A99" s="40"/>
      <c r="B99" s="41"/>
      <c r="C99" s="42"/>
      <c r="D99" s="234" t="s">
        <v>343</v>
      </c>
      <c r="E99" s="42"/>
      <c r="F99" s="255" t="s">
        <v>2548</v>
      </c>
      <c r="G99" s="42"/>
      <c r="H99" s="42"/>
      <c r="I99" s="229"/>
      <c r="J99" s="42"/>
      <c r="K99" s="42"/>
      <c r="L99" s="46"/>
      <c r="M99" s="230"/>
      <c r="N99" s="231"/>
      <c r="O99" s="86"/>
      <c r="P99" s="86"/>
      <c r="Q99" s="86"/>
      <c r="R99" s="86"/>
      <c r="S99" s="86"/>
      <c r="T99" s="87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T99" s="19" t="s">
        <v>343</v>
      </c>
      <c r="AU99" s="19" t="s">
        <v>87</v>
      </c>
    </row>
    <row r="100" s="2" customFormat="1" ht="16.5" customHeight="1">
      <c r="A100" s="40"/>
      <c r="B100" s="41"/>
      <c r="C100" s="214" t="s">
        <v>240</v>
      </c>
      <c r="D100" s="214" t="s">
        <v>243</v>
      </c>
      <c r="E100" s="215" t="s">
        <v>2549</v>
      </c>
      <c r="F100" s="216" t="s">
        <v>2550</v>
      </c>
      <c r="G100" s="217" t="s">
        <v>593</v>
      </c>
      <c r="H100" s="218">
        <v>1</v>
      </c>
      <c r="I100" s="219"/>
      <c r="J100" s="220">
        <f>ROUND(I100*H100,2)</f>
        <v>0</v>
      </c>
      <c r="K100" s="216" t="s">
        <v>19</v>
      </c>
      <c r="L100" s="46"/>
      <c r="M100" s="221" t="s">
        <v>19</v>
      </c>
      <c r="N100" s="222" t="s">
        <v>48</v>
      </c>
      <c r="O100" s="86"/>
      <c r="P100" s="223">
        <f>O100*H100</f>
        <v>0</v>
      </c>
      <c r="Q100" s="223">
        <v>0.021839999999999998</v>
      </c>
      <c r="R100" s="223">
        <f>Q100*H100</f>
        <v>0.021839999999999998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330</v>
      </c>
      <c r="AT100" s="225" t="s">
        <v>243</v>
      </c>
      <c r="AU100" s="225" t="s">
        <v>87</v>
      </c>
      <c r="AY100" s="19" t="s">
        <v>238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85</v>
      </c>
      <c r="BK100" s="226">
        <f>ROUND(I100*H100,2)</f>
        <v>0</v>
      </c>
      <c r="BL100" s="19" t="s">
        <v>330</v>
      </c>
      <c r="BM100" s="225" t="s">
        <v>2551</v>
      </c>
    </row>
    <row r="101" s="2" customFormat="1">
      <c r="A101" s="40"/>
      <c r="B101" s="41"/>
      <c r="C101" s="42"/>
      <c r="D101" s="234" t="s">
        <v>343</v>
      </c>
      <c r="E101" s="42"/>
      <c r="F101" s="255" t="s">
        <v>2552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343</v>
      </c>
      <c r="AU101" s="19" t="s">
        <v>87</v>
      </c>
    </row>
    <row r="102" s="12" customFormat="1" ht="22.8" customHeight="1">
      <c r="A102" s="12"/>
      <c r="B102" s="198"/>
      <c r="C102" s="199"/>
      <c r="D102" s="200" t="s">
        <v>76</v>
      </c>
      <c r="E102" s="212" t="s">
        <v>2553</v>
      </c>
      <c r="F102" s="212" t="s">
        <v>2554</v>
      </c>
      <c r="G102" s="199"/>
      <c r="H102" s="199"/>
      <c r="I102" s="202"/>
      <c r="J102" s="213">
        <f>BK102</f>
        <v>0</v>
      </c>
      <c r="K102" s="199"/>
      <c r="L102" s="204"/>
      <c r="M102" s="205"/>
      <c r="N102" s="206"/>
      <c r="O102" s="206"/>
      <c r="P102" s="207">
        <f>SUM(P103:P136)</f>
        <v>0</v>
      </c>
      <c r="Q102" s="206"/>
      <c r="R102" s="207">
        <f>SUM(R103:R136)</f>
        <v>0.4577</v>
      </c>
      <c r="S102" s="206"/>
      <c r="T102" s="208">
        <f>SUM(T103:T136)</f>
        <v>0</v>
      </c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R102" s="209" t="s">
        <v>87</v>
      </c>
      <c r="AT102" s="210" t="s">
        <v>76</v>
      </c>
      <c r="AU102" s="210" t="s">
        <v>85</v>
      </c>
      <c r="AY102" s="209" t="s">
        <v>238</v>
      </c>
      <c r="BK102" s="211">
        <f>SUM(BK103:BK136)</f>
        <v>0</v>
      </c>
    </row>
    <row r="103" s="2" customFormat="1" ht="24.15" customHeight="1">
      <c r="A103" s="40"/>
      <c r="B103" s="41"/>
      <c r="C103" s="214" t="s">
        <v>276</v>
      </c>
      <c r="D103" s="214" t="s">
        <v>243</v>
      </c>
      <c r="E103" s="215" t="s">
        <v>2555</v>
      </c>
      <c r="F103" s="216" t="s">
        <v>2556</v>
      </c>
      <c r="G103" s="217" t="s">
        <v>419</v>
      </c>
      <c r="H103" s="218">
        <v>35</v>
      </c>
      <c r="I103" s="219"/>
      <c r="J103" s="220">
        <f>ROUND(I103*H103,2)</f>
        <v>0</v>
      </c>
      <c r="K103" s="216" t="s">
        <v>247</v>
      </c>
      <c r="L103" s="46"/>
      <c r="M103" s="221" t="s">
        <v>19</v>
      </c>
      <c r="N103" s="222" t="s">
        <v>48</v>
      </c>
      <c r="O103" s="86"/>
      <c r="P103" s="223">
        <f>O103*H103</f>
        <v>0</v>
      </c>
      <c r="Q103" s="223">
        <v>0.0015</v>
      </c>
      <c r="R103" s="223">
        <f>Q103*H103</f>
        <v>0.052499999999999998</v>
      </c>
      <c r="S103" s="223">
        <v>0</v>
      </c>
      <c r="T103" s="224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25" t="s">
        <v>330</v>
      </c>
      <c r="AT103" s="225" t="s">
        <v>243</v>
      </c>
      <c r="AU103" s="225" t="s">
        <v>87</v>
      </c>
      <c r="AY103" s="19" t="s">
        <v>238</v>
      </c>
      <c r="BE103" s="226">
        <f>IF(N103="základní",J103,0)</f>
        <v>0</v>
      </c>
      <c r="BF103" s="226">
        <f>IF(N103="snížená",J103,0)</f>
        <v>0</v>
      </c>
      <c r="BG103" s="226">
        <f>IF(N103="zákl. přenesená",J103,0)</f>
        <v>0</v>
      </c>
      <c r="BH103" s="226">
        <f>IF(N103="sníž. přenesená",J103,0)</f>
        <v>0</v>
      </c>
      <c r="BI103" s="226">
        <f>IF(N103="nulová",J103,0)</f>
        <v>0</v>
      </c>
      <c r="BJ103" s="19" t="s">
        <v>85</v>
      </c>
      <c r="BK103" s="226">
        <f>ROUND(I103*H103,2)</f>
        <v>0</v>
      </c>
      <c r="BL103" s="19" t="s">
        <v>330</v>
      </c>
      <c r="BM103" s="225" t="s">
        <v>2557</v>
      </c>
    </row>
    <row r="104" s="2" customFormat="1">
      <c r="A104" s="40"/>
      <c r="B104" s="41"/>
      <c r="C104" s="42"/>
      <c r="D104" s="227" t="s">
        <v>250</v>
      </c>
      <c r="E104" s="42"/>
      <c r="F104" s="228" t="s">
        <v>2558</v>
      </c>
      <c r="G104" s="42"/>
      <c r="H104" s="42"/>
      <c r="I104" s="229"/>
      <c r="J104" s="42"/>
      <c r="K104" s="42"/>
      <c r="L104" s="46"/>
      <c r="M104" s="230"/>
      <c r="N104" s="231"/>
      <c r="O104" s="86"/>
      <c r="P104" s="86"/>
      <c r="Q104" s="86"/>
      <c r="R104" s="86"/>
      <c r="S104" s="86"/>
      <c r="T104" s="87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T104" s="19" t="s">
        <v>250</v>
      </c>
      <c r="AU104" s="19" t="s">
        <v>87</v>
      </c>
    </row>
    <row r="105" s="2" customFormat="1">
      <c r="A105" s="40"/>
      <c r="B105" s="41"/>
      <c r="C105" s="42"/>
      <c r="D105" s="234" t="s">
        <v>343</v>
      </c>
      <c r="E105" s="42"/>
      <c r="F105" s="255" t="s">
        <v>2559</v>
      </c>
      <c r="G105" s="42"/>
      <c r="H105" s="42"/>
      <c r="I105" s="229"/>
      <c r="J105" s="42"/>
      <c r="K105" s="42"/>
      <c r="L105" s="46"/>
      <c r="M105" s="230"/>
      <c r="N105" s="231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343</v>
      </c>
      <c r="AU105" s="19" t="s">
        <v>87</v>
      </c>
    </row>
    <row r="106" s="2" customFormat="1" ht="24.15" customHeight="1">
      <c r="A106" s="40"/>
      <c r="B106" s="41"/>
      <c r="C106" s="214" t="s">
        <v>281</v>
      </c>
      <c r="D106" s="214" t="s">
        <v>243</v>
      </c>
      <c r="E106" s="215" t="s">
        <v>2560</v>
      </c>
      <c r="F106" s="216" t="s">
        <v>2561</v>
      </c>
      <c r="G106" s="217" t="s">
        <v>419</v>
      </c>
      <c r="H106" s="218">
        <v>10</v>
      </c>
      <c r="I106" s="219"/>
      <c r="J106" s="220">
        <f>ROUND(I106*H106,2)</f>
        <v>0</v>
      </c>
      <c r="K106" s="216" t="s">
        <v>247</v>
      </c>
      <c r="L106" s="46"/>
      <c r="M106" s="221" t="s">
        <v>19</v>
      </c>
      <c r="N106" s="222" t="s">
        <v>48</v>
      </c>
      <c r="O106" s="86"/>
      <c r="P106" s="223">
        <f>O106*H106</f>
        <v>0</v>
      </c>
      <c r="Q106" s="223">
        <v>0.0019400000000000001</v>
      </c>
      <c r="R106" s="223">
        <f>Q106*H106</f>
        <v>0.019400000000000001</v>
      </c>
      <c r="S106" s="223">
        <v>0</v>
      </c>
      <c r="T106" s="224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25" t="s">
        <v>330</v>
      </c>
      <c r="AT106" s="225" t="s">
        <v>243</v>
      </c>
      <c r="AU106" s="225" t="s">
        <v>87</v>
      </c>
      <c r="AY106" s="19" t="s">
        <v>238</v>
      </c>
      <c r="BE106" s="226">
        <f>IF(N106="základní",J106,0)</f>
        <v>0</v>
      </c>
      <c r="BF106" s="226">
        <f>IF(N106="snížená",J106,0)</f>
        <v>0</v>
      </c>
      <c r="BG106" s="226">
        <f>IF(N106="zákl. přenesená",J106,0)</f>
        <v>0</v>
      </c>
      <c r="BH106" s="226">
        <f>IF(N106="sníž. přenesená",J106,0)</f>
        <v>0</v>
      </c>
      <c r="BI106" s="226">
        <f>IF(N106="nulová",J106,0)</f>
        <v>0</v>
      </c>
      <c r="BJ106" s="19" t="s">
        <v>85</v>
      </c>
      <c r="BK106" s="226">
        <f>ROUND(I106*H106,2)</f>
        <v>0</v>
      </c>
      <c r="BL106" s="19" t="s">
        <v>330</v>
      </c>
      <c r="BM106" s="225" t="s">
        <v>2562</v>
      </c>
    </row>
    <row r="107" s="2" customFormat="1">
      <c r="A107" s="40"/>
      <c r="B107" s="41"/>
      <c r="C107" s="42"/>
      <c r="D107" s="227" t="s">
        <v>250</v>
      </c>
      <c r="E107" s="42"/>
      <c r="F107" s="228" t="s">
        <v>2563</v>
      </c>
      <c r="G107" s="42"/>
      <c r="H107" s="42"/>
      <c r="I107" s="229"/>
      <c r="J107" s="42"/>
      <c r="K107" s="42"/>
      <c r="L107" s="46"/>
      <c r="M107" s="230"/>
      <c r="N107" s="231"/>
      <c r="O107" s="86"/>
      <c r="P107" s="86"/>
      <c r="Q107" s="86"/>
      <c r="R107" s="86"/>
      <c r="S107" s="86"/>
      <c r="T107" s="87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T107" s="19" t="s">
        <v>250</v>
      </c>
      <c r="AU107" s="19" t="s">
        <v>87</v>
      </c>
    </row>
    <row r="108" s="2" customFormat="1">
      <c r="A108" s="40"/>
      <c r="B108" s="41"/>
      <c r="C108" s="42"/>
      <c r="D108" s="234" t="s">
        <v>343</v>
      </c>
      <c r="E108" s="42"/>
      <c r="F108" s="255" t="s">
        <v>2559</v>
      </c>
      <c r="G108" s="42"/>
      <c r="H108" s="42"/>
      <c r="I108" s="229"/>
      <c r="J108" s="42"/>
      <c r="K108" s="42"/>
      <c r="L108" s="46"/>
      <c r="M108" s="230"/>
      <c r="N108" s="231"/>
      <c r="O108" s="86"/>
      <c r="P108" s="86"/>
      <c r="Q108" s="86"/>
      <c r="R108" s="86"/>
      <c r="S108" s="86"/>
      <c r="T108" s="87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T108" s="19" t="s">
        <v>343</v>
      </c>
      <c r="AU108" s="19" t="s">
        <v>87</v>
      </c>
    </row>
    <row r="109" s="2" customFormat="1" ht="24.15" customHeight="1">
      <c r="A109" s="40"/>
      <c r="B109" s="41"/>
      <c r="C109" s="214" t="s">
        <v>287</v>
      </c>
      <c r="D109" s="214" t="s">
        <v>243</v>
      </c>
      <c r="E109" s="215" t="s">
        <v>2564</v>
      </c>
      <c r="F109" s="216" t="s">
        <v>2565</v>
      </c>
      <c r="G109" s="217" t="s">
        <v>419</v>
      </c>
      <c r="H109" s="218">
        <v>120</v>
      </c>
      <c r="I109" s="219"/>
      <c r="J109" s="220">
        <f>ROUND(I109*H109,2)</f>
        <v>0</v>
      </c>
      <c r="K109" s="216" t="s">
        <v>247</v>
      </c>
      <c r="L109" s="46"/>
      <c r="M109" s="221" t="s">
        <v>19</v>
      </c>
      <c r="N109" s="222" t="s">
        <v>48</v>
      </c>
      <c r="O109" s="86"/>
      <c r="P109" s="223">
        <f>O109*H109</f>
        <v>0</v>
      </c>
      <c r="Q109" s="223">
        <v>0.0026099999999999999</v>
      </c>
      <c r="R109" s="223">
        <f>Q109*H109</f>
        <v>0.31319999999999998</v>
      </c>
      <c r="S109" s="223">
        <v>0</v>
      </c>
      <c r="T109" s="224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25" t="s">
        <v>330</v>
      </c>
      <c r="AT109" s="225" t="s">
        <v>243</v>
      </c>
      <c r="AU109" s="225" t="s">
        <v>87</v>
      </c>
      <c r="AY109" s="19" t="s">
        <v>238</v>
      </c>
      <c r="BE109" s="226">
        <f>IF(N109="základní",J109,0)</f>
        <v>0</v>
      </c>
      <c r="BF109" s="226">
        <f>IF(N109="snížená",J109,0)</f>
        <v>0</v>
      </c>
      <c r="BG109" s="226">
        <f>IF(N109="zákl. přenesená",J109,0)</f>
        <v>0</v>
      </c>
      <c r="BH109" s="226">
        <f>IF(N109="sníž. přenesená",J109,0)</f>
        <v>0</v>
      </c>
      <c r="BI109" s="226">
        <f>IF(N109="nulová",J109,0)</f>
        <v>0</v>
      </c>
      <c r="BJ109" s="19" t="s">
        <v>85</v>
      </c>
      <c r="BK109" s="226">
        <f>ROUND(I109*H109,2)</f>
        <v>0</v>
      </c>
      <c r="BL109" s="19" t="s">
        <v>330</v>
      </c>
      <c r="BM109" s="225" t="s">
        <v>2566</v>
      </c>
    </row>
    <row r="110" s="2" customFormat="1">
      <c r="A110" s="40"/>
      <c r="B110" s="41"/>
      <c r="C110" s="42"/>
      <c r="D110" s="227" t="s">
        <v>250</v>
      </c>
      <c r="E110" s="42"/>
      <c r="F110" s="228" t="s">
        <v>2567</v>
      </c>
      <c r="G110" s="42"/>
      <c r="H110" s="42"/>
      <c r="I110" s="229"/>
      <c r="J110" s="42"/>
      <c r="K110" s="42"/>
      <c r="L110" s="46"/>
      <c r="M110" s="230"/>
      <c r="N110" s="231"/>
      <c r="O110" s="86"/>
      <c r="P110" s="86"/>
      <c r="Q110" s="86"/>
      <c r="R110" s="86"/>
      <c r="S110" s="86"/>
      <c r="T110" s="87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T110" s="19" t="s">
        <v>250</v>
      </c>
      <c r="AU110" s="19" t="s">
        <v>87</v>
      </c>
    </row>
    <row r="111" s="2" customFormat="1">
      <c r="A111" s="40"/>
      <c r="B111" s="41"/>
      <c r="C111" s="42"/>
      <c r="D111" s="234" t="s">
        <v>343</v>
      </c>
      <c r="E111" s="42"/>
      <c r="F111" s="255" t="s">
        <v>2559</v>
      </c>
      <c r="G111" s="42"/>
      <c r="H111" s="42"/>
      <c r="I111" s="229"/>
      <c r="J111" s="42"/>
      <c r="K111" s="42"/>
      <c r="L111" s="46"/>
      <c r="M111" s="230"/>
      <c r="N111" s="231"/>
      <c r="O111" s="86"/>
      <c r="P111" s="86"/>
      <c r="Q111" s="86"/>
      <c r="R111" s="86"/>
      <c r="S111" s="86"/>
      <c r="T111" s="87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T111" s="19" t="s">
        <v>343</v>
      </c>
      <c r="AU111" s="19" t="s">
        <v>87</v>
      </c>
    </row>
    <row r="112" s="2" customFormat="1" ht="24.15" customHeight="1">
      <c r="A112" s="40"/>
      <c r="B112" s="41"/>
      <c r="C112" s="214" t="s">
        <v>293</v>
      </c>
      <c r="D112" s="214" t="s">
        <v>243</v>
      </c>
      <c r="E112" s="215" t="s">
        <v>2568</v>
      </c>
      <c r="F112" s="216" t="s">
        <v>2569</v>
      </c>
      <c r="G112" s="217" t="s">
        <v>419</v>
      </c>
      <c r="H112" s="218">
        <v>45</v>
      </c>
      <c r="I112" s="219"/>
      <c r="J112" s="220">
        <f>ROUND(I112*H112,2)</f>
        <v>0</v>
      </c>
      <c r="K112" s="216" t="s">
        <v>247</v>
      </c>
      <c r="L112" s="46"/>
      <c r="M112" s="221" t="s">
        <v>19</v>
      </c>
      <c r="N112" s="222" t="s">
        <v>48</v>
      </c>
      <c r="O112" s="86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4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5" t="s">
        <v>330</v>
      </c>
      <c r="AT112" s="225" t="s">
        <v>243</v>
      </c>
      <c r="AU112" s="225" t="s">
        <v>87</v>
      </c>
      <c r="AY112" s="19" t="s">
        <v>238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9" t="s">
        <v>85</v>
      </c>
      <c r="BK112" s="226">
        <f>ROUND(I112*H112,2)</f>
        <v>0</v>
      </c>
      <c r="BL112" s="19" t="s">
        <v>330</v>
      </c>
      <c r="BM112" s="225" t="s">
        <v>2570</v>
      </c>
    </row>
    <row r="113" s="2" customFormat="1">
      <c r="A113" s="40"/>
      <c r="B113" s="41"/>
      <c r="C113" s="42"/>
      <c r="D113" s="227" t="s">
        <v>250</v>
      </c>
      <c r="E113" s="42"/>
      <c r="F113" s="228" t="s">
        <v>2571</v>
      </c>
      <c r="G113" s="42"/>
      <c r="H113" s="42"/>
      <c r="I113" s="229"/>
      <c r="J113" s="42"/>
      <c r="K113" s="42"/>
      <c r="L113" s="46"/>
      <c r="M113" s="230"/>
      <c r="N113" s="231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250</v>
      </c>
      <c r="AU113" s="19" t="s">
        <v>87</v>
      </c>
    </row>
    <row r="114" s="13" customFormat="1">
      <c r="A114" s="13"/>
      <c r="B114" s="232"/>
      <c r="C114" s="233"/>
      <c r="D114" s="234" t="s">
        <v>252</v>
      </c>
      <c r="E114" s="235" t="s">
        <v>19</v>
      </c>
      <c r="F114" s="236" t="s">
        <v>651</v>
      </c>
      <c r="G114" s="233"/>
      <c r="H114" s="237">
        <v>45</v>
      </c>
      <c r="I114" s="238"/>
      <c r="J114" s="233"/>
      <c r="K114" s="233"/>
      <c r="L114" s="239"/>
      <c r="M114" s="240"/>
      <c r="N114" s="241"/>
      <c r="O114" s="241"/>
      <c r="P114" s="241"/>
      <c r="Q114" s="241"/>
      <c r="R114" s="241"/>
      <c r="S114" s="241"/>
      <c r="T114" s="242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3" t="s">
        <v>252</v>
      </c>
      <c r="AU114" s="243" t="s">
        <v>87</v>
      </c>
      <c r="AV114" s="13" t="s">
        <v>87</v>
      </c>
      <c r="AW114" s="13" t="s">
        <v>37</v>
      </c>
      <c r="AX114" s="13" t="s">
        <v>77</v>
      </c>
      <c r="AY114" s="243" t="s">
        <v>238</v>
      </c>
    </row>
    <row r="115" s="14" customFormat="1">
      <c r="A115" s="14"/>
      <c r="B115" s="244"/>
      <c r="C115" s="245"/>
      <c r="D115" s="234" t="s">
        <v>252</v>
      </c>
      <c r="E115" s="246" t="s">
        <v>19</v>
      </c>
      <c r="F115" s="247" t="s">
        <v>253</v>
      </c>
      <c r="G115" s="245"/>
      <c r="H115" s="248">
        <v>45</v>
      </c>
      <c r="I115" s="249"/>
      <c r="J115" s="245"/>
      <c r="K115" s="245"/>
      <c r="L115" s="250"/>
      <c r="M115" s="251"/>
      <c r="N115" s="252"/>
      <c r="O115" s="252"/>
      <c r="P115" s="252"/>
      <c r="Q115" s="252"/>
      <c r="R115" s="252"/>
      <c r="S115" s="252"/>
      <c r="T115" s="253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252</v>
      </c>
      <c r="AU115" s="254" t="s">
        <v>87</v>
      </c>
      <c r="AV115" s="14" t="s">
        <v>254</v>
      </c>
      <c r="AW115" s="14" t="s">
        <v>37</v>
      </c>
      <c r="AX115" s="14" t="s">
        <v>85</v>
      </c>
      <c r="AY115" s="254" t="s">
        <v>238</v>
      </c>
    </row>
    <row r="116" s="2" customFormat="1" ht="24.15" customHeight="1">
      <c r="A116" s="40"/>
      <c r="B116" s="41"/>
      <c r="C116" s="214" t="s">
        <v>298</v>
      </c>
      <c r="D116" s="214" t="s">
        <v>243</v>
      </c>
      <c r="E116" s="215" t="s">
        <v>2572</v>
      </c>
      <c r="F116" s="216" t="s">
        <v>2573</v>
      </c>
      <c r="G116" s="217" t="s">
        <v>419</v>
      </c>
      <c r="H116" s="218">
        <v>120</v>
      </c>
      <c r="I116" s="219"/>
      <c r="J116" s="220">
        <f>ROUND(I116*H116,2)</f>
        <v>0</v>
      </c>
      <c r="K116" s="216" t="s">
        <v>247</v>
      </c>
      <c r="L116" s="46"/>
      <c r="M116" s="221" t="s">
        <v>19</v>
      </c>
      <c r="N116" s="222" t="s">
        <v>48</v>
      </c>
      <c r="O116" s="86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330</v>
      </c>
      <c r="AT116" s="225" t="s">
        <v>243</v>
      </c>
      <c r="AU116" s="225" t="s">
        <v>87</v>
      </c>
      <c r="AY116" s="19" t="s">
        <v>238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85</v>
      </c>
      <c r="BK116" s="226">
        <f>ROUND(I116*H116,2)</f>
        <v>0</v>
      </c>
      <c r="BL116" s="19" t="s">
        <v>330</v>
      </c>
      <c r="BM116" s="225" t="s">
        <v>2574</v>
      </c>
    </row>
    <row r="117" s="2" customFormat="1">
      <c r="A117" s="40"/>
      <c r="B117" s="41"/>
      <c r="C117" s="42"/>
      <c r="D117" s="227" t="s">
        <v>250</v>
      </c>
      <c r="E117" s="42"/>
      <c r="F117" s="228" t="s">
        <v>2575</v>
      </c>
      <c r="G117" s="42"/>
      <c r="H117" s="42"/>
      <c r="I117" s="229"/>
      <c r="J117" s="42"/>
      <c r="K117" s="42"/>
      <c r="L117" s="46"/>
      <c r="M117" s="230"/>
      <c r="N117" s="231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250</v>
      </c>
      <c r="AU117" s="19" t="s">
        <v>87</v>
      </c>
    </row>
    <row r="118" s="2" customFormat="1" ht="24.15" customHeight="1">
      <c r="A118" s="40"/>
      <c r="B118" s="41"/>
      <c r="C118" s="214" t="s">
        <v>303</v>
      </c>
      <c r="D118" s="214" t="s">
        <v>243</v>
      </c>
      <c r="E118" s="215" t="s">
        <v>2576</v>
      </c>
      <c r="F118" s="216" t="s">
        <v>2577</v>
      </c>
      <c r="G118" s="217" t="s">
        <v>368</v>
      </c>
      <c r="H118" s="218">
        <v>10</v>
      </c>
      <c r="I118" s="219"/>
      <c r="J118" s="220">
        <f>ROUND(I118*H118,2)</f>
        <v>0</v>
      </c>
      <c r="K118" s="216" t="s">
        <v>247</v>
      </c>
      <c r="L118" s="46"/>
      <c r="M118" s="221" t="s">
        <v>19</v>
      </c>
      <c r="N118" s="222" t="s">
        <v>48</v>
      </c>
      <c r="O118" s="86"/>
      <c r="P118" s="223">
        <f>O118*H118</f>
        <v>0</v>
      </c>
      <c r="Q118" s="223">
        <v>0.0021199999999999999</v>
      </c>
      <c r="R118" s="223">
        <f>Q118*H118</f>
        <v>0.0212</v>
      </c>
      <c r="S118" s="223">
        <v>0</v>
      </c>
      <c r="T118" s="224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25" t="s">
        <v>330</v>
      </c>
      <c r="AT118" s="225" t="s">
        <v>243</v>
      </c>
      <c r="AU118" s="225" t="s">
        <v>87</v>
      </c>
      <c r="AY118" s="19" t="s">
        <v>238</v>
      </c>
      <c r="BE118" s="226">
        <f>IF(N118="základní",J118,0)</f>
        <v>0</v>
      </c>
      <c r="BF118" s="226">
        <f>IF(N118="snížená",J118,0)</f>
        <v>0</v>
      </c>
      <c r="BG118" s="226">
        <f>IF(N118="zákl. přenesená",J118,0)</f>
        <v>0</v>
      </c>
      <c r="BH118" s="226">
        <f>IF(N118="sníž. přenesená",J118,0)</f>
        <v>0</v>
      </c>
      <c r="BI118" s="226">
        <f>IF(N118="nulová",J118,0)</f>
        <v>0</v>
      </c>
      <c r="BJ118" s="19" t="s">
        <v>85</v>
      </c>
      <c r="BK118" s="226">
        <f>ROUND(I118*H118,2)</f>
        <v>0</v>
      </c>
      <c r="BL118" s="19" t="s">
        <v>330</v>
      </c>
      <c r="BM118" s="225" t="s">
        <v>2578</v>
      </c>
    </row>
    <row r="119" s="2" customFormat="1">
      <c r="A119" s="40"/>
      <c r="B119" s="41"/>
      <c r="C119" s="42"/>
      <c r="D119" s="227" t="s">
        <v>250</v>
      </c>
      <c r="E119" s="42"/>
      <c r="F119" s="228" t="s">
        <v>2579</v>
      </c>
      <c r="G119" s="42"/>
      <c r="H119" s="42"/>
      <c r="I119" s="229"/>
      <c r="J119" s="42"/>
      <c r="K119" s="42"/>
      <c r="L119" s="46"/>
      <c r="M119" s="230"/>
      <c r="N119" s="231"/>
      <c r="O119" s="86"/>
      <c r="P119" s="86"/>
      <c r="Q119" s="86"/>
      <c r="R119" s="86"/>
      <c r="S119" s="86"/>
      <c r="T119" s="87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T119" s="19" t="s">
        <v>250</v>
      </c>
      <c r="AU119" s="19" t="s">
        <v>87</v>
      </c>
    </row>
    <row r="120" s="13" customFormat="1">
      <c r="A120" s="13"/>
      <c r="B120" s="232"/>
      <c r="C120" s="233"/>
      <c r="D120" s="234" t="s">
        <v>252</v>
      </c>
      <c r="E120" s="235" t="s">
        <v>19</v>
      </c>
      <c r="F120" s="236" t="s">
        <v>298</v>
      </c>
      <c r="G120" s="233"/>
      <c r="H120" s="237">
        <v>10</v>
      </c>
      <c r="I120" s="238"/>
      <c r="J120" s="233"/>
      <c r="K120" s="233"/>
      <c r="L120" s="239"/>
      <c r="M120" s="240"/>
      <c r="N120" s="241"/>
      <c r="O120" s="241"/>
      <c r="P120" s="241"/>
      <c r="Q120" s="241"/>
      <c r="R120" s="241"/>
      <c r="S120" s="241"/>
      <c r="T120" s="242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43" t="s">
        <v>252</v>
      </c>
      <c r="AU120" s="243" t="s">
        <v>87</v>
      </c>
      <c r="AV120" s="13" t="s">
        <v>87</v>
      </c>
      <c r="AW120" s="13" t="s">
        <v>37</v>
      </c>
      <c r="AX120" s="13" t="s">
        <v>85</v>
      </c>
      <c r="AY120" s="243" t="s">
        <v>238</v>
      </c>
    </row>
    <row r="121" s="2" customFormat="1" ht="24.15" customHeight="1">
      <c r="A121" s="40"/>
      <c r="B121" s="41"/>
      <c r="C121" s="214" t="s">
        <v>308</v>
      </c>
      <c r="D121" s="214" t="s">
        <v>243</v>
      </c>
      <c r="E121" s="215" t="s">
        <v>2580</v>
      </c>
      <c r="F121" s="216" t="s">
        <v>2581</v>
      </c>
      <c r="G121" s="217" t="s">
        <v>368</v>
      </c>
      <c r="H121" s="218">
        <v>10</v>
      </c>
      <c r="I121" s="219"/>
      <c r="J121" s="220">
        <f>ROUND(I121*H121,2)</f>
        <v>0</v>
      </c>
      <c r="K121" s="216" t="s">
        <v>247</v>
      </c>
      <c r="L121" s="46"/>
      <c r="M121" s="221" t="s">
        <v>19</v>
      </c>
      <c r="N121" s="222" t="s">
        <v>48</v>
      </c>
      <c r="O121" s="86"/>
      <c r="P121" s="223">
        <f>O121*H121</f>
        <v>0</v>
      </c>
      <c r="Q121" s="223">
        <v>0.00214</v>
      </c>
      <c r="R121" s="223">
        <f>Q121*H121</f>
        <v>0.021399999999999999</v>
      </c>
      <c r="S121" s="223">
        <v>0</v>
      </c>
      <c r="T121" s="224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25" t="s">
        <v>330</v>
      </c>
      <c r="AT121" s="225" t="s">
        <v>243</v>
      </c>
      <c r="AU121" s="225" t="s">
        <v>87</v>
      </c>
      <c r="AY121" s="19" t="s">
        <v>238</v>
      </c>
      <c r="BE121" s="226">
        <f>IF(N121="základní",J121,0)</f>
        <v>0</v>
      </c>
      <c r="BF121" s="226">
        <f>IF(N121="snížená",J121,0)</f>
        <v>0</v>
      </c>
      <c r="BG121" s="226">
        <f>IF(N121="zákl. přenesená",J121,0)</f>
        <v>0</v>
      </c>
      <c r="BH121" s="226">
        <f>IF(N121="sníž. přenesená",J121,0)</f>
        <v>0</v>
      </c>
      <c r="BI121" s="226">
        <f>IF(N121="nulová",J121,0)</f>
        <v>0</v>
      </c>
      <c r="BJ121" s="19" t="s">
        <v>85</v>
      </c>
      <c r="BK121" s="226">
        <f>ROUND(I121*H121,2)</f>
        <v>0</v>
      </c>
      <c r="BL121" s="19" t="s">
        <v>330</v>
      </c>
      <c r="BM121" s="225" t="s">
        <v>2582</v>
      </c>
    </row>
    <row r="122" s="2" customFormat="1">
      <c r="A122" s="40"/>
      <c r="B122" s="41"/>
      <c r="C122" s="42"/>
      <c r="D122" s="227" t="s">
        <v>250</v>
      </c>
      <c r="E122" s="42"/>
      <c r="F122" s="228" t="s">
        <v>2583</v>
      </c>
      <c r="G122" s="42"/>
      <c r="H122" s="42"/>
      <c r="I122" s="229"/>
      <c r="J122" s="42"/>
      <c r="K122" s="42"/>
      <c r="L122" s="46"/>
      <c r="M122" s="230"/>
      <c r="N122" s="231"/>
      <c r="O122" s="86"/>
      <c r="P122" s="86"/>
      <c r="Q122" s="86"/>
      <c r="R122" s="86"/>
      <c r="S122" s="86"/>
      <c r="T122" s="87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T122" s="19" t="s">
        <v>250</v>
      </c>
      <c r="AU122" s="19" t="s">
        <v>87</v>
      </c>
    </row>
    <row r="123" s="13" customFormat="1">
      <c r="A123" s="13"/>
      <c r="B123" s="232"/>
      <c r="C123" s="233"/>
      <c r="D123" s="234" t="s">
        <v>252</v>
      </c>
      <c r="E123" s="235" t="s">
        <v>19</v>
      </c>
      <c r="F123" s="236" t="s">
        <v>298</v>
      </c>
      <c r="G123" s="233"/>
      <c r="H123" s="237">
        <v>10</v>
      </c>
      <c r="I123" s="238"/>
      <c r="J123" s="233"/>
      <c r="K123" s="233"/>
      <c r="L123" s="239"/>
      <c r="M123" s="240"/>
      <c r="N123" s="241"/>
      <c r="O123" s="241"/>
      <c r="P123" s="241"/>
      <c r="Q123" s="241"/>
      <c r="R123" s="241"/>
      <c r="S123" s="241"/>
      <c r="T123" s="242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3" t="s">
        <v>252</v>
      </c>
      <c r="AU123" s="243" t="s">
        <v>87</v>
      </c>
      <c r="AV123" s="13" t="s">
        <v>87</v>
      </c>
      <c r="AW123" s="13" t="s">
        <v>37</v>
      </c>
      <c r="AX123" s="13" t="s">
        <v>77</v>
      </c>
      <c r="AY123" s="243" t="s">
        <v>238</v>
      </c>
    </row>
    <row r="124" s="14" customFormat="1">
      <c r="A124" s="14"/>
      <c r="B124" s="244"/>
      <c r="C124" s="245"/>
      <c r="D124" s="234" t="s">
        <v>252</v>
      </c>
      <c r="E124" s="246" t="s">
        <v>19</v>
      </c>
      <c r="F124" s="247" t="s">
        <v>253</v>
      </c>
      <c r="G124" s="245"/>
      <c r="H124" s="248">
        <v>10</v>
      </c>
      <c r="I124" s="249"/>
      <c r="J124" s="245"/>
      <c r="K124" s="245"/>
      <c r="L124" s="250"/>
      <c r="M124" s="251"/>
      <c r="N124" s="252"/>
      <c r="O124" s="252"/>
      <c r="P124" s="252"/>
      <c r="Q124" s="252"/>
      <c r="R124" s="252"/>
      <c r="S124" s="252"/>
      <c r="T124" s="253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4" t="s">
        <v>252</v>
      </c>
      <c r="AU124" s="254" t="s">
        <v>87</v>
      </c>
      <c r="AV124" s="14" t="s">
        <v>254</v>
      </c>
      <c r="AW124" s="14" t="s">
        <v>37</v>
      </c>
      <c r="AX124" s="14" t="s">
        <v>85</v>
      </c>
      <c r="AY124" s="254" t="s">
        <v>238</v>
      </c>
    </row>
    <row r="125" s="2" customFormat="1" ht="33" customHeight="1">
      <c r="A125" s="40"/>
      <c r="B125" s="41"/>
      <c r="C125" s="214" t="s">
        <v>314</v>
      </c>
      <c r="D125" s="214" t="s">
        <v>243</v>
      </c>
      <c r="E125" s="215" t="s">
        <v>2584</v>
      </c>
      <c r="F125" s="216" t="s">
        <v>2585</v>
      </c>
      <c r="G125" s="217" t="s">
        <v>419</v>
      </c>
      <c r="H125" s="218">
        <v>45</v>
      </c>
      <c r="I125" s="219"/>
      <c r="J125" s="220">
        <f>ROUND(I125*H125,2)</f>
        <v>0</v>
      </c>
      <c r="K125" s="216" t="s">
        <v>247</v>
      </c>
      <c r="L125" s="46"/>
      <c r="M125" s="221" t="s">
        <v>19</v>
      </c>
      <c r="N125" s="222" t="s">
        <v>48</v>
      </c>
      <c r="O125" s="86"/>
      <c r="P125" s="223">
        <f>O125*H125</f>
        <v>0</v>
      </c>
      <c r="Q125" s="223">
        <v>0.00016000000000000001</v>
      </c>
      <c r="R125" s="223">
        <f>Q125*H125</f>
        <v>0.0072000000000000007</v>
      </c>
      <c r="S125" s="223">
        <v>0</v>
      </c>
      <c r="T125" s="224">
        <f>S125*H125</f>
        <v>0</v>
      </c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R125" s="225" t="s">
        <v>330</v>
      </c>
      <c r="AT125" s="225" t="s">
        <v>243</v>
      </c>
      <c r="AU125" s="225" t="s">
        <v>87</v>
      </c>
      <c r="AY125" s="19" t="s">
        <v>238</v>
      </c>
      <c r="BE125" s="226">
        <f>IF(N125="základní",J125,0)</f>
        <v>0</v>
      </c>
      <c r="BF125" s="226">
        <f>IF(N125="snížená",J125,0)</f>
        <v>0</v>
      </c>
      <c r="BG125" s="226">
        <f>IF(N125="zákl. přenesená",J125,0)</f>
        <v>0</v>
      </c>
      <c r="BH125" s="226">
        <f>IF(N125="sníž. přenesená",J125,0)</f>
        <v>0</v>
      </c>
      <c r="BI125" s="226">
        <f>IF(N125="nulová",J125,0)</f>
        <v>0</v>
      </c>
      <c r="BJ125" s="19" t="s">
        <v>85</v>
      </c>
      <c r="BK125" s="226">
        <f>ROUND(I125*H125,2)</f>
        <v>0</v>
      </c>
      <c r="BL125" s="19" t="s">
        <v>330</v>
      </c>
      <c r="BM125" s="225" t="s">
        <v>2586</v>
      </c>
    </row>
    <row r="126" s="2" customFormat="1">
      <c r="A126" s="40"/>
      <c r="B126" s="41"/>
      <c r="C126" s="42"/>
      <c r="D126" s="227" t="s">
        <v>250</v>
      </c>
      <c r="E126" s="42"/>
      <c r="F126" s="228" t="s">
        <v>2587</v>
      </c>
      <c r="G126" s="42"/>
      <c r="H126" s="42"/>
      <c r="I126" s="229"/>
      <c r="J126" s="42"/>
      <c r="K126" s="42"/>
      <c r="L126" s="46"/>
      <c r="M126" s="230"/>
      <c r="N126" s="231"/>
      <c r="O126" s="86"/>
      <c r="P126" s="86"/>
      <c r="Q126" s="86"/>
      <c r="R126" s="86"/>
      <c r="S126" s="86"/>
      <c r="T126" s="87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T126" s="19" t="s">
        <v>250</v>
      </c>
      <c r="AU126" s="19" t="s">
        <v>87</v>
      </c>
    </row>
    <row r="127" s="13" customFormat="1">
      <c r="A127" s="13"/>
      <c r="B127" s="232"/>
      <c r="C127" s="233"/>
      <c r="D127" s="234" t="s">
        <v>252</v>
      </c>
      <c r="E127" s="235" t="s">
        <v>19</v>
      </c>
      <c r="F127" s="236" t="s">
        <v>651</v>
      </c>
      <c r="G127" s="233"/>
      <c r="H127" s="237">
        <v>45</v>
      </c>
      <c r="I127" s="238"/>
      <c r="J127" s="233"/>
      <c r="K127" s="233"/>
      <c r="L127" s="239"/>
      <c r="M127" s="240"/>
      <c r="N127" s="241"/>
      <c r="O127" s="241"/>
      <c r="P127" s="241"/>
      <c r="Q127" s="241"/>
      <c r="R127" s="241"/>
      <c r="S127" s="241"/>
      <c r="T127" s="242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43" t="s">
        <v>252</v>
      </c>
      <c r="AU127" s="243" t="s">
        <v>87</v>
      </c>
      <c r="AV127" s="13" t="s">
        <v>87</v>
      </c>
      <c r="AW127" s="13" t="s">
        <v>37</v>
      </c>
      <c r="AX127" s="13" t="s">
        <v>77</v>
      </c>
      <c r="AY127" s="243" t="s">
        <v>238</v>
      </c>
    </row>
    <row r="128" s="14" customFormat="1">
      <c r="A128" s="14"/>
      <c r="B128" s="244"/>
      <c r="C128" s="245"/>
      <c r="D128" s="234" t="s">
        <v>252</v>
      </c>
      <c r="E128" s="246" t="s">
        <v>19</v>
      </c>
      <c r="F128" s="247" t="s">
        <v>253</v>
      </c>
      <c r="G128" s="245"/>
      <c r="H128" s="248">
        <v>45</v>
      </c>
      <c r="I128" s="249"/>
      <c r="J128" s="245"/>
      <c r="K128" s="245"/>
      <c r="L128" s="250"/>
      <c r="M128" s="251"/>
      <c r="N128" s="252"/>
      <c r="O128" s="252"/>
      <c r="P128" s="252"/>
      <c r="Q128" s="252"/>
      <c r="R128" s="252"/>
      <c r="S128" s="252"/>
      <c r="T128" s="253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T128" s="254" t="s">
        <v>252</v>
      </c>
      <c r="AU128" s="254" t="s">
        <v>87</v>
      </c>
      <c r="AV128" s="14" t="s">
        <v>254</v>
      </c>
      <c r="AW128" s="14" t="s">
        <v>37</v>
      </c>
      <c r="AX128" s="14" t="s">
        <v>85</v>
      </c>
      <c r="AY128" s="254" t="s">
        <v>238</v>
      </c>
    </row>
    <row r="129" s="2" customFormat="1" ht="33" customHeight="1">
      <c r="A129" s="40"/>
      <c r="B129" s="41"/>
      <c r="C129" s="214" t="s">
        <v>321</v>
      </c>
      <c r="D129" s="214" t="s">
        <v>243</v>
      </c>
      <c r="E129" s="215" t="s">
        <v>2588</v>
      </c>
      <c r="F129" s="216" t="s">
        <v>2589</v>
      </c>
      <c r="G129" s="217" t="s">
        <v>419</v>
      </c>
      <c r="H129" s="218">
        <v>120</v>
      </c>
      <c r="I129" s="219"/>
      <c r="J129" s="220">
        <f>ROUND(I129*H129,2)</f>
        <v>0</v>
      </c>
      <c r="K129" s="216" t="s">
        <v>247</v>
      </c>
      <c r="L129" s="46"/>
      <c r="M129" s="221" t="s">
        <v>19</v>
      </c>
      <c r="N129" s="222" t="s">
        <v>48</v>
      </c>
      <c r="O129" s="86"/>
      <c r="P129" s="223">
        <f>O129*H129</f>
        <v>0</v>
      </c>
      <c r="Q129" s="223">
        <v>0.00019000000000000001</v>
      </c>
      <c r="R129" s="223">
        <f>Q129*H129</f>
        <v>0.022800000000000001</v>
      </c>
      <c r="S129" s="223">
        <v>0</v>
      </c>
      <c r="T129" s="224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25" t="s">
        <v>330</v>
      </c>
      <c r="AT129" s="225" t="s">
        <v>243</v>
      </c>
      <c r="AU129" s="225" t="s">
        <v>87</v>
      </c>
      <c r="AY129" s="19" t="s">
        <v>238</v>
      </c>
      <c r="BE129" s="226">
        <f>IF(N129="základní",J129,0)</f>
        <v>0</v>
      </c>
      <c r="BF129" s="226">
        <f>IF(N129="snížená",J129,0)</f>
        <v>0</v>
      </c>
      <c r="BG129" s="226">
        <f>IF(N129="zákl. přenesená",J129,0)</f>
        <v>0</v>
      </c>
      <c r="BH129" s="226">
        <f>IF(N129="sníž. přenesená",J129,0)</f>
        <v>0</v>
      </c>
      <c r="BI129" s="226">
        <f>IF(N129="nulová",J129,0)</f>
        <v>0</v>
      </c>
      <c r="BJ129" s="19" t="s">
        <v>85</v>
      </c>
      <c r="BK129" s="226">
        <f>ROUND(I129*H129,2)</f>
        <v>0</v>
      </c>
      <c r="BL129" s="19" t="s">
        <v>330</v>
      </c>
      <c r="BM129" s="225" t="s">
        <v>2590</v>
      </c>
    </row>
    <row r="130" s="2" customFormat="1">
      <c r="A130" s="40"/>
      <c r="B130" s="41"/>
      <c r="C130" s="42"/>
      <c r="D130" s="227" t="s">
        <v>250</v>
      </c>
      <c r="E130" s="42"/>
      <c r="F130" s="228" t="s">
        <v>2591</v>
      </c>
      <c r="G130" s="42"/>
      <c r="H130" s="42"/>
      <c r="I130" s="229"/>
      <c r="J130" s="42"/>
      <c r="K130" s="42"/>
      <c r="L130" s="46"/>
      <c r="M130" s="230"/>
      <c r="N130" s="231"/>
      <c r="O130" s="86"/>
      <c r="P130" s="86"/>
      <c r="Q130" s="86"/>
      <c r="R130" s="86"/>
      <c r="S130" s="86"/>
      <c r="T130" s="87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T130" s="19" t="s">
        <v>250</v>
      </c>
      <c r="AU130" s="19" t="s">
        <v>87</v>
      </c>
    </row>
    <row r="131" s="13" customFormat="1">
      <c r="A131" s="13"/>
      <c r="B131" s="232"/>
      <c r="C131" s="233"/>
      <c r="D131" s="234" t="s">
        <v>252</v>
      </c>
      <c r="E131" s="235" t="s">
        <v>19</v>
      </c>
      <c r="F131" s="236" t="s">
        <v>2592</v>
      </c>
      <c r="G131" s="233"/>
      <c r="H131" s="237">
        <v>120</v>
      </c>
      <c r="I131" s="238"/>
      <c r="J131" s="233"/>
      <c r="K131" s="233"/>
      <c r="L131" s="239"/>
      <c r="M131" s="240"/>
      <c r="N131" s="241"/>
      <c r="O131" s="241"/>
      <c r="P131" s="241"/>
      <c r="Q131" s="241"/>
      <c r="R131" s="241"/>
      <c r="S131" s="241"/>
      <c r="T131" s="242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3" t="s">
        <v>252</v>
      </c>
      <c r="AU131" s="243" t="s">
        <v>87</v>
      </c>
      <c r="AV131" s="13" t="s">
        <v>87</v>
      </c>
      <c r="AW131" s="13" t="s">
        <v>37</v>
      </c>
      <c r="AX131" s="13" t="s">
        <v>77</v>
      </c>
      <c r="AY131" s="243" t="s">
        <v>238</v>
      </c>
    </row>
    <row r="132" s="14" customFormat="1">
      <c r="A132" s="14"/>
      <c r="B132" s="244"/>
      <c r="C132" s="245"/>
      <c r="D132" s="234" t="s">
        <v>252</v>
      </c>
      <c r="E132" s="246" t="s">
        <v>19</v>
      </c>
      <c r="F132" s="247" t="s">
        <v>253</v>
      </c>
      <c r="G132" s="245"/>
      <c r="H132" s="248">
        <v>120</v>
      </c>
      <c r="I132" s="249"/>
      <c r="J132" s="245"/>
      <c r="K132" s="245"/>
      <c r="L132" s="250"/>
      <c r="M132" s="251"/>
      <c r="N132" s="252"/>
      <c r="O132" s="252"/>
      <c r="P132" s="252"/>
      <c r="Q132" s="252"/>
      <c r="R132" s="252"/>
      <c r="S132" s="252"/>
      <c r="T132" s="253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4" t="s">
        <v>252</v>
      </c>
      <c r="AU132" s="254" t="s">
        <v>87</v>
      </c>
      <c r="AV132" s="14" t="s">
        <v>254</v>
      </c>
      <c r="AW132" s="14" t="s">
        <v>37</v>
      </c>
      <c r="AX132" s="14" t="s">
        <v>85</v>
      </c>
      <c r="AY132" s="254" t="s">
        <v>238</v>
      </c>
    </row>
    <row r="133" s="2" customFormat="1" ht="24.15" customHeight="1">
      <c r="A133" s="40"/>
      <c r="B133" s="41"/>
      <c r="C133" s="214" t="s">
        <v>8</v>
      </c>
      <c r="D133" s="214" t="s">
        <v>243</v>
      </c>
      <c r="E133" s="215" t="s">
        <v>2593</v>
      </c>
      <c r="F133" s="216" t="s">
        <v>2594</v>
      </c>
      <c r="G133" s="217" t="s">
        <v>542</v>
      </c>
      <c r="H133" s="218">
        <v>0.45800000000000002</v>
      </c>
      <c r="I133" s="219"/>
      <c r="J133" s="220">
        <f>ROUND(I133*H133,2)</f>
        <v>0</v>
      </c>
      <c r="K133" s="216" t="s">
        <v>247</v>
      </c>
      <c r="L133" s="46"/>
      <c r="M133" s="221" t="s">
        <v>19</v>
      </c>
      <c r="N133" s="222" t="s">
        <v>48</v>
      </c>
      <c r="O133" s="86"/>
      <c r="P133" s="223">
        <f>O133*H133</f>
        <v>0</v>
      </c>
      <c r="Q133" s="223">
        <v>0</v>
      </c>
      <c r="R133" s="223">
        <f>Q133*H133</f>
        <v>0</v>
      </c>
      <c r="S133" s="223">
        <v>0</v>
      </c>
      <c r="T133" s="224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25" t="s">
        <v>330</v>
      </c>
      <c r="AT133" s="225" t="s">
        <v>243</v>
      </c>
      <c r="AU133" s="225" t="s">
        <v>87</v>
      </c>
      <c r="AY133" s="19" t="s">
        <v>238</v>
      </c>
      <c r="BE133" s="226">
        <f>IF(N133="základní",J133,0)</f>
        <v>0</v>
      </c>
      <c r="BF133" s="226">
        <f>IF(N133="snížená",J133,0)</f>
        <v>0</v>
      </c>
      <c r="BG133" s="226">
        <f>IF(N133="zákl. přenesená",J133,0)</f>
        <v>0</v>
      </c>
      <c r="BH133" s="226">
        <f>IF(N133="sníž. přenesená",J133,0)</f>
        <v>0</v>
      </c>
      <c r="BI133" s="226">
        <f>IF(N133="nulová",J133,0)</f>
        <v>0</v>
      </c>
      <c r="BJ133" s="19" t="s">
        <v>85</v>
      </c>
      <c r="BK133" s="226">
        <f>ROUND(I133*H133,2)</f>
        <v>0</v>
      </c>
      <c r="BL133" s="19" t="s">
        <v>330</v>
      </c>
      <c r="BM133" s="225" t="s">
        <v>2595</v>
      </c>
    </row>
    <row r="134" s="2" customFormat="1">
      <c r="A134" s="40"/>
      <c r="B134" s="41"/>
      <c r="C134" s="42"/>
      <c r="D134" s="227" t="s">
        <v>250</v>
      </c>
      <c r="E134" s="42"/>
      <c r="F134" s="228" t="s">
        <v>2596</v>
      </c>
      <c r="G134" s="42"/>
      <c r="H134" s="42"/>
      <c r="I134" s="229"/>
      <c r="J134" s="42"/>
      <c r="K134" s="42"/>
      <c r="L134" s="46"/>
      <c r="M134" s="230"/>
      <c r="N134" s="231"/>
      <c r="O134" s="86"/>
      <c r="P134" s="86"/>
      <c r="Q134" s="86"/>
      <c r="R134" s="86"/>
      <c r="S134" s="86"/>
      <c r="T134" s="87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T134" s="19" t="s">
        <v>250</v>
      </c>
      <c r="AU134" s="19" t="s">
        <v>87</v>
      </c>
    </row>
    <row r="135" s="2" customFormat="1" ht="24.15" customHeight="1">
      <c r="A135" s="40"/>
      <c r="B135" s="41"/>
      <c r="C135" s="214" t="s">
        <v>330</v>
      </c>
      <c r="D135" s="214" t="s">
        <v>243</v>
      </c>
      <c r="E135" s="215" t="s">
        <v>2597</v>
      </c>
      <c r="F135" s="216" t="s">
        <v>2598</v>
      </c>
      <c r="G135" s="217" t="s">
        <v>542</v>
      </c>
      <c r="H135" s="218">
        <v>0.45800000000000002</v>
      </c>
      <c r="I135" s="219"/>
      <c r="J135" s="220">
        <f>ROUND(I135*H135,2)</f>
        <v>0</v>
      </c>
      <c r="K135" s="216" t="s">
        <v>247</v>
      </c>
      <c r="L135" s="46"/>
      <c r="M135" s="221" t="s">
        <v>19</v>
      </c>
      <c r="N135" s="222" t="s">
        <v>48</v>
      </c>
      <c r="O135" s="86"/>
      <c r="P135" s="223">
        <f>O135*H135</f>
        <v>0</v>
      </c>
      <c r="Q135" s="223">
        <v>0</v>
      </c>
      <c r="R135" s="223">
        <f>Q135*H135</f>
        <v>0</v>
      </c>
      <c r="S135" s="223">
        <v>0</v>
      </c>
      <c r="T135" s="224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25" t="s">
        <v>330</v>
      </c>
      <c r="AT135" s="225" t="s">
        <v>243</v>
      </c>
      <c r="AU135" s="225" t="s">
        <v>87</v>
      </c>
      <c r="AY135" s="19" t="s">
        <v>238</v>
      </c>
      <c r="BE135" s="226">
        <f>IF(N135="základní",J135,0)</f>
        <v>0</v>
      </c>
      <c r="BF135" s="226">
        <f>IF(N135="snížená",J135,0)</f>
        <v>0</v>
      </c>
      <c r="BG135" s="226">
        <f>IF(N135="zákl. přenesená",J135,0)</f>
        <v>0</v>
      </c>
      <c r="BH135" s="226">
        <f>IF(N135="sníž. přenesená",J135,0)</f>
        <v>0</v>
      </c>
      <c r="BI135" s="226">
        <f>IF(N135="nulová",J135,0)</f>
        <v>0</v>
      </c>
      <c r="BJ135" s="19" t="s">
        <v>85</v>
      </c>
      <c r="BK135" s="226">
        <f>ROUND(I135*H135,2)</f>
        <v>0</v>
      </c>
      <c r="BL135" s="19" t="s">
        <v>330</v>
      </c>
      <c r="BM135" s="225" t="s">
        <v>2599</v>
      </c>
    </row>
    <row r="136" s="2" customFormat="1">
      <c r="A136" s="40"/>
      <c r="B136" s="41"/>
      <c r="C136" s="42"/>
      <c r="D136" s="227" t="s">
        <v>250</v>
      </c>
      <c r="E136" s="42"/>
      <c r="F136" s="228" t="s">
        <v>2600</v>
      </c>
      <c r="G136" s="42"/>
      <c r="H136" s="42"/>
      <c r="I136" s="229"/>
      <c r="J136" s="42"/>
      <c r="K136" s="42"/>
      <c r="L136" s="46"/>
      <c r="M136" s="230"/>
      <c r="N136" s="231"/>
      <c r="O136" s="86"/>
      <c r="P136" s="86"/>
      <c r="Q136" s="86"/>
      <c r="R136" s="86"/>
      <c r="S136" s="86"/>
      <c r="T136" s="87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T136" s="19" t="s">
        <v>250</v>
      </c>
      <c r="AU136" s="19" t="s">
        <v>87</v>
      </c>
    </row>
    <row r="137" s="12" customFormat="1" ht="22.8" customHeight="1">
      <c r="A137" s="12"/>
      <c r="B137" s="198"/>
      <c r="C137" s="199"/>
      <c r="D137" s="200" t="s">
        <v>76</v>
      </c>
      <c r="E137" s="212" t="s">
        <v>2601</v>
      </c>
      <c r="F137" s="212" t="s">
        <v>2602</v>
      </c>
      <c r="G137" s="199"/>
      <c r="H137" s="199"/>
      <c r="I137" s="202"/>
      <c r="J137" s="213">
        <f>BK137</f>
        <v>0</v>
      </c>
      <c r="K137" s="199"/>
      <c r="L137" s="204"/>
      <c r="M137" s="205"/>
      <c r="N137" s="206"/>
      <c r="O137" s="206"/>
      <c r="P137" s="207">
        <f>SUM(P138:P187)</f>
        <v>0</v>
      </c>
      <c r="Q137" s="206"/>
      <c r="R137" s="207">
        <f>SUM(R138:R187)</f>
        <v>0.045510000000000009</v>
      </c>
      <c r="S137" s="206"/>
      <c r="T137" s="208">
        <f>SUM(T138:T187)</f>
        <v>0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09" t="s">
        <v>87</v>
      </c>
      <c r="AT137" s="210" t="s">
        <v>76</v>
      </c>
      <c r="AU137" s="210" t="s">
        <v>85</v>
      </c>
      <c r="AY137" s="209" t="s">
        <v>238</v>
      </c>
      <c r="BK137" s="211">
        <f>SUM(BK138:BK187)</f>
        <v>0</v>
      </c>
    </row>
    <row r="138" s="2" customFormat="1" ht="16.5" customHeight="1">
      <c r="A138" s="40"/>
      <c r="B138" s="41"/>
      <c r="C138" s="214" t="s">
        <v>334</v>
      </c>
      <c r="D138" s="214" t="s">
        <v>243</v>
      </c>
      <c r="E138" s="215" t="s">
        <v>2603</v>
      </c>
      <c r="F138" s="216" t="s">
        <v>2604</v>
      </c>
      <c r="G138" s="217" t="s">
        <v>368</v>
      </c>
      <c r="H138" s="218">
        <v>6</v>
      </c>
      <c r="I138" s="219"/>
      <c r="J138" s="220">
        <f>ROUND(I138*H138,2)</f>
        <v>0</v>
      </c>
      <c r="K138" s="216" t="s">
        <v>247</v>
      </c>
      <c r="L138" s="46"/>
      <c r="M138" s="221" t="s">
        <v>19</v>
      </c>
      <c r="N138" s="222" t="s">
        <v>48</v>
      </c>
      <c r="O138" s="86"/>
      <c r="P138" s="223">
        <f>O138*H138</f>
        <v>0</v>
      </c>
      <c r="Q138" s="223">
        <v>3.0000000000000001E-05</v>
      </c>
      <c r="R138" s="223">
        <f>Q138*H138</f>
        <v>0.00018000000000000001</v>
      </c>
      <c r="S138" s="223">
        <v>0</v>
      </c>
      <c r="T138" s="224">
        <f>S138*H138</f>
        <v>0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25" t="s">
        <v>330</v>
      </c>
      <c r="AT138" s="225" t="s">
        <v>243</v>
      </c>
      <c r="AU138" s="225" t="s">
        <v>87</v>
      </c>
      <c r="AY138" s="19" t="s">
        <v>238</v>
      </c>
      <c r="BE138" s="226">
        <f>IF(N138="základní",J138,0)</f>
        <v>0</v>
      </c>
      <c r="BF138" s="226">
        <f>IF(N138="snížená",J138,0)</f>
        <v>0</v>
      </c>
      <c r="BG138" s="226">
        <f>IF(N138="zákl. přenesená",J138,0)</f>
        <v>0</v>
      </c>
      <c r="BH138" s="226">
        <f>IF(N138="sníž. přenesená",J138,0)</f>
        <v>0</v>
      </c>
      <c r="BI138" s="226">
        <f>IF(N138="nulová",J138,0)</f>
        <v>0</v>
      </c>
      <c r="BJ138" s="19" t="s">
        <v>85</v>
      </c>
      <c r="BK138" s="226">
        <f>ROUND(I138*H138,2)</f>
        <v>0</v>
      </c>
      <c r="BL138" s="19" t="s">
        <v>330</v>
      </c>
      <c r="BM138" s="225" t="s">
        <v>2605</v>
      </c>
    </row>
    <row r="139" s="2" customFormat="1">
      <c r="A139" s="40"/>
      <c r="B139" s="41"/>
      <c r="C139" s="42"/>
      <c r="D139" s="227" t="s">
        <v>250</v>
      </c>
      <c r="E139" s="42"/>
      <c r="F139" s="228" t="s">
        <v>2606</v>
      </c>
      <c r="G139" s="42"/>
      <c r="H139" s="42"/>
      <c r="I139" s="229"/>
      <c r="J139" s="42"/>
      <c r="K139" s="42"/>
      <c r="L139" s="46"/>
      <c r="M139" s="230"/>
      <c r="N139" s="231"/>
      <c r="O139" s="86"/>
      <c r="P139" s="86"/>
      <c r="Q139" s="86"/>
      <c r="R139" s="86"/>
      <c r="S139" s="86"/>
      <c r="T139" s="87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T139" s="19" t="s">
        <v>250</v>
      </c>
      <c r="AU139" s="19" t="s">
        <v>87</v>
      </c>
    </row>
    <row r="140" s="2" customFormat="1" ht="16.5" customHeight="1">
      <c r="A140" s="40"/>
      <c r="B140" s="41"/>
      <c r="C140" s="214" t="s">
        <v>339</v>
      </c>
      <c r="D140" s="214" t="s">
        <v>243</v>
      </c>
      <c r="E140" s="215" t="s">
        <v>2607</v>
      </c>
      <c r="F140" s="216" t="s">
        <v>2608</v>
      </c>
      <c r="G140" s="217" t="s">
        <v>368</v>
      </c>
      <c r="H140" s="218">
        <v>2</v>
      </c>
      <c r="I140" s="219"/>
      <c r="J140" s="220">
        <f>ROUND(I140*H140,2)</f>
        <v>0</v>
      </c>
      <c r="K140" s="216" t="s">
        <v>247</v>
      </c>
      <c r="L140" s="46"/>
      <c r="M140" s="221" t="s">
        <v>19</v>
      </c>
      <c r="N140" s="222" t="s">
        <v>48</v>
      </c>
      <c r="O140" s="86"/>
      <c r="P140" s="223">
        <f>O140*H140</f>
        <v>0</v>
      </c>
      <c r="Q140" s="223">
        <v>3.0000000000000001E-05</v>
      </c>
      <c r="R140" s="223">
        <f>Q140*H140</f>
        <v>6.0000000000000002E-05</v>
      </c>
      <c r="S140" s="223">
        <v>0</v>
      </c>
      <c r="T140" s="224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25" t="s">
        <v>330</v>
      </c>
      <c r="AT140" s="225" t="s">
        <v>243</v>
      </c>
      <c r="AU140" s="225" t="s">
        <v>87</v>
      </c>
      <c r="AY140" s="19" t="s">
        <v>238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19" t="s">
        <v>85</v>
      </c>
      <c r="BK140" s="226">
        <f>ROUND(I140*H140,2)</f>
        <v>0</v>
      </c>
      <c r="BL140" s="19" t="s">
        <v>330</v>
      </c>
      <c r="BM140" s="225" t="s">
        <v>2609</v>
      </c>
    </row>
    <row r="141" s="2" customFormat="1">
      <c r="A141" s="40"/>
      <c r="B141" s="41"/>
      <c r="C141" s="42"/>
      <c r="D141" s="227" t="s">
        <v>250</v>
      </c>
      <c r="E141" s="42"/>
      <c r="F141" s="228" t="s">
        <v>2610</v>
      </c>
      <c r="G141" s="42"/>
      <c r="H141" s="42"/>
      <c r="I141" s="229"/>
      <c r="J141" s="42"/>
      <c r="K141" s="42"/>
      <c r="L141" s="46"/>
      <c r="M141" s="230"/>
      <c r="N141" s="231"/>
      <c r="O141" s="86"/>
      <c r="P141" s="86"/>
      <c r="Q141" s="86"/>
      <c r="R141" s="86"/>
      <c r="S141" s="86"/>
      <c r="T141" s="87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T141" s="19" t="s">
        <v>250</v>
      </c>
      <c r="AU141" s="19" t="s">
        <v>87</v>
      </c>
    </row>
    <row r="142" s="2" customFormat="1" ht="16.5" customHeight="1">
      <c r="A142" s="40"/>
      <c r="B142" s="41"/>
      <c r="C142" s="214" t="s">
        <v>346</v>
      </c>
      <c r="D142" s="214" t="s">
        <v>243</v>
      </c>
      <c r="E142" s="215" t="s">
        <v>2611</v>
      </c>
      <c r="F142" s="216" t="s">
        <v>2612</v>
      </c>
      <c r="G142" s="217" t="s">
        <v>368</v>
      </c>
      <c r="H142" s="218">
        <v>5</v>
      </c>
      <c r="I142" s="219"/>
      <c r="J142" s="220">
        <f>ROUND(I142*H142,2)</f>
        <v>0</v>
      </c>
      <c r="K142" s="216" t="s">
        <v>247</v>
      </c>
      <c r="L142" s="46"/>
      <c r="M142" s="221" t="s">
        <v>19</v>
      </c>
      <c r="N142" s="222" t="s">
        <v>48</v>
      </c>
      <c r="O142" s="86"/>
      <c r="P142" s="223">
        <f>O142*H142</f>
        <v>0</v>
      </c>
      <c r="Q142" s="223">
        <v>0.00021000000000000001</v>
      </c>
      <c r="R142" s="223">
        <f>Q142*H142</f>
        <v>0.0010500000000000002</v>
      </c>
      <c r="S142" s="223">
        <v>0</v>
      </c>
      <c r="T142" s="224">
        <f>S142*H142</f>
        <v>0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25" t="s">
        <v>330</v>
      </c>
      <c r="AT142" s="225" t="s">
        <v>243</v>
      </c>
      <c r="AU142" s="225" t="s">
        <v>87</v>
      </c>
      <c r="AY142" s="19" t="s">
        <v>238</v>
      </c>
      <c r="BE142" s="226">
        <f>IF(N142="základní",J142,0)</f>
        <v>0</v>
      </c>
      <c r="BF142" s="226">
        <f>IF(N142="snížená",J142,0)</f>
        <v>0</v>
      </c>
      <c r="BG142" s="226">
        <f>IF(N142="zákl. přenesená",J142,0)</f>
        <v>0</v>
      </c>
      <c r="BH142" s="226">
        <f>IF(N142="sníž. přenesená",J142,0)</f>
        <v>0</v>
      </c>
      <c r="BI142" s="226">
        <f>IF(N142="nulová",J142,0)</f>
        <v>0</v>
      </c>
      <c r="BJ142" s="19" t="s">
        <v>85</v>
      </c>
      <c r="BK142" s="226">
        <f>ROUND(I142*H142,2)</f>
        <v>0</v>
      </c>
      <c r="BL142" s="19" t="s">
        <v>330</v>
      </c>
      <c r="BM142" s="225" t="s">
        <v>2613</v>
      </c>
    </row>
    <row r="143" s="2" customFormat="1">
      <c r="A143" s="40"/>
      <c r="B143" s="41"/>
      <c r="C143" s="42"/>
      <c r="D143" s="227" t="s">
        <v>250</v>
      </c>
      <c r="E143" s="42"/>
      <c r="F143" s="228" t="s">
        <v>2614</v>
      </c>
      <c r="G143" s="42"/>
      <c r="H143" s="42"/>
      <c r="I143" s="229"/>
      <c r="J143" s="42"/>
      <c r="K143" s="42"/>
      <c r="L143" s="46"/>
      <c r="M143" s="230"/>
      <c r="N143" s="231"/>
      <c r="O143" s="86"/>
      <c r="P143" s="86"/>
      <c r="Q143" s="86"/>
      <c r="R143" s="86"/>
      <c r="S143" s="86"/>
      <c r="T143" s="87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T143" s="19" t="s">
        <v>250</v>
      </c>
      <c r="AU143" s="19" t="s">
        <v>87</v>
      </c>
    </row>
    <row r="144" s="13" customFormat="1">
      <c r="A144" s="13"/>
      <c r="B144" s="232"/>
      <c r="C144" s="233"/>
      <c r="D144" s="234" t="s">
        <v>252</v>
      </c>
      <c r="E144" s="235" t="s">
        <v>19</v>
      </c>
      <c r="F144" s="236" t="s">
        <v>2615</v>
      </c>
      <c r="G144" s="233"/>
      <c r="H144" s="237">
        <v>5</v>
      </c>
      <c r="I144" s="238"/>
      <c r="J144" s="233"/>
      <c r="K144" s="233"/>
      <c r="L144" s="239"/>
      <c r="M144" s="240"/>
      <c r="N144" s="241"/>
      <c r="O144" s="241"/>
      <c r="P144" s="241"/>
      <c r="Q144" s="241"/>
      <c r="R144" s="241"/>
      <c r="S144" s="241"/>
      <c r="T144" s="242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3" t="s">
        <v>252</v>
      </c>
      <c r="AU144" s="243" t="s">
        <v>87</v>
      </c>
      <c r="AV144" s="13" t="s">
        <v>87</v>
      </c>
      <c r="AW144" s="13" t="s">
        <v>37</v>
      </c>
      <c r="AX144" s="13" t="s">
        <v>85</v>
      </c>
      <c r="AY144" s="243" t="s">
        <v>238</v>
      </c>
    </row>
    <row r="145" s="2" customFormat="1" ht="16.5" customHeight="1">
      <c r="A145" s="40"/>
      <c r="B145" s="41"/>
      <c r="C145" s="214" t="s">
        <v>353</v>
      </c>
      <c r="D145" s="214" t="s">
        <v>243</v>
      </c>
      <c r="E145" s="215" t="s">
        <v>2616</v>
      </c>
      <c r="F145" s="216" t="s">
        <v>2617</v>
      </c>
      <c r="G145" s="217" t="s">
        <v>368</v>
      </c>
      <c r="H145" s="218">
        <v>5</v>
      </c>
      <c r="I145" s="219"/>
      <c r="J145" s="220">
        <f>ROUND(I145*H145,2)</f>
        <v>0</v>
      </c>
      <c r="K145" s="216" t="s">
        <v>247</v>
      </c>
      <c r="L145" s="46"/>
      <c r="M145" s="221" t="s">
        <v>19</v>
      </c>
      <c r="N145" s="222" t="s">
        <v>48</v>
      </c>
      <c r="O145" s="86"/>
      <c r="P145" s="223">
        <f>O145*H145</f>
        <v>0</v>
      </c>
      <c r="Q145" s="223">
        <v>0.00024000000000000001</v>
      </c>
      <c r="R145" s="223">
        <f>Q145*H145</f>
        <v>0.0012000000000000001</v>
      </c>
      <c r="S145" s="223">
        <v>0</v>
      </c>
      <c r="T145" s="224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25" t="s">
        <v>330</v>
      </c>
      <c r="AT145" s="225" t="s">
        <v>243</v>
      </c>
      <c r="AU145" s="225" t="s">
        <v>87</v>
      </c>
      <c r="AY145" s="19" t="s">
        <v>238</v>
      </c>
      <c r="BE145" s="226">
        <f>IF(N145="základní",J145,0)</f>
        <v>0</v>
      </c>
      <c r="BF145" s="226">
        <f>IF(N145="snížená",J145,0)</f>
        <v>0</v>
      </c>
      <c r="BG145" s="226">
        <f>IF(N145="zákl. přenesená",J145,0)</f>
        <v>0</v>
      </c>
      <c r="BH145" s="226">
        <f>IF(N145="sníž. přenesená",J145,0)</f>
        <v>0</v>
      </c>
      <c r="BI145" s="226">
        <f>IF(N145="nulová",J145,0)</f>
        <v>0</v>
      </c>
      <c r="BJ145" s="19" t="s">
        <v>85</v>
      </c>
      <c r="BK145" s="226">
        <f>ROUND(I145*H145,2)</f>
        <v>0</v>
      </c>
      <c r="BL145" s="19" t="s">
        <v>330</v>
      </c>
      <c r="BM145" s="225" t="s">
        <v>2618</v>
      </c>
    </row>
    <row r="146" s="2" customFormat="1">
      <c r="A146" s="40"/>
      <c r="B146" s="41"/>
      <c r="C146" s="42"/>
      <c r="D146" s="227" t="s">
        <v>250</v>
      </c>
      <c r="E146" s="42"/>
      <c r="F146" s="228" t="s">
        <v>2619</v>
      </c>
      <c r="G146" s="42"/>
      <c r="H146" s="42"/>
      <c r="I146" s="229"/>
      <c r="J146" s="42"/>
      <c r="K146" s="42"/>
      <c r="L146" s="46"/>
      <c r="M146" s="230"/>
      <c r="N146" s="231"/>
      <c r="O146" s="86"/>
      <c r="P146" s="86"/>
      <c r="Q146" s="86"/>
      <c r="R146" s="86"/>
      <c r="S146" s="86"/>
      <c r="T146" s="87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T146" s="19" t="s">
        <v>250</v>
      </c>
      <c r="AU146" s="19" t="s">
        <v>87</v>
      </c>
    </row>
    <row r="147" s="13" customFormat="1">
      <c r="A147" s="13"/>
      <c r="B147" s="232"/>
      <c r="C147" s="233"/>
      <c r="D147" s="234" t="s">
        <v>252</v>
      </c>
      <c r="E147" s="235" t="s">
        <v>19</v>
      </c>
      <c r="F147" s="236" t="s">
        <v>2615</v>
      </c>
      <c r="G147" s="233"/>
      <c r="H147" s="237">
        <v>5</v>
      </c>
      <c r="I147" s="238"/>
      <c r="J147" s="233"/>
      <c r="K147" s="233"/>
      <c r="L147" s="239"/>
      <c r="M147" s="240"/>
      <c r="N147" s="241"/>
      <c r="O147" s="241"/>
      <c r="P147" s="241"/>
      <c r="Q147" s="241"/>
      <c r="R147" s="241"/>
      <c r="S147" s="241"/>
      <c r="T147" s="242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3" t="s">
        <v>252</v>
      </c>
      <c r="AU147" s="243" t="s">
        <v>87</v>
      </c>
      <c r="AV147" s="13" t="s">
        <v>87</v>
      </c>
      <c r="AW147" s="13" t="s">
        <v>37</v>
      </c>
      <c r="AX147" s="13" t="s">
        <v>85</v>
      </c>
      <c r="AY147" s="243" t="s">
        <v>238</v>
      </c>
    </row>
    <row r="148" s="2" customFormat="1" ht="16.5" customHeight="1">
      <c r="A148" s="40"/>
      <c r="B148" s="41"/>
      <c r="C148" s="214" t="s">
        <v>7</v>
      </c>
      <c r="D148" s="214" t="s">
        <v>243</v>
      </c>
      <c r="E148" s="215" t="s">
        <v>2620</v>
      </c>
      <c r="F148" s="216" t="s">
        <v>2621</v>
      </c>
      <c r="G148" s="217" t="s">
        <v>368</v>
      </c>
      <c r="H148" s="218">
        <v>18</v>
      </c>
      <c r="I148" s="219"/>
      <c r="J148" s="220">
        <f>ROUND(I148*H148,2)</f>
        <v>0</v>
      </c>
      <c r="K148" s="216" t="s">
        <v>247</v>
      </c>
      <c r="L148" s="46"/>
      <c r="M148" s="221" t="s">
        <v>19</v>
      </c>
      <c r="N148" s="222" t="s">
        <v>48</v>
      </c>
      <c r="O148" s="86"/>
      <c r="P148" s="223">
        <f>O148*H148</f>
        <v>0</v>
      </c>
      <c r="Q148" s="223">
        <v>0.00033</v>
      </c>
      <c r="R148" s="223">
        <f>Q148*H148</f>
        <v>0.00594</v>
      </c>
      <c r="S148" s="223">
        <v>0</v>
      </c>
      <c r="T148" s="224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25" t="s">
        <v>330</v>
      </c>
      <c r="AT148" s="225" t="s">
        <v>243</v>
      </c>
      <c r="AU148" s="225" t="s">
        <v>87</v>
      </c>
      <c r="AY148" s="19" t="s">
        <v>238</v>
      </c>
      <c r="BE148" s="226">
        <f>IF(N148="základní",J148,0)</f>
        <v>0</v>
      </c>
      <c r="BF148" s="226">
        <f>IF(N148="snížená",J148,0)</f>
        <v>0</v>
      </c>
      <c r="BG148" s="226">
        <f>IF(N148="zákl. přenesená",J148,0)</f>
        <v>0</v>
      </c>
      <c r="BH148" s="226">
        <f>IF(N148="sníž. přenesená",J148,0)</f>
        <v>0</v>
      </c>
      <c r="BI148" s="226">
        <f>IF(N148="nulová",J148,0)</f>
        <v>0</v>
      </c>
      <c r="BJ148" s="19" t="s">
        <v>85</v>
      </c>
      <c r="BK148" s="226">
        <f>ROUND(I148*H148,2)</f>
        <v>0</v>
      </c>
      <c r="BL148" s="19" t="s">
        <v>330</v>
      </c>
      <c r="BM148" s="225" t="s">
        <v>2622</v>
      </c>
    </row>
    <row r="149" s="2" customFormat="1">
      <c r="A149" s="40"/>
      <c r="B149" s="41"/>
      <c r="C149" s="42"/>
      <c r="D149" s="227" t="s">
        <v>250</v>
      </c>
      <c r="E149" s="42"/>
      <c r="F149" s="228" t="s">
        <v>2623</v>
      </c>
      <c r="G149" s="42"/>
      <c r="H149" s="42"/>
      <c r="I149" s="229"/>
      <c r="J149" s="42"/>
      <c r="K149" s="42"/>
      <c r="L149" s="46"/>
      <c r="M149" s="230"/>
      <c r="N149" s="231"/>
      <c r="O149" s="86"/>
      <c r="P149" s="86"/>
      <c r="Q149" s="86"/>
      <c r="R149" s="86"/>
      <c r="S149" s="86"/>
      <c r="T149" s="87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T149" s="19" t="s">
        <v>250</v>
      </c>
      <c r="AU149" s="19" t="s">
        <v>87</v>
      </c>
    </row>
    <row r="150" s="2" customFormat="1" ht="16.5" customHeight="1">
      <c r="A150" s="40"/>
      <c r="B150" s="41"/>
      <c r="C150" s="214" t="s">
        <v>365</v>
      </c>
      <c r="D150" s="214" t="s">
        <v>243</v>
      </c>
      <c r="E150" s="215" t="s">
        <v>2624</v>
      </c>
      <c r="F150" s="216" t="s">
        <v>2625</v>
      </c>
      <c r="G150" s="217" t="s">
        <v>368</v>
      </c>
      <c r="H150" s="218">
        <v>1</v>
      </c>
      <c r="I150" s="219"/>
      <c r="J150" s="220">
        <f>ROUND(I150*H150,2)</f>
        <v>0</v>
      </c>
      <c r="K150" s="216" t="s">
        <v>247</v>
      </c>
      <c r="L150" s="46"/>
      <c r="M150" s="221" t="s">
        <v>19</v>
      </c>
      <c r="N150" s="222" t="s">
        <v>48</v>
      </c>
      <c r="O150" s="86"/>
      <c r="P150" s="223">
        <f>O150*H150</f>
        <v>0</v>
      </c>
      <c r="Q150" s="223">
        <v>0.00084000000000000003</v>
      </c>
      <c r="R150" s="223">
        <f>Q150*H150</f>
        <v>0.00084000000000000003</v>
      </c>
      <c r="S150" s="223">
        <v>0</v>
      </c>
      <c r="T150" s="224">
        <f>S150*H150</f>
        <v>0</v>
      </c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R150" s="225" t="s">
        <v>330</v>
      </c>
      <c r="AT150" s="225" t="s">
        <v>243</v>
      </c>
      <c r="AU150" s="225" t="s">
        <v>87</v>
      </c>
      <c r="AY150" s="19" t="s">
        <v>238</v>
      </c>
      <c r="BE150" s="226">
        <f>IF(N150="základní",J150,0)</f>
        <v>0</v>
      </c>
      <c r="BF150" s="226">
        <f>IF(N150="snížená",J150,0)</f>
        <v>0</v>
      </c>
      <c r="BG150" s="226">
        <f>IF(N150="zákl. přenesená",J150,0)</f>
        <v>0</v>
      </c>
      <c r="BH150" s="226">
        <f>IF(N150="sníž. přenesená",J150,0)</f>
        <v>0</v>
      </c>
      <c r="BI150" s="226">
        <f>IF(N150="nulová",J150,0)</f>
        <v>0</v>
      </c>
      <c r="BJ150" s="19" t="s">
        <v>85</v>
      </c>
      <c r="BK150" s="226">
        <f>ROUND(I150*H150,2)</f>
        <v>0</v>
      </c>
      <c r="BL150" s="19" t="s">
        <v>330</v>
      </c>
      <c r="BM150" s="225" t="s">
        <v>2626</v>
      </c>
    </row>
    <row r="151" s="2" customFormat="1">
      <c r="A151" s="40"/>
      <c r="B151" s="41"/>
      <c r="C151" s="42"/>
      <c r="D151" s="227" t="s">
        <v>250</v>
      </c>
      <c r="E151" s="42"/>
      <c r="F151" s="228" t="s">
        <v>2627</v>
      </c>
      <c r="G151" s="42"/>
      <c r="H151" s="42"/>
      <c r="I151" s="229"/>
      <c r="J151" s="42"/>
      <c r="K151" s="42"/>
      <c r="L151" s="46"/>
      <c r="M151" s="230"/>
      <c r="N151" s="231"/>
      <c r="O151" s="86"/>
      <c r="P151" s="86"/>
      <c r="Q151" s="86"/>
      <c r="R151" s="86"/>
      <c r="S151" s="86"/>
      <c r="T151" s="87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T151" s="19" t="s">
        <v>250</v>
      </c>
      <c r="AU151" s="19" t="s">
        <v>87</v>
      </c>
    </row>
    <row r="152" s="2" customFormat="1">
      <c r="A152" s="40"/>
      <c r="B152" s="41"/>
      <c r="C152" s="42"/>
      <c r="D152" s="234" t="s">
        <v>343</v>
      </c>
      <c r="E152" s="42"/>
      <c r="F152" s="255" t="s">
        <v>2628</v>
      </c>
      <c r="G152" s="42"/>
      <c r="H152" s="42"/>
      <c r="I152" s="229"/>
      <c r="J152" s="42"/>
      <c r="K152" s="42"/>
      <c r="L152" s="46"/>
      <c r="M152" s="230"/>
      <c r="N152" s="231"/>
      <c r="O152" s="86"/>
      <c r="P152" s="86"/>
      <c r="Q152" s="86"/>
      <c r="R152" s="86"/>
      <c r="S152" s="86"/>
      <c r="T152" s="87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T152" s="19" t="s">
        <v>343</v>
      </c>
      <c r="AU152" s="19" t="s">
        <v>87</v>
      </c>
    </row>
    <row r="153" s="2" customFormat="1" ht="16.5" customHeight="1">
      <c r="A153" s="40"/>
      <c r="B153" s="41"/>
      <c r="C153" s="214" t="s">
        <v>371</v>
      </c>
      <c r="D153" s="214" t="s">
        <v>243</v>
      </c>
      <c r="E153" s="215" t="s">
        <v>2629</v>
      </c>
      <c r="F153" s="216" t="s">
        <v>2630</v>
      </c>
      <c r="G153" s="217" t="s">
        <v>368</v>
      </c>
      <c r="H153" s="218">
        <v>1</v>
      </c>
      <c r="I153" s="219"/>
      <c r="J153" s="220">
        <f>ROUND(I153*H153,2)</f>
        <v>0</v>
      </c>
      <c r="K153" s="216" t="s">
        <v>247</v>
      </c>
      <c r="L153" s="46"/>
      <c r="M153" s="221" t="s">
        <v>19</v>
      </c>
      <c r="N153" s="222" t="s">
        <v>48</v>
      </c>
      <c r="O153" s="86"/>
      <c r="P153" s="223">
        <f>O153*H153</f>
        <v>0</v>
      </c>
      <c r="Q153" s="223">
        <v>0.00051999999999999995</v>
      </c>
      <c r="R153" s="223">
        <f>Q153*H153</f>
        <v>0.00051999999999999995</v>
      </c>
      <c r="S153" s="223">
        <v>0</v>
      </c>
      <c r="T153" s="224">
        <f>S153*H153</f>
        <v>0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225" t="s">
        <v>330</v>
      </c>
      <c r="AT153" s="225" t="s">
        <v>243</v>
      </c>
      <c r="AU153" s="225" t="s">
        <v>87</v>
      </c>
      <c r="AY153" s="19" t="s">
        <v>238</v>
      </c>
      <c r="BE153" s="226">
        <f>IF(N153="základní",J153,0)</f>
        <v>0</v>
      </c>
      <c r="BF153" s="226">
        <f>IF(N153="snížená",J153,0)</f>
        <v>0</v>
      </c>
      <c r="BG153" s="226">
        <f>IF(N153="zákl. přenesená",J153,0)</f>
        <v>0</v>
      </c>
      <c r="BH153" s="226">
        <f>IF(N153="sníž. přenesená",J153,0)</f>
        <v>0</v>
      </c>
      <c r="BI153" s="226">
        <f>IF(N153="nulová",J153,0)</f>
        <v>0</v>
      </c>
      <c r="BJ153" s="19" t="s">
        <v>85</v>
      </c>
      <c r="BK153" s="226">
        <f>ROUND(I153*H153,2)</f>
        <v>0</v>
      </c>
      <c r="BL153" s="19" t="s">
        <v>330</v>
      </c>
      <c r="BM153" s="225" t="s">
        <v>2631</v>
      </c>
    </row>
    <row r="154" s="2" customFormat="1">
      <c r="A154" s="40"/>
      <c r="B154" s="41"/>
      <c r="C154" s="42"/>
      <c r="D154" s="227" t="s">
        <v>250</v>
      </c>
      <c r="E154" s="42"/>
      <c r="F154" s="228" t="s">
        <v>2632</v>
      </c>
      <c r="G154" s="42"/>
      <c r="H154" s="42"/>
      <c r="I154" s="229"/>
      <c r="J154" s="42"/>
      <c r="K154" s="42"/>
      <c r="L154" s="46"/>
      <c r="M154" s="230"/>
      <c r="N154" s="231"/>
      <c r="O154" s="86"/>
      <c r="P154" s="86"/>
      <c r="Q154" s="86"/>
      <c r="R154" s="86"/>
      <c r="S154" s="86"/>
      <c r="T154" s="87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T154" s="19" t="s">
        <v>250</v>
      </c>
      <c r="AU154" s="19" t="s">
        <v>87</v>
      </c>
    </row>
    <row r="155" s="2" customFormat="1">
      <c r="A155" s="40"/>
      <c r="B155" s="41"/>
      <c r="C155" s="42"/>
      <c r="D155" s="234" t="s">
        <v>343</v>
      </c>
      <c r="E155" s="42"/>
      <c r="F155" s="255" t="s">
        <v>2628</v>
      </c>
      <c r="G155" s="42"/>
      <c r="H155" s="42"/>
      <c r="I155" s="229"/>
      <c r="J155" s="42"/>
      <c r="K155" s="42"/>
      <c r="L155" s="46"/>
      <c r="M155" s="230"/>
      <c r="N155" s="231"/>
      <c r="O155" s="86"/>
      <c r="P155" s="86"/>
      <c r="Q155" s="86"/>
      <c r="R155" s="86"/>
      <c r="S155" s="86"/>
      <c r="T155" s="87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T155" s="19" t="s">
        <v>343</v>
      </c>
      <c r="AU155" s="19" t="s">
        <v>87</v>
      </c>
    </row>
    <row r="156" s="2" customFormat="1" ht="16.5" customHeight="1">
      <c r="A156" s="40"/>
      <c r="B156" s="41"/>
      <c r="C156" s="214" t="s">
        <v>518</v>
      </c>
      <c r="D156" s="214" t="s">
        <v>243</v>
      </c>
      <c r="E156" s="215" t="s">
        <v>2633</v>
      </c>
      <c r="F156" s="216" t="s">
        <v>2634</v>
      </c>
      <c r="G156" s="217" t="s">
        <v>368</v>
      </c>
      <c r="H156" s="218">
        <v>1</v>
      </c>
      <c r="I156" s="219"/>
      <c r="J156" s="220">
        <f>ROUND(I156*H156,2)</f>
        <v>0</v>
      </c>
      <c r="K156" s="216" t="s">
        <v>247</v>
      </c>
      <c r="L156" s="46"/>
      <c r="M156" s="221" t="s">
        <v>19</v>
      </c>
      <c r="N156" s="222" t="s">
        <v>48</v>
      </c>
      <c r="O156" s="86"/>
      <c r="P156" s="223">
        <f>O156*H156</f>
        <v>0</v>
      </c>
      <c r="Q156" s="223">
        <v>0.00077999999999999999</v>
      </c>
      <c r="R156" s="223">
        <f>Q156*H156</f>
        <v>0.00077999999999999999</v>
      </c>
      <c r="S156" s="223">
        <v>0</v>
      </c>
      <c r="T156" s="224">
        <f>S156*H156</f>
        <v>0</v>
      </c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225" t="s">
        <v>330</v>
      </c>
      <c r="AT156" s="225" t="s">
        <v>243</v>
      </c>
      <c r="AU156" s="225" t="s">
        <v>87</v>
      </c>
      <c r="AY156" s="19" t="s">
        <v>238</v>
      </c>
      <c r="BE156" s="226">
        <f>IF(N156="základní",J156,0)</f>
        <v>0</v>
      </c>
      <c r="BF156" s="226">
        <f>IF(N156="snížená",J156,0)</f>
        <v>0</v>
      </c>
      <c r="BG156" s="226">
        <f>IF(N156="zákl. přenesená",J156,0)</f>
        <v>0</v>
      </c>
      <c r="BH156" s="226">
        <f>IF(N156="sníž. přenesená",J156,0)</f>
        <v>0</v>
      </c>
      <c r="BI156" s="226">
        <f>IF(N156="nulová",J156,0)</f>
        <v>0</v>
      </c>
      <c r="BJ156" s="19" t="s">
        <v>85</v>
      </c>
      <c r="BK156" s="226">
        <f>ROUND(I156*H156,2)</f>
        <v>0</v>
      </c>
      <c r="BL156" s="19" t="s">
        <v>330</v>
      </c>
      <c r="BM156" s="225" t="s">
        <v>2635</v>
      </c>
    </row>
    <row r="157" s="2" customFormat="1">
      <c r="A157" s="40"/>
      <c r="B157" s="41"/>
      <c r="C157" s="42"/>
      <c r="D157" s="227" t="s">
        <v>250</v>
      </c>
      <c r="E157" s="42"/>
      <c r="F157" s="228" t="s">
        <v>2636</v>
      </c>
      <c r="G157" s="42"/>
      <c r="H157" s="42"/>
      <c r="I157" s="229"/>
      <c r="J157" s="42"/>
      <c r="K157" s="42"/>
      <c r="L157" s="46"/>
      <c r="M157" s="230"/>
      <c r="N157" s="231"/>
      <c r="O157" s="86"/>
      <c r="P157" s="86"/>
      <c r="Q157" s="86"/>
      <c r="R157" s="86"/>
      <c r="S157" s="86"/>
      <c r="T157" s="87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T157" s="19" t="s">
        <v>250</v>
      </c>
      <c r="AU157" s="19" t="s">
        <v>87</v>
      </c>
    </row>
    <row r="158" s="2" customFormat="1">
      <c r="A158" s="40"/>
      <c r="B158" s="41"/>
      <c r="C158" s="42"/>
      <c r="D158" s="234" t="s">
        <v>343</v>
      </c>
      <c r="E158" s="42"/>
      <c r="F158" s="255" t="s">
        <v>2628</v>
      </c>
      <c r="G158" s="42"/>
      <c r="H158" s="42"/>
      <c r="I158" s="229"/>
      <c r="J158" s="42"/>
      <c r="K158" s="42"/>
      <c r="L158" s="46"/>
      <c r="M158" s="230"/>
      <c r="N158" s="231"/>
      <c r="O158" s="86"/>
      <c r="P158" s="86"/>
      <c r="Q158" s="86"/>
      <c r="R158" s="86"/>
      <c r="S158" s="86"/>
      <c r="T158" s="87"/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T158" s="19" t="s">
        <v>343</v>
      </c>
      <c r="AU158" s="19" t="s">
        <v>87</v>
      </c>
    </row>
    <row r="159" s="2" customFormat="1" ht="16.5" customHeight="1">
      <c r="A159" s="40"/>
      <c r="B159" s="41"/>
      <c r="C159" s="214" t="s">
        <v>345</v>
      </c>
      <c r="D159" s="214" t="s">
        <v>243</v>
      </c>
      <c r="E159" s="215" t="s">
        <v>2637</v>
      </c>
      <c r="F159" s="216" t="s">
        <v>2638</v>
      </c>
      <c r="G159" s="217" t="s">
        <v>368</v>
      </c>
      <c r="H159" s="218">
        <v>6</v>
      </c>
      <c r="I159" s="219"/>
      <c r="J159" s="220">
        <f>ROUND(I159*H159,2)</f>
        <v>0</v>
      </c>
      <c r="K159" s="216" t="s">
        <v>247</v>
      </c>
      <c r="L159" s="46"/>
      <c r="M159" s="221" t="s">
        <v>19</v>
      </c>
      <c r="N159" s="222" t="s">
        <v>48</v>
      </c>
      <c r="O159" s="86"/>
      <c r="P159" s="223">
        <f>O159*H159</f>
        <v>0</v>
      </c>
      <c r="Q159" s="223">
        <v>0.00022000000000000001</v>
      </c>
      <c r="R159" s="223">
        <f>Q159*H159</f>
        <v>0.00132</v>
      </c>
      <c r="S159" s="223">
        <v>0</v>
      </c>
      <c r="T159" s="224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25" t="s">
        <v>330</v>
      </c>
      <c r="AT159" s="225" t="s">
        <v>243</v>
      </c>
      <c r="AU159" s="225" t="s">
        <v>87</v>
      </c>
      <c r="AY159" s="19" t="s">
        <v>238</v>
      </c>
      <c r="BE159" s="226">
        <f>IF(N159="základní",J159,0)</f>
        <v>0</v>
      </c>
      <c r="BF159" s="226">
        <f>IF(N159="snížená",J159,0)</f>
        <v>0</v>
      </c>
      <c r="BG159" s="226">
        <f>IF(N159="zákl. přenesená",J159,0)</f>
        <v>0</v>
      </c>
      <c r="BH159" s="226">
        <f>IF(N159="sníž. přenesená",J159,0)</f>
        <v>0</v>
      </c>
      <c r="BI159" s="226">
        <f>IF(N159="nulová",J159,0)</f>
        <v>0</v>
      </c>
      <c r="BJ159" s="19" t="s">
        <v>85</v>
      </c>
      <c r="BK159" s="226">
        <f>ROUND(I159*H159,2)</f>
        <v>0</v>
      </c>
      <c r="BL159" s="19" t="s">
        <v>330</v>
      </c>
      <c r="BM159" s="225" t="s">
        <v>2639</v>
      </c>
    </row>
    <row r="160" s="2" customFormat="1">
      <c r="A160" s="40"/>
      <c r="B160" s="41"/>
      <c r="C160" s="42"/>
      <c r="D160" s="227" t="s">
        <v>250</v>
      </c>
      <c r="E160" s="42"/>
      <c r="F160" s="228" t="s">
        <v>2640</v>
      </c>
      <c r="G160" s="42"/>
      <c r="H160" s="42"/>
      <c r="I160" s="229"/>
      <c r="J160" s="42"/>
      <c r="K160" s="42"/>
      <c r="L160" s="46"/>
      <c r="M160" s="230"/>
      <c r="N160" s="231"/>
      <c r="O160" s="86"/>
      <c r="P160" s="86"/>
      <c r="Q160" s="86"/>
      <c r="R160" s="86"/>
      <c r="S160" s="86"/>
      <c r="T160" s="87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19" t="s">
        <v>250</v>
      </c>
      <c r="AU160" s="19" t="s">
        <v>87</v>
      </c>
    </row>
    <row r="161" s="2" customFormat="1" ht="16.5" customHeight="1">
      <c r="A161" s="40"/>
      <c r="B161" s="41"/>
      <c r="C161" s="214" t="s">
        <v>539</v>
      </c>
      <c r="D161" s="214" t="s">
        <v>243</v>
      </c>
      <c r="E161" s="215" t="s">
        <v>2641</v>
      </c>
      <c r="F161" s="216" t="s">
        <v>2642</v>
      </c>
      <c r="G161" s="217" t="s">
        <v>368</v>
      </c>
      <c r="H161" s="218">
        <v>1</v>
      </c>
      <c r="I161" s="219"/>
      <c r="J161" s="220">
        <f>ROUND(I161*H161,2)</f>
        <v>0</v>
      </c>
      <c r="K161" s="216" t="s">
        <v>247</v>
      </c>
      <c r="L161" s="46"/>
      <c r="M161" s="221" t="s">
        <v>19</v>
      </c>
      <c r="N161" s="222" t="s">
        <v>48</v>
      </c>
      <c r="O161" s="86"/>
      <c r="P161" s="223">
        <f>O161*H161</f>
        <v>0</v>
      </c>
      <c r="Q161" s="223">
        <v>0.00173</v>
      </c>
      <c r="R161" s="223">
        <f>Q161*H161</f>
        <v>0.00173</v>
      </c>
      <c r="S161" s="223">
        <v>0</v>
      </c>
      <c r="T161" s="224">
        <f>S161*H161</f>
        <v>0</v>
      </c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R161" s="225" t="s">
        <v>330</v>
      </c>
      <c r="AT161" s="225" t="s">
        <v>243</v>
      </c>
      <c r="AU161" s="225" t="s">
        <v>87</v>
      </c>
      <c r="AY161" s="19" t="s">
        <v>238</v>
      </c>
      <c r="BE161" s="226">
        <f>IF(N161="základní",J161,0)</f>
        <v>0</v>
      </c>
      <c r="BF161" s="226">
        <f>IF(N161="snížená",J161,0)</f>
        <v>0</v>
      </c>
      <c r="BG161" s="226">
        <f>IF(N161="zákl. přenesená",J161,0)</f>
        <v>0</v>
      </c>
      <c r="BH161" s="226">
        <f>IF(N161="sníž. přenesená",J161,0)</f>
        <v>0</v>
      </c>
      <c r="BI161" s="226">
        <f>IF(N161="nulová",J161,0)</f>
        <v>0</v>
      </c>
      <c r="BJ161" s="19" t="s">
        <v>85</v>
      </c>
      <c r="BK161" s="226">
        <f>ROUND(I161*H161,2)</f>
        <v>0</v>
      </c>
      <c r="BL161" s="19" t="s">
        <v>330</v>
      </c>
      <c r="BM161" s="225" t="s">
        <v>2643</v>
      </c>
    </row>
    <row r="162" s="2" customFormat="1">
      <c r="A162" s="40"/>
      <c r="B162" s="41"/>
      <c r="C162" s="42"/>
      <c r="D162" s="227" t="s">
        <v>250</v>
      </c>
      <c r="E162" s="42"/>
      <c r="F162" s="228" t="s">
        <v>2644</v>
      </c>
      <c r="G162" s="42"/>
      <c r="H162" s="42"/>
      <c r="I162" s="229"/>
      <c r="J162" s="42"/>
      <c r="K162" s="42"/>
      <c r="L162" s="46"/>
      <c r="M162" s="230"/>
      <c r="N162" s="231"/>
      <c r="O162" s="86"/>
      <c r="P162" s="86"/>
      <c r="Q162" s="86"/>
      <c r="R162" s="86"/>
      <c r="S162" s="86"/>
      <c r="T162" s="87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T162" s="19" t="s">
        <v>250</v>
      </c>
      <c r="AU162" s="19" t="s">
        <v>87</v>
      </c>
    </row>
    <row r="163" s="2" customFormat="1" ht="16.5" customHeight="1">
      <c r="A163" s="40"/>
      <c r="B163" s="41"/>
      <c r="C163" s="214" t="s">
        <v>545</v>
      </c>
      <c r="D163" s="214" t="s">
        <v>243</v>
      </c>
      <c r="E163" s="215" t="s">
        <v>2645</v>
      </c>
      <c r="F163" s="216" t="s">
        <v>2646</v>
      </c>
      <c r="G163" s="217" t="s">
        <v>368</v>
      </c>
      <c r="H163" s="218">
        <v>16</v>
      </c>
      <c r="I163" s="219"/>
      <c r="J163" s="220">
        <f>ROUND(I163*H163,2)</f>
        <v>0</v>
      </c>
      <c r="K163" s="216" t="s">
        <v>19</v>
      </c>
      <c r="L163" s="46"/>
      <c r="M163" s="221" t="s">
        <v>19</v>
      </c>
      <c r="N163" s="222" t="s">
        <v>48</v>
      </c>
      <c r="O163" s="86"/>
      <c r="P163" s="223">
        <f>O163*H163</f>
        <v>0</v>
      </c>
      <c r="Q163" s="223">
        <v>0</v>
      </c>
      <c r="R163" s="223">
        <f>Q163*H163</f>
        <v>0</v>
      </c>
      <c r="S163" s="223">
        <v>0</v>
      </c>
      <c r="T163" s="224">
        <f>S163*H163</f>
        <v>0</v>
      </c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R163" s="225" t="s">
        <v>330</v>
      </c>
      <c r="AT163" s="225" t="s">
        <v>243</v>
      </c>
      <c r="AU163" s="225" t="s">
        <v>87</v>
      </c>
      <c r="AY163" s="19" t="s">
        <v>238</v>
      </c>
      <c r="BE163" s="226">
        <f>IF(N163="základní",J163,0)</f>
        <v>0</v>
      </c>
      <c r="BF163" s="226">
        <f>IF(N163="snížená",J163,0)</f>
        <v>0</v>
      </c>
      <c r="BG163" s="226">
        <f>IF(N163="zákl. přenesená",J163,0)</f>
        <v>0</v>
      </c>
      <c r="BH163" s="226">
        <f>IF(N163="sníž. přenesená",J163,0)</f>
        <v>0</v>
      </c>
      <c r="BI163" s="226">
        <f>IF(N163="nulová",J163,0)</f>
        <v>0</v>
      </c>
      <c r="BJ163" s="19" t="s">
        <v>85</v>
      </c>
      <c r="BK163" s="226">
        <f>ROUND(I163*H163,2)</f>
        <v>0</v>
      </c>
      <c r="BL163" s="19" t="s">
        <v>330</v>
      </c>
      <c r="BM163" s="225" t="s">
        <v>2647</v>
      </c>
    </row>
    <row r="164" s="2" customFormat="1">
      <c r="A164" s="40"/>
      <c r="B164" s="41"/>
      <c r="C164" s="42"/>
      <c r="D164" s="234" t="s">
        <v>343</v>
      </c>
      <c r="E164" s="42"/>
      <c r="F164" s="255" t="s">
        <v>2648</v>
      </c>
      <c r="G164" s="42"/>
      <c r="H164" s="42"/>
      <c r="I164" s="229"/>
      <c r="J164" s="42"/>
      <c r="K164" s="42"/>
      <c r="L164" s="46"/>
      <c r="M164" s="230"/>
      <c r="N164" s="231"/>
      <c r="O164" s="86"/>
      <c r="P164" s="86"/>
      <c r="Q164" s="86"/>
      <c r="R164" s="86"/>
      <c r="S164" s="86"/>
      <c r="T164" s="87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T164" s="19" t="s">
        <v>343</v>
      </c>
      <c r="AU164" s="19" t="s">
        <v>87</v>
      </c>
    </row>
    <row r="165" s="2" customFormat="1" ht="16.5" customHeight="1">
      <c r="A165" s="40"/>
      <c r="B165" s="41"/>
      <c r="C165" s="259" t="s">
        <v>550</v>
      </c>
      <c r="D165" s="259" t="s">
        <v>640</v>
      </c>
      <c r="E165" s="260" t="s">
        <v>2649</v>
      </c>
      <c r="F165" s="261" t="s">
        <v>2650</v>
      </c>
      <c r="G165" s="262" t="s">
        <v>368</v>
      </c>
      <c r="H165" s="263">
        <v>16</v>
      </c>
      <c r="I165" s="264"/>
      <c r="J165" s="265">
        <f>ROUND(I165*H165,2)</f>
        <v>0</v>
      </c>
      <c r="K165" s="261" t="s">
        <v>247</v>
      </c>
      <c r="L165" s="266"/>
      <c r="M165" s="267" t="s">
        <v>19</v>
      </c>
      <c r="N165" s="268" t="s">
        <v>48</v>
      </c>
      <c r="O165" s="86"/>
      <c r="P165" s="223">
        <f>O165*H165</f>
        <v>0</v>
      </c>
      <c r="Q165" s="223">
        <v>0.00013999999999999999</v>
      </c>
      <c r="R165" s="223">
        <f>Q165*H165</f>
        <v>0.0022399999999999998</v>
      </c>
      <c r="S165" s="223">
        <v>0</v>
      </c>
      <c r="T165" s="224">
        <f>S165*H165</f>
        <v>0</v>
      </c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R165" s="225" t="s">
        <v>571</v>
      </c>
      <c r="AT165" s="225" t="s">
        <v>640</v>
      </c>
      <c r="AU165" s="225" t="s">
        <v>87</v>
      </c>
      <c r="AY165" s="19" t="s">
        <v>238</v>
      </c>
      <c r="BE165" s="226">
        <f>IF(N165="základní",J165,0)</f>
        <v>0</v>
      </c>
      <c r="BF165" s="226">
        <f>IF(N165="snížená",J165,0)</f>
        <v>0</v>
      </c>
      <c r="BG165" s="226">
        <f>IF(N165="zákl. přenesená",J165,0)</f>
        <v>0</v>
      </c>
      <c r="BH165" s="226">
        <f>IF(N165="sníž. přenesená",J165,0)</f>
        <v>0</v>
      </c>
      <c r="BI165" s="226">
        <f>IF(N165="nulová",J165,0)</f>
        <v>0</v>
      </c>
      <c r="BJ165" s="19" t="s">
        <v>85</v>
      </c>
      <c r="BK165" s="226">
        <f>ROUND(I165*H165,2)</f>
        <v>0</v>
      </c>
      <c r="BL165" s="19" t="s">
        <v>330</v>
      </c>
      <c r="BM165" s="225" t="s">
        <v>2651</v>
      </c>
    </row>
    <row r="166" s="2" customFormat="1" ht="16.5" customHeight="1">
      <c r="A166" s="40"/>
      <c r="B166" s="41"/>
      <c r="C166" s="214" t="s">
        <v>556</v>
      </c>
      <c r="D166" s="214" t="s">
        <v>243</v>
      </c>
      <c r="E166" s="215" t="s">
        <v>2652</v>
      </c>
      <c r="F166" s="216" t="s">
        <v>2653</v>
      </c>
      <c r="G166" s="217" t="s">
        <v>368</v>
      </c>
      <c r="H166" s="218">
        <v>2</v>
      </c>
      <c r="I166" s="219"/>
      <c r="J166" s="220">
        <f>ROUND(I166*H166,2)</f>
        <v>0</v>
      </c>
      <c r="K166" s="216" t="s">
        <v>247</v>
      </c>
      <c r="L166" s="46"/>
      <c r="M166" s="221" t="s">
        <v>19</v>
      </c>
      <c r="N166" s="222" t="s">
        <v>48</v>
      </c>
      <c r="O166" s="86"/>
      <c r="P166" s="223">
        <f>O166*H166</f>
        <v>0</v>
      </c>
      <c r="Q166" s="223">
        <v>0.00040000000000000002</v>
      </c>
      <c r="R166" s="223">
        <f>Q166*H166</f>
        <v>0.00080000000000000004</v>
      </c>
      <c r="S166" s="223">
        <v>0</v>
      </c>
      <c r="T166" s="224">
        <f>S166*H166</f>
        <v>0</v>
      </c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R166" s="225" t="s">
        <v>330</v>
      </c>
      <c r="AT166" s="225" t="s">
        <v>243</v>
      </c>
      <c r="AU166" s="225" t="s">
        <v>87</v>
      </c>
      <c r="AY166" s="19" t="s">
        <v>238</v>
      </c>
      <c r="BE166" s="226">
        <f>IF(N166="základní",J166,0)</f>
        <v>0</v>
      </c>
      <c r="BF166" s="226">
        <f>IF(N166="snížená",J166,0)</f>
        <v>0</v>
      </c>
      <c r="BG166" s="226">
        <f>IF(N166="zákl. přenesená",J166,0)</f>
        <v>0</v>
      </c>
      <c r="BH166" s="226">
        <f>IF(N166="sníž. přenesená",J166,0)</f>
        <v>0</v>
      </c>
      <c r="BI166" s="226">
        <f>IF(N166="nulová",J166,0)</f>
        <v>0</v>
      </c>
      <c r="BJ166" s="19" t="s">
        <v>85</v>
      </c>
      <c r="BK166" s="226">
        <f>ROUND(I166*H166,2)</f>
        <v>0</v>
      </c>
      <c r="BL166" s="19" t="s">
        <v>330</v>
      </c>
      <c r="BM166" s="225" t="s">
        <v>2654</v>
      </c>
    </row>
    <row r="167" s="2" customFormat="1">
      <c r="A167" s="40"/>
      <c r="B167" s="41"/>
      <c r="C167" s="42"/>
      <c r="D167" s="227" t="s">
        <v>250</v>
      </c>
      <c r="E167" s="42"/>
      <c r="F167" s="228" t="s">
        <v>2655</v>
      </c>
      <c r="G167" s="42"/>
      <c r="H167" s="42"/>
      <c r="I167" s="229"/>
      <c r="J167" s="42"/>
      <c r="K167" s="42"/>
      <c r="L167" s="46"/>
      <c r="M167" s="230"/>
      <c r="N167" s="231"/>
      <c r="O167" s="86"/>
      <c r="P167" s="86"/>
      <c r="Q167" s="86"/>
      <c r="R167" s="86"/>
      <c r="S167" s="86"/>
      <c r="T167" s="87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T167" s="19" t="s">
        <v>250</v>
      </c>
      <c r="AU167" s="19" t="s">
        <v>87</v>
      </c>
    </row>
    <row r="168" s="2" customFormat="1" ht="16.5" customHeight="1">
      <c r="A168" s="40"/>
      <c r="B168" s="41"/>
      <c r="C168" s="214" t="s">
        <v>561</v>
      </c>
      <c r="D168" s="214" t="s">
        <v>243</v>
      </c>
      <c r="E168" s="215" t="s">
        <v>2656</v>
      </c>
      <c r="F168" s="216" t="s">
        <v>2657</v>
      </c>
      <c r="G168" s="217" t="s">
        <v>368</v>
      </c>
      <c r="H168" s="218">
        <v>4</v>
      </c>
      <c r="I168" s="219"/>
      <c r="J168" s="220">
        <f>ROUND(I168*H168,2)</f>
        <v>0</v>
      </c>
      <c r="K168" s="216" t="s">
        <v>247</v>
      </c>
      <c r="L168" s="46"/>
      <c r="M168" s="221" t="s">
        <v>19</v>
      </c>
      <c r="N168" s="222" t="s">
        <v>48</v>
      </c>
      <c r="O168" s="86"/>
      <c r="P168" s="223">
        <f>O168*H168</f>
        <v>0</v>
      </c>
      <c r="Q168" s="223">
        <v>0.00080000000000000004</v>
      </c>
      <c r="R168" s="223">
        <f>Q168*H168</f>
        <v>0.0032000000000000002</v>
      </c>
      <c r="S168" s="223">
        <v>0</v>
      </c>
      <c r="T168" s="224">
        <f>S168*H168</f>
        <v>0</v>
      </c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R168" s="225" t="s">
        <v>330</v>
      </c>
      <c r="AT168" s="225" t="s">
        <v>243</v>
      </c>
      <c r="AU168" s="225" t="s">
        <v>87</v>
      </c>
      <c r="AY168" s="19" t="s">
        <v>238</v>
      </c>
      <c r="BE168" s="226">
        <f>IF(N168="základní",J168,0)</f>
        <v>0</v>
      </c>
      <c r="BF168" s="226">
        <f>IF(N168="snížená",J168,0)</f>
        <v>0</v>
      </c>
      <c r="BG168" s="226">
        <f>IF(N168="zákl. přenesená",J168,0)</f>
        <v>0</v>
      </c>
      <c r="BH168" s="226">
        <f>IF(N168="sníž. přenesená",J168,0)</f>
        <v>0</v>
      </c>
      <c r="BI168" s="226">
        <f>IF(N168="nulová",J168,0)</f>
        <v>0</v>
      </c>
      <c r="BJ168" s="19" t="s">
        <v>85</v>
      </c>
      <c r="BK168" s="226">
        <f>ROUND(I168*H168,2)</f>
        <v>0</v>
      </c>
      <c r="BL168" s="19" t="s">
        <v>330</v>
      </c>
      <c r="BM168" s="225" t="s">
        <v>2658</v>
      </c>
    </row>
    <row r="169" s="2" customFormat="1">
      <c r="A169" s="40"/>
      <c r="B169" s="41"/>
      <c r="C169" s="42"/>
      <c r="D169" s="227" t="s">
        <v>250</v>
      </c>
      <c r="E169" s="42"/>
      <c r="F169" s="228" t="s">
        <v>2659</v>
      </c>
      <c r="G169" s="42"/>
      <c r="H169" s="42"/>
      <c r="I169" s="229"/>
      <c r="J169" s="42"/>
      <c r="K169" s="42"/>
      <c r="L169" s="46"/>
      <c r="M169" s="230"/>
      <c r="N169" s="231"/>
      <c r="O169" s="86"/>
      <c r="P169" s="86"/>
      <c r="Q169" s="86"/>
      <c r="R169" s="86"/>
      <c r="S169" s="86"/>
      <c r="T169" s="87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T169" s="19" t="s">
        <v>250</v>
      </c>
      <c r="AU169" s="19" t="s">
        <v>87</v>
      </c>
    </row>
    <row r="170" s="2" customFormat="1" ht="16.5" customHeight="1">
      <c r="A170" s="40"/>
      <c r="B170" s="41"/>
      <c r="C170" s="214" t="s">
        <v>566</v>
      </c>
      <c r="D170" s="214" t="s">
        <v>243</v>
      </c>
      <c r="E170" s="215" t="s">
        <v>2660</v>
      </c>
      <c r="F170" s="216" t="s">
        <v>2661</v>
      </c>
      <c r="G170" s="217" t="s">
        <v>368</v>
      </c>
      <c r="H170" s="218">
        <v>4</v>
      </c>
      <c r="I170" s="219"/>
      <c r="J170" s="220">
        <f>ROUND(I170*H170,2)</f>
        <v>0</v>
      </c>
      <c r="K170" s="216" t="s">
        <v>247</v>
      </c>
      <c r="L170" s="46"/>
      <c r="M170" s="221" t="s">
        <v>19</v>
      </c>
      <c r="N170" s="222" t="s">
        <v>48</v>
      </c>
      <c r="O170" s="86"/>
      <c r="P170" s="223">
        <f>O170*H170</f>
        <v>0</v>
      </c>
      <c r="Q170" s="223">
        <v>0.0011999999999999999</v>
      </c>
      <c r="R170" s="223">
        <f>Q170*H170</f>
        <v>0.0047999999999999996</v>
      </c>
      <c r="S170" s="223">
        <v>0</v>
      </c>
      <c r="T170" s="224">
        <f>S170*H170</f>
        <v>0</v>
      </c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R170" s="225" t="s">
        <v>330</v>
      </c>
      <c r="AT170" s="225" t="s">
        <v>243</v>
      </c>
      <c r="AU170" s="225" t="s">
        <v>87</v>
      </c>
      <c r="AY170" s="19" t="s">
        <v>238</v>
      </c>
      <c r="BE170" s="226">
        <f>IF(N170="základní",J170,0)</f>
        <v>0</v>
      </c>
      <c r="BF170" s="226">
        <f>IF(N170="snížená",J170,0)</f>
        <v>0</v>
      </c>
      <c r="BG170" s="226">
        <f>IF(N170="zákl. přenesená",J170,0)</f>
        <v>0</v>
      </c>
      <c r="BH170" s="226">
        <f>IF(N170="sníž. přenesená",J170,0)</f>
        <v>0</v>
      </c>
      <c r="BI170" s="226">
        <f>IF(N170="nulová",J170,0)</f>
        <v>0</v>
      </c>
      <c r="BJ170" s="19" t="s">
        <v>85</v>
      </c>
      <c r="BK170" s="226">
        <f>ROUND(I170*H170,2)</f>
        <v>0</v>
      </c>
      <c r="BL170" s="19" t="s">
        <v>330</v>
      </c>
      <c r="BM170" s="225" t="s">
        <v>2662</v>
      </c>
    </row>
    <row r="171" s="2" customFormat="1">
      <c r="A171" s="40"/>
      <c r="B171" s="41"/>
      <c r="C171" s="42"/>
      <c r="D171" s="227" t="s">
        <v>250</v>
      </c>
      <c r="E171" s="42"/>
      <c r="F171" s="228" t="s">
        <v>2663</v>
      </c>
      <c r="G171" s="42"/>
      <c r="H171" s="42"/>
      <c r="I171" s="229"/>
      <c r="J171" s="42"/>
      <c r="K171" s="42"/>
      <c r="L171" s="46"/>
      <c r="M171" s="230"/>
      <c r="N171" s="231"/>
      <c r="O171" s="86"/>
      <c r="P171" s="86"/>
      <c r="Q171" s="86"/>
      <c r="R171" s="86"/>
      <c r="S171" s="86"/>
      <c r="T171" s="87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T171" s="19" t="s">
        <v>250</v>
      </c>
      <c r="AU171" s="19" t="s">
        <v>87</v>
      </c>
    </row>
    <row r="172" s="13" customFormat="1">
      <c r="A172" s="13"/>
      <c r="B172" s="232"/>
      <c r="C172" s="233"/>
      <c r="D172" s="234" t="s">
        <v>252</v>
      </c>
      <c r="E172" s="235" t="s">
        <v>19</v>
      </c>
      <c r="F172" s="236" t="s">
        <v>254</v>
      </c>
      <c r="G172" s="233"/>
      <c r="H172" s="237">
        <v>4</v>
      </c>
      <c r="I172" s="238"/>
      <c r="J172" s="233"/>
      <c r="K172" s="233"/>
      <c r="L172" s="239"/>
      <c r="M172" s="240"/>
      <c r="N172" s="241"/>
      <c r="O172" s="241"/>
      <c r="P172" s="241"/>
      <c r="Q172" s="241"/>
      <c r="R172" s="241"/>
      <c r="S172" s="241"/>
      <c r="T172" s="242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3" t="s">
        <v>252</v>
      </c>
      <c r="AU172" s="243" t="s">
        <v>87</v>
      </c>
      <c r="AV172" s="13" t="s">
        <v>87</v>
      </c>
      <c r="AW172" s="13" t="s">
        <v>37</v>
      </c>
      <c r="AX172" s="13" t="s">
        <v>77</v>
      </c>
      <c r="AY172" s="243" t="s">
        <v>238</v>
      </c>
    </row>
    <row r="173" s="14" customFormat="1">
      <c r="A173" s="14"/>
      <c r="B173" s="244"/>
      <c r="C173" s="245"/>
      <c r="D173" s="234" t="s">
        <v>252</v>
      </c>
      <c r="E173" s="246" t="s">
        <v>19</v>
      </c>
      <c r="F173" s="247" t="s">
        <v>253</v>
      </c>
      <c r="G173" s="245"/>
      <c r="H173" s="248">
        <v>4</v>
      </c>
      <c r="I173" s="249"/>
      <c r="J173" s="245"/>
      <c r="K173" s="245"/>
      <c r="L173" s="250"/>
      <c r="M173" s="251"/>
      <c r="N173" s="252"/>
      <c r="O173" s="252"/>
      <c r="P173" s="252"/>
      <c r="Q173" s="252"/>
      <c r="R173" s="252"/>
      <c r="S173" s="252"/>
      <c r="T173" s="253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4" t="s">
        <v>252</v>
      </c>
      <c r="AU173" s="254" t="s">
        <v>87</v>
      </c>
      <c r="AV173" s="14" t="s">
        <v>254</v>
      </c>
      <c r="AW173" s="14" t="s">
        <v>37</v>
      </c>
      <c r="AX173" s="14" t="s">
        <v>85</v>
      </c>
      <c r="AY173" s="254" t="s">
        <v>238</v>
      </c>
    </row>
    <row r="174" s="2" customFormat="1" ht="16.5" customHeight="1">
      <c r="A174" s="40"/>
      <c r="B174" s="41"/>
      <c r="C174" s="214" t="s">
        <v>571</v>
      </c>
      <c r="D174" s="214" t="s">
        <v>243</v>
      </c>
      <c r="E174" s="215" t="s">
        <v>2664</v>
      </c>
      <c r="F174" s="216" t="s">
        <v>2665</v>
      </c>
      <c r="G174" s="217" t="s">
        <v>368</v>
      </c>
      <c r="H174" s="218">
        <v>3</v>
      </c>
      <c r="I174" s="219"/>
      <c r="J174" s="220">
        <f>ROUND(I174*H174,2)</f>
        <v>0</v>
      </c>
      <c r="K174" s="216" t="s">
        <v>247</v>
      </c>
      <c r="L174" s="46"/>
      <c r="M174" s="221" t="s">
        <v>19</v>
      </c>
      <c r="N174" s="222" t="s">
        <v>48</v>
      </c>
      <c r="O174" s="86"/>
      <c r="P174" s="223">
        <f>O174*H174</f>
        <v>0</v>
      </c>
      <c r="Q174" s="223">
        <v>0.00182</v>
      </c>
      <c r="R174" s="223">
        <f>Q174*H174</f>
        <v>0.0054599999999999996</v>
      </c>
      <c r="S174" s="223">
        <v>0</v>
      </c>
      <c r="T174" s="224">
        <f>S174*H174</f>
        <v>0</v>
      </c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R174" s="225" t="s">
        <v>330</v>
      </c>
      <c r="AT174" s="225" t="s">
        <v>243</v>
      </c>
      <c r="AU174" s="225" t="s">
        <v>87</v>
      </c>
      <c r="AY174" s="19" t="s">
        <v>238</v>
      </c>
      <c r="BE174" s="226">
        <f>IF(N174="základní",J174,0)</f>
        <v>0</v>
      </c>
      <c r="BF174" s="226">
        <f>IF(N174="snížená",J174,0)</f>
        <v>0</v>
      </c>
      <c r="BG174" s="226">
        <f>IF(N174="zákl. přenesená",J174,0)</f>
        <v>0</v>
      </c>
      <c r="BH174" s="226">
        <f>IF(N174="sníž. přenesená",J174,0)</f>
        <v>0</v>
      </c>
      <c r="BI174" s="226">
        <f>IF(N174="nulová",J174,0)</f>
        <v>0</v>
      </c>
      <c r="BJ174" s="19" t="s">
        <v>85</v>
      </c>
      <c r="BK174" s="226">
        <f>ROUND(I174*H174,2)</f>
        <v>0</v>
      </c>
      <c r="BL174" s="19" t="s">
        <v>330</v>
      </c>
      <c r="BM174" s="225" t="s">
        <v>2666</v>
      </c>
    </row>
    <row r="175" s="2" customFormat="1">
      <c r="A175" s="40"/>
      <c r="B175" s="41"/>
      <c r="C175" s="42"/>
      <c r="D175" s="227" t="s">
        <v>250</v>
      </c>
      <c r="E175" s="42"/>
      <c r="F175" s="228" t="s">
        <v>2667</v>
      </c>
      <c r="G175" s="42"/>
      <c r="H175" s="42"/>
      <c r="I175" s="229"/>
      <c r="J175" s="42"/>
      <c r="K175" s="42"/>
      <c r="L175" s="46"/>
      <c r="M175" s="230"/>
      <c r="N175" s="231"/>
      <c r="O175" s="86"/>
      <c r="P175" s="86"/>
      <c r="Q175" s="86"/>
      <c r="R175" s="86"/>
      <c r="S175" s="86"/>
      <c r="T175" s="87"/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T175" s="19" t="s">
        <v>250</v>
      </c>
      <c r="AU175" s="19" t="s">
        <v>87</v>
      </c>
    </row>
    <row r="176" s="2" customFormat="1" ht="24.15" customHeight="1">
      <c r="A176" s="40"/>
      <c r="B176" s="41"/>
      <c r="C176" s="214" t="s">
        <v>576</v>
      </c>
      <c r="D176" s="214" t="s">
        <v>243</v>
      </c>
      <c r="E176" s="215" t="s">
        <v>2668</v>
      </c>
      <c r="F176" s="216" t="s">
        <v>2669</v>
      </c>
      <c r="G176" s="217" t="s">
        <v>368</v>
      </c>
      <c r="H176" s="218">
        <v>6</v>
      </c>
      <c r="I176" s="219"/>
      <c r="J176" s="220">
        <f>ROUND(I176*H176,2)</f>
        <v>0</v>
      </c>
      <c r="K176" s="216" t="s">
        <v>247</v>
      </c>
      <c r="L176" s="46"/>
      <c r="M176" s="221" t="s">
        <v>19</v>
      </c>
      <c r="N176" s="222" t="s">
        <v>48</v>
      </c>
      <c r="O176" s="86"/>
      <c r="P176" s="223">
        <f>O176*H176</f>
        <v>0</v>
      </c>
      <c r="Q176" s="223">
        <v>0.00058</v>
      </c>
      <c r="R176" s="223">
        <f>Q176*H176</f>
        <v>0.00348</v>
      </c>
      <c r="S176" s="223">
        <v>0</v>
      </c>
      <c r="T176" s="224">
        <f>S176*H176</f>
        <v>0</v>
      </c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R176" s="225" t="s">
        <v>330</v>
      </c>
      <c r="AT176" s="225" t="s">
        <v>243</v>
      </c>
      <c r="AU176" s="225" t="s">
        <v>87</v>
      </c>
      <c r="AY176" s="19" t="s">
        <v>238</v>
      </c>
      <c r="BE176" s="226">
        <f>IF(N176="základní",J176,0)</f>
        <v>0</v>
      </c>
      <c r="BF176" s="226">
        <f>IF(N176="snížená",J176,0)</f>
        <v>0</v>
      </c>
      <c r="BG176" s="226">
        <f>IF(N176="zákl. přenesená",J176,0)</f>
        <v>0</v>
      </c>
      <c r="BH176" s="226">
        <f>IF(N176="sníž. přenesená",J176,0)</f>
        <v>0</v>
      </c>
      <c r="BI176" s="226">
        <f>IF(N176="nulová",J176,0)</f>
        <v>0</v>
      </c>
      <c r="BJ176" s="19" t="s">
        <v>85</v>
      </c>
      <c r="BK176" s="226">
        <f>ROUND(I176*H176,2)</f>
        <v>0</v>
      </c>
      <c r="BL176" s="19" t="s">
        <v>330</v>
      </c>
      <c r="BM176" s="225" t="s">
        <v>2670</v>
      </c>
    </row>
    <row r="177" s="2" customFormat="1">
      <c r="A177" s="40"/>
      <c r="B177" s="41"/>
      <c r="C177" s="42"/>
      <c r="D177" s="227" t="s">
        <v>250</v>
      </c>
      <c r="E177" s="42"/>
      <c r="F177" s="228" t="s">
        <v>2671</v>
      </c>
      <c r="G177" s="42"/>
      <c r="H177" s="42"/>
      <c r="I177" s="229"/>
      <c r="J177" s="42"/>
      <c r="K177" s="42"/>
      <c r="L177" s="46"/>
      <c r="M177" s="230"/>
      <c r="N177" s="231"/>
      <c r="O177" s="86"/>
      <c r="P177" s="86"/>
      <c r="Q177" s="86"/>
      <c r="R177" s="86"/>
      <c r="S177" s="86"/>
      <c r="T177" s="87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T177" s="19" t="s">
        <v>250</v>
      </c>
      <c r="AU177" s="19" t="s">
        <v>87</v>
      </c>
    </row>
    <row r="178" s="2" customFormat="1">
      <c r="A178" s="40"/>
      <c r="B178" s="41"/>
      <c r="C178" s="42"/>
      <c r="D178" s="234" t="s">
        <v>343</v>
      </c>
      <c r="E178" s="42"/>
      <c r="F178" s="255" t="s">
        <v>2672</v>
      </c>
      <c r="G178" s="42"/>
      <c r="H178" s="42"/>
      <c r="I178" s="229"/>
      <c r="J178" s="42"/>
      <c r="K178" s="42"/>
      <c r="L178" s="46"/>
      <c r="M178" s="230"/>
      <c r="N178" s="231"/>
      <c r="O178" s="86"/>
      <c r="P178" s="86"/>
      <c r="Q178" s="86"/>
      <c r="R178" s="86"/>
      <c r="S178" s="86"/>
      <c r="T178" s="87"/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T178" s="19" t="s">
        <v>343</v>
      </c>
      <c r="AU178" s="19" t="s">
        <v>87</v>
      </c>
    </row>
    <row r="179" s="2" customFormat="1" ht="16.5" customHeight="1">
      <c r="A179" s="40"/>
      <c r="B179" s="41"/>
      <c r="C179" s="214" t="s">
        <v>581</v>
      </c>
      <c r="D179" s="214" t="s">
        <v>243</v>
      </c>
      <c r="E179" s="215" t="s">
        <v>2673</v>
      </c>
      <c r="F179" s="216" t="s">
        <v>2674</v>
      </c>
      <c r="G179" s="217" t="s">
        <v>368</v>
      </c>
      <c r="H179" s="218">
        <v>6</v>
      </c>
      <c r="I179" s="219"/>
      <c r="J179" s="220">
        <f>ROUND(I179*H179,2)</f>
        <v>0</v>
      </c>
      <c r="K179" s="216" t="s">
        <v>247</v>
      </c>
      <c r="L179" s="46"/>
      <c r="M179" s="221" t="s">
        <v>19</v>
      </c>
      <c r="N179" s="222" t="s">
        <v>48</v>
      </c>
      <c r="O179" s="86"/>
      <c r="P179" s="223">
        <f>O179*H179</f>
        <v>0</v>
      </c>
      <c r="Q179" s="223">
        <v>0.00027</v>
      </c>
      <c r="R179" s="223">
        <f>Q179*H179</f>
        <v>0.0016199999999999999</v>
      </c>
      <c r="S179" s="223">
        <v>0</v>
      </c>
      <c r="T179" s="224">
        <f>S179*H179</f>
        <v>0</v>
      </c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R179" s="225" t="s">
        <v>330</v>
      </c>
      <c r="AT179" s="225" t="s">
        <v>243</v>
      </c>
      <c r="AU179" s="225" t="s">
        <v>87</v>
      </c>
      <c r="AY179" s="19" t="s">
        <v>238</v>
      </c>
      <c r="BE179" s="226">
        <f>IF(N179="základní",J179,0)</f>
        <v>0</v>
      </c>
      <c r="BF179" s="226">
        <f>IF(N179="snížená",J179,0)</f>
        <v>0</v>
      </c>
      <c r="BG179" s="226">
        <f>IF(N179="zákl. přenesená",J179,0)</f>
        <v>0</v>
      </c>
      <c r="BH179" s="226">
        <f>IF(N179="sníž. přenesená",J179,0)</f>
        <v>0</v>
      </c>
      <c r="BI179" s="226">
        <f>IF(N179="nulová",J179,0)</f>
        <v>0</v>
      </c>
      <c r="BJ179" s="19" t="s">
        <v>85</v>
      </c>
      <c r="BK179" s="226">
        <f>ROUND(I179*H179,2)</f>
        <v>0</v>
      </c>
      <c r="BL179" s="19" t="s">
        <v>330</v>
      </c>
      <c r="BM179" s="225" t="s">
        <v>2675</v>
      </c>
    </row>
    <row r="180" s="2" customFormat="1">
      <c r="A180" s="40"/>
      <c r="B180" s="41"/>
      <c r="C180" s="42"/>
      <c r="D180" s="227" t="s">
        <v>250</v>
      </c>
      <c r="E180" s="42"/>
      <c r="F180" s="228" t="s">
        <v>2676</v>
      </c>
      <c r="G180" s="42"/>
      <c r="H180" s="42"/>
      <c r="I180" s="229"/>
      <c r="J180" s="42"/>
      <c r="K180" s="42"/>
      <c r="L180" s="46"/>
      <c r="M180" s="230"/>
      <c r="N180" s="231"/>
      <c r="O180" s="86"/>
      <c r="P180" s="86"/>
      <c r="Q180" s="86"/>
      <c r="R180" s="86"/>
      <c r="S180" s="86"/>
      <c r="T180" s="87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T180" s="19" t="s">
        <v>250</v>
      </c>
      <c r="AU180" s="19" t="s">
        <v>87</v>
      </c>
    </row>
    <row r="181" s="2" customFormat="1" ht="16.5" customHeight="1">
      <c r="A181" s="40"/>
      <c r="B181" s="41"/>
      <c r="C181" s="214" t="s">
        <v>590</v>
      </c>
      <c r="D181" s="214" t="s">
        <v>243</v>
      </c>
      <c r="E181" s="215" t="s">
        <v>2677</v>
      </c>
      <c r="F181" s="216" t="s">
        <v>2678</v>
      </c>
      <c r="G181" s="217" t="s">
        <v>368</v>
      </c>
      <c r="H181" s="218">
        <v>7</v>
      </c>
      <c r="I181" s="219"/>
      <c r="J181" s="220">
        <f>ROUND(I181*H181,2)</f>
        <v>0</v>
      </c>
      <c r="K181" s="216" t="s">
        <v>19</v>
      </c>
      <c r="L181" s="46"/>
      <c r="M181" s="221" t="s">
        <v>19</v>
      </c>
      <c r="N181" s="222" t="s">
        <v>48</v>
      </c>
      <c r="O181" s="86"/>
      <c r="P181" s="223">
        <f>O181*H181</f>
        <v>0</v>
      </c>
      <c r="Q181" s="223">
        <v>0.00147</v>
      </c>
      <c r="R181" s="223">
        <f>Q181*H181</f>
        <v>0.010290000000000001</v>
      </c>
      <c r="S181" s="223">
        <v>0</v>
      </c>
      <c r="T181" s="224">
        <f>S181*H181</f>
        <v>0</v>
      </c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R181" s="225" t="s">
        <v>330</v>
      </c>
      <c r="AT181" s="225" t="s">
        <v>243</v>
      </c>
      <c r="AU181" s="225" t="s">
        <v>87</v>
      </c>
      <c r="AY181" s="19" t="s">
        <v>238</v>
      </c>
      <c r="BE181" s="226">
        <f>IF(N181="základní",J181,0)</f>
        <v>0</v>
      </c>
      <c r="BF181" s="226">
        <f>IF(N181="snížená",J181,0)</f>
        <v>0</v>
      </c>
      <c r="BG181" s="226">
        <f>IF(N181="zákl. přenesená",J181,0)</f>
        <v>0</v>
      </c>
      <c r="BH181" s="226">
        <f>IF(N181="sníž. přenesená",J181,0)</f>
        <v>0</v>
      </c>
      <c r="BI181" s="226">
        <f>IF(N181="nulová",J181,0)</f>
        <v>0</v>
      </c>
      <c r="BJ181" s="19" t="s">
        <v>85</v>
      </c>
      <c r="BK181" s="226">
        <f>ROUND(I181*H181,2)</f>
        <v>0</v>
      </c>
      <c r="BL181" s="19" t="s">
        <v>330</v>
      </c>
      <c r="BM181" s="225" t="s">
        <v>2679</v>
      </c>
    </row>
    <row r="182" s="13" customFormat="1">
      <c r="A182" s="13"/>
      <c r="B182" s="232"/>
      <c r="C182" s="233"/>
      <c r="D182" s="234" t="s">
        <v>252</v>
      </c>
      <c r="E182" s="235" t="s">
        <v>19</v>
      </c>
      <c r="F182" s="236" t="s">
        <v>281</v>
      </c>
      <c r="G182" s="233"/>
      <c r="H182" s="237">
        <v>7</v>
      </c>
      <c r="I182" s="238"/>
      <c r="J182" s="233"/>
      <c r="K182" s="233"/>
      <c r="L182" s="239"/>
      <c r="M182" s="240"/>
      <c r="N182" s="241"/>
      <c r="O182" s="241"/>
      <c r="P182" s="241"/>
      <c r="Q182" s="241"/>
      <c r="R182" s="241"/>
      <c r="S182" s="241"/>
      <c r="T182" s="242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3" t="s">
        <v>252</v>
      </c>
      <c r="AU182" s="243" t="s">
        <v>87</v>
      </c>
      <c r="AV182" s="13" t="s">
        <v>87</v>
      </c>
      <c r="AW182" s="13" t="s">
        <v>37</v>
      </c>
      <c r="AX182" s="13" t="s">
        <v>77</v>
      </c>
      <c r="AY182" s="243" t="s">
        <v>238</v>
      </c>
    </row>
    <row r="183" s="14" customFormat="1">
      <c r="A183" s="14"/>
      <c r="B183" s="244"/>
      <c r="C183" s="245"/>
      <c r="D183" s="234" t="s">
        <v>252</v>
      </c>
      <c r="E183" s="246" t="s">
        <v>19</v>
      </c>
      <c r="F183" s="247" t="s">
        <v>253</v>
      </c>
      <c r="G183" s="245"/>
      <c r="H183" s="248">
        <v>7</v>
      </c>
      <c r="I183" s="249"/>
      <c r="J183" s="245"/>
      <c r="K183" s="245"/>
      <c r="L183" s="250"/>
      <c r="M183" s="251"/>
      <c r="N183" s="252"/>
      <c r="O183" s="252"/>
      <c r="P183" s="252"/>
      <c r="Q183" s="252"/>
      <c r="R183" s="252"/>
      <c r="S183" s="252"/>
      <c r="T183" s="253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54" t="s">
        <v>252</v>
      </c>
      <c r="AU183" s="254" t="s">
        <v>87</v>
      </c>
      <c r="AV183" s="14" t="s">
        <v>254</v>
      </c>
      <c r="AW183" s="14" t="s">
        <v>37</v>
      </c>
      <c r="AX183" s="14" t="s">
        <v>85</v>
      </c>
      <c r="AY183" s="254" t="s">
        <v>238</v>
      </c>
    </row>
    <row r="184" s="2" customFormat="1" ht="24.15" customHeight="1">
      <c r="A184" s="40"/>
      <c r="B184" s="41"/>
      <c r="C184" s="214" t="s">
        <v>597</v>
      </c>
      <c r="D184" s="214" t="s">
        <v>243</v>
      </c>
      <c r="E184" s="215" t="s">
        <v>2680</v>
      </c>
      <c r="F184" s="216" t="s">
        <v>2681</v>
      </c>
      <c r="G184" s="217" t="s">
        <v>542</v>
      </c>
      <c r="H184" s="218">
        <v>0.045999999999999999</v>
      </c>
      <c r="I184" s="219"/>
      <c r="J184" s="220">
        <f>ROUND(I184*H184,2)</f>
        <v>0</v>
      </c>
      <c r="K184" s="216" t="s">
        <v>247</v>
      </c>
      <c r="L184" s="46"/>
      <c r="M184" s="221" t="s">
        <v>19</v>
      </c>
      <c r="N184" s="222" t="s">
        <v>48</v>
      </c>
      <c r="O184" s="86"/>
      <c r="P184" s="223">
        <f>O184*H184</f>
        <v>0</v>
      </c>
      <c r="Q184" s="223">
        <v>0</v>
      </c>
      <c r="R184" s="223">
        <f>Q184*H184</f>
        <v>0</v>
      </c>
      <c r="S184" s="223">
        <v>0</v>
      </c>
      <c r="T184" s="224">
        <f>S184*H184</f>
        <v>0</v>
      </c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R184" s="225" t="s">
        <v>330</v>
      </c>
      <c r="AT184" s="225" t="s">
        <v>243</v>
      </c>
      <c r="AU184" s="225" t="s">
        <v>87</v>
      </c>
      <c r="AY184" s="19" t="s">
        <v>238</v>
      </c>
      <c r="BE184" s="226">
        <f>IF(N184="základní",J184,0)</f>
        <v>0</v>
      </c>
      <c r="BF184" s="226">
        <f>IF(N184="snížená",J184,0)</f>
        <v>0</v>
      </c>
      <c r="BG184" s="226">
        <f>IF(N184="zákl. přenesená",J184,0)</f>
        <v>0</v>
      </c>
      <c r="BH184" s="226">
        <f>IF(N184="sníž. přenesená",J184,0)</f>
        <v>0</v>
      </c>
      <c r="BI184" s="226">
        <f>IF(N184="nulová",J184,0)</f>
        <v>0</v>
      </c>
      <c r="BJ184" s="19" t="s">
        <v>85</v>
      </c>
      <c r="BK184" s="226">
        <f>ROUND(I184*H184,2)</f>
        <v>0</v>
      </c>
      <c r="BL184" s="19" t="s">
        <v>330</v>
      </c>
      <c r="BM184" s="225" t="s">
        <v>2682</v>
      </c>
    </row>
    <row r="185" s="2" customFormat="1">
      <c r="A185" s="40"/>
      <c r="B185" s="41"/>
      <c r="C185" s="42"/>
      <c r="D185" s="227" t="s">
        <v>250</v>
      </c>
      <c r="E185" s="42"/>
      <c r="F185" s="228" t="s">
        <v>2683</v>
      </c>
      <c r="G185" s="42"/>
      <c r="H185" s="42"/>
      <c r="I185" s="229"/>
      <c r="J185" s="42"/>
      <c r="K185" s="42"/>
      <c r="L185" s="46"/>
      <c r="M185" s="230"/>
      <c r="N185" s="231"/>
      <c r="O185" s="86"/>
      <c r="P185" s="86"/>
      <c r="Q185" s="86"/>
      <c r="R185" s="86"/>
      <c r="S185" s="86"/>
      <c r="T185" s="87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T185" s="19" t="s">
        <v>250</v>
      </c>
      <c r="AU185" s="19" t="s">
        <v>87</v>
      </c>
    </row>
    <row r="186" s="2" customFormat="1" ht="24.15" customHeight="1">
      <c r="A186" s="40"/>
      <c r="B186" s="41"/>
      <c r="C186" s="214" t="s">
        <v>603</v>
      </c>
      <c r="D186" s="214" t="s">
        <v>243</v>
      </c>
      <c r="E186" s="215" t="s">
        <v>2684</v>
      </c>
      <c r="F186" s="216" t="s">
        <v>2685</v>
      </c>
      <c r="G186" s="217" t="s">
        <v>542</v>
      </c>
      <c r="H186" s="218">
        <v>0.045999999999999999</v>
      </c>
      <c r="I186" s="219"/>
      <c r="J186" s="220">
        <f>ROUND(I186*H186,2)</f>
        <v>0</v>
      </c>
      <c r="K186" s="216" t="s">
        <v>247</v>
      </c>
      <c r="L186" s="46"/>
      <c r="M186" s="221" t="s">
        <v>19</v>
      </c>
      <c r="N186" s="222" t="s">
        <v>48</v>
      </c>
      <c r="O186" s="86"/>
      <c r="P186" s="223">
        <f>O186*H186</f>
        <v>0</v>
      </c>
      <c r="Q186" s="223">
        <v>0</v>
      </c>
      <c r="R186" s="223">
        <f>Q186*H186</f>
        <v>0</v>
      </c>
      <c r="S186" s="223">
        <v>0</v>
      </c>
      <c r="T186" s="224">
        <f>S186*H186</f>
        <v>0</v>
      </c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R186" s="225" t="s">
        <v>330</v>
      </c>
      <c r="AT186" s="225" t="s">
        <v>243</v>
      </c>
      <c r="AU186" s="225" t="s">
        <v>87</v>
      </c>
      <c r="AY186" s="19" t="s">
        <v>238</v>
      </c>
      <c r="BE186" s="226">
        <f>IF(N186="základní",J186,0)</f>
        <v>0</v>
      </c>
      <c r="BF186" s="226">
        <f>IF(N186="snížená",J186,0)</f>
        <v>0</v>
      </c>
      <c r="BG186" s="226">
        <f>IF(N186="zákl. přenesená",J186,0)</f>
        <v>0</v>
      </c>
      <c r="BH186" s="226">
        <f>IF(N186="sníž. přenesená",J186,0)</f>
        <v>0</v>
      </c>
      <c r="BI186" s="226">
        <f>IF(N186="nulová",J186,0)</f>
        <v>0</v>
      </c>
      <c r="BJ186" s="19" t="s">
        <v>85</v>
      </c>
      <c r="BK186" s="226">
        <f>ROUND(I186*H186,2)</f>
        <v>0</v>
      </c>
      <c r="BL186" s="19" t="s">
        <v>330</v>
      </c>
      <c r="BM186" s="225" t="s">
        <v>2686</v>
      </c>
    </row>
    <row r="187" s="2" customFormat="1">
      <c r="A187" s="40"/>
      <c r="B187" s="41"/>
      <c r="C187" s="42"/>
      <c r="D187" s="227" t="s">
        <v>250</v>
      </c>
      <c r="E187" s="42"/>
      <c r="F187" s="228" t="s">
        <v>2687</v>
      </c>
      <c r="G187" s="42"/>
      <c r="H187" s="42"/>
      <c r="I187" s="229"/>
      <c r="J187" s="42"/>
      <c r="K187" s="42"/>
      <c r="L187" s="46"/>
      <c r="M187" s="287"/>
      <c r="N187" s="288"/>
      <c r="O187" s="284"/>
      <c r="P187" s="284"/>
      <c r="Q187" s="284"/>
      <c r="R187" s="284"/>
      <c r="S187" s="284"/>
      <c r="T187" s="289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T187" s="19" t="s">
        <v>250</v>
      </c>
      <c r="AU187" s="19" t="s">
        <v>87</v>
      </c>
    </row>
    <row r="188" s="2" customFormat="1" ht="6.96" customHeight="1">
      <c r="A188" s="40"/>
      <c r="B188" s="61"/>
      <c r="C188" s="62"/>
      <c r="D188" s="62"/>
      <c r="E188" s="62"/>
      <c r="F188" s="62"/>
      <c r="G188" s="62"/>
      <c r="H188" s="62"/>
      <c r="I188" s="62"/>
      <c r="J188" s="62"/>
      <c r="K188" s="62"/>
      <c r="L188" s="46"/>
      <c r="M188" s="40"/>
      <c r="O188" s="40"/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</row>
  </sheetData>
  <sheetProtection sheet="1" autoFilter="0" formatColumns="0" formatRows="0" objects="1" scenarios="1" spinCount="100000" saltValue="HB472OG7fa/dtdiA8aV/HkXfDp4k7XNA+ZQcNQYszr9NVd6RbvWKBPKawU2sTkIDm2Y9AY6S6hzOoYRAOTrD2Q==" hashValue="30Bm/E8qYmVnZnXRI9s9yJflUHlIN1FjJllpDFAgyjmtxuC1QDDDf/Z2j0PLtdBaP3e3nGO+oRswqccor8Wh6g==" algorithmName="SHA-512" password="C8E5"/>
  <autoFilter ref="C82:K187"/>
  <mergeCells count="9">
    <mergeCell ref="E7:H7"/>
    <mergeCell ref="E9:H9"/>
    <mergeCell ref="E18:H18"/>
    <mergeCell ref="E27:H27"/>
    <mergeCell ref="E48:H48"/>
    <mergeCell ref="E50:H50"/>
    <mergeCell ref="E73:H73"/>
    <mergeCell ref="E75:H75"/>
    <mergeCell ref="L2:V2"/>
  </mergeCells>
  <hyperlinks>
    <hyperlink ref="F104" r:id="rId1" display="https://podminky.urs.cz/item/CS_URS_2023_01/733122226"/>
    <hyperlink ref="F107" r:id="rId2" display="https://podminky.urs.cz/item/CS_URS_2023_01/733122227"/>
    <hyperlink ref="F110" r:id="rId3" display="https://podminky.urs.cz/item/CS_URS_2023_01/733122228"/>
    <hyperlink ref="F113" r:id="rId4" display="https://podminky.urs.cz/item/CS_URS_2023_01/733190217"/>
    <hyperlink ref="F117" r:id="rId5" display="https://podminky.urs.cz/item/CS_URS_2023_01/733190219"/>
    <hyperlink ref="F119" r:id="rId6" display="https://podminky.urs.cz/item/CS_URS_2023_01/733191113"/>
    <hyperlink ref="F122" r:id="rId7" display="https://podminky.urs.cz/item/CS_URS_2023_01/733191114"/>
    <hyperlink ref="F126" r:id="rId8" display="https://podminky.urs.cz/item/CS_URS_2023_01/733811242"/>
    <hyperlink ref="F130" r:id="rId9" display="https://podminky.urs.cz/item/CS_URS_2023_01/733811243"/>
    <hyperlink ref="F134" r:id="rId10" display="https://podminky.urs.cz/item/CS_URS_2023_01/998733102"/>
    <hyperlink ref="F136" r:id="rId11" display="https://podminky.urs.cz/item/CS_URS_2023_01/998733181"/>
    <hyperlink ref="F139" r:id="rId12" display="https://podminky.urs.cz/item/CS_URS_2023_01/734209103"/>
    <hyperlink ref="F141" r:id="rId13" display="https://podminky.urs.cz/item/CS_URS_2023_01/734209104"/>
    <hyperlink ref="F143" r:id="rId14" display="https://podminky.urs.cz/item/CS_URS_2023_01/734209116"/>
    <hyperlink ref="F146" r:id="rId15" display="https://podminky.urs.cz/item/CS_URS_2023_01/734209117"/>
    <hyperlink ref="F149" r:id="rId16" display="https://podminky.urs.cz/item/CS_URS_2023_01/734209118"/>
    <hyperlink ref="F151" r:id="rId17" display="https://podminky.urs.cz/item/CS_URS_2023_01/734242415"/>
    <hyperlink ref="F154" r:id="rId18" display="https://podminky.urs.cz/item/CS_URS_2023_01/734242416"/>
    <hyperlink ref="F157" r:id="rId19" display="https://podminky.urs.cz/item/CS_URS_2023_01/734242417"/>
    <hyperlink ref="F160" r:id="rId20" display="https://podminky.urs.cz/item/CS_URS_2023_01/734291123"/>
    <hyperlink ref="F162" r:id="rId21" display="https://podminky.urs.cz/item/CS_URS_2023_01/734291247"/>
    <hyperlink ref="F167" r:id="rId22" display="https://podminky.urs.cz/item/CS_URS_2023_01/734292724"/>
    <hyperlink ref="F169" r:id="rId23" display="https://podminky.urs.cz/item/CS_URS_2023_01/734292726"/>
    <hyperlink ref="F171" r:id="rId24" display="https://podminky.urs.cz/item/CS_URS_2023_01/734292727"/>
    <hyperlink ref="F175" r:id="rId25" display="https://podminky.urs.cz/item/CS_URS_2023_01/734292728"/>
    <hyperlink ref="F177" r:id="rId26" display="https://podminky.urs.cz/item/CS_URS_2023_01/734411128"/>
    <hyperlink ref="F180" r:id="rId27" display="https://podminky.urs.cz/item/CS_URS_2023_01/734419111"/>
    <hyperlink ref="F185" r:id="rId28" display="https://podminky.urs.cz/item/CS_URS_2023_01/998734102"/>
    <hyperlink ref="F187" r:id="rId29" display="https://podminky.urs.cz/item/CS_URS_2023_01/99873418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0"/>
</worksheet>
</file>

<file path=xl/worksheets/sheet2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166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2" customFormat="1" ht="12" customHeight="1">
      <c r="A8" s="40"/>
      <c r="B8" s="46"/>
      <c r="C8" s="40"/>
      <c r="D8" s="144" t="s">
        <v>210</v>
      </c>
      <c r="E8" s="40"/>
      <c r="F8" s="40"/>
      <c r="G8" s="40"/>
      <c r="H8" s="40"/>
      <c r="I8" s="40"/>
      <c r="J8" s="40"/>
      <c r="K8" s="40"/>
      <c r="L8" s="14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47" t="s">
        <v>2688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44" t="s">
        <v>18</v>
      </c>
      <c r="E11" s="40"/>
      <c r="F11" s="135" t="s">
        <v>19</v>
      </c>
      <c r="G11" s="40"/>
      <c r="H11" s="40"/>
      <c r="I11" s="144" t="s">
        <v>20</v>
      </c>
      <c r="J11" s="135" t="s">
        <v>19</v>
      </c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44" t="s">
        <v>21</v>
      </c>
      <c r="E12" s="40"/>
      <c r="F12" s="135" t="s">
        <v>22</v>
      </c>
      <c r="G12" s="40"/>
      <c r="H12" s="40"/>
      <c r="I12" s="144" t="s">
        <v>23</v>
      </c>
      <c r="J12" s="148" t="str">
        <f>'Rekapitulace stavby'!AN8</f>
        <v>10. 5. 2023</v>
      </c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25</v>
      </c>
      <c r="E14" s="40"/>
      <c r="F14" s="40"/>
      <c r="G14" s="40"/>
      <c r="H14" s="40"/>
      <c r="I14" s="144" t="s">
        <v>26</v>
      </c>
      <c r="J14" s="135" t="s">
        <v>27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5" t="s">
        <v>28</v>
      </c>
      <c r="F15" s="40"/>
      <c r="G15" s="40"/>
      <c r="H15" s="40"/>
      <c r="I15" s="144" t="s">
        <v>29</v>
      </c>
      <c r="J15" s="135" t="s">
        <v>30</v>
      </c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44" t="s">
        <v>31</v>
      </c>
      <c r="E17" s="40"/>
      <c r="F17" s="40"/>
      <c r="G17" s="40"/>
      <c r="H17" s="40"/>
      <c r="I17" s="144" t="s">
        <v>26</v>
      </c>
      <c r="J17" s="35" t="str">
        <f>'Rekapitulace stavby'!AN13</f>
        <v>Vyplň údaj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5"/>
      <c r="G18" s="135"/>
      <c r="H18" s="135"/>
      <c r="I18" s="144" t="s">
        <v>29</v>
      </c>
      <c r="J18" s="35" t="str">
        <f>'Rekapitulace stavby'!AN14</f>
        <v>Vyplň údaj</v>
      </c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44" t="s">
        <v>33</v>
      </c>
      <c r="E20" s="40"/>
      <c r="F20" s="40"/>
      <c r="G20" s="40"/>
      <c r="H20" s="40"/>
      <c r="I20" s="144" t="s">
        <v>26</v>
      </c>
      <c r="J20" s="135" t="s">
        <v>34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5" t="s">
        <v>35</v>
      </c>
      <c r="F21" s="40"/>
      <c r="G21" s="40"/>
      <c r="H21" s="40"/>
      <c r="I21" s="144" t="s">
        <v>29</v>
      </c>
      <c r="J21" s="135" t="s">
        <v>36</v>
      </c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44" t="s">
        <v>38</v>
      </c>
      <c r="E23" s="40"/>
      <c r="F23" s="40"/>
      <c r="G23" s="40"/>
      <c r="H23" s="40"/>
      <c r="I23" s="144" t="s">
        <v>26</v>
      </c>
      <c r="J23" s="135" t="s">
        <v>39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5" t="s">
        <v>35</v>
      </c>
      <c r="F24" s="40"/>
      <c r="G24" s="40"/>
      <c r="H24" s="40"/>
      <c r="I24" s="144" t="s">
        <v>29</v>
      </c>
      <c r="J24" s="135" t="s">
        <v>40</v>
      </c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44" t="s">
        <v>41</v>
      </c>
      <c r="E26" s="40"/>
      <c r="F26" s="40"/>
      <c r="G26" s="40"/>
      <c r="H26" s="40"/>
      <c r="I26" s="40"/>
      <c r="J26" s="40"/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9"/>
      <c r="B27" s="150"/>
      <c r="C27" s="149"/>
      <c r="D27" s="149"/>
      <c r="E27" s="151" t="s">
        <v>19</v>
      </c>
      <c r="F27" s="151"/>
      <c r="G27" s="151"/>
      <c r="H27" s="151"/>
      <c r="I27" s="149"/>
      <c r="J27" s="149"/>
      <c r="K27" s="149"/>
      <c r="L27" s="152"/>
      <c r="S27" s="149"/>
      <c r="T27" s="149"/>
      <c r="U27" s="149"/>
      <c r="V27" s="149"/>
      <c r="W27" s="149"/>
      <c r="X27" s="149"/>
      <c r="Y27" s="149"/>
      <c r="Z27" s="149"/>
      <c r="AA27" s="149"/>
      <c r="AB27" s="149"/>
      <c r="AC27" s="149"/>
      <c r="AD27" s="149"/>
      <c r="AE27" s="149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53"/>
      <c r="E29" s="153"/>
      <c r="F29" s="153"/>
      <c r="G29" s="153"/>
      <c r="H29" s="153"/>
      <c r="I29" s="153"/>
      <c r="J29" s="153"/>
      <c r="K29" s="153"/>
      <c r="L29" s="14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54" t="s">
        <v>43</v>
      </c>
      <c r="E30" s="40"/>
      <c r="F30" s="40"/>
      <c r="G30" s="40"/>
      <c r="H30" s="40"/>
      <c r="I30" s="40"/>
      <c r="J30" s="155">
        <f>ROUND(J86, 2)</f>
        <v>0</v>
      </c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56" t="s">
        <v>45</v>
      </c>
      <c r="G32" s="40"/>
      <c r="H32" s="40"/>
      <c r="I32" s="156" t="s">
        <v>44</v>
      </c>
      <c r="J32" s="156" t="s">
        <v>46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7" t="s">
        <v>47</v>
      </c>
      <c r="E33" s="144" t="s">
        <v>48</v>
      </c>
      <c r="F33" s="158">
        <f>ROUND((SUM(BE86:BE130)),  2)</f>
        <v>0</v>
      </c>
      <c r="G33" s="40"/>
      <c r="H33" s="40"/>
      <c r="I33" s="159">
        <v>0.20999999999999999</v>
      </c>
      <c r="J33" s="158">
        <f>ROUND(((SUM(BE86:BE130))*I33),  2)</f>
        <v>0</v>
      </c>
      <c r="K33" s="40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44" t="s">
        <v>49</v>
      </c>
      <c r="F34" s="158">
        <f>ROUND((SUM(BF86:BF130)),  2)</f>
        <v>0</v>
      </c>
      <c r="G34" s="40"/>
      <c r="H34" s="40"/>
      <c r="I34" s="159">
        <v>0.14999999999999999</v>
      </c>
      <c r="J34" s="158">
        <f>ROUND(((SUM(BF86:BF130))*I34),  2)</f>
        <v>0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44" t="s">
        <v>50</v>
      </c>
      <c r="F35" s="158">
        <f>ROUND((SUM(BG86:BG130)),  2)</f>
        <v>0</v>
      </c>
      <c r="G35" s="40"/>
      <c r="H35" s="40"/>
      <c r="I35" s="159">
        <v>0.20999999999999999</v>
      </c>
      <c r="J35" s="158">
        <f>0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44" t="s">
        <v>51</v>
      </c>
      <c r="F36" s="158">
        <f>ROUND((SUM(BH86:BH130)),  2)</f>
        <v>0</v>
      </c>
      <c r="G36" s="40"/>
      <c r="H36" s="40"/>
      <c r="I36" s="159">
        <v>0.14999999999999999</v>
      </c>
      <c r="J36" s="158">
        <f>0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52</v>
      </c>
      <c r="F37" s="158">
        <f>ROUND((SUM(BI86:BI130)),  2)</f>
        <v>0</v>
      </c>
      <c r="G37" s="40"/>
      <c r="H37" s="40"/>
      <c r="I37" s="159">
        <v>0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60"/>
      <c r="D39" s="161" t="s">
        <v>53</v>
      </c>
      <c r="E39" s="162"/>
      <c r="F39" s="162"/>
      <c r="G39" s="163" t="s">
        <v>54</v>
      </c>
      <c r="H39" s="164" t="s">
        <v>55</v>
      </c>
      <c r="I39" s="162"/>
      <c r="J39" s="165">
        <f>SUM(J30:J37)</f>
        <v>0</v>
      </c>
      <c r="K39" s="166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7"/>
      <c r="C40" s="168"/>
      <c r="D40" s="168"/>
      <c r="E40" s="168"/>
      <c r="F40" s="168"/>
      <c r="G40" s="168"/>
      <c r="H40" s="168"/>
      <c r="I40" s="168"/>
      <c r="J40" s="168"/>
      <c r="K40" s="168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212</v>
      </c>
      <c r="D45" s="42"/>
      <c r="E45" s="42"/>
      <c r="F45" s="42"/>
      <c r="G45" s="42"/>
      <c r="H45" s="42"/>
      <c r="I45" s="42"/>
      <c r="J45" s="42"/>
      <c r="K45" s="42"/>
      <c r="L45" s="14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71" t="str">
        <f>E7</f>
        <v>Vytvoření laboratoří FŽP- UNICRE</v>
      </c>
      <c r="F48" s="34"/>
      <c r="G48" s="34"/>
      <c r="H48" s="34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210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SO 06 - Technické plyny</v>
      </c>
      <c r="F50" s="42"/>
      <c r="G50" s="42"/>
      <c r="H50" s="42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4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Ústí nad Labem</v>
      </c>
      <c r="G52" s="42"/>
      <c r="H52" s="42"/>
      <c r="I52" s="34" t="s">
        <v>23</v>
      </c>
      <c r="J52" s="74" t="str">
        <f>IF(J12="","",J12)</f>
        <v>10. 5. 2023</v>
      </c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40.05" customHeight="1">
      <c r="A54" s="40"/>
      <c r="B54" s="41"/>
      <c r="C54" s="34" t="s">
        <v>25</v>
      </c>
      <c r="D54" s="42"/>
      <c r="E54" s="42"/>
      <c r="F54" s="29" t="str">
        <f>E15</f>
        <v>UJEP, Pasteurova 3632/15, 400 96 Ústí nad Labem</v>
      </c>
      <c r="G54" s="42"/>
      <c r="H54" s="42"/>
      <c r="I54" s="34" t="s">
        <v>33</v>
      </c>
      <c r="J54" s="38" t="str">
        <f>E21</f>
        <v>Correct BC, s.r.o., El.Krásnohorské 1339/15, UL</v>
      </c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40.05" customHeight="1">
      <c r="A55" s="40"/>
      <c r="B55" s="41"/>
      <c r="C55" s="34" t="s">
        <v>31</v>
      </c>
      <c r="D55" s="42"/>
      <c r="E55" s="42"/>
      <c r="F55" s="29" t="str">
        <f>IF(E18="","",E18)</f>
        <v>Vyplň údaj</v>
      </c>
      <c r="G55" s="42"/>
      <c r="H55" s="42"/>
      <c r="I55" s="34" t="s">
        <v>38</v>
      </c>
      <c r="J55" s="38" t="str">
        <f>E24</f>
        <v>Correct BC, s.r.o., El.Krásnohorské 1339/15, UL</v>
      </c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72" t="s">
        <v>213</v>
      </c>
      <c r="D57" s="173"/>
      <c r="E57" s="173"/>
      <c r="F57" s="173"/>
      <c r="G57" s="173"/>
      <c r="H57" s="173"/>
      <c r="I57" s="173"/>
      <c r="J57" s="174" t="s">
        <v>214</v>
      </c>
      <c r="K57" s="173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75" t="s">
        <v>75</v>
      </c>
      <c r="D59" s="42"/>
      <c r="E59" s="42"/>
      <c r="F59" s="42"/>
      <c r="G59" s="42"/>
      <c r="H59" s="42"/>
      <c r="I59" s="42"/>
      <c r="J59" s="104">
        <f>J86</f>
        <v>0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215</v>
      </c>
    </row>
    <row r="60" s="9" customFormat="1" ht="24.96" customHeight="1">
      <c r="A60" s="9"/>
      <c r="B60" s="176"/>
      <c r="C60" s="177"/>
      <c r="D60" s="178" t="s">
        <v>382</v>
      </c>
      <c r="E60" s="179"/>
      <c r="F60" s="179"/>
      <c r="G60" s="179"/>
      <c r="H60" s="179"/>
      <c r="I60" s="179"/>
      <c r="J60" s="180">
        <f>J87</f>
        <v>0</v>
      </c>
      <c r="K60" s="177"/>
      <c r="L60" s="181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2"/>
      <c r="C61" s="127"/>
      <c r="D61" s="183" t="s">
        <v>2689</v>
      </c>
      <c r="E61" s="184"/>
      <c r="F61" s="184"/>
      <c r="G61" s="184"/>
      <c r="H61" s="184"/>
      <c r="I61" s="184"/>
      <c r="J61" s="185">
        <f>J88</f>
        <v>0</v>
      </c>
      <c r="K61" s="127"/>
      <c r="L61" s="186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9" customFormat="1" ht="24.96" customHeight="1">
      <c r="A62" s="9"/>
      <c r="B62" s="176"/>
      <c r="C62" s="177"/>
      <c r="D62" s="178" t="s">
        <v>1351</v>
      </c>
      <c r="E62" s="179"/>
      <c r="F62" s="179"/>
      <c r="G62" s="179"/>
      <c r="H62" s="179"/>
      <c r="I62" s="179"/>
      <c r="J62" s="180">
        <f>J110</f>
        <v>0</v>
      </c>
      <c r="K62" s="177"/>
      <c r="L62" s="181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</row>
    <row r="63" s="10" customFormat="1" ht="19.92" customHeight="1">
      <c r="A63" s="10"/>
      <c r="B63" s="182"/>
      <c r="C63" s="127"/>
      <c r="D63" s="183" t="s">
        <v>2690</v>
      </c>
      <c r="E63" s="184"/>
      <c r="F63" s="184"/>
      <c r="G63" s="184"/>
      <c r="H63" s="184"/>
      <c r="I63" s="184"/>
      <c r="J63" s="185">
        <f>J111</f>
        <v>0</v>
      </c>
      <c r="K63" s="127"/>
      <c r="L63" s="186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9" customFormat="1" ht="24.96" customHeight="1">
      <c r="A64" s="9"/>
      <c r="B64" s="176"/>
      <c r="C64" s="177"/>
      <c r="D64" s="178" t="s">
        <v>392</v>
      </c>
      <c r="E64" s="179"/>
      <c r="F64" s="179"/>
      <c r="G64" s="179"/>
      <c r="H64" s="179"/>
      <c r="I64" s="179"/>
      <c r="J64" s="180">
        <f>J122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6"/>
      <c r="C65" s="177"/>
      <c r="D65" s="178" t="s">
        <v>217</v>
      </c>
      <c r="E65" s="179"/>
      <c r="F65" s="179"/>
      <c r="G65" s="179"/>
      <c r="H65" s="179"/>
      <c r="I65" s="179"/>
      <c r="J65" s="180">
        <f>J127</f>
        <v>0</v>
      </c>
      <c r="K65" s="177"/>
      <c r="L65" s="181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10" customFormat="1" ht="19.92" customHeight="1">
      <c r="A66" s="10"/>
      <c r="B66" s="182"/>
      <c r="C66" s="127"/>
      <c r="D66" s="183" t="s">
        <v>220</v>
      </c>
      <c r="E66" s="184"/>
      <c r="F66" s="184"/>
      <c r="G66" s="184"/>
      <c r="H66" s="184"/>
      <c r="I66" s="184"/>
      <c r="J66" s="185">
        <f>J128</f>
        <v>0</v>
      </c>
      <c r="K66" s="127"/>
      <c r="L66" s="18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2" customFormat="1" ht="21.84" customHeight="1">
      <c r="A67" s="40"/>
      <c r="B67" s="41"/>
      <c r="C67" s="42"/>
      <c r="D67" s="42"/>
      <c r="E67" s="42"/>
      <c r="F67" s="42"/>
      <c r="G67" s="42"/>
      <c r="H67" s="42"/>
      <c r="I67" s="42"/>
      <c r="J67" s="42"/>
      <c r="K67" s="42"/>
      <c r="L67" s="146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6.96" customHeight="1">
      <c r="A68" s="40"/>
      <c r="B68" s="61"/>
      <c r="C68" s="62"/>
      <c r="D68" s="62"/>
      <c r="E68" s="62"/>
      <c r="F68" s="62"/>
      <c r="G68" s="62"/>
      <c r="H68" s="62"/>
      <c r="I68" s="62"/>
      <c r="J68" s="62"/>
      <c r="K68" s="62"/>
      <c r="L68" s="146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72" s="2" customFormat="1" ht="6.96" customHeight="1">
      <c r="A72" s="40"/>
      <c r="B72" s="63"/>
      <c r="C72" s="64"/>
      <c r="D72" s="64"/>
      <c r="E72" s="64"/>
      <c r="F72" s="64"/>
      <c r="G72" s="64"/>
      <c r="H72" s="64"/>
      <c r="I72" s="64"/>
      <c r="J72" s="64"/>
      <c r="K72" s="64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24.96" customHeight="1">
      <c r="A73" s="40"/>
      <c r="B73" s="41"/>
      <c r="C73" s="25" t="s">
        <v>223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6.96" customHeight="1">
      <c r="A74" s="40"/>
      <c r="B74" s="41"/>
      <c r="C74" s="42"/>
      <c r="D74" s="42"/>
      <c r="E74" s="42"/>
      <c r="F74" s="42"/>
      <c r="G74" s="42"/>
      <c r="H74" s="42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2" customHeight="1">
      <c r="A75" s="40"/>
      <c r="B75" s="41"/>
      <c r="C75" s="34" t="s">
        <v>16</v>
      </c>
      <c r="D75" s="42"/>
      <c r="E75" s="42"/>
      <c r="F75" s="42"/>
      <c r="G75" s="42"/>
      <c r="H75" s="42"/>
      <c r="I75" s="42"/>
      <c r="J75" s="42"/>
      <c r="K75" s="42"/>
      <c r="L75" s="14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6.5" customHeight="1">
      <c r="A76" s="40"/>
      <c r="B76" s="41"/>
      <c r="C76" s="42"/>
      <c r="D76" s="42"/>
      <c r="E76" s="171" t="str">
        <f>E7</f>
        <v>Vytvoření laboratoří FŽP- UNICRE</v>
      </c>
      <c r="F76" s="34"/>
      <c r="G76" s="34"/>
      <c r="H76" s="34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210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E9</f>
        <v>SO 06 - Technické plyny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F12</f>
        <v>Ústí nad Labem</v>
      </c>
      <c r="G80" s="42"/>
      <c r="H80" s="42"/>
      <c r="I80" s="34" t="s">
        <v>23</v>
      </c>
      <c r="J80" s="74" t="str">
        <f>IF(J12="","",J12)</f>
        <v>10. 5. 2023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E15</f>
        <v>UJEP, Pasteurova 3632/15, 400 96 Ústí nad Labem</v>
      </c>
      <c r="G82" s="42"/>
      <c r="H82" s="42"/>
      <c r="I82" s="34" t="s">
        <v>33</v>
      </c>
      <c r="J82" s="38" t="str">
        <f>E21</f>
        <v>Correct BC, s.r.o., El.Krásnohorské 1339/15, UL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40.05" customHeight="1">
      <c r="A83" s="40"/>
      <c r="B83" s="41"/>
      <c r="C83" s="34" t="s">
        <v>31</v>
      </c>
      <c r="D83" s="42"/>
      <c r="E83" s="42"/>
      <c r="F83" s="29" t="str">
        <f>IF(E18="","",E18)</f>
        <v>Vyplň údaj</v>
      </c>
      <c r="G83" s="42"/>
      <c r="H83" s="42"/>
      <c r="I83" s="34" t="s">
        <v>38</v>
      </c>
      <c r="J83" s="38" t="str">
        <f>E24</f>
        <v>Correct BC, s.r.o., El.Krásnohorské 1339/15, UL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224</v>
      </c>
      <c r="D85" s="190" t="s">
        <v>62</v>
      </c>
      <c r="E85" s="190" t="s">
        <v>58</v>
      </c>
      <c r="F85" s="190" t="s">
        <v>59</v>
      </c>
      <c r="G85" s="190" t="s">
        <v>225</v>
      </c>
      <c r="H85" s="190" t="s">
        <v>226</v>
      </c>
      <c r="I85" s="190" t="s">
        <v>227</v>
      </c>
      <c r="J85" s="190" t="s">
        <v>214</v>
      </c>
      <c r="K85" s="191" t="s">
        <v>228</v>
      </c>
      <c r="L85" s="192"/>
      <c r="M85" s="94" t="s">
        <v>19</v>
      </c>
      <c r="N85" s="95" t="s">
        <v>47</v>
      </c>
      <c r="O85" s="95" t="s">
        <v>229</v>
      </c>
      <c r="P85" s="95" t="s">
        <v>230</v>
      </c>
      <c r="Q85" s="95" t="s">
        <v>231</v>
      </c>
      <c r="R85" s="95" t="s">
        <v>232</v>
      </c>
      <c r="S85" s="95" t="s">
        <v>233</v>
      </c>
      <c r="T85" s="96" t="s">
        <v>234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235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P87+P110+P122+P127</f>
        <v>0</v>
      </c>
      <c r="Q86" s="98"/>
      <c r="R86" s="195">
        <f>R87+R110+R122+R127</f>
        <v>0.089529999999999998</v>
      </c>
      <c r="S86" s="98"/>
      <c r="T86" s="196">
        <f>T87+T110+T122+T127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76</v>
      </c>
      <c r="AU86" s="19" t="s">
        <v>215</v>
      </c>
      <c r="BK86" s="197">
        <f>BK87+BK110+BK122+BK127</f>
        <v>0</v>
      </c>
    </row>
    <row r="87" s="12" customFormat="1" ht="25.92" customHeight="1">
      <c r="A87" s="12"/>
      <c r="B87" s="198"/>
      <c r="C87" s="199"/>
      <c r="D87" s="200" t="s">
        <v>76</v>
      </c>
      <c r="E87" s="201" t="s">
        <v>586</v>
      </c>
      <c r="F87" s="201" t="s">
        <v>587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f>P88</f>
        <v>0</v>
      </c>
      <c r="Q87" s="206"/>
      <c r="R87" s="207">
        <f>R88</f>
        <v>0.089529999999999998</v>
      </c>
      <c r="S87" s="206"/>
      <c r="T87" s="208">
        <f>T88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87</v>
      </c>
      <c r="AT87" s="210" t="s">
        <v>76</v>
      </c>
      <c r="AU87" s="210" t="s">
        <v>77</v>
      </c>
      <c r="AY87" s="209" t="s">
        <v>238</v>
      </c>
      <c r="BK87" s="211">
        <f>BK88</f>
        <v>0</v>
      </c>
    </row>
    <row r="88" s="12" customFormat="1" ht="22.8" customHeight="1">
      <c r="A88" s="12"/>
      <c r="B88" s="198"/>
      <c r="C88" s="199"/>
      <c r="D88" s="200" t="s">
        <v>76</v>
      </c>
      <c r="E88" s="212" t="s">
        <v>2691</v>
      </c>
      <c r="F88" s="212" t="s">
        <v>2692</v>
      </c>
      <c r="G88" s="199"/>
      <c r="H88" s="199"/>
      <c r="I88" s="202"/>
      <c r="J88" s="213">
        <f>BK88</f>
        <v>0</v>
      </c>
      <c r="K88" s="199"/>
      <c r="L88" s="204"/>
      <c r="M88" s="205"/>
      <c r="N88" s="206"/>
      <c r="O88" s="206"/>
      <c r="P88" s="207">
        <f>SUM(P89:P109)</f>
        <v>0</v>
      </c>
      <c r="Q88" s="206"/>
      <c r="R88" s="207">
        <f>SUM(R89:R109)</f>
        <v>0.089529999999999998</v>
      </c>
      <c r="S88" s="206"/>
      <c r="T88" s="208">
        <f>SUM(T89:T109)</f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09" t="s">
        <v>87</v>
      </c>
      <c r="AT88" s="210" t="s">
        <v>76</v>
      </c>
      <c r="AU88" s="210" t="s">
        <v>85</v>
      </c>
      <c r="AY88" s="209" t="s">
        <v>238</v>
      </c>
      <c r="BK88" s="211">
        <f>SUM(BK89:BK109)</f>
        <v>0</v>
      </c>
    </row>
    <row r="89" s="2" customFormat="1" ht="24.15" customHeight="1">
      <c r="A89" s="40"/>
      <c r="B89" s="41"/>
      <c r="C89" s="214" t="s">
        <v>85</v>
      </c>
      <c r="D89" s="214" t="s">
        <v>243</v>
      </c>
      <c r="E89" s="215" t="s">
        <v>2693</v>
      </c>
      <c r="F89" s="216" t="s">
        <v>2694</v>
      </c>
      <c r="G89" s="217" t="s">
        <v>419</v>
      </c>
      <c r="H89" s="218">
        <v>26</v>
      </c>
      <c r="I89" s="219"/>
      <c r="J89" s="220">
        <f>ROUND(I89*H89,2)</f>
        <v>0</v>
      </c>
      <c r="K89" s="216" t="s">
        <v>19</v>
      </c>
      <c r="L89" s="46"/>
      <c r="M89" s="221" t="s">
        <v>19</v>
      </c>
      <c r="N89" s="222" t="s">
        <v>48</v>
      </c>
      <c r="O89" s="86"/>
      <c r="P89" s="223">
        <f>O89*H89</f>
        <v>0</v>
      </c>
      <c r="Q89" s="223">
        <v>0.00042999999999999999</v>
      </c>
      <c r="R89" s="223">
        <f>Q89*H89</f>
        <v>0.011179999999999999</v>
      </c>
      <c r="S89" s="223">
        <v>0</v>
      </c>
      <c r="T89" s="224">
        <f>S89*H89</f>
        <v>0</v>
      </c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R89" s="225" t="s">
        <v>330</v>
      </c>
      <c r="AT89" s="225" t="s">
        <v>243</v>
      </c>
      <c r="AU89" s="225" t="s">
        <v>87</v>
      </c>
      <c r="AY89" s="19" t="s">
        <v>238</v>
      </c>
      <c r="BE89" s="226">
        <f>IF(N89="základní",J89,0)</f>
        <v>0</v>
      </c>
      <c r="BF89" s="226">
        <f>IF(N89="snížená",J89,0)</f>
        <v>0</v>
      </c>
      <c r="BG89" s="226">
        <f>IF(N89="zákl. přenesená",J89,0)</f>
        <v>0</v>
      </c>
      <c r="BH89" s="226">
        <f>IF(N89="sníž. přenesená",J89,0)</f>
        <v>0</v>
      </c>
      <c r="BI89" s="226">
        <f>IF(N89="nulová",J89,0)</f>
        <v>0</v>
      </c>
      <c r="BJ89" s="19" t="s">
        <v>85</v>
      </c>
      <c r="BK89" s="226">
        <f>ROUND(I89*H89,2)</f>
        <v>0</v>
      </c>
      <c r="BL89" s="19" t="s">
        <v>330</v>
      </c>
      <c r="BM89" s="225" t="s">
        <v>2695</v>
      </c>
    </row>
    <row r="90" s="2" customFormat="1">
      <c r="A90" s="40"/>
      <c r="B90" s="41"/>
      <c r="C90" s="42"/>
      <c r="D90" s="234" t="s">
        <v>343</v>
      </c>
      <c r="E90" s="42"/>
      <c r="F90" s="255" t="s">
        <v>1912</v>
      </c>
      <c r="G90" s="42"/>
      <c r="H90" s="42"/>
      <c r="I90" s="229"/>
      <c r="J90" s="42"/>
      <c r="K90" s="42"/>
      <c r="L90" s="46"/>
      <c r="M90" s="230"/>
      <c r="N90" s="231"/>
      <c r="O90" s="86"/>
      <c r="P90" s="86"/>
      <c r="Q90" s="86"/>
      <c r="R90" s="86"/>
      <c r="S90" s="86"/>
      <c r="T90" s="87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T90" s="19" t="s">
        <v>343</v>
      </c>
      <c r="AU90" s="19" t="s">
        <v>87</v>
      </c>
    </row>
    <row r="91" s="13" customFormat="1">
      <c r="A91" s="13"/>
      <c r="B91" s="232"/>
      <c r="C91" s="233"/>
      <c r="D91" s="234" t="s">
        <v>252</v>
      </c>
      <c r="E91" s="235" t="s">
        <v>19</v>
      </c>
      <c r="F91" s="236" t="s">
        <v>539</v>
      </c>
      <c r="G91" s="233"/>
      <c r="H91" s="237">
        <v>26</v>
      </c>
      <c r="I91" s="238"/>
      <c r="J91" s="233"/>
      <c r="K91" s="233"/>
      <c r="L91" s="239"/>
      <c r="M91" s="240"/>
      <c r="N91" s="241"/>
      <c r="O91" s="241"/>
      <c r="P91" s="241"/>
      <c r="Q91" s="241"/>
      <c r="R91" s="241"/>
      <c r="S91" s="241"/>
      <c r="T91" s="242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T91" s="243" t="s">
        <v>252</v>
      </c>
      <c r="AU91" s="243" t="s">
        <v>87</v>
      </c>
      <c r="AV91" s="13" t="s">
        <v>87</v>
      </c>
      <c r="AW91" s="13" t="s">
        <v>37</v>
      </c>
      <c r="AX91" s="13" t="s">
        <v>77</v>
      </c>
      <c r="AY91" s="243" t="s">
        <v>238</v>
      </c>
    </row>
    <row r="92" s="14" customFormat="1">
      <c r="A92" s="14"/>
      <c r="B92" s="244"/>
      <c r="C92" s="245"/>
      <c r="D92" s="234" t="s">
        <v>252</v>
      </c>
      <c r="E92" s="246" t="s">
        <v>19</v>
      </c>
      <c r="F92" s="247" t="s">
        <v>253</v>
      </c>
      <c r="G92" s="245"/>
      <c r="H92" s="248">
        <v>26</v>
      </c>
      <c r="I92" s="249"/>
      <c r="J92" s="245"/>
      <c r="K92" s="245"/>
      <c r="L92" s="250"/>
      <c r="M92" s="251"/>
      <c r="N92" s="252"/>
      <c r="O92" s="252"/>
      <c r="P92" s="252"/>
      <c r="Q92" s="252"/>
      <c r="R92" s="252"/>
      <c r="S92" s="252"/>
      <c r="T92" s="253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T92" s="254" t="s">
        <v>252</v>
      </c>
      <c r="AU92" s="254" t="s">
        <v>87</v>
      </c>
      <c r="AV92" s="14" t="s">
        <v>254</v>
      </c>
      <c r="AW92" s="14" t="s">
        <v>37</v>
      </c>
      <c r="AX92" s="14" t="s">
        <v>85</v>
      </c>
      <c r="AY92" s="254" t="s">
        <v>238</v>
      </c>
    </row>
    <row r="93" s="2" customFormat="1" ht="24.15" customHeight="1">
      <c r="A93" s="40"/>
      <c r="B93" s="41"/>
      <c r="C93" s="214" t="s">
        <v>87</v>
      </c>
      <c r="D93" s="214" t="s">
        <v>243</v>
      </c>
      <c r="E93" s="215" t="s">
        <v>2696</v>
      </c>
      <c r="F93" s="216" t="s">
        <v>2697</v>
      </c>
      <c r="G93" s="217" t="s">
        <v>419</v>
      </c>
      <c r="H93" s="218">
        <v>154</v>
      </c>
      <c r="I93" s="219"/>
      <c r="J93" s="220">
        <f>ROUND(I93*H93,2)</f>
        <v>0</v>
      </c>
      <c r="K93" s="216" t="s">
        <v>19</v>
      </c>
      <c r="L93" s="46"/>
      <c r="M93" s="221" t="s">
        <v>19</v>
      </c>
      <c r="N93" s="222" t="s">
        <v>48</v>
      </c>
      <c r="O93" s="86"/>
      <c r="P93" s="223">
        <f>O93*H93</f>
        <v>0</v>
      </c>
      <c r="Q93" s="223">
        <v>0.00050000000000000001</v>
      </c>
      <c r="R93" s="223">
        <f>Q93*H93</f>
        <v>0.076999999999999999</v>
      </c>
      <c r="S93" s="223">
        <v>0</v>
      </c>
      <c r="T93" s="224">
        <f>S93*H93</f>
        <v>0</v>
      </c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R93" s="225" t="s">
        <v>330</v>
      </c>
      <c r="AT93" s="225" t="s">
        <v>243</v>
      </c>
      <c r="AU93" s="225" t="s">
        <v>87</v>
      </c>
      <c r="AY93" s="19" t="s">
        <v>238</v>
      </c>
      <c r="BE93" s="226">
        <f>IF(N93="základní",J93,0)</f>
        <v>0</v>
      </c>
      <c r="BF93" s="226">
        <f>IF(N93="snížená",J93,0)</f>
        <v>0</v>
      </c>
      <c r="BG93" s="226">
        <f>IF(N93="zákl. přenesená",J93,0)</f>
        <v>0</v>
      </c>
      <c r="BH93" s="226">
        <f>IF(N93="sníž. přenesená",J93,0)</f>
        <v>0</v>
      </c>
      <c r="BI93" s="226">
        <f>IF(N93="nulová",J93,0)</f>
        <v>0</v>
      </c>
      <c r="BJ93" s="19" t="s">
        <v>85</v>
      </c>
      <c r="BK93" s="226">
        <f>ROUND(I93*H93,2)</f>
        <v>0</v>
      </c>
      <c r="BL93" s="19" t="s">
        <v>330</v>
      </c>
      <c r="BM93" s="225" t="s">
        <v>2698</v>
      </c>
    </row>
    <row r="94" s="2" customFormat="1">
      <c r="A94" s="40"/>
      <c r="B94" s="41"/>
      <c r="C94" s="42"/>
      <c r="D94" s="234" t="s">
        <v>343</v>
      </c>
      <c r="E94" s="42"/>
      <c r="F94" s="255" t="s">
        <v>1912</v>
      </c>
      <c r="G94" s="42"/>
      <c r="H94" s="42"/>
      <c r="I94" s="229"/>
      <c r="J94" s="42"/>
      <c r="K94" s="42"/>
      <c r="L94" s="46"/>
      <c r="M94" s="230"/>
      <c r="N94" s="231"/>
      <c r="O94" s="86"/>
      <c r="P94" s="86"/>
      <c r="Q94" s="86"/>
      <c r="R94" s="86"/>
      <c r="S94" s="86"/>
      <c r="T94" s="87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T94" s="19" t="s">
        <v>343</v>
      </c>
      <c r="AU94" s="19" t="s">
        <v>87</v>
      </c>
    </row>
    <row r="95" s="13" customFormat="1">
      <c r="A95" s="13"/>
      <c r="B95" s="232"/>
      <c r="C95" s="233"/>
      <c r="D95" s="234" t="s">
        <v>252</v>
      </c>
      <c r="E95" s="235" t="s">
        <v>19</v>
      </c>
      <c r="F95" s="236" t="s">
        <v>2699</v>
      </c>
      <c r="G95" s="233"/>
      <c r="H95" s="237">
        <v>154</v>
      </c>
      <c r="I95" s="238"/>
      <c r="J95" s="233"/>
      <c r="K95" s="233"/>
      <c r="L95" s="239"/>
      <c r="M95" s="240"/>
      <c r="N95" s="241"/>
      <c r="O95" s="241"/>
      <c r="P95" s="241"/>
      <c r="Q95" s="241"/>
      <c r="R95" s="241"/>
      <c r="S95" s="241"/>
      <c r="T95" s="242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T95" s="243" t="s">
        <v>252</v>
      </c>
      <c r="AU95" s="243" t="s">
        <v>87</v>
      </c>
      <c r="AV95" s="13" t="s">
        <v>87</v>
      </c>
      <c r="AW95" s="13" t="s">
        <v>37</v>
      </c>
      <c r="AX95" s="13" t="s">
        <v>85</v>
      </c>
      <c r="AY95" s="243" t="s">
        <v>238</v>
      </c>
    </row>
    <row r="96" s="2" customFormat="1" ht="16.5" customHeight="1">
      <c r="A96" s="40"/>
      <c r="B96" s="41"/>
      <c r="C96" s="214" t="s">
        <v>260</v>
      </c>
      <c r="D96" s="214" t="s">
        <v>243</v>
      </c>
      <c r="E96" s="215" t="s">
        <v>2700</v>
      </c>
      <c r="F96" s="216" t="s">
        <v>2701</v>
      </c>
      <c r="G96" s="217" t="s">
        <v>257</v>
      </c>
      <c r="H96" s="218">
        <v>1</v>
      </c>
      <c r="I96" s="219"/>
      <c r="J96" s="220">
        <f>ROUND(I96*H96,2)</f>
        <v>0</v>
      </c>
      <c r="K96" s="216" t="s">
        <v>19</v>
      </c>
      <c r="L96" s="46"/>
      <c r="M96" s="221" t="s">
        <v>19</v>
      </c>
      <c r="N96" s="222" t="s">
        <v>48</v>
      </c>
      <c r="O96" s="86"/>
      <c r="P96" s="223">
        <f>O96*H96</f>
        <v>0</v>
      </c>
      <c r="Q96" s="223">
        <v>0.00044999999999999999</v>
      </c>
      <c r="R96" s="223">
        <f>Q96*H96</f>
        <v>0.00044999999999999999</v>
      </c>
      <c r="S96" s="223">
        <v>0</v>
      </c>
      <c r="T96" s="224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5" t="s">
        <v>330</v>
      </c>
      <c r="AT96" s="225" t="s">
        <v>243</v>
      </c>
      <c r="AU96" s="225" t="s">
        <v>87</v>
      </c>
      <c r="AY96" s="19" t="s">
        <v>238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9" t="s">
        <v>85</v>
      </c>
      <c r="BK96" s="226">
        <f>ROUND(I96*H96,2)</f>
        <v>0</v>
      </c>
      <c r="BL96" s="19" t="s">
        <v>330</v>
      </c>
      <c r="BM96" s="225" t="s">
        <v>2702</v>
      </c>
    </row>
    <row r="97" s="2" customFormat="1">
      <c r="A97" s="40"/>
      <c r="B97" s="41"/>
      <c r="C97" s="42"/>
      <c r="D97" s="234" t="s">
        <v>343</v>
      </c>
      <c r="E97" s="42"/>
      <c r="F97" s="255" t="s">
        <v>2472</v>
      </c>
      <c r="G97" s="42"/>
      <c r="H97" s="42"/>
      <c r="I97" s="229"/>
      <c r="J97" s="42"/>
      <c r="K97" s="42"/>
      <c r="L97" s="46"/>
      <c r="M97" s="230"/>
      <c r="N97" s="231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343</v>
      </c>
      <c r="AU97" s="19" t="s">
        <v>87</v>
      </c>
    </row>
    <row r="98" s="2" customFormat="1" ht="16.5" customHeight="1">
      <c r="A98" s="40"/>
      <c r="B98" s="41"/>
      <c r="C98" s="214" t="s">
        <v>254</v>
      </c>
      <c r="D98" s="214" t="s">
        <v>243</v>
      </c>
      <c r="E98" s="215" t="s">
        <v>2703</v>
      </c>
      <c r="F98" s="216" t="s">
        <v>2704</v>
      </c>
      <c r="G98" s="217" t="s">
        <v>257</v>
      </c>
      <c r="H98" s="218">
        <v>1</v>
      </c>
      <c r="I98" s="219"/>
      <c r="J98" s="220">
        <f>ROUND(I98*H98,2)</f>
        <v>0</v>
      </c>
      <c r="K98" s="216" t="s">
        <v>19</v>
      </c>
      <c r="L98" s="46"/>
      <c r="M98" s="221" t="s">
        <v>19</v>
      </c>
      <c r="N98" s="222" t="s">
        <v>48</v>
      </c>
      <c r="O98" s="86"/>
      <c r="P98" s="223">
        <f>O98*H98</f>
        <v>0</v>
      </c>
      <c r="Q98" s="223">
        <v>0.00044999999999999999</v>
      </c>
      <c r="R98" s="223">
        <f>Q98*H98</f>
        <v>0.00044999999999999999</v>
      </c>
      <c r="S98" s="223">
        <v>0</v>
      </c>
      <c r="T98" s="224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25" t="s">
        <v>330</v>
      </c>
      <c r="AT98" s="225" t="s">
        <v>243</v>
      </c>
      <c r="AU98" s="225" t="s">
        <v>87</v>
      </c>
      <c r="AY98" s="19" t="s">
        <v>238</v>
      </c>
      <c r="BE98" s="226">
        <f>IF(N98="základní",J98,0)</f>
        <v>0</v>
      </c>
      <c r="BF98" s="226">
        <f>IF(N98="snížená",J98,0)</f>
        <v>0</v>
      </c>
      <c r="BG98" s="226">
        <f>IF(N98="zákl. přenesená",J98,0)</f>
        <v>0</v>
      </c>
      <c r="BH98" s="226">
        <f>IF(N98="sníž. přenesená",J98,0)</f>
        <v>0</v>
      </c>
      <c r="BI98" s="226">
        <f>IF(N98="nulová",J98,0)</f>
        <v>0</v>
      </c>
      <c r="BJ98" s="19" t="s">
        <v>85</v>
      </c>
      <c r="BK98" s="226">
        <f>ROUND(I98*H98,2)</f>
        <v>0</v>
      </c>
      <c r="BL98" s="19" t="s">
        <v>330</v>
      </c>
      <c r="BM98" s="225" t="s">
        <v>2705</v>
      </c>
    </row>
    <row r="99" s="2" customFormat="1">
      <c r="A99" s="40"/>
      <c r="B99" s="41"/>
      <c r="C99" s="42"/>
      <c r="D99" s="234" t="s">
        <v>343</v>
      </c>
      <c r="E99" s="42"/>
      <c r="F99" s="255" t="s">
        <v>2472</v>
      </c>
      <c r="G99" s="42"/>
      <c r="H99" s="42"/>
      <c r="I99" s="229"/>
      <c r="J99" s="42"/>
      <c r="K99" s="42"/>
      <c r="L99" s="46"/>
      <c r="M99" s="230"/>
      <c r="N99" s="231"/>
      <c r="O99" s="86"/>
      <c r="P99" s="86"/>
      <c r="Q99" s="86"/>
      <c r="R99" s="86"/>
      <c r="S99" s="86"/>
      <c r="T99" s="87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T99" s="19" t="s">
        <v>343</v>
      </c>
      <c r="AU99" s="19" t="s">
        <v>87</v>
      </c>
    </row>
    <row r="100" s="13" customFormat="1">
      <c r="A100" s="13"/>
      <c r="B100" s="232"/>
      <c r="C100" s="233"/>
      <c r="D100" s="234" t="s">
        <v>252</v>
      </c>
      <c r="E100" s="235" t="s">
        <v>19</v>
      </c>
      <c r="F100" s="236" t="s">
        <v>85</v>
      </c>
      <c r="G100" s="233"/>
      <c r="H100" s="237">
        <v>1</v>
      </c>
      <c r="I100" s="238"/>
      <c r="J100" s="233"/>
      <c r="K100" s="233"/>
      <c r="L100" s="239"/>
      <c r="M100" s="240"/>
      <c r="N100" s="241"/>
      <c r="O100" s="241"/>
      <c r="P100" s="241"/>
      <c r="Q100" s="241"/>
      <c r="R100" s="241"/>
      <c r="S100" s="241"/>
      <c r="T100" s="242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43" t="s">
        <v>252</v>
      </c>
      <c r="AU100" s="243" t="s">
        <v>87</v>
      </c>
      <c r="AV100" s="13" t="s">
        <v>87</v>
      </c>
      <c r="AW100" s="13" t="s">
        <v>37</v>
      </c>
      <c r="AX100" s="13" t="s">
        <v>77</v>
      </c>
      <c r="AY100" s="243" t="s">
        <v>238</v>
      </c>
    </row>
    <row r="101" s="14" customFormat="1">
      <c r="A101" s="14"/>
      <c r="B101" s="244"/>
      <c r="C101" s="245"/>
      <c r="D101" s="234" t="s">
        <v>252</v>
      </c>
      <c r="E101" s="246" t="s">
        <v>19</v>
      </c>
      <c r="F101" s="247" t="s">
        <v>253</v>
      </c>
      <c r="G101" s="245"/>
      <c r="H101" s="248">
        <v>1</v>
      </c>
      <c r="I101" s="249"/>
      <c r="J101" s="245"/>
      <c r="K101" s="245"/>
      <c r="L101" s="250"/>
      <c r="M101" s="251"/>
      <c r="N101" s="252"/>
      <c r="O101" s="252"/>
      <c r="P101" s="252"/>
      <c r="Q101" s="252"/>
      <c r="R101" s="252"/>
      <c r="S101" s="252"/>
      <c r="T101" s="253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54" t="s">
        <v>252</v>
      </c>
      <c r="AU101" s="254" t="s">
        <v>87</v>
      </c>
      <c r="AV101" s="14" t="s">
        <v>254</v>
      </c>
      <c r="AW101" s="14" t="s">
        <v>37</v>
      </c>
      <c r="AX101" s="14" t="s">
        <v>85</v>
      </c>
      <c r="AY101" s="254" t="s">
        <v>238</v>
      </c>
    </row>
    <row r="102" s="2" customFormat="1" ht="16.5" customHeight="1">
      <c r="A102" s="40"/>
      <c r="B102" s="41"/>
      <c r="C102" s="214" t="s">
        <v>240</v>
      </c>
      <c r="D102" s="214" t="s">
        <v>243</v>
      </c>
      <c r="E102" s="215" t="s">
        <v>2706</v>
      </c>
      <c r="F102" s="216" t="s">
        <v>2707</v>
      </c>
      <c r="G102" s="217" t="s">
        <v>257</v>
      </c>
      <c r="H102" s="218">
        <v>1</v>
      </c>
      <c r="I102" s="219"/>
      <c r="J102" s="220">
        <f>ROUND(I102*H102,2)</f>
        <v>0</v>
      </c>
      <c r="K102" s="216" t="s">
        <v>19</v>
      </c>
      <c r="L102" s="46"/>
      <c r="M102" s="221" t="s">
        <v>19</v>
      </c>
      <c r="N102" s="222" t="s">
        <v>48</v>
      </c>
      <c r="O102" s="86"/>
      <c r="P102" s="223">
        <f>O102*H102</f>
        <v>0</v>
      </c>
      <c r="Q102" s="223">
        <v>0.00044999999999999999</v>
      </c>
      <c r="R102" s="223">
        <f>Q102*H102</f>
        <v>0.00044999999999999999</v>
      </c>
      <c r="S102" s="223">
        <v>0</v>
      </c>
      <c r="T102" s="224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25" t="s">
        <v>330</v>
      </c>
      <c r="AT102" s="225" t="s">
        <v>243</v>
      </c>
      <c r="AU102" s="225" t="s">
        <v>87</v>
      </c>
      <c r="AY102" s="19" t="s">
        <v>238</v>
      </c>
      <c r="BE102" s="226">
        <f>IF(N102="základní",J102,0)</f>
        <v>0</v>
      </c>
      <c r="BF102" s="226">
        <f>IF(N102="snížená",J102,0)</f>
        <v>0</v>
      </c>
      <c r="BG102" s="226">
        <f>IF(N102="zákl. přenesená",J102,0)</f>
        <v>0</v>
      </c>
      <c r="BH102" s="226">
        <f>IF(N102="sníž. přenesená",J102,0)</f>
        <v>0</v>
      </c>
      <c r="BI102" s="226">
        <f>IF(N102="nulová",J102,0)</f>
        <v>0</v>
      </c>
      <c r="BJ102" s="19" t="s">
        <v>85</v>
      </c>
      <c r="BK102" s="226">
        <f>ROUND(I102*H102,2)</f>
        <v>0</v>
      </c>
      <c r="BL102" s="19" t="s">
        <v>330</v>
      </c>
      <c r="BM102" s="225" t="s">
        <v>2708</v>
      </c>
    </row>
    <row r="103" s="2" customFormat="1">
      <c r="A103" s="40"/>
      <c r="B103" s="41"/>
      <c r="C103" s="42"/>
      <c r="D103" s="234" t="s">
        <v>343</v>
      </c>
      <c r="E103" s="42"/>
      <c r="F103" s="255" t="s">
        <v>2009</v>
      </c>
      <c r="G103" s="42"/>
      <c r="H103" s="42"/>
      <c r="I103" s="229"/>
      <c r="J103" s="42"/>
      <c r="K103" s="42"/>
      <c r="L103" s="46"/>
      <c r="M103" s="230"/>
      <c r="N103" s="231"/>
      <c r="O103" s="86"/>
      <c r="P103" s="86"/>
      <c r="Q103" s="86"/>
      <c r="R103" s="86"/>
      <c r="S103" s="86"/>
      <c r="T103" s="87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T103" s="19" t="s">
        <v>343</v>
      </c>
      <c r="AU103" s="19" t="s">
        <v>87</v>
      </c>
    </row>
    <row r="104" s="13" customFormat="1">
      <c r="A104" s="13"/>
      <c r="B104" s="232"/>
      <c r="C104" s="233"/>
      <c r="D104" s="234" t="s">
        <v>252</v>
      </c>
      <c r="E104" s="235" t="s">
        <v>19</v>
      </c>
      <c r="F104" s="236" t="s">
        <v>85</v>
      </c>
      <c r="G104" s="233"/>
      <c r="H104" s="237">
        <v>1</v>
      </c>
      <c r="I104" s="238"/>
      <c r="J104" s="233"/>
      <c r="K104" s="233"/>
      <c r="L104" s="239"/>
      <c r="M104" s="240"/>
      <c r="N104" s="241"/>
      <c r="O104" s="241"/>
      <c r="P104" s="241"/>
      <c r="Q104" s="241"/>
      <c r="R104" s="241"/>
      <c r="S104" s="241"/>
      <c r="T104" s="242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3" t="s">
        <v>252</v>
      </c>
      <c r="AU104" s="243" t="s">
        <v>87</v>
      </c>
      <c r="AV104" s="13" t="s">
        <v>87</v>
      </c>
      <c r="AW104" s="13" t="s">
        <v>37</v>
      </c>
      <c r="AX104" s="13" t="s">
        <v>77</v>
      </c>
      <c r="AY104" s="243" t="s">
        <v>238</v>
      </c>
    </row>
    <row r="105" s="14" customFormat="1">
      <c r="A105" s="14"/>
      <c r="B105" s="244"/>
      <c r="C105" s="245"/>
      <c r="D105" s="234" t="s">
        <v>252</v>
      </c>
      <c r="E105" s="246" t="s">
        <v>19</v>
      </c>
      <c r="F105" s="247" t="s">
        <v>253</v>
      </c>
      <c r="G105" s="245"/>
      <c r="H105" s="248">
        <v>1</v>
      </c>
      <c r="I105" s="249"/>
      <c r="J105" s="245"/>
      <c r="K105" s="245"/>
      <c r="L105" s="250"/>
      <c r="M105" s="251"/>
      <c r="N105" s="252"/>
      <c r="O105" s="252"/>
      <c r="P105" s="252"/>
      <c r="Q105" s="252"/>
      <c r="R105" s="252"/>
      <c r="S105" s="252"/>
      <c r="T105" s="253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54" t="s">
        <v>252</v>
      </c>
      <c r="AU105" s="254" t="s">
        <v>87</v>
      </c>
      <c r="AV105" s="14" t="s">
        <v>254</v>
      </c>
      <c r="AW105" s="14" t="s">
        <v>37</v>
      </c>
      <c r="AX105" s="14" t="s">
        <v>85</v>
      </c>
      <c r="AY105" s="254" t="s">
        <v>238</v>
      </c>
    </row>
    <row r="106" s="2" customFormat="1" ht="24.15" customHeight="1">
      <c r="A106" s="40"/>
      <c r="B106" s="41"/>
      <c r="C106" s="214" t="s">
        <v>276</v>
      </c>
      <c r="D106" s="214" t="s">
        <v>243</v>
      </c>
      <c r="E106" s="215" t="s">
        <v>2709</v>
      </c>
      <c r="F106" s="216" t="s">
        <v>2710</v>
      </c>
      <c r="G106" s="217" t="s">
        <v>542</v>
      </c>
      <c r="H106" s="218">
        <v>0.089999999999999997</v>
      </c>
      <c r="I106" s="219"/>
      <c r="J106" s="220">
        <f>ROUND(I106*H106,2)</f>
        <v>0</v>
      </c>
      <c r="K106" s="216" t="s">
        <v>247</v>
      </c>
      <c r="L106" s="46"/>
      <c r="M106" s="221" t="s">
        <v>19</v>
      </c>
      <c r="N106" s="222" t="s">
        <v>48</v>
      </c>
      <c r="O106" s="86"/>
      <c r="P106" s="223">
        <f>O106*H106</f>
        <v>0</v>
      </c>
      <c r="Q106" s="223">
        <v>0</v>
      </c>
      <c r="R106" s="223">
        <f>Q106*H106</f>
        <v>0</v>
      </c>
      <c r="S106" s="223">
        <v>0</v>
      </c>
      <c r="T106" s="224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25" t="s">
        <v>330</v>
      </c>
      <c r="AT106" s="225" t="s">
        <v>243</v>
      </c>
      <c r="AU106" s="225" t="s">
        <v>87</v>
      </c>
      <c r="AY106" s="19" t="s">
        <v>238</v>
      </c>
      <c r="BE106" s="226">
        <f>IF(N106="základní",J106,0)</f>
        <v>0</v>
      </c>
      <c r="BF106" s="226">
        <f>IF(N106="snížená",J106,0)</f>
        <v>0</v>
      </c>
      <c r="BG106" s="226">
        <f>IF(N106="zákl. přenesená",J106,0)</f>
        <v>0</v>
      </c>
      <c r="BH106" s="226">
        <f>IF(N106="sníž. přenesená",J106,0)</f>
        <v>0</v>
      </c>
      <c r="BI106" s="226">
        <f>IF(N106="nulová",J106,0)</f>
        <v>0</v>
      </c>
      <c r="BJ106" s="19" t="s">
        <v>85</v>
      </c>
      <c r="BK106" s="226">
        <f>ROUND(I106*H106,2)</f>
        <v>0</v>
      </c>
      <c r="BL106" s="19" t="s">
        <v>330</v>
      </c>
      <c r="BM106" s="225" t="s">
        <v>2711</v>
      </c>
    </row>
    <row r="107" s="2" customFormat="1">
      <c r="A107" s="40"/>
      <c r="B107" s="41"/>
      <c r="C107" s="42"/>
      <c r="D107" s="227" t="s">
        <v>250</v>
      </c>
      <c r="E107" s="42"/>
      <c r="F107" s="228" t="s">
        <v>2712</v>
      </c>
      <c r="G107" s="42"/>
      <c r="H107" s="42"/>
      <c r="I107" s="229"/>
      <c r="J107" s="42"/>
      <c r="K107" s="42"/>
      <c r="L107" s="46"/>
      <c r="M107" s="230"/>
      <c r="N107" s="231"/>
      <c r="O107" s="86"/>
      <c r="P107" s="86"/>
      <c r="Q107" s="86"/>
      <c r="R107" s="86"/>
      <c r="S107" s="86"/>
      <c r="T107" s="87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T107" s="19" t="s">
        <v>250</v>
      </c>
      <c r="AU107" s="19" t="s">
        <v>87</v>
      </c>
    </row>
    <row r="108" s="2" customFormat="1" ht="24.15" customHeight="1">
      <c r="A108" s="40"/>
      <c r="B108" s="41"/>
      <c r="C108" s="214" t="s">
        <v>281</v>
      </c>
      <c r="D108" s="214" t="s">
        <v>243</v>
      </c>
      <c r="E108" s="215" t="s">
        <v>2713</v>
      </c>
      <c r="F108" s="216" t="s">
        <v>2714</v>
      </c>
      <c r="G108" s="217" t="s">
        <v>542</v>
      </c>
      <c r="H108" s="218">
        <v>0.089999999999999997</v>
      </c>
      <c r="I108" s="219"/>
      <c r="J108" s="220">
        <f>ROUND(I108*H108,2)</f>
        <v>0</v>
      </c>
      <c r="K108" s="216" t="s">
        <v>247</v>
      </c>
      <c r="L108" s="46"/>
      <c r="M108" s="221" t="s">
        <v>19</v>
      </c>
      <c r="N108" s="222" t="s">
        <v>48</v>
      </c>
      <c r="O108" s="86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5" t="s">
        <v>330</v>
      </c>
      <c r="AT108" s="225" t="s">
        <v>243</v>
      </c>
      <c r="AU108" s="225" t="s">
        <v>87</v>
      </c>
      <c r="AY108" s="19" t="s">
        <v>238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9" t="s">
        <v>85</v>
      </c>
      <c r="BK108" s="226">
        <f>ROUND(I108*H108,2)</f>
        <v>0</v>
      </c>
      <c r="BL108" s="19" t="s">
        <v>330</v>
      </c>
      <c r="BM108" s="225" t="s">
        <v>2715</v>
      </c>
    </row>
    <row r="109" s="2" customFormat="1">
      <c r="A109" s="40"/>
      <c r="B109" s="41"/>
      <c r="C109" s="42"/>
      <c r="D109" s="227" t="s">
        <v>250</v>
      </c>
      <c r="E109" s="42"/>
      <c r="F109" s="228" t="s">
        <v>2716</v>
      </c>
      <c r="G109" s="42"/>
      <c r="H109" s="42"/>
      <c r="I109" s="229"/>
      <c r="J109" s="42"/>
      <c r="K109" s="42"/>
      <c r="L109" s="46"/>
      <c r="M109" s="230"/>
      <c r="N109" s="231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250</v>
      </c>
      <c r="AU109" s="19" t="s">
        <v>87</v>
      </c>
    </row>
    <row r="110" s="12" customFormat="1" ht="25.92" customHeight="1">
      <c r="A110" s="12"/>
      <c r="B110" s="198"/>
      <c r="C110" s="199"/>
      <c r="D110" s="200" t="s">
        <v>76</v>
      </c>
      <c r="E110" s="201" t="s">
        <v>640</v>
      </c>
      <c r="F110" s="201" t="s">
        <v>1559</v>
      </c>
      <c r="G110" s="199"/>
      <c r="H110" s="199"/>
      <c r="I110" s="202"/>
      <c r="J110" s="203">
        <f>BK110</f>
        <v>0</v>
      </c>
      <c r="K110" s="199"/>
      <c r="L110" s="204"/>
      <c r="M110" s="205"/>
      <c r="N110" s="206"/>
      <c r="O110" s="206"/>
      <c r="P110" s="207">
        <f>P111</f>
        <v>0</v>
      </c>
      <c r="Q110" s="206"/>
      <c r="R110" s="207">
        <f>R111</f>
        <v>0</v>
      </c>
      <c r="S110" s="206"/>
      <c r="T110" s="208">
        <f>T111</f>
        <v>0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R110" s="209" t="s">
        <v>260</v>
      </c>
      <c r="AT110" s="210" t="s">
        <v>76</v>
      </c>
      <c r="AU110" s="210" t="s">
        <v>77</v>
      </c>
      <c r="AY110" s="209" t="s">
        <v>238</v>
      </c>
      <c r="BK110" s="211">
        <f>BK111</f>
        <v>0</v>
      </c>
    </row>
    <row r="111" s="12" customFormat="1" ht="22.8" customHeight="1">
      <c r="A111" s="12"/>
      <c r="B111" s="198"/>
      <c r="C111" s="199"/>
      <c r="D111" s="200" t="s">
        <v>76</v>
      </c>
      <c r="E111" s="212" t="s">
        <v>2717</v>
      </c>
      <c r="F111" s="212" t="s">
        <v>2718</v>
      </c>
      <c r="G111" s="199"/>
      <c r="H111" s="199"/>
      <c r="I111" s="202"/>
      <c r="J111" s="213">
        <f>BK111</f>
        <v>0</v>
      </c>
      <c r="K111" s="199"/>
      <c r="L111" s="204"/>
      <c r="M111" s="205"/>
      <c r="N111" s="206"/>
      <c r="O111" s="206"/>
      <c r="P111" s="207">
        <f>SUM(P112:P121)</f>
        <v>0</v>
      </c>
      <c r="Q111" s="206"/>
      <c r="R111" s="207">
        <f>SUM(R112:R121)</f>
        <v>0</v>
      </c>
      <c r="S111" s="206"/>
      <c r="T111" s="208">
        <f>SUM(T112:T121)</f>
        <v>0</v>
      </c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R111" s="209" t="s">
        <v>260</v>
      </c>
      <c r="AT111" s="210" t="s">
        <v>76</v>
      </c>
      <c r="AU111" s="210" t="s">
        <v>85</v>
      </c>
      <c r="AY111" s="209" t="s">
        <v>238</v>
      </c>
      <c r="BK111" s="211">
        <f>SUM(BK112:BK121)</f>
        <v>0</v>
      </c>
    </row>
    <row r="112" s="2" customFormat="1" ht="24.15" customHeight="1">
      <c r="A112" s="40"/>
      <c r="B112" s="41"/>
      <c r="C112" s="214" t="s">
        <v>287</v>
      </c>
      <c r="D112" s="214" t="s">
        <v>243</v>
      </c>
      <c r="E112" s="215" t="s">
        <v>2719</v>
      </c>
      <c r="F112" s="216" t="s">
        <v>2720</v>
      </c>
      <c r="G112" s="217" t="s">
        <v>2721</v>
      </c>
      <c r="H112" s="218">
        <v>1</v>
      </c>
      <c r="I112" s="219"/>
      <c r="J112" s="220">
        <f>ROUND(I112*H112,2)</f>
        <v>0</v>
      </c>
      <c r="K112" s="216" t="s">
        <v>19</v>
      </c>
      <c r="L112" s="46"/>
      <c r="M112" s="221" t="s">
        <v>19</v>
      </c>
      <c r="N112" s="222" t="s">
        <v>48</v>
      </c>
      <c r="O112" s="86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4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5" t="s">
        <v>837</v>
      </c>
      <c r="AT112" s="225" t="s">
        <v>243</v>
      </c>
      <c r="AU112" s="225" t="s">
        <v>87</v>
      </c>
      <c r="AY112" s="19" t="s">
        <v>238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9" t="s">
        <v>85</v>
      </c>
      <c r="BK112" s="226">
        <f>ROUND(I112*H112,2)</f>
        <v>0</v>
      </c>
      <c r="BL112" s="19" t="s">
        <v>837</v>
      </c>
      <c r="BM112" s="225" t="s">
        <v>2722</v>
      </c>
    </row>
    <row r="113" s="2" customFormat="1">
      <c r="A113" s="40"/>
      <c r="B113" s="41"/>
      <c r="C113" s="42"/>
      <c r="D113" s="234" t="s">
        <v>343</v>
      </c>
      <c r="E113" s="42"/>
      <c r="F113" s="255" t="s">
        <v>2723</v>
      </c>
      <c r="G113" s="42"/>
      <c r="H113" s="42"/>
      <c r="I113" s="229"/>
      <c r="J113" s="42"/>
      <c r="K113" s="42"/>
      <c r="L113" s="46"/>
      <c r="M113" s="230"/>
      <c r="N113" s="231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343</v>
      </c>
      <c r="AU113" s="19" t="s">
        <v>87</v>
      </c>
    </row>
    <row r="114" s="2" customFormat="1" ht="33" customHeight="1">
      <c r="A114" s="40"/>
      <c r="B114" s="41"/>
      <c r="C114" s="214" t="s">
        <v>293</v>
      </c>
      <c r="D114" s="214" t="s">
        <v>243</v>
      </c>
      <c r="E114" s="215" t="s">
        <v>2724</v>
      </c>
      <c r="F114" s="216" t="s">
        <v>2725</v>
      </c>
      <c r="G114" s="217" t="s">
        <v>2721</v>
      </c>
      <c r="H114" s="218">
        <v>3</v>
      </c>
      <c r="I114" s="219"/>
      <c r="J114" s="220">
        <f>ROUND(I114*H114,2)</f>
        <v>0</v>
      </c>
      <c r="K114" s="216" t="s">
        <v>19</v>
      </c>
      <c r="L114" s="46"/>
      <c r="M114" s="221" t="s">
        <v>19</v>
      </c>
      <c r="N114" s="222" t="s">
        <v>48</v>
      </c>
      <c r="O114" s="86"/>
      <c r="P114" s="223">
        <f>O114*H114</f>
        <v>0</v>
      </c>
      <c r="Q114" s="223">
        <v>0</v>
      </c>
      <c r="R114" s="223">
        <f>Q114*H114</f>
        <v>0</v>
      </c>
      <c r="S114" s="223">
        <v>0</v>
      </c>
      <c r="T114" s="224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25" t="s">
        <v>837</v>
      </c>
      <c r="AT114" s="225" t="s">
        <v>243</v>
      </c>
      <c r="AU114" s="225" t="s">
        <v>87</v>
      </c>
      <c r="AY114" s="19" t="s">
        <v>238</v>
      </c>
      <c r="BE114" s="226">
        <f>IF(N114="základní",J114,0)</f>
        <v>0</v>
      </c>
      <c r="BF114" s="226">
        <f>IF(N114="snížená",J114,0)</f>
        <v>0</v>
      </c>
      <c r="BG114" s="226">
        <f>IF(N114="zákl. přenesená",J114,0)</f>
        <v>0</v>
      </c>
      <c r="BH114" s="226">
        <f>IF(N114="sníž. přenesená",J114,0)</f>
        <v>0</v>
      </c>
      <c r="BI114" s="226">
        <f>IF(N114="nulová",J114,0)</f>
        <v>0</v>
      </c>
      <c r="BJ114" s="19" t="s">
        <v>85</v>
      </c>
      <c r="BK114" s="226">
        <f>ROUND(I114*H114,2)</f>
        <v>0</v>
      </c>
      <c r="BL114" s="19" t="s">
        <v>837</v>
      </c>
      <c r="BM114" s="225" t="s">
        <v>2726</v>
      </c>
    </row>
    <row r="115" s="2" customFormat="1">
      <c r="A115" s="40"/>
      <c r="B115" s="41"/>
      <c r="C115" s="42"/>
      <c r="D115" s="234" t="s">
        <v>343</v>
      </c>
      <c r="E115" s="42"/>
      <c r="F115" s="255" t="s">
        <v>2723</v>
      </c>
      <c r="G115" s="42"/>
      <c r="H115" s="42"/>
      <c r="I115" s="229"/>
      <c r="J115" s="42"/>
      <c r="K115" s="42"/>
      <c r="L115" s="46"/>
      <c r="M115" s="230"/>
      <c r="N115" s="231"/>
      <c r="O115" s="86"/>
      <c r="P115" s="86"/>
      <c r="Q115" s="86"/>
      <c r="R115" s="86"/>
      <c r="S115" s="86"/>
      <c r="T115" s="87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T115" s="19" t="s">
        <v>343</v>
      </c>
      <c r="AU115" s="19" t="s">
        <v>87</v>
      </c>
    </row>
    <row r="116" s="13" customFormat="1">
      <c r="A116" s="13"/>
      <c r="B116" s="232"/>
      <c r="C116" s="233"/>
      <c r="D116" s="234" t="s">
        <v>252</v>
      </c>
      <c r="E116" s="235" t="s">
        <v>19</v>
      </c>
      <c r="F116" s="236" t="s">
        <v>260</v>
      </c>
      <c r="G116" s="233"/>
      <c r="H116" s="237">
        <v>3</v>
      </c>
      <c r="I116" s="238"/>
      <c r="J116" s="233"/>
      <c r="K116" s="233"/>
      <c r="L116" s="239"/>
      <c r="M116" s="240"/>
      <c r="N116" s="241"/>
      <c r="O116" s="241"/>
      <c r="P116" s="241"/>
      <c r="Q116" s="241"/>
      <c r="R116" s="241"/>
      <c r="S116" s="241"/>
      <c r="T116" s="242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3" t="s">
        <v>252</v>
      </c>
      <c r="AU116" s="243" t="s">
        <v>87</v>
      </c>
      <c r="AV116" s="13" t="s">
        <v>87</v>
      </c>
      <c r="AW116" s="13" t="s">
        <v>37</v>
      </c>
      <c r="AX116" s="13" t="s">
        <v>77</v>
      </c>
      <c r="AY116" s="243" t="s">
        <v>238</v>
      </c>
    </row>
    <row r="117" s="14" customFormat="1">
      <c r="A117" s="14"/>
      <c r="B117" s="244"/>
      <c r="C117" s="245"/>
      <c r="D117" s="234" t="s">
        <v>252</v>
      </c>
      <c r="E117" s="246" t="s">
        <v>19</v>
      </c>
      <c r="F117" s="247" t="s">
        <v>253</v>
      </c>
      <c r="G117" s="245"/>
      <c r="H117" s="248">
        <v>3</v>
      </c>
      <c r="I117" s="249"/>
      <c r="J117" s="245"/>
      <c r="K117" s="245"/>
      <c r="L117" s="250"/>
      <c r="M117" s="251"/>
      <c r="N117" s="252"/>
      <c r="O117" s="252"/>
      <c r="P117" s="252"/>
      <c r="Q117" s="252"/>
      <c r="R117" s="252"/>
      <c r="S117" s="252"/>
      <c r="T117" s="253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4" t="s">
        <v>252</v>
      </c>
      <c r="AU117" s="254" t="s">
        <v>87</v>
      </c>
      <c r="AV117" s="14" t="s">
        <v>254</v>
      </c>
      <c r="AW117" s="14" t="s">
        <v>37</v>
      </c>
      <c r="AX117" s="14" t="s">
        <v>85</v>
      </c>
      <c r="AY117" s="254" t="s">
        <v>238</v>
      </c>
    </row>
    <row r="118" s="2" customFormat="1" ht="24.15" customHeight="1">
      <c r="A118" s="40"/>
      <c r="B118" s="41"/>
      <c r="C118" s="214" t="s">
        <v>298</v>
      </c>
      <c r="D118" s="214" t="s">
        <v>243</v>
      </c>
      <c r="E118" s="215" t="s">
        <v>2727</v>
      </c>
      <c r="F118" s="216" t="s">
        <v>2728</v>
      </c>
      <c r="G118" s="217" t="s">
        <v>2721</v>
      </c>
      <c r="H118" s="218">
        <v>17</v>
      </c>
      <c r="I118" s="219"/>
      <c r="J118" s="220">
        <f>ROUND(I118*H118,2)</f>
        <v>0</v>
      </c>
      <c r="K118" s="216" t="s">
        <v>19</v>
      </c>
      <c r="L118" s="46"/>
      <c r="M118" s="221" t="s">
        <v>19</v>
      </c>
      <c r="N118" s="222" t="s">
        <v>48</v>
      </c>
      <c r="O118" s="86"/>
      <c r="P118" s="223">
        <f>O118*H118</f>
        <v>0</v>
      </c>
      <c r="Q118" s="223">
        <v>0</v>
      </c>
      <c r="R118" s="223">
        <f>Q118*H118</f>
        <v>0</v>
      </c>
      <c r="S118" s="223">
        <v>0</v>
      </c>
      <c r="T118" s="224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25" t="s">
        <v>837</v>
      </c>
      <c r="AT118" s="225" t="s">
        <v>243</v>
      </c>
      <c r="AU118" s="225" t="s">
        <v>87</v>
      </c>
      <c r="AY118" s="19" t="s">
        <v>238</v>
      </c>
      <c r="BE118" s="226">
        <f>IF(N118="základní",J118,0)</f>
        <v>0</v>
      </c>
      <c r="BF118" s="226">
        <f>IF(N118="snížená",J118,0)</f>
        <v>0</v>
      </c>
      <c r="BG118" s="226">
        <f>IF(N118="zákl. přenesená",J118,0)</f>
        <v>0</v>
      </c>
      <c r="BH118" s="226">
        <f>IF(N118="sníž. přenesená",J118,0)</f>
        <v>0</v>
      </c>
      <c r="BI118" s="226">
        <f>IF(N118="nulová",J118,0)</f>
        <v>0</v>
      </c>
      <c r="BJ118" s="19" t="s">
        <v>85</v>
      </c>
      <c r="BK118" s="226">
        <f>ROUND(I118*H118,2)</f>
        <v>0</v>
      </c>
      <c r="BL118" s="19" t="s">
        <v>837</v>
      </c>
      <c r="BM118" s="225" t="s">
        <v>2729</v>
      </c>
    </row>
    <row r="119" s="2" customFormat="1">
      <c r="A119" s="40"/>
      <c r="B119" s="41"/>
      <c r="C119" s="42"/>
      <c r="D119" s="234" t="s">
        <v>343</v>
      </c>
      <c r="E119" s="42"/>
      <c r="F119" s="255" t="s">
        <v>2730</v>
      </c>
      <c r="G119" s="42"/>
      <c r="H119" s="42"/>
      <c r="I119" s="229"/>
      <c r="J119" s="42"/>
      <c r="K119" s="42"/>
      <c r="L119" s="46"/>
      <c r="M119" s="230"/>
      <c r="N119" s="231"/>
      <c r="O119" s="86"/>
      <c r="P119" s="86"/>
      <c r="Q119" s="86"/>
      <c r="R119" s="86"/>
      <c r="S119" s="86"/>
      <c r="T119" s="87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T119" s="19" t="s">
        <v>343</v>
      </c>
      <c r="AU119" s="19" t="s">
        <v>87</v>
      </c>
    </row>
    <row r="120" s="13" customFormat="1">
      <c r="A120" s="13"/>
      <c r="B120" s="232"/>
      <c r="C120" s="233"/>
      <c r="D120" s="234" t="s">
        <v>252</v>
      </c>
      <c r="E120" s="235" t="s">
        <v>19</v>
      </c>
      <c r="F120" s="236" t="s">
        <v>334</v>
      </c>
      <c r="G120" s="233"/>
      <c r="H120" s="237">
        <v>17</v>
      </c>
      <c r="I120" s="238"/>
      <c r="J120" s="233"/>
      <c r="K120" s="233"/>
      <c r="L120" s="239"/>
      <c r="M120" s="240"/>
      <c r="N120" s="241"/>
      <c r="O120" s="241"/>
      <c r="P120" s="241"/>
      <c r="Q120" s="241"/>
      <c r="R120" s="241"/>
      <c r="S120" s="241"/>
      <c r="T120" s="242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43" t="s">
        <v>252</v>
      </c>
      <c r="AU120" s="243" t="s">
        <v>87</v>
      </c>
      <c r="AV120" s="13" t="s">
        <v>87</v>
      </c>
      <c r="AW120" s="13" t="s">
        <v>37</v>
      </c>
      <c r="AX120" s="13" t="s">
        <v>77</v>
      </c>
      <c r="AY120" s="243" t="s">
        <v>238</v>
      </c>
    </row>
    <row r="121" s="14" customFormat="1">
      <c r="A121" s="14"/>
      <c r="B121" s="244"/>
      <c r="C121" s="245"/>
      <c r="D121" s="234" t="s">
        <v>252</v>
      </c>
      <c r="E121" s="246" t="s">
        <v>19</v>
      </c>
      <c r="F121" s="247" t="s">
        <v>253</v>
      </c>
      <c r="G121" s="245"/>
      <c r="H121" s="248">
        <v>17</v>
      </c>
      <c r="I121" s="249"/>
      <c r="J121" s="245"/>
      <c r="K121" s="245"/>
      <c r="L121" s="250"/>
      <c r="M121" s="251"/>
      <c r="N121" s="252"/>
      <c r="O121" s="252"/>
      <c r="P121" s="252"/>
      <c r="Q121" s="252"/>
      <c r="R121" s="252"/>
      <c r="S121" s="252"/>
      <c r="T121" s="253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4" t="s">
        <v>252</v>
      </c>
      <c r="AU121" s="254" t="s">
        <v>87</v>
      </c>
      <c r="AV121" s="14" t="s">
        <v>254</v>
      </c>
      <c r="AW121" s="14" t="s">
        <v>37</v>
      </c>
      <c r="AX121" s="14" t="s">
        <v>85</v>
      </c>
      <c r="AY121" s="254" t="s">
        <v>238</v>
      </c>
    </row>
    <row r="122" s="12" customFormat="1" ht="25.92" customHeight="1">
      <c r="A122" s="12"/>
      <c r="B122" s="198"/>
      <c r="C122" s="199"/>
      <c r="D122" s="200" t="s">
        <v>76</v>
      </c>
      <c r="E122" s="201" t="s">
        <v>800</v>
      </c>
      <c r="F122" s="201" t="s">
        <v>801</v>
      </c>
      <c r="G122" s="199"/>
      <c r="H122" s="199"/>
      <c r="I122" s="202"/>
      <c r="J122" s="203">
        <f>BK122</f>
        <v>0</v>
      </c>
      <c r="K122" s="199"/>
      <c r="L122" s="204"/>
      <c r="M122" s="205"/>
      <c r="N122" s="206"/>
      <c r="O122" s="206"/>
      <c r="P122" s="207">
        <f>SUM(P123:P126)</f>
        <v>0</v>
      </c>
      <c r="Q122" s="206"/>
      <c r="R122" s="207">
        <f>SUM(R123:R126)</f>
        <v>0</v>
      </c>
      <c r="S122" s="206"/>
      <c r="T122" s="208">
        <f>SUM(T123:T126)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09" t="s">
        <v>254</v>
      </c>
      <c r="AT122" s="210" t="s">
        <v>76</v>
      </c>
      <c r="AU122" s="210" t="s">
        <v>77</v>
      </c>
      <c r="AY122" s="209" t="s">
        <v>238</v>
      </c>
      <c r="BK122" s="211">
        <f>SUM(BK123:BK126)</f>
        <v>0</v>
      </c>
    </row>
    <row r="123" s="2" customFormat="1" ht="16.5" customHeight="1">
      <c r="A123" s="40"/>
      <c r="B123" s="41"/>
      <c r="C123" s="214" t="s">
        <v>303</v>
      </c>
      <c r="D123" s="214" t="s">
        <v>243</v>
      </c>
      <c r="E123" s="215" t="s">
        <v>2731</v>
      </c>
      <c r="F123" s="216" t="s">
        <v>2732</v>
      </c>
      <c r="G123" s="217" t="s">
        <v>805</v>
      </c>
      <c r="H123" s="218">
        <v>24</v>
      </c>
      <c r="I123" s="219"/>
      <c r="J123" s="220">
        <f>ROUND(I123*H123,2)</f>
        <v>0</v>
      </c>
      <c r="K123" s="216" t="s">
        <v>247</v>
      </c>
      <c r="L123" s="46"/>
      <c r="M123" s="221" t="s">
        <v>19</v>
      </c>
      <c r="N123" s="222" t="s">
        <v>48</v>
      </c>
      <c r="O123" s="86"/>
      <c r="P123" s="223">
        <f>O123*H123</f>
        <v>0</v>
      </c>
      <c r="Q123" s="223">
        <v>0</v>
      </c>
      <c r="R123" s="223">
        <f>Q123*H123</f>
        <v>0</v>
      </c>
      <c r="S123" s="223">
        <v>0</v>
      </c>
      <c r="T123" s="224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25" t="s">
        <v>806</v>
      </c>
      <c r="AT123" s="225" t="s">
        <v>243</v>
      </c>
      <c r="AU123" s="225" t="s">
        <v>85</v>
      </c>
      <c r="AY123" s="19" t="s">
        <v>238</v>
      </c>
      <c r="BE123" s="226">
        <f>IF(N123="základní",J123,0)</f>
        <v>0</v>
      </c>
      <c r="BF123" s="226">
        <f>IF(N123="snížená",J123,0)</f>
        <v>0</v>
      </c>
      <c r="BG123" s="226">
        <f>IF(N123="zákl. přenesená",J123,0)</f>
        <v>0</v>
      </c>
      <c r="BH123" s="226">
        <f>IF(N123="sníž. přenesená",J123,0)</f>
        <v>0</v>
      </c>
      <c r="BI123" s="226">
        <f>IF(N123="nulová",J123,0)</f>
        <v>0</v>
      </c>
      <c r="BJ123" s="19" t="s">
        <v>85</v>
      </c>
      <c r="BK123" s="226">
        <f>ROUND(I123*H123,2)</f>
        <v>0</v>
      </c>
      <c r="BL123" s="19" t="s">
        <v>806</v>
      </c>
      <c r="BM123" s="225" t="s">
        <v>2733</v>
      </c>
    </row>
    <row r="124" s="2" customFormat="1">
      <c r="A124" s="40"/>
      <c r="B124" s="41"/>
      <c r="C124" s="42"/>
      <c r="D124" s="227" t="s">
        <v>250</v>
      </c>
      <c r="E124" s="42"/>
      <c r="F124" s="228" t="s">
        <v>2734</v>
      </c>
      <c r="G124" s="42"/>
      <c r="H124" s="42"/>
      <c r="I124" s="229"/>
      <c r="J124" s="42"/>
      <c r="K124" s="42"/>
      <c r="L124" s="46"/>
      <c r="M124" s="230"/>
      <c r="N124" s="231"/>
      <c r="O124" s="86"/>
      <c r="P124" s="86"/>
      <c r="Q124" s="86"/>
      <c r="R124" s="86"/>
      <c r="S124" s="86"/>
      <c r="T124" s="87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T124" s="19" t="s">
        <v>250</v>
      </c>
      <c r="AU124" s="19" t="s">
        <v>85</v>
      </c>
    </row>
    <row r="125" s="2" customFormat="1" ht="16.5" customHeight="1">
      <c r="A125" s="40"/>
      <c r="B125" s="41"/>
      <c r="C125" s="214" t="s">
        <v>308</v>
      </c>
      <c r="D125" s="214" t="s">
        <v>243</v>
      </c>
      <c r="E125" s="215" t="s">
        <v>819</v>
      </c>
      <c r="F125" s="216" t="s">
        <v>2735</v>
      </c>
      <c r="G125" s="217" t="s">
        <v>805</v>
      </c>
      <c r="H125" s="218">
        <v>40</v>
      </c>
      <c r="I125" s="219"/>
      <c r="J125" s="220">
        <f>ROUND(I125*H125,2)</f>
        <v>0</v>
      </c>
      <c r="K125" s="216" t="s">
        <v>247</v>
      </c>
      <c r="L125" s="46"/>
      <c r="M125" s="221" t="s">
        <v>19</v>
      </c>
      <c r="N125" s="222" t="s">
        <v>48</v>
      </c>
      <c r="O125" s="86"/>
      <c r="P125" s="223">
        <f>O125*H125</f>
        <v>0</v>
      </c>
      <c r="Q125" s="223">
        <v>0</v>
      </c>
      <c r="R125" s="223">
        <f>Q125*H125</f>
        <v>0</v>
      </c>
      <c r="S125" s="223">
        <v>0</v>
      </c>
      <c r="T125" s="224">
        <f>S125*H125</f>
        <v>0</v>
      </c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R125" s="225" t="s">
        <v>806</v>
      </c>
      <c r="AT125" s="225" t="s">
        <v>243</v>
      </c>
      <c r="AU125" s="225" t="s">
        <v>85</v>
      </c>
      <c r="AY125" s="19" t="s">
        <v>238</v>
      </c>
      <c r="BE125" s="226">
        <f>IF(N125="základní",J125,0)</f>
        <v>0</v>
      </c>
      <c r="BF125" s="226">
        <f>IF(N125="snížená",J125,0)</f>
        <v>0</v>
      </c>
      <c r="BG125" s="226">
        <f>IF(N125="zákl. přenesená",J125,0)</f>
        <v>0</v>
      </c>
      <c r="BH125" s="226">
        <f>IF(N125="sníž. přenesená",J125,0)</f>
        <v>0</v>
      </c>
      <c r="BI125" s="226">
        <f>IF(N125="nulová",J125,0)</f>
        <v>0</v>
      </c>
      <c r="BJ125" s="19" t="s">
        <v>85</v>
      </c>
      <c r="BK125" s="226">
        <f>ROUND(I125*H125,2)</f>
        <v>0</v>
      </c>
      <c r="BL125" s="19" t="s">
        <v>806</v>
      </c>
      <c r="BM125" s="225" t="s">
        <v>2736</v>
      </c>
    </row>
    <row r="126" s="2" customFormat="1">
      <c r="A126" s="40"/>
      <c r="B126" s="41"/>
      <c r="C126" s="42"/>
      <c r="D126" s="227" t="s">
        <v>250</v>
      </c>
      <c r="E126" s="42"/>
      <c r="F126" s="228" t="s">
        <v>822</v>
      </c>
      <c r="G126" s="42"/>
      <c r="H126" s="42"/>
      <c r="I126" s="229"/>
      <c r="J126" s="42"/>
      <c r="K126" s="42"/>
      <c r="L126" s="46"/>
      <c r="M126" s="230"/>
      <c r="N126" s="231"/>
      <c r="O126" s="86"/>
      <c r="P126" s="86"/>
      <c r="Q126" s="86"/>
      <c r="R126" s="86"/>
      <c r="S126" s="86"/>
      <c r="T126" s="87"/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T126" s="19" t="s">
        <v>250</v>
      </c>
      <c r="AU126" s="19" t="s">
        <v>85</v>
      </c>
    </row>
    <row r="127" s="12" customFormat="1" ht="25.92" customHeight="1">
      <c r="A127" s="12"/>
      <c r="B127" s="198"/>
      <c r="C127" s="199"/>
      <c r="D127" s="200" t="s">
        <v>76</v>
      </c>
      <c r="E127" s="201" t="s">
        <v>83</v>
      </c>
      <c r="F127" s="201" t="s">
        <v>239</v>
      </c>
      <c r="G127" s="199"/>
      <c r="H127" s="199"/>
      <c r="I127" s="202"/>
      <c r="J127" s="203">
        <f>BK127</f>
        <v>0</v>
      </c>
      <c r="K127" s="199"/>
      <c r="L127" s="204"/>
      <c r="M127" s="205"/>
      <c r="N127" s="206"/>
      <c r="O127" s="206"/>
      <c r="P127" s="207">
        <f>P128</f>
        <v>0</v>
      </c>
      <c r="Q127" s="206"/>
      <c r="R127" s="207">
        <f>R128</f>
        <v>0</v>
      </c>
      <c r="S127" s="206"/>
      <c r="T127" s="208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09" t="s">
        <v>240</v>
      </c>
      <c r="AT127" s="210" t="s">
        <v>76</v>
      </c>
      <c r="AU127" s="210" t="s">
        <v>77</v>
      </c>
      <c r="AY127" s="209" t="s">
        <v>238</v>
      </c>
      <c r="BK127" s="211">
        <f>BK128</f>
        <v>0</v>
      </c>
    </row>
    <row r="128" s="12" customFormat="1" ht="22.8" customHeight="1">
      <c r="A128" s="12"/>
      <c r="B128" s="198"/>
      <c r="C128" s="199"/>
      <c r="D128" s="200" t="s">
        <v>76</v>
      </c>
      <c r="E128" s="212" t="s">
        <v>319</v>
      </c>
      <c r="F128" s="212" t="s">
        <v>320</v>
      </c>
      <c r="G128" s="199"/>
      <c r="H128" s="199"/>
      <c r="I128" s="202"/>
      <c r="J128" s="213">
        <f>BK128</f>
        <v>0</v>
      </c>
      <c r="K128" s="199"/>
      <c r="L128" s="204"/>
      <c r="M128" s="205"/>
      <c r="N128" s="206"/>
      <c r="O128" s="206"/>
      <c r="P128" s="207">
        <f>SUM(P129:P130)</f>
        <v>0</v>
      </c>
      <c r="Q128" s="206"/>
      <c r="R128" s="207">
        <f>SUM(R129:R130)</f>
        <v>0</v>
      </c>
      <c r="S128" s="206"/>
      <c r="T128" s="208">
        <f>SUM(T129:T130)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09" t="s">
        <v>240</v>
      </c>
      <c r="AT128" s="210" t="s">
        <v>76</v>
      </c>
      <c r="AU128" s="210" t="s">
        <v>85</v>
      </c>
      <c r="AY128" s="209" t="s">
        <v>238</v>
      </c>
      <c r="BK128" s="211">
        <f>SUM(BK129:BK130)</f>
        <v>0</v>
      </c>
    </row>
    <row r="129" s="2" customFormat="1" ht="24.15" customHeight="1">
      <c r="A129" s="40"/>
      <c r="B129" s="41"/>
      <c r="C129" s="214" t="s">
        <v>314</v>
      </c>
      <c r="D129" s="214" t="s">
        <v>243</v>
      </c>
      <c r="E129" s="215" t="s">
        <v>322</v>
      </c>
      <c r="F129" s="216" t="s">
        <v>2737</v>
      </c>
      <c r="G129" s="217" t="s">
        <v>257</v>
      </c>
      <c r="H129" s="218">
        <v>1</v>
      </c>
      <c r="I129" s="219"/>
      <c r="J129" s="220">
        <f>ROUND(I129*H129,2)</f>
        <v>0</v>
      </c>
      <c r="K129" s="216" t="s">
        <v>247</v>
      </c>
      <c r="L129" s="46"/>
      <c r="M129" s="221" t="s">
        <v>19</v>
      </c>
      <c r="N129" s="222" t="s">
        <v>48</v>
      </c>
      <c r="O129" s="86"/>
      <c r="P129" s="223">
        <f>O129*H129</f>
        <v>0</v>
      </c>
      <c r="Q129" s="223">
        <v>0</v>
      </c>
      <c r="R129" s="223">
        <f>Q129*H129</f>
        <v>0</v>
      </c>
      <c r="S129" s="223">
        <v>0</v>
      </c>
      <c r="T129" s="224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25" t="s">
        <v>248</v>
      </c>
      <c r="AT129" s="225" t="s">
        <v>243</v>
      </c>
      <c r="AU129" s="225" t="s">
        <v>87</v>
      </c>
      <c r="AY129" s="19" t="s">
        <v>238</v>
      </c>
      <c r="BE129" s="226">
        <f>IF(N129="základní",J129,0)</f>
        <v>0</v>
      </c>
      <c r="BF129" s="226">
        <f>IF(N129="snížená",J129,0)</f>
        <v>0</v>
      </c>
      <c r="BG129" s="226">
        <f>IF(N129="zákl. přenesená",J129,0)</f>
        <v>0</v>
      </c>
      <c r="BH129" s="226">
        <f>IF(N129="sníž. přenesená",J129,0)</f>
        <v>0</v>
      </c>
      <c r="BI129" s="226">
        <f>IF(N129="nulová",J129,0)</f>
        <v>0</v>
      </c>
      <c r="BJ129" s="19" t="s">
        <v>85</v>
      </c>
      <c r="BK129" s="226">
        <f>ROUND(I129*H129,2)</f>
        <v>0</v>
      </c>
      <c r="BL129" s="19" t="s">
        <v>248</v>
      </c>
      <c r="BM129" s="225" t="s">
        <v>2738</v>
      </c>
    </row>
    <row r="130" s="2" customFormat="1">
      <c r="A130" s="40"/>
      <c r="B130" s="41"/>
      <c r="C130" s="42"/>
      <c r="D130" s="227" t="s">
        <v>250</v>
      </c>
      <c r="E130" s="42"/>
      <c r="F130" s="228" t="s">
        <v>325</v>
      </c>
      <c r="G130" s="42"/>
      <c r="H130" s="42"/>
      <c r="I130" s="229"/>
      <c r="J130" s="42"/>
      <c r="K130" s="42"/>
      <c r="L130" s="46"/>
      <c r="M130" s="287"/>
      <c r="N130" s="288"/>
      <c r="O130" s="284"/>
      <c r="P130" s="284"/>
      <c r="Q130" s="284"/>
      <c r="R130" s="284"/>
      <c r="S130" s="284"/>
      <c r="T130" s="289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T130" s="19" t="s">
        <v>250</v>
      </c>
      <c r="AU130" s="19" t="s">
        <v>87</v>
      </c>
    </row>
    <row r="131" s="2" customFormat="1" ht="6.96" customHeight="1">
      <c r="A131" s="40"/>
      <c r="B131" s="61"/>
      <c r="C131" s="62"/>
      <c r="D131" s="62"/>
      <c r="E131" s="62"/>
      <c r="F131" s="62"/>
      <c r="G131" s="62"/>
      <c r="H131" s="62"/>
      <c r="I131" s="62"/>
      <c r="J131" s="62"/>
      <c r="K131" s="62"/>
      <c r="L131" s="46"/>
      <c r="M131" s="40"/>
      <c r="O131" s="40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</row>
  </sheetData>
  <sheetProtection sheet="1" autoFilter="0" formatColumns="0" formatRows="0" objects="1" scenarios="1" spinCount="100000" saltValue="K6M8zQTKbx51BKO9r9JU2ItliC5A+/IPT8P//vVqqwfgsA+UK2yJ2/5mOrBhxMSzevssGcbtbT+0cfSDsgHSVQ==" hashValue="EuWW7rUv7ySPzI6XwxhBnBTvRkpdLBpgt48KYmcVDtTPAGHfFHgkOcpT2RpLYVcYLclYAVYODiBtSqXyoXwFug==" algorithmName="SHA-512" password="C8E5"/>
  <autoFilter ref="C85:K130"/>
  <mergeCells count="9">
    <mergeCell ref="E7:H7"/>
    <mergeCell ref="E9:H9"/>
    <mergeCell ref="E18:H18"/>
    <mergeCell ref="E27:H27"/>
    <mergeCell ref="E48:H48"/>
    <mergeCell ref="E50:H50"/>
    <mergeCell ref="E76:H76"/>
    <mergeCell ref="E78:H78"/>
    <mergeCell ref="L2:V2"/>
  </mergeCells>
  <hyperlinks>
    <hyperlink ref="F107" r:id="rId1" display="https://podminky.urs.cz/item/CS_URS_2023_01/998723103"/>
    <hyperlink ref="F109" r:id="rId2" display="https://podminky.urs.cz/item/CS_URS_2023_01/998723181"/>
    <hyperlink ref="F124" r:id="rId3" display="https://podminky.urs.cz/item/CS_URS_2023_01/HZS1302"/>
    <hyperlink ref="F126" r:id="rId4" display="https://podminky.urs.cz/item/CS_URS_2023_01/HZS2212"/>
    <hyperlink ref="F130" r:id="rId5" display="https://podminky.urs.cz/item/CS_URS_2023_01/043144000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6"/>
</worksheet>
</file>

<file path=xl/worksheets/sheet2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172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2739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2740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ROUND(J86,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ROUND((SUM(BE86:BE107)),  2)</f>
        <v>0</v>
      </c>
      <c r="G35" s="40"/>
      <c r="H35" s="40"/>
      <c r="I35" s="159">
        <v>0.20999999999999999</v>
      </c>
      <c r="J35" s="158">
        <f>ROUND(((SUM(BE86:BE107))*I35),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ROUND((SUM(BF86:BF107)),  2)</f>
        <v>0</v>
      </c>
      <c r="G36" s="40"/>
      <c r="H36" s="40"/>
      <c r="I36" s="159">
        <v>0.14999999999999999</v>
      </c>
      <c r="J36" s="158">
        <f>ROUND(((SUM(BF86:BF107))*I36),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ROUND((SUM(BG86:BG107)),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ROUND((SUM(BH86:BH107)),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ROUND((SUM(BI86:BI107)),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2739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 07.1 - Místnost č.1.09a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J86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2741</v>
      </c>
      <c r="E64" s="179"/>
      <c r="F64" s="179"/>
      <c r="G64" s="179"/>
      <c r="H64" s="179"/>
      <c r="I64" s="179"/>
      <c r="J64" s="180">
        <f>J87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223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Vytvoření laboratoří FŽP- UNICRE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1" customFormat="1" ht="12" customHeight="1">
      <c r="B75" s="23"/>
      <c r="C75" s="34" t="s">
        <v>210</v>
      </c>
      <c r="D75" s="24"/>
      <c r="E75" s="24"/>
      <c r="F75" s="24"/>
      <c r="G75" s="24"/>
      <c r="H75" s="24"/>
      <c r="I75" s="24"/>
      <c r="J75" s="24"/>
      <c r="K75" s="24"/>
      <c r="L75" s="22"/>
    </row>
    <row r="76" s="2" customFormat="1" ht="16.5" customHeight="1">
      <c r="A76" s="40"/>
      <c r="B76" s="41"/>
      <c r="C76" s="42"/>
      <c r="D76" s="42"/>
      <c r="E76" s="171" t="s">
        <v>2739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377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E11</f>
        <v>SO 07.1 - Místnost č.1.09a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F14</f>
        <v>Ústí nad Labem</v>
      </c>
      <c r="G80" s="42"/>
      <c r="H80" s="42"/>
      <c r="I80" s="34" t="s">
        <v>23</v>
      </c>
      <c r="J80" s="74" t="str">
        <f>IF(J14="","",J14)</f>
        <v>10. 5. 2023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E17</f>
        <v>UJEP, Pasteurova 3632/15, 400 96 Ústí nad Labem</v>
      </c>
      <c r="G82" s="42"/>
      <c r="H82" s="42"/>
      <c r="I82" s="34" t="s">
        <v>33</v>
      </c>
      <c r="J82" s="38" t="str">
        <f>E23</f>
        <v>Correct BC, s.r.o., El.Krásnohorské 1339/15, UL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40.05" customHeight="1">
      <c r="A83" s="40"/>
      <c r="B83" s="41"/>
      <c r="C83" s="34" t="s">
        <v>31</v>
      </c>
      <c r="D83" s="42"/>
      <c r="E83" s="42"/>
      <c r="F83" s="29" t="str">
        <f>IF(E20="","",E20)</f>
        <v>Vyplň údaj</v>
      </c>
      <c r="G83" s="42"/>
      <c r="H83" s="42"/>
      <c r="I83" s="34" t="s">
        <v>38</v>
      </c>
      <c r="J83" s="38" t="str">
        <f>E26</f>
        <v>Correct BC, s.r.o., El.Krásnohorské 1339/15, UL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224</v>
      </c>
      <c r="D85" s="190" t="s">
        <v>62</v>
      </c>
      <c r="E85" s="190" t="s">
        <v>58</v>
      </c>
      <c r="F85" s="190" t="s">
        <v>59</v>
      </c>
      <c r="G85" s="190" t="s">
        <v>225</v>
      </c>
      <c r="H85" s="190" t="s">
        <v>226</v>
      </c>
      <c r="I85" s="190" t="s">
        <v>227</v>
      </c>
      <c r="J85" s="190" t="s">
        <v>214</v>
      </c>
      <c r="K85" s="191" t="s">
        <v>228</v>
      </c>
      <c r="L85" s="192"/>
      <c r="M85" s="94" t="s">
        <v>19</v>
      </c>
      <c r="N85" s="95" t="s">
        <v>47</v>
      </c>
      <c r="O85" s="95" t="s">
        <v>229</v>
      </c>
      <c r="P85" s="95" t="s">
        <v>230</v>
      </c>
      <c r="Q85" s="95" t="s">
        <v>231</v>
      </c>
      <c r="R85" s="95" t="s">
        <v>232</v>
      </c>
      <c r="S85" s="95" t="s">
        <v>233</v>
      </c>
      <c r="T85" s="96" t="s">
        <v>234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235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</f>
        <v>0</v>
      </c>
      <c r="Q86" s="98"/>
      <c r="R86" s="195">
        <f>R87</f>
        <v>0</v>
      </c>
      <c r="S86" s="98"/>
      <c r="T86" s="196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76</v>
      </c>
      <c r="AU86" s="19" t="s">
        <v>215</v>
      </c>
      <c r="BK86" s="197">
        <f>BK87</f>
        <v>0</v>
      </c>
    </row>
    <row r="87" s="12" customFormat="1" ht="25.92" customHeight="1">
      <c r="A87" s="12"/>
      <c r="B87" s="198"/>
      <c r="C87" s="199"/>
      <c r="D87" s="200" t="s">
        <v>76</v>
      </c>
      <c r="E87" s="201" t="s">
        <v>1900</v>
      </c>
      <c r="F87" s="201" t="s">
        <v>171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f>SUM(P88:P107)</f>
        <v>0</v>
      </c>
      <c r="Q87" s="206"/>
      <c r="R87" s="207">
        <f>SUM(R88:R107)</f>
        <v>0</v>
      </c>
      <c r="S87" s="206"/>
      <c r="T87" s="208">
        <f>SUM(T88:T107)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87</v>
      </c>
      <c r="AT87" s="210" t="s">
        <v>76</v>
      </c>
      <c r="AU87" s="210" t="s">
        <v>77</v>
      </c>
      <c r="AY87" s="209" t="s">
        <v>238</v>
      </c>
      <c r="BK87" s="211">
        <f>SUM(BK88:BK107)</f>
        <v>0</v>
      </c>
    </row>
    <row r="88" s="2" customFormat="1" ht="16.5" customHeight="1">
      <c r="A88" s="40"/>
      <c r="B88" s="41"/>
      <c r="C88" s="214" t="s">
        <v>85</v>
      </c>
      <c r="D88" s="214" t="s">
        <v>243</v>
      </c>
      <c r="E88" s="215" t="s">
        <v>2742</v>
      </c>
      <c r="F88" s="216" t="s">
        <v>2743</v>
      </c>
      <c r="G88" s="217" t="s">
        <v>246</v>
      </c>
      <c r="H88" s="218">
        <v>2</v>
      </c>
      <c r="I88" s="219"/>
      <c r="J88" s="220">
        <f>ROUND(I88*H88,2)</f>
        <v>0</v>
      </c>
      <c r="K88" s="216" t="s">
        <v>19</v>
      </c>
      <c r="L88" s="46"/>
      <c r="M88" s="221" t="s">
        <v>19</v>
      </c>
      <c r="N88" s="222" t="s">
        <v>48</v>
      </c>
      <c r="O88" s="86"/>
      <c r="P88" s="223">
        <f>O88*H88</f>
        <v>0</v>
      </c>
      <c r="Q88" s="223">
        <v>0</v>
      </c>
      <c r="R88" s="223">
        <f>Q88*H88</f>
        <v>0</v>
      </c>
      <c r="S88" s="223">
        <v>0</v>
      </c>
      <c r="T88" s="224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5" t="s">
        <v>254</v>
      </c>
      <c r="AT88" s="225" t="s">
        <v>243</v>
      </c>
      <c r="AU88" s="225" t="s">
        <v>85</v>
      </c>
      <c r="AY88" s="19" t="s">
        <v>238</v>
      </c>
      <c r="BE88" s="226">
        <f>IF(N88="základní",J88,0)</f>
        <v>0</v>
      </c>
      <c r="BF88" s="226">
        <f>IF(N88="snížená",J88,0)</f>
        <v>0</v>
      </c>
      <c r="BG88" s="226">
        <f>IF(N88="zákl. přenesená",J88,0)</f>
        <v>0</v>
      </c>
      <c r="BH88" s="226">
        <f>IF(N88="sníž. přenesená",J88,0)</f>
        <v>0</v>
      </c>
      <c r="BI88" s="226">
        <f>IF(N88="nulová",J88,0)</f>
        <v>0</v>
      </c>
      <c r="BJ88" s="19" t="s">
        <v>85</v>
      </c>
      <c r="BK88" s="226">
        <f>ROUND(I88*H88,2)</f>
        <v>0</v>
      </c>
      <c r="BL88" s="19" t="s">
        <v>254</v>
      </c>
      <c r="BM88" s="225" t="s">
        <v>2744</v>
      </c>
    </row>
    <row r="89" s="2" customFormat="1">
      <c r="A89" s="40"/>
      <c r="B89" s="41"/>
      <c r="C89" s="42"/>
      <c r="D89" s="234" t="s">
        <v>343</v>
      </c>
      <c r="E89" s="42"/>
      <c r="F89" s="255" t="s">
        <v>2745</v>
      </c>
      <c r="G89" s="42"/>
      <c r="H89" s="42"/>
      <c r="I89" s="229"/>
      <c r="J89" s="42"/>
      <c r="K89" s="42"/>
      <c r="L89" s="46"/>
      <c r="M89" s="230"/>
      <c r="N89" s="231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343</v>
      </c>
      <c r="AU89" s="19" t="s">
        <v>85</v>
      </c>
    </row>
    <row r="90" s="13" customFormat="1">
      <c r="A90" s="13"/>
      <c r="B90" s="232"/>
      <c r="C90" s="233"/>
      <c r="D90" s="234" t="s">
        <v>252</v>
      </c>
      <c r="E90" s="235" t="s">
        <v>19</v>
      </c>
      <c r="F90" s="236" t="s">
        <v>87</v>
      </c>
      <c r="G90" s="233"/>
      <c r="H90" s="237">
        <v>2</v>
      </c>
      <c r="I90" s="238"/>
      <c r="J90" s="233"/>
      <c r="K90" s="233"/>
      <c r="L90" s="239"/>
      <c r="M90" s="240"/>
      <c r="N90" s="241"/>
      <c r="O90" s="241"/>
      <c r="P90" s="241"/>
      <c r="Q90" s="241"/>
      <c r="R90" s="241"/>
      <c r="S90" s="241"/>
      <c r="T90" s="242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43" t="s">
        <v>252</v>
      </c>
      <c r="AU90" s="243" t="s">
        <v>85</v>
      </c>
      <c r="AV90" s="13" t="s">
        <v>87</v>
      </c>
      <c r="AW90" s="13" t="s">
        <v>37</v>
      </c>
      <c r="AX90" s="13" t="s">
        <v>77</v>
      </c>
      <c r="AY90" s="243" t="s">
        <v>238</v>
      </c>
    </row>
    <row r="91" s="14" customFormat="1">
      <c r="A91" s="14"/>
      <c r="B91" s="244"/>
      <c r="C91" s="245"/>
      <c r="D91" s="234" t="s">
        <v>252</v>
      </c>
      <c r="E91" s="246" t="s">
        <v>19</v>
      </c>
      <c r="F91" s="247" t="s">
        <v>253</v>
      </c>
      <c r="G91" s="245"/>
      <c r="H91" s="248">
        <v>2</v>
      </c>
      <c r="I91" s="249"/>
      <c r="J91" s="245"/>
      <c r="K91" s="245"/>
      <c r="L91" s="250"/>
      <c r="M91" s="251"/>
      <c r="N91" s="252"/>
      <c r="O91" s="252"/>
      <c r="P91" s="252"/>
      <c r="Q91" s="252"/>
      <c r="R91" s="252"/>
      <c r="S91" s="252"/>
      <c r="T91" s="253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4" t="s">
        <v>252</v>
      </c>
      <c r="AU91" s="254" t="s">
        <v>85</v>
      </c>
      <c r="AV91" s="14" t="s">
        <v>254</v>
      </c>
      <c r="AW91" s="14" t="s">
        <v>37</v>
      </c>
      <c r="AX91" s="14" t="s">
        <v>85</v>
      </c>
      <c r="AY91" s="254" t="s">
        <v>238</v>
      </c>
    </row>
    <row r="92" s="2" customFormat="1" ht="16.5" customHeight="1">
      <c r="A92" s="40"/>
      <c r="B92" s="41"/>
      <c r="C92" s="214" t="s">
        <v>87</v>
      </c>
      <c r="D92" s="214" t="s">
        <v>243</v>
      </c>
      <c r="E92" s="215" t="s">
        <v>2746</v>
      </c>
      <c r="F92" s="216" t="s">
        <v>2747</v>
      </c>
      <c r="G92" s="217" t="s">
        <v>246</v>
      </c>
      <c r="H92" s="218">
        <v>4</v>
      </c>
      <c r="I92" s="219"/>
      <c r="J92" s="220">
        <f>ROUND(I92*H92,2)</f>
        <v>0</v>
      </c>
      <c r="K92" s="216" t="s">
        <v>19</v>
      </c>
      <c r="L92" s="46"/>
      <c r="M92" s="221" t="s">
        <v>19</v>
      </c>
      <c r="N92" s="222" t="s">
        <v>48</v>
      </c>
      <c r="O92" s="86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5" t="s">
        <v>254</v>
      </c>
      <c r="AT92" s="225" t="s">
        <v>243</v>
      </c>
      <c r="AU92" s="225" t="s">
        <v>85</v>
      </c>
      <c r="AY92" s="19" t="s">
        <v>238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9" t="s">
        <v>85</v>
      </c>
      <c r="BK92" s="226">
        <f>ROUND(I92*H92,2)</f>
        <v>0</v>
      </c>
      <c r="BL92" s="19" t="s">
        <v>254</v>
      </c>
      <c r="BM92" s="225" t="s">
        <v>2748</v>
      </c>
    </row>
    <row r="93" s="2" customFormat="1">
      <c r="A93" s="40"/>
      <c r="B93" s="41"/>
      <c r="C93" s="42"/>
      <c r="D93" s="234" t="s">
        <v>343</v>
      </c>
      <c r="E93" s="42"/>
      <c r="F93" s="255" t="s">
        <v>2749</v>
      </c>
      <c r="G93" s="42"/>
      <c r="H93" s="42"/>
      <c r="I93" s="229"/>
      <c r="J93" s="42"/>
      <c r="K93" s="42"/>
      <c r="L93" s="46"/>
      <c r="M93" s="230"/>
      <c r="N93" s="231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343</v>
      </c>
      <c r="AU93" s="19" t="s">
        <v>85</v>
      </c>
    </row>
    <row r="94" s="13" customFormat="1">
      <c r="A94" s="13"/>
      <c r="B94" s="232"/>
      <c r="C94" s="233"/>
      <c r="D94" s="234" t="s">
        <v>252</v>
      </c>
      <c r="E94" s="235" t="s">
        <v>19</v>
      </c>
      <c r="F94" s="236" t="s">
        <v>2750</v>
      </c>
      <c r="G94" s="233"/>
      <c r="H94" s="237">
        <v>4</v>
      </c>
      <c r="I94" s="238"/>
      <c r="J94" s="233"/>
      <c r="K94" s="233"/>
      <c r="L94" s="239"/>
      <c r="M94" s="240"/>
      <c r="N94" s="241"/>
      <c r="O94" s="241"/>
      <c r="P94" s="241"/>
      <c r="Q94" s="241"/>
      <c r="R94" s="241"/>
      <c r="S94" s="241"/>
      <c r="T94" s="242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43" t="s">
        <v>252</v>
      </c>
      <c r="AU94" s="243" t="s">
        <v>85</v>
      </c>
      <c r="AV94" s="13" t="s">
        <v>87</v>
      </c>
      <c r="AW94" s="13" t="s">
        <v>37</v>
      </c>
      <c r="AX94" s="13" t="s">
        <v>77</v>
      </c>
      <c r="AY94" s="243" t="s">
        <v>238</v>
      </c>
    </row>
    <row r="95" s="14" customFormat="1">
      <c r="A95" s="14"/>
      <c r="B95" s="244"/>
      <c r="C95" s="245"/>
      <c r="D95" s="234" t="s">
        <v>252</v>
      </c>
      <c r="E95" s="246" t="s">
        <v>19</v>
      </c>
      <c r="F95" s="247" t="s">
        <v>253</v>
      </c>
      <c r="G95" s="245"/>
      <c r="H95" s="248">
        <v>4</v>
      </c>
      <c r="I95" s="249"/>
      <c r="J95" s="245"/>
      <c r="K95" s="245"/>
      <c r="L95" s="250"/>
      <c r="M95" s="251"/>
      <c r="N95" s="252"/>
      <c r="O95" s="252"/>
      <c r="P95" s="252"/>
      <c r="Q95" s="252"/>
      <c r="R95" s="252"/>
      <c r="S95" s="252"/>
      <c r="T95" s="253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4" t="s">
        <v>252</v>
      </c>
      <c r="AU95" s="254" t="s">
        <v>85</v>
      </c>
      <c r="AV95" s="14" t="s">
        <v>254</v>
      </c>
      <c r="AW95" s="14" t="s">
        <v>37</v>
      </c>
      <c r="AX95" s="14" t="s">
        <v>85</v>
      </c>
      <c r="AY95" s="254" t="s">
        <v>238</v>
      </c>
    </row>
    <row r="96" s="2" customFormat="1" ht="24.15" customHeight="1">
      <c r="A96" s="40"/>
      <c r="B96" s="41"/>
      <c r="C96" s="214" t="s">
        <v>260</v>
      </c>
      <c r="D96" s="214" t="s">
        <v>243</v>
      </c>
      <c r="E96" s="215" t="s">
        <v>2751</v>
      </c>
      <c r="F96" s="216" t="s">
        <v>2752</v>
      </c>
      <c r="G96" s="217" t="s">
        <v>246</v>
      </c>
      <c r="H96" s="218">
        <v>1</v>
      </c>
      <c r="I96" s="219"/>
      <c r="J96" s="220">
        <f>ROUND(I96*H96,2)</f>
        <v>0</v>
      </c>
      <c r="K96" s="216" t="s">
        <v>19</v>
      </c>
      <c r="L96" s="46"/>
      <c r="M96" s="221" t="s">
        <v>19</v>
      </c>
      <c r="N96" s="222" t="s">
        <v>48</v>
      </c>
      <c r="O96" s="86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5" t="s">
        <v>254</v>
      </c>
      <c r="AT96" s="225" t="s">
        <v>243</v>
      </c>
      <c r="AU96" s="225" t="s">
        <v>85</v>
      </c>
      <c r="AY96" s="19" t="s">
        <v>238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9" t="s">
        <v>85</v>
      </c>
      <c r="BK96" s="226">
        <f>ROUND(I96*H96,2)</f>
        <v>0</v>
      </c>
      <c r="BL96" s="19" t="s">
        <v>254</v>
      </c>
      <c r="BM96" s="225" t="s">
        <v>2753</v>
      </c>
    </row>
    <row r="97" s="2" customFormat="1">
      <c r="A97" s="40"/>
      <c r="B97" s="41"/>
      <c r="C97" s="42"/>
      <c r="D97" s="234" t="s">
        <v>343</v>
      </c>
      <c r="E97" s="42"/>
      <c r="F97" s="255" t="s">
        <v>2754</v>
      </c>
      <c r="G97" s="42"/>
      <c r="H97" s="42"/>
      <c r="I97" s="229"/>
      <c r="J97" s="42"/>
      <c r="K97" s="42"/>
      <c r="L97" s="46"/>
      <c r="M97" s="230"/>
      <c r="N97" s="231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343</v>
      </c>
      <c r="AU97" s="19" t="s">
        <v>85</v>
      </c>
    </row>
    <row r="98" s="13" customFormat="1">
      <c r="A98" s="13"/>
      <c r="B98" s="232"/>
      <c r="C98" s="233"/>
      <c r="D98" s="234" t="s">
        <v>252</v>
      </c>
      <c r="E98" s="235" t="s">
        <v>19</v>
      </c>
      <c r="F98" s="236" t="s">
        <v>85</v>
      </c>
      <c r="G98" s="233"/>
      <c r="H98" s="237">
        <v>1</v>
      </c>
      <c r="I98" s="238"/>
      <c r="J98" s="233"/>
      <c r="K98" s="233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252</v>
      </c>
      <c r="AU98" s="243" t="s">
        <v>85</v>
      </c>
      <c r="AV98" s="13" t="s">
        <v>87</v>
      </c>
      <c r="AW98" s="13" t="s">
        <v>37</v>
      </c>
      <c r="AX98" s="13" t="s">
        <v>77</v>
      </c>
      <c r="AY98" s="243" t="s">
        <v>238</v>
      </c>
    </row>
    <row r="99" s="14" customFormat="1">
      <c r="A99" s="14"/>
      <c r="B99" s="244"/>
      <c r="C99" s="245"/>
      <c r="D99" s="234" t="s">
        <v>252</v>
      </c>
      <c r="E99" s="246" t="s">
        <v>19</v>
      </c>
      <c r="F99" s="247" t="s">
        <v>253</v>
      </c>
      <c r="G99" s="245"/>
      <c r="H99" s="248">
        <v>1</v>
      </c>
      <c r="I99" s="249"/>
      <c r="J99" s="245"/>
      <c r="K99" s="245"/>
      <c r="L99" s="250"/>
      <c r="M99" s="251"/>
      <c r="N99" s="252"/>
      <c r="O99" s="252"/>
      <c r="P99" s="252"/>
      <c r="Q99" s="252"/>
      <c r="R99" s="252"/>
      <c r="S99" s="252"/>
      <c r="T99" s="253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252</v>
      </c>
      <c r="AU99" s="254" t="s">
        <v>85</v>
      </c>
      <c r="AV99" s="14" t="s">
        <v>254</v>
      </c>
      <c r="AW99" s="14" t="s">
        <v>37</v>
      </c>
      <c r="AX99" s="14" t="s">
        <v>85</v>
      </c>
      <c r="AY99" s="254" t="s">
        <v>238</v>
      </c>
    </row>
    <row r="100" s="2" customFormat="1" ht="24.15" customHeight="1">
      <c r="A100" s="40"/>
      <c r="B100" s="41"/>
      <c r="C100" s="214" t="s">
        <v>254</v>
      </c>
      <c r="D100" s="214" t="s">
        <v>243</v>
      </c>
      <c r="E100" s="215" t="s">
        <v>2755</v>
      </c>
      <c r="F100" s="216" t="s">
        <v>2752</v>
      </c>
      <c r="G100" s="217" t="s">
        <v>246</v>
      </c>
      <c r="H100" s="218">
        <v>1</v>
      </c>
      <c r="I100" s="219"/>
      <c r="J100" s="220">
        <f>ROUND(I100*H100,2)</f>
        <v>0</v>
      </c>
      <c r="K100" s="216" t="s">
        <v>19</v>
      </c>
      <c r="L100" s="46"/>
      <c r="M100" s="221" t="s">
        <v>19</v>
      </c>
      <c r="N100" s="222" t="s">
        <v>48</v>
      </c>
      <c r="O100" s="86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254</v>
      </c>
      <c r="AT100" s="225" t="s">
        <v>243</v>
      </c>
      <c r="AU100" s="225" t="s">
        <v>85</v>
      </c>
      <c r="AY100" s="19" t="s">
        <v>238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85</v>
      </c>
      <c r="BK100" s="226">
        <f>ROUND(I100*H100,2)</f>
        <v>0</v>
      </c>
      <c r="BL100" s="19" t="s">
        <v>254</v>
      </c>
      <c r="BM100" s="225" t="s">
        <v>2756</v>
      </c>
    </row>
    <row r="101" s="2" customFormat="1">
      <c r="A101" s="40"/>
      <c r="B101" s="41"/>
      <c r="C101" s="42"/>
      <c r="D101" s="234" t="s">
        <v>343</v>
      </c>
      <c r="E101" s="42"/>
      <c r="F101" s="255" t="s">
        <v>2754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343</v>
      </c>
      <c r="AU101" s="19" t="s">
        <v>85</v>
      </c>
    </row>
    <row r="102" s="13" customFormat="1">
      <c r="A102" s="13"/>
      <c r="B102" s="232"/>
      <c r="C102" s="233"/>
      <c r="D102" s="234" t="s">
        <v>252</v>
      </c>
      <c r="E102" s="235" t="s">
        <v>19</v>
      </c>
      <c r="F102" s="236" t="s">
        <v>85</v>
      </c>
      <c r="G102" s="233"/>
      <c r="H102" s="237">
        <v>1</v>
      </c>
      <c r="I102" s="238"/>
      <c r="J102" s="233"/>
      <c r="K102" s="233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252</v>
      </c>
      <c r="AU102" s="243" t="s">
        <v>85</v>
      </c>
      <c r="AV102" s="13" t="s">
        <v>87</v>
      </c>
      <c r="AW102" s="13" t="s">
        <v>37</v>
      </c>
      <c r="AX102" s="13" t="s">
        <v>77</v>
      </c>
      <c r="AY102" s="243" t="s">
        <v>238</v>
      </c>
    </row>
    <row r="103" s="14" customFormat="1">
      <c r="A103" s="14"/>
      <c r="B103" s="244"/>
      <c r="C103" s="245"/>
      <c r="D103" s="234" t="s">
        <v>252</v>
      </c>
      <c r="E103" s="246" t="s">
        <v>19</v>
      </c>
      <c r="F103" s="247" t="s">
        <v>253</v>
      </c>
      <c r="G103" s="245"/>
      <c r="H103" s="248">
        <v>1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252</v>
      </c>
      <c r="AU103" s="254" t="s">
        <v>85</v>
      </c>
      <c r="AV103" s="14" t="s">
        <v>254</v>
      </c>
      <c r="AW103" s="14" t="s">
        <v>37</v>
      </c>
      <c r="AX103" s="14" t="s">
        <v>85</v>
      </c>
      <c r="AY103" s="254" t="s">
        <v>238</v>
      </c>
    </row>
    <row r="104" s="2" customFormat="1" ht="24.15" customHeight="1">
      <c r="A104" s="40"/>
      <c r="B104" s="41"/>
      <c r="C104" s="214" t="s">
        <v>240</v>
      </c>
      <c r="D104" s="214" t="s">
        <v>243</v>
      </c>
      <c r="E104" s="215" t="s">
        <v>2757</v>
      </c>
      <c r="F104" s="216" t="s">
        <v>2758</v>
      </c>
      <c r="G104" s="217" t="s">
        <v>246</v>
      </c>
      <c r="H104" s="218">
        <v>1</v>
      </c>
      <c r="I104" s="219"/>
      <c r="J104" s="220">
        <f>ROUND(I104*H104,2)</f>
        <v>0</v>
      </c>
      <c r="K104" s="216" t="s">
        <v>19</v>
      </c>
      <c r="L104" s="46"/>
      <c r="M104" s="221" t="s">
        <v>19</v>
      </c>
      <c r="N104" s="222" t="s">
        <v>48</v>
      </c>
      <c r="O104" s="86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4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5" t="s">
        <v>254</v>
      </c>
      <c r="AT104" s="225" t="s">
        <v>243</v>
      </c>
      <c r="AU104" s="225" t="s">
        <v>85</v>
      </c>
      <c r="AY104" s="19" t="s">
        <v>238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9" t="s">
        <v>85</v>
      </c>
      <c r="BK104" s="226">
        <f>ROUND(I104*H104,2)</f>
        <v>0</v>
      </c>
      <c r="BL104" s="19" t="s">
        <v>254</v>
      </c>
      <c r="BM104" s="225" t="s">
        <v>2759</v>
      </c>
    </row>
    <row r="105" s="2" customFormat="1">
      <c r="A105" s="40"/>
      <c r="B105" s="41"/>
      <c r="C105" s="42"/>
      <c r="D105" s="234" t="s">
        <v>343</v>
      </c>
      <c r="E105" s="42"/>
      <c r="F105" s="255" t="s">
        <v>2754</v>
      </c>
      <c r="G105" s="42"/>
      <c r="H105" s="42"/>
      <c r="I105" s="229"/>
      <c r="J105" s="42"/>
      <c r="K105" s="42"/>
      <c r="L105" s="46"/>
      <c r="M105" s="230"/>
      <c r="N105" s="231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343</v>
      </c>
      <c r="AU105" s="19" t="s">
        <v>85</v>
      </c>
    </row>
    <row r="106" s="13" customFormat="1">
      <c r="A106" s="13"/>
      <c r="B106" s="232"/>
      <c r="C106" s="233"/>
      <c r="D106" s="234" t="s">
        <v>252</v>
      </c>
      <c r="E106" s="235" t="s">
        <v>19</v>
      </c>
      <c r="F106" s="236" t="s">
        <v>85</v>
      </c>
      <c r="G106" s="233"/>
      <c r="H106" s="237">
        <v>1</v>
      </c>
      <c r="I106" s="238"/>
      <c r="J106" s="233"/>
      <c r="K106" s="233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252</v>
      </c>
      <c r="AU106" s="243" t="s">
        <v>85</v>
      </c>
      <c r="AV106" s="13" t="s">
        <v>87</v>
      </c>
      <c r="AW106" s="13" t="s">
        <v>37</v>
      </c>
      <c r="AX106" s="13" t="s">
        <v>77</v>
      </c>
      <c r="AY106" s="243" t="s">
        <v>238</v>
      </c>
    </row>
    <row r="107" s="14" customFormat="1">
      <c r="A107" s="14"/>
      <c r="B107" s="244"/>
      <c r="C107" s="245"/>
      <c r="D107" s="234" t="s">
        <v>252</v>
      </c>
      <c r="E107" s="246" t="s">
        <v>19</v>
      </c>
      <c r="F107" s="247" t="s">
        <v>253</v>
      </c>
      <c r="G107" s="245"/>
      <c r="H107" s="248">
        <v>1</v>
      </c>
      <c r="I107" s="249"/>
      <c r="J107" s="245"/>
      <c r="K107" s="245"/>
      <c r="L107" s="250"/>
      <c r="M107" s="256"/>
      <c r="N107" s="257"/>
      <c r="O107" s="257"/>
      <c r="P107" s="257"/>
      <c r="Q107" s="257"/>
      <c r="R107" s="257"/>
      <c r="S107" s="257"/>
      <c r="T107" s="258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252</v>
      </c>
      <c r="AU107" s="254" t="s">
        <v>85</v>
      </c>
      <c r="AV107" s="14" t="s">
        <v>254</v>
      </c>
      <c r="AW107" s="14" t="s">
        <v>37</v>
      </c>
      <c r="AX107" s="14" t="s">
        <v>85</v>
      </c>
      <c r="AY107" s="254" t="s">
        <v>238</v>
      </c>
    </row>
    <row r="108" s="2" customFormat="1" ht="6.96" customHeight="1">
      <c r="A108" s="40"/>
      <c r="B108" s="61"/>
      <c r="C108" s="62"/>
      <c r="D108" s="62"/>
      <c r="E108" s="62"/>
      <c r="F108" s="62"/>
      <c r="G108" s="62"/>
      <c r="H108" s="62"/>
      <c r="I108" s="62"/>
      <c r="J108" s="62"/>
      <c r="K108" s="62"/>
      <c r="L108" s="46"/>
      <c r="M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</row>
  </sheetData>
  <sheetProtection sheet="1" autoFilter="0" formatColumns="0" formatRows="0" objects="1" scenarios="1" spinCount="100000" saltValue="U3M91zT+iOcvyQa2vGE7ckDr8N96usnuk6cg6lr12Ykn/p4kduhDwvCSh9Wm9DXwDNNCqidlrIlzWQM9UueDvA==" hashValue="Kn+8EKkRjfMYvqB873A0QWpPXQPGoiG0LDThsyJ9eR+9K6iJZKWD/2UBG0kEV61xH1lFHp/2zY4k3cMWsXzKqw==" algorithmName="SHA-512" password="C8E5"/>
  <autoFilter ref="C85:K10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175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2739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2760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ROUND(J86,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ROUND((SUM(BE86:BE211)),  2)</f>
        <v>0</v>
      </c>
      <c r="G35" s="40"/>
      <c r="H35" s="40"/>
      <c r="I35" s="159">
        <v>0.20999999999999999</v>
      </c>
      <c r="J35" s="158">
        <f>ROUND(((SUM(BE86:BE211))*I35),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ROUND((SUM(BF86:BF211)),  2)</f>
        <v>0</v>
      </c>
      <c r="G36" s="40"/>
      <c r="H36" s="40"/>
      <c r="I36" s="159">
        <v>0.14999999999999999</v>
      </c>
      <c r="J36" s="158">
        <f>ROUND(((SUM(BF86:BF211))*I36),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ROUND((SUM(BG86:BG211)),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ROUND((SUM(BH86:BH211)),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ROUND((SUM(BI86:BI211)),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2739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 07.2 - Místnost č.1.09b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J86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2761</v>
      </c>
      <c r="E64" s="179"/>
      <c r="F64" s="179"/>
      <c r="G64" s="179"/>
      <c r="H64" s="179"/>
      <c r="I64" s="179"/>
      <c r="J64" s="180">
        <f>J87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223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Vytvoření laboratoří FŽP- UNICRE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1" customFormat="1" ht="12" customHeight="1">
      <c r="B75" s="23"/>
      <c r="C75" s="34" t="s">
        <v>210</v>
      </c>
      <c r="D75" s="24"/>
      <c r="E75" s="24"/>
      <c r="F75" s="24"/>
      <c r="G75" s="24"/>
      <c r="H75" s="24"/>
      <c r="I75" s="24"/>
      <c r="J75" s="24"/>
      <c r="K75" s="24"/>
      <c r="L75" s="22"/>
    </row>
    <row r="76" s="2" customFormat="1" ht="16.5" customHeight="1">
      <c r="A76" s="40"/>
      <c r="B76" s="41"/>
      <c r="C76" s="42"/>
      <c r="D76" s="42"/>
      <c r="E76" s="171" t="s">
        <v>2739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377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E11</f>
        <v>SO 07.2 - Místnost č.1.09b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F14</f>
        <v>Ústí nad Labem</v>
      </c>
      <c r="G80" s="42"/>
      <c r="H80" s="42"/>
      <c r="I80" s="34" t="s">
        <v>23</v>
      </c>
      <c r="J80" s="74" t="str">
        <f>IF(J14="","",J14)</f>
        <v>10. 5. 2023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E17</f>
        <v>UJEP, Pasteurova 3632/15, 400 96 Ústí nad Labem</v>
      </c>
      <c r="G82" s="42"/>
      <c r="H82" s="42"/>
      <c r="I82" s="34" t="s">
        <v>33</v>
      </c>
      <c r="J82" s="38" t="str">
        <f>E23</f>
        <v>Correct BC, s.r.o., El.Krásnohorské 1339/15, UL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40.05" customHeight="1">
      <c r="A83" s="40"/>
      <c r="B83" s="41"/>
      <c r="C83" s="34" t="s">
        <v>31</v>
      </c>
      <c r="D83" s="42"/>
      <c r="E83" s="42"/>
      <c r="F83" s="29" t="str">
        <f>IF(E20="","",E20)</f>
        <v>Vyplň údaj</v>
      </c>
      <c r="G83" s="42"/>
      <c r="H83" s="42"/>
      <c r="I83" s="34" t="s">
        <v>38</v>
      </c>
      <c r="J83" s="38" t="str">
        <f>E26</f>
        <v>Correct BC, s.r.o., El.Krásnohorské 1339/15, UL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224</v>
      </c>
      <c r="D85" s="190" t="s">
        <v>62</v>
      </c>
      <c r="E85" s="190" t="s">
        <v>58</v>
      </c>
      <c r="F85" s="190" t="s">
        <v>59</v>
      </c>
      <c r="G85" s="190" t="s">
        <v>225</v>
      </c>
      <c r="H85" s="190" t="s">
        <v>226</v>
      </c>
      <c r="I85" s="190" t="s">
        <v>227</v>
      </c>
      <c r="J85" s="190" t="s">
        <v>214</v>
      </c>
      <c r="K85" s="191" t="s">
        <v>228</v>
      </c>
      <c r="L85" s="192"/>
      <c r="M85" s="94" t="s">
        <v>19</v>
      </c>
      <c r="N85" s="95" t="s">
        <v>47</v>
      </c>
      <c r="O85" s="95" t="s">
        <v>229</v>
      </c>
      <c r="P85" s="95" t="s">
        <v>230</v>
      </c>
      <c r="Q85" s="95" t="s">
        <v>231</v>
      </c>
      <c r="R85" s="95" t="s">
        <v>232</v>
      </c>
      <c r="S85" s="95" t="s">
        <v>233</v>
      </c>
      <c r="T85" s="96" t="s">
        <v>234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235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</f>
        <v>0</v>
      </c>
      <c r="Q86" s="98"/>
      <c r="R86" s="195">
        <f>R87</f>
        <v>0</v>
      </c>
      <c r="S86" s="98"/>
      <c r="T86" s="196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76</v>
      </c>
      <c r="AU86" s="19" t="s">
        <v>215</v>
      </c>
      <c r="BK86" s="197">
        <f>BK87</f>
        <v>0</v>
      </c>
    </row>
    <row r="87" s="12" customFormat="1" ht="25.92" customHeight="1">
      <c r="A87" s="12"/>
      <c r="B87" s="198"/>
      <c r="C87" s="199"/>
      <c r="D87" s="200" t="s">
        <v>76</v>
      </c>
      <c r="E87" s="201" t="s">
        <v>1900</v>
      </c>
      <c r="F87" s="201" t="s">
        <v>174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f>SUM(P88:P211)</f>
        <v>0</v>
      </c>
      <c r="Q87" s="206"/>
      <c r="R87" s="207">
        <f>SUM(R88:R211)</f>
        <v>0</v>
      </c>
      <c r="S87" s="206"/>
      <c r="T87" s="208">
        <f>SUM(T88:T211)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87</v>
      </c>
      <c r="AT87" s="210" t="s">
        <v>76</v>
      </c>
      <c r="AU87" s="210" t="s">
        <v>77</v>
      </c>
      <c r="AY87" s="209" t="s">
        <v>238</v>
      </c>
      <c r="BK87" s="211">
        <f>SUM(BK88:BK211)</f>
        <v>0</v>
      </c>
    </row>
    <row r="88" s="2" customFormat="1" ht="21.75" customHeight="1">
      <c r="A88" s="40"/>
      <c r="B88" s="41"/>
      <c r="C88" s="214" t="s">
        <v>85</v>
      </c>
      <c r="D88" s="214" t="s">
        <v>243</v>
      </c>
      <c r="E88" s="215" t="s">
        <v>2762</v>
      </c>
      <c r="F88" s="216" t="s">
        <v>2763</v>
      </c>
      <c r="G88" s="217" t="s">
        <v>246</v>
      </c>
      <c r="H88" s="218">
        <v>1</v>
      </c>
      <c r="I88" s="219"/>
      <c r="J88" s="220">
        <f>ROUND(I88*H88,2)</f>
        <v>0</v>
      </c>
      <c r="K88" s="216" t="s">
        <v>19</v>
      </c>
      <c r="L88" s="46"/>
      <c r="M88" s="221" t="s">
        <v>19</v>
      </c>
      <c r="N88" s="222" t="s">
        <v>48</v>
      </c>
      <c r="O88" s="86"/>
      <c r="P88" s="223">
        <f>O88*H88</f>
        <v>0</v>
      </c>
      <c r="Q88" s="223">
        <v>0</v>
      </c>
      <c r="R88" s="223">
        <f>Q88*H88</f>
        <v>0</v>
      </c>
      <c r="S88" s="223">
        <v>0</v>
      </c>
      <c r="T88" s="224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5" t="s">
        <v>254</v>
      </c>
      <c r="AT88" s="225" t="s">
        <v>243</v>
      </c>
      <c r="AU88" s="225" t="s">
        <v>85</v>
      </c>
      <c r="AY88" s="19" t="s">
        <v>238</v>
      </c>
      <c r="BE88" s="226">
        <f>IF(N88="základní",J88,0)</f>
        <v>0</v>
      </c>
      <c r="BF88" s="226">
        <f>IF(N88="snížená",J88,0)</f>
        <v>0</v>
      </c>
      <c r="BG88" s="226">
        <f>IF(N88="zákl. přenesená",J88,0)</f>
        <v>0</v>
      </c>
      <c r="BH88" s="226">
        <f>IF(N88="sníž. přenesená",J88,0)</f>
        <v>0</v>
      </c>
      <c r="BI88" s="226">
        <f>IF(N88="nulová",J88,0)</f>
        <v>0</v>
      </c>
      <c r="BJ88" s="19" t="s">
        <v>85</v>
      </c>
      <c r="BK88" s="226">
        <f>ROUND(I88*H88,2)</f>
        <v>0</v>
      </c>
      <c r="BL88" s="19" t="s">
        <v>254</v>
      </c>
      <c r="BM88" s="225" t="s">
        <v>2764</v>
      </c>
    </row>
    <row r="89" s="2" customFormat="1">
      <c r="A89" s="40"/>
      <c r="B89" s="41"/>
      <c r="C89" s="42"/>
      <c r="D89" s="234" t="s">
        <v>343</v>
      </c>
      <c r="E89" s="42"/>
      <c r="F89" s="255" t="s">
        <v>2754</v>
      </c>
      <c r="G89" s="42"/>
      <c r="H89" s="42"/>
      <c r="I89" s="229"/>
      <c r="J89" s="42"/>
      <c r="K89" s="42"/>
      <c r="L89" s="46"/>
      <c r="M89" s="230"/>
      <c r="N89" s="231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343</v>
      </c>
      <c r="AU89" s="19" t="s">
        <v>85</v>
      </c>
    </row>
    <row r="90" s="13" customFormat="1">
      <c r="A90" s="13"/>
      <c r="B90" s="232"/>
      <c r="C90" s="233"/>
      <c r="D90" s="234" t="s">
        <v>252</v>
      </c>
      <c r="E90" s="235" t="s">
        <v>19</v>
      </c>
      <c r="F90" s="236" t="s">
        <v>85</v>
      </c>
      <c r="G90" s="233"/>
      <c r="H90" s="237">
        <v>1</v>
      </c>
      <c r="I90" s="238"/>
      <c r="J90" s="233"/>
      <c r="K90" s="233"/>
      <c r="L90" s="239"/>
      <c r="M90" s="240"/>
      <c r="N90" s="241"/>
      <c r="O90" s="241"/>
      <c r="P90" s="241"/>
      <c r="Q90" s="241"/>
      <c r="R90" s="241"/>
      <c r="S90" s="241"/>
      <c r="T90" s="242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43" t="s">
        <v>252</v>
      </c>
      <c r="AU90" s="243" t="s">
        <v>85</v>
      </c>
      <c r="AV90" s="13" t="s">
        <v>87</v>
      </c>
      <c r="AW90" s="13" t="s">
        <v>37</v>
      </c>
      <c r="AX90" s="13" t="s">
        <v>77</v>
      </c>
      <c r="AY90" s="243" t="s">
        <v>238</v>
      </c>
    </row>
    <row r="91" s="14" customFormat="1">
      <c r="A91" s="14"/>
      <c r="B91" s="244"/>
      <c r="C91" s="245"/>
      <c r="D91" s="234" t="s">
        <v>252</v>
      </c>
      <c r="E91" s="246" t="s">
        <v>19</v>
      </c>
      <c r="F91" s="247" t="s">
        <v>253</v>
      </c>
      <c r="G91" s="245"/>
      <c r="H91" s="248">
        <v>1</v>
      </c>
      <c r="I91" s="249"/>
      <c r="J91" s="245"/>
      <c r="K91" s="245"/>
      <c r="L91" s="250"/>
      <c r="M91" s="251"/>
      <c r="N91" s="252"/>
      <c r="O91" s="252"/>
      <c r="P91" s="252"/>
      <c r="Q91" s="252"/>
      <c r="R91" s="252"/>
      <c r="S91" s="252"/>
      <c r="T91" s="253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4" t="s">
        <v>252</v>
      </c>
      <c r="AU91" s="254" t="s">
        <v>85</v>
      </c>
      <c r="AV91" s="14" t="s">
        <v>254</v>
      </c>
      <c r="AW91" s="14" t="s">
        <v>37</v>
      </c>
      <c r="AX91" s="14" t="s">
        <v>85</v>
      </c>
      <c r="AY91" s="254" t="s">
        <v>238</v>
      </c>
    </row>
    <row r="92" s="2" customFormat="1" ht="16.5" customHeight="1">
      <c r="A92" s="40"/>
      <c r="B92" s="41"/>
      <c r="C92" s="214" t="s">
        <v>87</v>
      </c>
      <c r="D92" s="214" t="s">
        <v>243</v>
      </c>
      <c r="E92" s="215" t="s">
        <v>2765</v>
      </c>
      <c r="F92" s="216" t="s">
        <v>2766</v>
      </c>
      <c r="G92" s="217" t="s">
        <v>246</v>
      </c>
      <c r="H92" s="218">
        <v>1</v>
      </c>
      <c r="I92" s="219"/>
      <c r="J92" s="220">
        <f>ROUND(I92*H92,2)</f>
        <v>0</v>
      </c>
      <c r="K92" s="216" t="s">
        <v>19</v>
      </c>
      <c r="L92" s="46"/>
      <c r="M92" s="221" t="s">
        <v>19</v>
      </c>
      <c r="N92" s="222" t="s">
        <v>48</v>
      </c>
      <c r="O92" s="86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5" t="s">
        <v>254</v>
      </c>
      <c r="AT92" s="225" t="s">
        <v>243</v>
      </c>
      <c r="AU92" s="225" t="s">
        <v>85</v>
      </c>
      <c r="AY92" s="19" t="s">
        <v>238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9" t="s">
        <v>85</v>
      </c>
      <c r="BK92" s="226">
        <f>ROUND(I92*H92,2)</f>
        <v>0</v>
      </c>
      <c r="BL92" s="19" t="s">
        <v>254</v>
      </c>
      <c r="BM92" s="225" t="s">
        <v>2767</v>
      </c>
    </row>
    <row r="93" s="2" customFormat="1">
      <c r="A93" s="40"/>
      <c r="B93" s="41"/>
      <c r="C93" s="42"/>
      <c r="D93" s="234" t="s">
        <v>343</v>
      </c>
      <c r="E93" s="42"/>
      <c r="F93" s="255" t="s">
        <v>2754</v>
      </c>
      <c r="G93" s="42"/>
      <c r="H93" s="42"/>
      <c r="I93" s="229"/>
      <c r="J93" s="42"/>
      <c r="K93" s="42"/>
      <c r="L93" s="46"/>
      <c r="M93" s="230"/>
      <c r="N93" s="231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343</v>
      </c>
      <c r="AU93" s="19" t="s">
        <v>85</v>
      </c>
    </row>
    <row r="94" s="13" customFormat="1">
      <c r="A94" s="13"/>
      <c r="B94" s="232"/>
      <c r="C94" s="233"/>
      <c r="D94" s="234" t="s">
        <v>252</v>
      </c>
      <c r="E94" s="235" t="s">
        <v>19</v>
      </c>
      <c r="F94" s="236" t="s">
        <v>85</v>
      </c>
      <c r="G94" s="233"/>
      <c r="H94" s="237">
        <v>1</v>
      </c>
      <c r="I94" s="238"/>
      <c r="J94" s="233"/>
      <c r="K94" s="233"/>
      <c r="L94" s="239"/>
      <c r="M94" s="240"/>
      <c r="N94" s="241"/>
      <c r="O94" s="241"/>
      <c r="P94" s="241"/>
      <c r="Q94" s="241"/>
      <c r="R94" s="241"/>
      <c r="S94" s="241"/>
      <c r="T94" s="242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43" t="s">
        <v>252</v>
      </c>
      <c r="AU94" s="243" t="s">
        <v>85</v>
      </c>
      <c r="AV94" s="13" t="s">
        <v>87</v>
      </c>
      <c r="AW94" s="13" t="s">
        <v>37</v>
      </c>
      <c r="AX94" s="13" t="s">
        <v>77</v>
      </c>
      <c r="AY94" s="243" t="s">
        <v>238</v>
      </c>
    </row>
    <row r="95" s="14" customFormat="1">
      <c r="A95" s="14"/>
      <c r="B95" s="244"/>
      <c r="C95" s="245"/>
      <c r="D95" s="234" t="s">
        <v>252</v>
      </c>
      <c r="E95" s="246" t="s">
        <v>19</v>
      </c>
      <c r="F95" s="247" t="s">
        <v>253</v>
      </c>
      <c r="G95" s="245"/>
      <c r="H95" s="248">
        <v>1</v>
      </c>
      <c r="I95" s="249"/>
      <c r="J95" s="245"/>
      <c r="K95" s="245"/>
      <c r="L95" s="250"/>
      <c r="M95" s="251"/>
      <c r="N95" s="252"/>
      <c r="O95" s="252"/>
      <c r="P95" s="252"/>
      <c r="Q95" s="252"/>
      <c r="R95" s="252"/>
      <c r="S95" s="252"/>
      <c r="T95" s="253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4" t="s">
        <v>252</v>
      </c>
      <c r="AU95" s="254" t="s">
        <v>85</v>
      </c>
      <c r="AV95" s="14" t="s">
        <v>254</v>
      </c>
      <c r="AW95" s="14" t="s">
        <v>37</v>
      </c>
      <c r="AX95" s="14" t="s">
        <v>85</v>
      </c>
      <c r="AY95" s="254" t="s">
        <v>238</v>
      </c>
    </row>
    <row r="96" s="2" customFormat="1" ht="21.75" customHeight="1">
      <c r="A96" s="40"/>
      <c r="B96" s="41"/>
      <c r="C96" s="214" t="s">
        <v>260</v>
      </c>
      <c r="D96" s="214" t="s">
        <v>243</v>
      </c>
      <c r="E96" s="215" t="s">
        <v>2742</v>
      </c>
      <c r="F96" s="216" t="s">
        <v>2768</v>
      </c>
      <c r="G96" s="217" t="s">
        <v>246</v>
      </c>
      <c r="H96" s="218">
        <v>1</v>
      </c>
      <c r="I96" s="219"/>
      <c r="J96" s="220">
        <f>ROUND(I96*H96,2)</f>
        <v>0</v>
      </c>
      <c r="K96" s="216" t="s">
        <v>19</v>
      </c>
      <c r="L96" s="46"/>
      <c r="M96" s="221" t="s">
        <v>19</v>
      </c>
      <c r="N96" s="222" t="s">
        <v>48</v>
      </c>
      <c r="O96" s="86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5" t="s">
        <v>254</v>
      </c>
      <c r="AT96" s="225" t="s">
        <v>243</v>
      </c>
      <c r="AU96" s="225" t="s">
        <v>85</v>
      </c>
      <c r="AY96" s="19" t="s">
        <v>238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9" t="s">
        <v>85</v>
      </c>
      <c r="BK96" s="226">
        <f>ROUND(I96*H96,2)</f>
        <v>0</v>
      </c>
      <c r="BL96" s="19" t="s">
        <v>254</v>
      </c>
      <c r="BM96" s="225" t="s">
        <v>2769</v>
      </c>
    </row>
    <row r="97" s="2" customFormat="1">
      <c r="A97" s="40"/>
      <c r="B97" s="41"/>
      <c r="C97" s="42"/>
      <c r="D97" s="234" t="s">
        <v>343</v>
      </c>
      <c r="E97" s="42"/>
      <c r="F97" s="255" t="s">
        <v>2745</v>
      </c>
      <c r="G97" s="42"/>
      <c r="H97" s="42"/>
      <c r="I97" s="229"/>
      <c r="J97" s="42"/>
      <c r="K97" s="42"/>
      <c r="L97" s="46"/>
      <c r="M97" s="230"/>
      <c r="N97" s="231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343</v>
      </c>
      <c r="AU97" s="19" t="s">
        <v>85</v>
      </c>
    </row>
    <row r="98" s="13" customFormat="1">
      <c r="A98" s="13"/>
      <c r="B98" s="232"/>
      <c r="C98" s="233"/>
      <c r="D98" s="234" t="s">
        <v>252</v>
      </c>
      <c r="E98" s="235" t="s">
        <v>19</v>
      </c>
      <c r="F98" s="236" t="s">
        <v>85</v>
      </c>
      <c r="G98" s="233"/>
      <c r="H98" s="237">
        <v>1</v>
      </c>
      <c r="I98" s="238"/>
      <c r="J98" s="233"/>
      <c r="K98" s="233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252</v>
      </c>
      <c r="AU98" s="243" t="s">
        <v>85</v>
      </c>
      <c r="AV98" s="13" t="s">
        <v>87</v>
      </c>
      <c r="AW98" s="13" t="s">
        <v>37</v>
      </c>
      <c r="AX98" s="13" t="s">
        <v>77</v>
      </c>
      <c r="AY98" s="243" t="s">
        <v>238</v>
      </c>
    </row>
    <row r="99" s="14" customFormat="1">
      <c r="A99" s="14"/>
      <c r="B99" s="244"/>
      <c r="C99" s="245"/>
      <c r="D99" s="234" t="s">
        <v>252</v>
      </c>
      <c r="E99" s="246" t="s">
        <v>19</v>
      </c>
      <c r="F99" s="247" t="s">
        <v>253</v>
      </c>
      <c r="G99" s="245"/>
      <c r="H99" s="248">
        <v>1</v>
      </c>
      <c r="I99" s="249"/>
      <c r="J99" s="245"/>
      <c r="K99" s="245"/>
      <c r="L99" s="250"/>
      <c r="M99" s="251"/>
      <c r="N99" s="252"/>
      <c r="O99" s="252"/>
      <c r="P99" s="252"/>
      <c r="Q99" s="252"/>
      <c r="R99" s="252"/>
      <c r="S99" s="252"/>
      <c r="T99" s="253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252</v>
      </c>
      <c r="AU99" s="254" t="s">
        <v>85</v>
      </c>
      <c r="AV99" s="14" t="s">
        <v>254</v>
      </c>
      <c r="AW99" s="14" t="s">
        <v>37</v>
      </c>
      <c r="AX99" s="14" t="s">
        <v>85</v>
      </c>
      <c r="AY99" s="254" t="s">
        <v>238</v>
      </c>
    </row>
    <row r="100" s="2" customFormat="1" ht="16.5" customHeight="1">
      <c r="A100" s="40"/>
      <c r="B100" s="41"/>
      <c r="C100" s="214" t="s">
        <v>254</v>
      </c>
      <c r="D100" s="214" t="s">
        <v>243</v>
      </c>
      <c r="E100" s="215" t="s">
        <v>2746</v>
      </c>
      <c r="F100" s="216" t="s">
        <v>2770</v>
      </c>
      <c r="G100" s="217" t="s">
        <v>246</v>
      </c>
      <c r="H100" s="218">
        <v>1</v>
      </c>
      <c r="I100" s="219"/>
      <c r="J100" s="220">
        <f>ROUND(I100*H100,2)</f>
        <v>0</v>
      </c>
      <c r="K100" s="216" t="s">
        <v>19</v>
      </c>
      <c r="L100" s="46"/>
      <c r="M100" s="221" t="s">
        <v>19</v>
      </c>
      <c r="N100" s="222" t="s">
        <v>48</v>
      </c>
      <c r="O100" s="86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254</v>
      </c>
      <c r="AT100" s="225" t="s">
        <v>243</v>
      </c>
      <c r="AU100" s="225" t="s">
        <v>85</v>
      </c>
      <c r="AY100" s="19" t="s">
        <v>238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85</v>
      </c>
      <c r="BK100" s="226">
        <f>ROUND(I100*H100,2)</f>
        <v>0</v>
      </c>
      <c r="BL100" s="19" t="s">
        <v>254</v>
      </c>
      <c r="BM100" s="225" t="s">
        <v>2771</v>
      </c>
    </row>
    <row r="101" s="2" customFormat="1">
      <c r="A101" s="40"/>
      <c r="B101" s="41"/>
      <c r="C101" s="42"/>
      <c r="D101" s="234" t="s">
        <v>343</v>
      </c>
      <c r="E101" s="42"/>
      <c r="F101" s="255" t="s">
        <v>2749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343</v>
      </c>
      <c r="AU101" s="19" t="s">
        <v>85</v>
      </c>
    </row>
    <row r="102" s="13" customFormat="1">
      <c r="A102" s="13"/>
      <c r="B102" s="232"/>
      <c r="C102" s="233"/>
      <c r="D102" s="234" t="s">
        <v>252</v>
      </c>
      <c r="E102" s="235" t="s">
        <v>19</v>
      </c>
      <c r="F102" s="236" t="s">
        <v>85</v>
      </c>
      <c r="G102" s="233"/>
      <c r="H102" s="237">
        <v>1</v>
      </c>
      <c r="I102" s="238"/>
      <c r="J102" s="233"/>
      <c r="K102" s="233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252</v>
      </c>
      <c r="AU102" s="243" t="s">
        <v>85</v>
      </c>
      <c r="AV102" s="13" t="s">
        <v>87</v>
      </c>
      <c r="AW102" s="13" t="s">
        <v>37</v>
      </c>
      <c r="AX102" s="13" t="s">
        <v>77</v>
      </c>
      <c r="AY102" s="243" t="s">
        <v>238</v>
      </c>
    </row>
    <row r="103" s="14" customFormat="1">
      <c r="A103" s="14"/>
      <c r="B103" s="244"/>
      <c r="C103" s="245"/>
      <c r="D103" s="234" t="s">
        <v>252</v>
      </c>
      <c r="E103" s="246" t="s">
        <v>19</v>
      </c>
      <c r="F103" s="247" t="s">
        <v>253</v>
      </c>
      <c r="G103" s="245"/>
      <c r="H103" s="248">
        <v>1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252</v>
      </c>
      <c r="AU103" s="254" t="s">
        <v>85</v>
      </c>
      <c r="AV103" s="14" t="s">
        <v>254</v>
      </c>
      <c r="AW103" s="14" t="s">
        <v>37</v>
      </c>
      <c r="AX103" s="14" t="s">
        <v>85</v>
      </c>
      <c r="AY103" s="254" t="s">
        <v>238</v>
      </c>
    </row>
    <row r="104" s="2" customFormat="1" ht="24.15" customHeight="1">
      <c r="A104" s="40"/>
      <c r="B104" s="41"/>
      <c r="C104" s="214" t="s">
        <v>240</v>
      </c>
      <c r="D104" s="214" t="s">
        <v>243</v>
      </c>
      <c r="E104" s="215" t="s">
        <v>2772</v>
      </c>
      <c r="F104" s="216" t="s">
        <v>2773</v>
      </c>
      <c r="G104" s="217" t="s">
        <v>246</v>
      </c>
      <c r="H104" s="218">
        <v>1</v>
      </c>
      <c r="I104" s="219"/>
      <c r="J104" s="220">
        <f>ROUND(I104*H104,2)</f>
        <v>0</v>
      </c>
      <c r="K104" s="216" t="s">
        <v>19</v>
      </c>
      <c r="L104" s="46"/>
      <c r="M104" s="221" t="s">
        <v>19</v>
      </c>
      <c r="N104" s="222" t="s">
        <v>48</v>
      </c>
      <c r="O104" s="86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4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5" t="s">
        <v>254</v>
      </c>
      <c r="AT104" s="225" t="s">
        <v>243</v>
      </c>
      <c r="AU104" s="225" t="s">
        <v>85</v>
      </c>
      <c r="AY104" s="19" t="s">
        <v>238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9" t="s">
        <v>85</v>
      </c>
      <c r="BK104" s="226">
        <f>ROUND(I104*H104,2)</f>
        <v>0</v>
      </c>
      <c r="BL104" s="19" t="s">
        <v>254</v>
      </c>
      <c r="BM104" s="225" t="s">
        <v>2774</v>
      </c>
    </row>
    <row r="105" s="2" customFormat="1">
      <c r="A105" s="40"/>
      <c r="B105" s="41"/>
      <c r="C105" s="42"/>
      <c r="D105" s="234" t="s">
        <v>343</v>
      </c>
      <c r="E105" s="42"/>
      <c r="F105" s="255" t="s">
        <v>2754</v>
      </c>
      <c r="G105" s="42"/>
      <c r="H105" s="42"/>
      <c r="I105" s="229"/>
      <c r="J105" s="42"/>
      <c r="K105" s="42"/>
      <c r="L105" s="46"/>
      <c r="M105" s="230"/>
      <c r="N105" s="231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343</v>
      </c>
      <c r="AU105" s="19" t="s">
        <v>85</v>
      </c>
    </row>
    <row r="106" s="13" customFormat="1">
      <c r="A106" s="13"/>
      <c r="B106" s="232"/>
      <c r="C106" s="233"/>
      <c r="D106" s="234" t="s">
        <v>252</v>
      </c>
      <c r="E106" s="235" t="s">
        <v>19</v>
      </c>
      <c r="F106" s="236" t="s">
        <v>85</v>
      </c>
      <c r="G106" s="233"/>
      <c r="H106" s="237">
        <v>1</v>
      </c>
      <c r="I106" s="238"/>
      <c r="J106" s="233"/>
      <c r="K106" s="233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252</v>
      </c>
      <c r="AU106" s="243" t="s">
        <v>85</v>
      </c>
      <c r="AV106" s="13" t="s">
        <v>87</v>
      </c>
      <c r="AW106" s="13" t="s">
        <v>37</v>
      </c>
      <c r="AX106" s="13" t="s">
        <v>77</v>
      </c>
      <c r="AY106" s="243" t="s">
        <v>238</v>
      </c>
    </row>
    <row r="107" s="14" customFormat="1">
      <c r="A107" s="14"/>
      <c r="B107" s="244"/>
      <c r="C107" s="245"/>
      <c r="D107" s="234" t="s">
        <v>252</v>
      </c>
      <c r="E107" s="246" t="s">
        <v>19</v>
      </c>
      <c r="F107" s="247" t="s">
        <v>253</v>
      </c>
      <c r="G107" s="245"/>
      <c r="H107" s="248">
        <v>1</v>
      </c>
      <c r="I107" s="249"/>
      <c r="J107" s="245"/>
      <c r="K107" s="245"/>
      <c r="L107" s="250"/>
      <c r="M107" s="251"/>
      <c r="N107" s="252"/>
      <c r="O107" s="252"/>
      <c r="P107" s="252"/>
      <c r="Q107" s="252"/>
      <c r="R107" s="252"/>
      <c r="S107" s="252"/>
      <c r="T107" s="253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252</v>
      </c>
      <c r="AU107" s="254" t="s">
        <v>85</v>
      </c>
      <c r="AV107" s="14" t="s">
        <v>254</v>
      </c>
      <c r="AW107" s="14" t="s">
        <v>37</v>
      </c>
      <c r="AX107" s="14" t="s">
        <v>85</v>
      </c>
      <c r="AY107" s="254" t="s">
        <v>238</v>
      </c>
    </row>
    <row r="108" s="2" customFormat="1" ht="16.5" customHeight="1">
      <c r="A108" s="40"/>
      <c r="B108" s="41"/>
      <c r="C108" s="214" t="s">
        <v>276</v>
      </c>
      <c r="D108" s="214" t="s">
        <v>243</v>
      </c>
      <c r="E108" s="215" t="s">
        <v>2775</v>
      </c>
      <c r="F108" s="216" t="s">
        <v>2776</v>
      </c>
      <c r="G108" s="217" t="s">
        <v>246</v>
      </c>
      <c r="H108" s="218">
        <v>2</v>
      </c>
      <c r="I108" s="219"/>
      <c r="J108" s="220">
        <f>ROUND(I108*H108,2)</f>
        <v>0</v>
      </c>
      <c r="K108" s="216" t="s">
        <v>19</v>
      </c>
      <c r="L108" s="46"/>
      <c r="M108" s="221" t="s">
        <v>19</v>
      </c>
      <c r="N108" s="222" t="s">
        <v>48</v>
      </c>
      <c r="O108" s="86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5" t="s">
        <v>254</v>
      </c>
      <c r="AT108" s="225" t="s">
        <v>243</v>
      </c>
      <c r="AU108" s="225" t="s">
        <v>85</v>
      </c>
      <c r="AY108" s="19" t="s">
        <v>238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9" t="s">
        <v>85</v>
      </c>
      <c r="BK108" s="226">
        <f>ROUND(I108*H108,2)</f>
        <v>0</v>
      </c>
      <c r="BL108" s="19" t="s">
        <v>254</v>
      </c>
      <c r="BM108" s="225" t="s">
        <v>2777</v>
      </c>
    </row>
    <row r="109" s="2" customFormat="1">
      <c r="A109" s="40"/>
      <c r="B109" s="41"/>
      <c r="C109" s="42"/>
      <c r="D109" s="234" t="s">
        <v>343</v>
      </c>
      <c r="E109" s="42"/>
      <c r="F109" s="255" t="s">
        <v>2754</v>
      </c>
      <c r="G109" s="42"/>
      <c r="H109" s="42"/>
      <c r="I109" s="229"/>
      <c r="J109" s="42"/>
      <c r="K109" s="42"/>
      <c r="L109" s="46"/>
      <c r="M109" s="230"/>
      <c r="N109" s="231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343</v>
      </c>
      <c r="AU109" s="19" t="s">
        <v>85</v>
      </c>
    </row>
    <row r="110" s="13" customFormat="1">
      <c r="A110" s="13"/>
      <c r="B110" s="232"/>
      <c r="C110" s="233"/>
      <c r="D110" s="234" t="s">
        <v>252</v>
      </c>
      <c r="E110" s="235" t="s">
        <v>19</v>
      </c>
      <c r="F110" s="236" t="s">
        <v>87</v>
      </c>
      <c r="G110" s="233"/>
      <c r="H110" s="237">
        <v>2</v>
      </c>
      <c r="I110" s="238"/>
      <c r="J110" s="233"/>
      <c r="K110" s="233"/>
      <c r="L110" s="239"/>
      <c r="M110" s="240"/>
      <c r="N110" s="241"/>
      <c r="O110" s="241"/>
      <c r="P110" s="241"/>
      <c r="Q110" s="241"/>
      <c r="R110" s="241"/>
      <c r="S110" s="241"/>
      <c r="T110" s="242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3" t="s">
        <v>252</v>
      </c>
      <c r="AU110" s="243" t="s">
        <v>85</v>
      </c>
      <c r="AV110" s="13" t="s">
        <v>87</v>
      </c>
      <c r="AW110" s="13" t="s">
        <v>37</v>
      </c>
      <c r="AX110" s="13" t="s">
        <v>77</v>
      </c>
      <c r="AY110" s="243" t="s">
        <v>238</v>
      </c>
    </row>
    <row r="111" s="14" customFormat="1">
      <c r="A111" s="14"/>
      <c r="B111" s="244"/>
      <c r="C111" s="245"/>
      <c r="D111" s="234" t="s">
        <v>252</v>
      </c>
      <c r="E111" s="246" t="s">
        <v>19</v>
      </c>
      <c r="F111" s="247" t="s">
        <v>253</v>
      </c>
      <c r="G111" s="245"/>
      <c r="H111" s="248">
        <v>2</v>
      </c>
      <c r="I111" s="249"/>
      <c r="J111" s="245"/>
      <c r="K111" s="245"/>
      <c r="L111" s="250"/>
      <c r="M111" s="251"/>
      <c r="N111" s="252"/>
      <c r="O111" s="252"/>
      <c r="P111" s="252"/>
      <c r="Q111" s="252"/>
      <c r="R111" s="252"/>
      <c r="S111" s="252"/>
      <c r="T111" s="253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4" t="s">
        <v>252</v>
      </c>
      <c r="AU111" s="254" t="s">
        <v>85</v>
      </c>
      <c r="AV111" s="14" t="s">
        <v>254</v>
      </c>
      <c r="AW111" s="14" t="s">
        <v>37</v>
      </c>
      <c r="AX111" s="14" t="s">
        <v>85</v>
      </c>
      <c r="AY111" s="254" t="s">
        <v>238</v>
      </c>
    </row>
    <row r="112" s="2" customFormat="1" ht="16.5" customHeight="1">
      <c r="A112" s="40"/>
      <c r="B112" s="41"/>
      <c r="C112" s="214" t="s">
        <v>281</v>
      </c>
      <c r="D112" s="214" t="s">
        <v>243</v>
      </c>
      <c r="E112" s="215" t="s">
        <v>2778</v>
      </c>
      <c r="F112" s="216" t="s">
        <v>2779</v>
      </c>
      <c r="G112" s="217" t="s">
        <v>246</v>
      </c>
      <c r="H112" s="218">
        <v>1</v>
      </c>
      <c r="I112" s="219"/>
      <c r="J112" s="220">
        <f>ROUND(I112*H112,2)</f>
        <v>0</v>
      </c>
      <c r="K112" s="216" t="s">
        <v>19</v>
      </c>
      <c r="L112" s="46"/>
      <c r="M112" s="221" t="s">
        <v>19</v>
      </c>
      <c r="N112" s="222" t="s">
        <v>48</v>
      </c>
      <c r="O112" s="86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4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5" t="s">
        <v>254</v>
      </c>
      <c r="AT112" s="225" t="s">
        <v>243</v>
      </c>
      <c r="AU112" s="225" t="s">
        <v>85</v>
      </c>
      <c r="AY112" s="19" t="s">
        <v>238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9" t="s">
        <v>85</v>
      </c>
      <c r="BK112" s="226">
        <f>ROUND(I112*H112,2)</f>
        <v>0</v>
      </c>
      <c r="BL112" s="19" t="s">
        <v>254</v>
      </c>
      <c r="BM112" s="225" t="s">
        <v>2780</v>
      </c>
    </row>
    <row r="113" s="2" customFormat="1">
      <c r="A113" s="40"/>
      <c r="B113" s="41"/>
      <c r="C113" s="42"/>
      <c r="D113" s="234" t="s">
        <v>343</v>
      </c>
      <c r="E113" s="42"/>
      <c r="F113" s="255" t="s">
        <v>2754</v>
      </c>
      <c r="G113" s="42"/>
      <c r="H113" s="42"/>
      <c r="I113" s="229"/>
      <c r="J113" s="42"/>
      <c r="K113" s="42"/>
      <c r="L113" s="46"/>
      <c r="M113" s="230"/>
      <c r="N113" s="231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343</v>
      </c>
      <c r="AU113" s="19" t="s">
        <v>85</v>
      </c>
    </row>
    <row r="114" s="13" customFormat="1">
      <c r="A114" s="13"/>
      <c r="B114" s="232"/>
      <c r="C114" s="233"/>
      <c r="D114" s="234" t="s">
        <v>252</v>
      </c>
      <c r="E114" s="235" t="s">
        <v>19</v>
      </c>
      <c r="F114" s="236" t="s">
        <v>85</v>
      </c>
      <c r="G114" s="233"/>
      <c r="H114" s="237">
        <v>1</v>
      </c>
      <c r="I114" s="238"/>
      <c r="J114" s="233"/>
      <c r="K114" s="233"/>
      <c r="L114" s="239"/>
      <c r="M114" s="240"/>
      <c r="N114" s="241"/>
      <c r="O114" s="241"/>
      <c r="P114" s="241"/>
      <c r="Q114" s="241"/>
      <c r="R114" s="241"/>
      <c r="S114" s="241"/>
      <c r="T114" s="242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3" t="s">
        <v>252</v>
      </c>
      <c r="AU114" s="243" t="s">
        <v>85</v>
      </c>
      <c r="AV114" s="13" t="s">
        <v>87</v>
      </c>
      <c r="AW114" s="13" t="s">
        <v>37</v>
      </c>
      <c r="AX114" s="13" t="s">
        <v>77</v>
      </c>
      <c r="AY114" s="243" t="s">
        <v>238</v>
      </c>
    </row>
    <row r="115" s="14" customFormat="1">
      <c r="A115" s="14"/>
      <c r="B115" s="244"/>
      <c r="C115" s="245"/>
      <c r="D115" s="234" t="s">
        <v>252</v>
      </c>
      <c r="E115" s="246" t="s">
        <v>19</v>
      </c>
      <c r="F115" s="247" t="s">
        <v>253</v>
      </c>
      <c r="G115" s="245"/>
      <c r="H115" s="248">
        <v>1</v>
      </c>
      <c r="I115" s="249"/>
      <c r="J115" s="245"/>
      <c r="K115" s="245"/>
      <c r="L115" s="250"/>
      <c r="M115" s="251"/>
      <c r="N115" s="252"/>
      <c r="O115" s="252"/>
      <c r="P115" s="252"/>
      <c r="Q115" s="252"/>
      <c r="R115" s="252"/>
      <c r="S115" s="252"/>
      <c r="T115" s="253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252</v>
      </c>
      <c r="AU115" s="254" t="s">
        <v>85</v>
      </c>
      <c r="AV115" s="14" t="s">
        <v>254</v>
      </c>
      <c r="AW115" s="14" t="s">
        <v>37</v>
      </c>
      <c r="AX115" s="14" t="s">
        <v>85</v>
      </c>
      <c r="AY115" s="254" t="s">
        <v>238</v>
      </c>
    </row>
    <row r="116" s="2" customFormat="1" ht="16.5" customHeight="1">
      <c r="A116" s="40"/>
      <c r="B116" s="41"/>
      <c r="C116" s="214" t="s">
        <v>287</v>
      </c>
      <c r="D116" s="214" t="s">
        <v>243</v>
      </c>
      <c r="E116" s="215" t="s">
        <v>2781</v>
      </c>
      <c r="F116" s="216" t="s">
        <v>2782</v>
      </c>
      <c r="G116" s="217" t="s">
        <v>246</v>
      </c>
      <c r="H116" s="218">
        <v>1</v>
      </c>
      <c r="I116" s="219"/>
      <c r="J116" s="220">
        <f>ROUND(I116*H116,2)</f>
        <v>0</v>
      </c>
      <c r="K116" s="216" t="s">
        <v>19</v>
      </c>
      <c r="L116" s="46"/>
      <c r="M116" s="221" t="s">
        <v>19</v>
      </c>
      <c r="N116" s="222" t="s">
        <v>48</v>
      </c>
      <c r="O116" s="86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254</v>
      </c>
      <c r="AT116" s="225" t="s">
        <v>243</v>
      </c>
      <c r="AU116" s="225" t="s">
        <v>85</v>
      </c>
      <c r="AY116" s="19" t="s">
        <v>238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85</v>
      </c>
      <c r="BK116" s="226">
        <f>ROUND(I116*H116,2)</f>
        <v>0</v>
      </c>
      <c r="BL116" s="19" t="s">
        <v>254</v>
      </c>
      <c r="BM116" s="225" t="s">
        <v>2783</v>
      </c>
    </row>
    <row r="117" s="2" customFormat="1">
      <c r="A117" s="40"/>
      <c r="B117" s="41"/>
      <c r="C117" s="42"/>
      <c r="D117" s="234" t="s">
        <v>343</v>
      </c>
      <c r="E117" s="42"/>
      <c r="F117" s="255" t="s">
        <v>2754</v>
      </c>
      <c r="G117" s="42"/>
      <c r="H117" s="42"/>
      <c r="I117" s="229"/>
      <c r="J117" s="42"/>
      <c r="K117" s="42"/>
      <c r="L117" s="46"/>
      <c r="M117" s="230"/>
      <c r="N117" s="231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343</v>
      </c>
      <c r="AU117" s="19" t="s">
        <v>85</v>
      </c>
    </row>
    <row r="118" s="13" customFormat="1">
      <c r="A118" s="13"/>
      <c r="B118" s="232"/>
      <c r="C118" s="233"/>
      <c r="D118" s="234" t="s">
        <v>252</v>
      </c>
      <c r="E118" s="235" t="s">
        <v>19</v>
      </c>
      <c r="F118" s="236" t="s">
        <v>85</v>
      </c>
      <c r="G118" s="233"/>
      <c r="H118" s="237">
        <v>1</v>
      </c>
      <c r="I118" s="238"/>
      <c r="J118" s="233"/>
      <c r="K118" s="233"/>
      <c r="L118" s="239"/>
      <c r="M118" s="240"/>
      <c r="N118" s="241"/>
      <c r="O118" s="241"/>
      <c r="P118" s="241"/>
      <c r="Q118" s="241"/>
      <c r="R118" s="241"/>
      <c r="S118" s="241"/>
      <c r="T118" s="242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3" t="s">
        <v>252</v>
      </c>
      <c r="AU118" s="243" t="s">
        <v>85</v>
      </c>
      <c r="AV118" s="13" t="s">
        <v>87</v>
      </c>
      <c r="AW118" s="13" t="s">
        <v>37</v>
      </c>
      <c r="AX118" s="13" t="s">
        <v>77</v>
      </c>
      <c r="AY118" s="243" t="s">
        <v>238</v>
      </c>
    </row>
    <row r="119" s="14" customFormat="1">
      <c r="A119" s="14"/>
      <c r="B119" s="244"/>
      <c r="C119" s="245"/>
      <c r="D119" s="234" t="s">
        <v>252</v>
      </c>
      <c r="E119" s="246" t="s">
        <v>19</v>
      </c>
      <c r="F119" s="247" t="s">
        <v>253</v>
      </c>
      <c r="G119" s="245"/>
      <c r="H119" s="248">
        <v>1</v>
      </c>
      <c r="I119" s="249"/>
      <c r="J119" s="245"/>
      <c r="K119" s="245"/>
      <c r="L119" s="250"/>
      <c r="M119" s="251"/>
      <c r="N119" s="252"/>
      <c r="O119" s="252"/>
      <c r="P119" s="252"/>
      <c r="Q119" s="252"/>
      <c r="R119" s="252"/>
      <c r="S119" s="252"/>
      <c r="T119" s="253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4" t="s">
        <v>252</v>
      </c>
      <c r="AU119" s="254" t="s">
        <v>85</v>
      </c>
      <c r="AV119" s="14" t="s">
        <v>254</v>
      </c>
      <c r="AW119" s="14" t="s">
        <v>37</v>
      </c>
      <c r="AX119" s="14" t="s">
        <v>85</v>
      </c>
      <c r="AY119" s="254" t="s">
        <v>238</v>
      </c>
    </row>
    <row r="120" s="2" customFormat="1" ht="16.5" customHeight="1">
      <c r="A120" s="40"/>
      <c r="B120" s="41"/>
      <c r="C120" s="214" t="s">
        <v>293</v>
      </c>
      <c r="D120" s="214" t="s">
        <v>243</v>
      </c>
      <c r="E120" s="215" t="s">
        <v>2784</v>
      </c>
      <c r="F120" s="216" t="s">
        <v>2785</v>
      </c>
      <c r="G120" s="217" t="s">
        <v>246</v>
      </c>
      <c r="H120" s="218">
        <v>1</v>
      </c>
      <c r="I120" s="219"/>
      <c r="J120" s="220">
        <f>ROUND(I120*H120,2)</f>
        <v>0</v>
      </c>
      <c r="K120" s="216" t="s">
        <v>19</v>
      </c>
      <c r="L120" s="46"/>
      <c r="M120" s="221" t="s">
        <v>19</v>
      </c>
      <c r="N120" s="222" t="s">
        <v>48</v>
      </c>
      <c r="O120" s="86"/>
      <c r="P120" s="223">
        <f>O120*H120</f>
        <v>0</v>
      </c>
      <c r="Q120" s="223">
        <v>0</v>
      </c>
      <c r="R120" s="223">
        <f>Q120*H120</f>
        <v>0</v>
      </c>
      <c r="S120" s="223">
        <v>0</v>
      </c>
      <c r="T120" s="224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25" t="s">
        <v>254</v>
      </c>
      <c r="AT120" s="225" t="s">
        <v>243</v>
      </c>
      <c r="AU120" s="225" t="s">
        <v>85</v>
      </c>
      <c r="AY120" s="19" t="s">
        <v>238</v>
      </c>
      <c r="BE120" s="226">
        <f>IF(N120="základní",J120,0)</f>
        <v>0</v>
      </c>
      <c r="BF120" s="226">
        <f>IF(N120="snížená",J120,0)</f>
        <v>0</v>
      </c>
      <c r="BG120" s="226">
        <f>IF(N120="zákl. přenesená",J120,0)</f>
        <v>0</v>
      </c>
      <c r="BH120" s="226">
        <f>IF(N120="sníž. přenesená",J120,0)</f>
        <v>0</v>
      </c>
      <c r="BI120" s="226">
        <f>IF(N120="nulová",J120,0)</f>
        <v>0</v>
      </c>
      <c r="BJ120" s="19" t="s">
        <v>85</v>
      </c>
      <c r="BK120" s="226">
        <f>ROUND(I120*H120,2)</f>
        <v>0</v>
      </c>
      <c r="BL120" s="19" t="s">
        <v>254</v>
      </c>
      <c r="BM120" s="225" t="s">
        <v>2786</v>
      </c>
    </row>
    <row r="121" s="2" customFormat="1">
      <c r="A121" s="40"/>
      <c r="B121" s="41"/>
      <c r="C121" s="42"/>
      <c r="D121" s="234" t="s">
        <v>343</v>
      </c>
      <c r="E121" s="42"/>
      <c r="F121" s="255" t="s">
        <v>2754</v>
      </c>
      <c r="G121" s="42"/>
      <c r="H121" s="42"/>
      <c r="I121" s="229"/>
      <c r="J121" s="42"/>
      <c r="K121" s="42"/>
      <c r="L121" s="46"/>
      <c r="M121" s="230"/>
      <c r="N121" s="231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343</v>
      </c>
      <c r="AU121" s="19" t="s">
        <v>85</v>
      </c>
    </row>
    <row r="122" s="13" customFormat="1">
      <c r="A122" s="13"/>
      <c r="B122" s="232"/>
      <c r="C122" s="233"/>
      <c r="D122" s="234" t="s">
        <v>252</v>
      </c>
      <c r="E122" s="235" t="s">
        <v>19</v>
      </c>
      <c r="F122" s="236" t="s">
        <v>85</v>
      </c>
      <c r="G122" s="233"/>
      <c r="H122" s="237">
        <v>1</v>
      </c>
      <c r="I122" s="238"/>
      <c r="J122" s="233"/>
      <c r="K122" s="233"/>
      <c r="L122" s="239"/>
      <c r="M122" s="240"/>
      <c r="N122" s="241"/>
      <c r="O122" s="241"/>
      <c r="P122" s="241"/>
      <c r="Q122" s="241"/>
      <c r="R122" s="241"/>
      <c r="S122" s="241"/>
      <c r="T122" s="242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3" t="s">
        <v>252</v>
      </c>
      <c r="AU122" s="243" t="s">
        <v>85</v>
      </c>
      <c r="AV122" s="13" t="s">
        <v>87</v>
      </c>
      <c r="AW122" s="13" t="s">
        <v>37</v>
      </c>
      <c r="AX122" s="13" t="s">
        <v>77</v>
      </c>
      <c r="AY122" s="243" t="s">
        <v>238</v>
      </c>
    </row>
    <row r="123" s="14" customFormat="1">
      <c r="A123" s="14"/>
      <c r="B123" s="244"/>
      <c r="C123" s="245"/>
      <c r="D123" s="234" t="s">
        <v>252</v>
      </c>
      <c r="E123" s="246" t="s">
        <v>19</v>
      </c>
      <c r="F123" s="247" t="s">
        <v>253</v>
      </c>
      <c r="G123" s="245"/>
      <c r="H123" s="248">
        <v>1</v>
      </c>
      <c r="I123" s="249"/>
      <c r="J123" s="245"/>
      <c r="K123" s="245"/>
      <c r="L123" s="250"/>
      <c r="M123" s="251"/>
      <c r="N123" s="252"/>
      <c r="O123" s="252"/>
      <c r="P123" s="252"/>
      <c r="Q123" s="252"/>
      <c r="R123" s="252"/>
      <c r="S123" s="252"/>
      <c r="T123" s="253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4" t="s">
        <v>252</v>
      </c>
      <c r="AU123" s="254" t="s">
        <v>85</v>
      </c>
      <c r="AV123" s="14" t="s">
        <v>254</v>
      </c>
      <c r="AW123" s="14" t="s">
        <v>37</v>
      </c>
      <c r="AX123" s="14" t="s">
        <v>85</v>
      </c>
      <c r="AY123" s="254" t="s">
        <v>238</v>
      </c>
    </row>
    <row r="124" s="2" customFormat="1" ht="24.15" customHeight="1">
      <c r="A124" s="40"/>
      <c r="B124" s="41"/>
      <c r="C124" s="214" t="s">
        <v>298</v>
      </c>
      <c r="D124" s="214" t="s">
        <v>243</v>
      </c>
      <c r="E124" s="215" t="s">
        <v>2787</v>
      </c>
      <c r="F124" s="216" t="s">
        <v>2788</v>
      </c>
      <c r="G124" s="217" t="s">
        <v>246</v>
      </c>
      <c r="H124" s="218">
        <v>2</v>
      </c>
      <c r="I124" s="219"/>
      <c r="J124" s="220">
        <f>ROUND(I124*H124,2)</f>
        <v>0</v>
      </c>
      <c r="K124" s="216" t="s">
        <v>19</v>
      </c>
      <c r="L124" s="46"/>
      <c r="M124" s="221" t="s">
        <v>19</v>
      </c>
      <c r="N124" s="222" t="s">
        <v>48</v>
      </c>
      <c r="O124" s="86"/>
      <c r="P124" s="223">
        <f>O124*H124</f>
        <v>0</v>
      </c>
      <c r="Q124" s="223">
        <v>0</v>
      </c>
      <c r="R124" s="223">
        <f>Q124*H124</f>
        <v>0</v>
      </c>
      <c r="S124" s="223">
        <v>0</v>
      </c>
      <c r="T124" s="224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5" t="s">
        <v>254</v>
      </c>
      <c r="AT124" s="225" t="s">
        <v>243</v>
      </c>
      <c r="AU124" s="225" t="s">
        <v>85</v>
      </c>
      <c r="AY124" s="19" t="s">
        <v>238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9" t="s">
        <v>85</v>
      </c>
      <c r="BK124" s="226">
        <f>ROUND(I124*H124,2)</f>
        <v>0</v>
      </c>
      <c r="BL124" s="19" t="s">
        <v>254</v>
      </c>
      <c r="BM124" s="225" t="s">
        <v>2789</v>
      </c>
    </row>
    <row r="125" s="2" customFormat="1">
      <c r="A125" s="40"/>
      <c r="B125" s="41"/>
      <c r="C125" s="42"/>
      <c r="D125" s="234" t="s">
        <v>343</v>
      </c>
      <c r="E125" s="42"/>
      <c r="F125" s="255" t="s">
        <v>2754</v>
      </c>
      <c r="G125" s="42"/>
      <c r="H125" s="42"/>
      <c r="I125" s="229"/>
      <c r="J125" s="42"/>
      <c r="K125" s="42"/>
      <c r="L125" s="46"/>
      <c r="M125" s="230"/>
      <c r="N125" s="231"/>
      <c r="O125" s="86"/>
      <c r="P125" s="86"/>
      <c r="Q125" s="86"/>
      <c r="R125" s="86"/>
      <c r="S125" s="86"/>
      <c r="T125" s="87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19" t="s">
        <v>343</v>
      </c>
      <c r="AU125" s="19" t="s">
        <v>85</v>
      </c>
    </row>
    <row r="126" s="13" customFormat="1">
      <c r="A126" s="13"/>
      <c r="B126" s="232"/>
      <c r="C126" s="233"/>
      <c r="D126" s="234" t="s">
        <v>252</v>
      </c>
      <c r="E126" s="235" t="s">
        <v>19</v>
      </c>
      <c r="F126" s="236" t="s">
        <v>87</v>
      </c>
      <c r="G126" s="233"/>
      <c r="H126" s="237">
        <v>2</v>
      </c>
      <c r="I126" s="238"/>
      <c r="J126" s="233"/>
      <c r="K126" s="233"/>
      <c r="L126" s="239"/>
      <c r="M126" s="240"/>
      <c r="N126" s="241"/>
      <c r="O126" s="241"/>
      <c r="P126" s="241"/>
      <c r="Q126" s="241"/>
      <c r="R126" s="241"/>
      <c r="S126" s="241"/>
      <c r="T126" s="242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3" t="s">
        <v>252</v>
      </c>
      <c r="AU126" s="243" t="s">
        <v>85</v>
      </c>
      <c r="AV126" s="13" t="s">
        <v>87</v>
      </c>
      <c r="AW126" s="13" t="s">
        <v>37</v>
      </c>
      <c r="AX126" s="13" t="s">
        <v>77</v>
      </c>
      <c r="AY126" s="243" t="s">
        <v>238</v>
      </c>
    </row>
    <row r="127" s="14" customFormat="1">
      <c r="A127" s="14"/>
      <c r="B127" s="244"/>
      <c r="C127" s="245"/>
      <c r="D127" s="234" t="s">
        <v>252</v>
      </c>
      <c r="E127" s="246" t="s">
        <v>19</v>
      </c>
      <c r="F127" s="247" t="s">
        <v>253</v>
      </c>
      <c r="G127" s="245"/>
      <c r="H127" s="248">
        <v>2</v>
      </c>
      <c r="I127" s="249"/>
      <c r="J127" s="245"/>
      <c r="K127" s="245"/>
      <c r="L127" s="250"/>
      <c r="M127" s="251"/>
      <c r="N127" s="252"/>
      <c r="O127" s="252"/>
      <c r="P127" s="252"/>
      <c r="Q127" s="252"/>
      <c r="R127" s="252"/>
      <c r="S127" s="252"/>
      <c r="T127" s="253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4" t="s">
        <v>252</v>
      </c>
      <c r="AU127" s="254" t="s">
        <v>85</v>
      </c>
      <c r="AV127" s="14" t="s">
        <v>254</v>
      </c>
      <c r="AW127" s="14" t="s">
        <v>37</v>
      </c>
      <c r="AX127" s="14" t="s">
        <v>85</v>
      </c>
      <c r="AY127" s="254" t="s">
        <v>238</v>
      </c>
    </row>
    <row r="128" s="2" customFormat="1" ht="21.75" customHeight="1">
      <c r="A128" s="40"/>
      <c r="B128" s="41"/>
      <c r="C128" s="214" t="s">
        <v>303</v>
      </c>
      <c r="D128" s="214" t="s">
        <v>243</v>
      </c>
      <c r="E128" s="215" t="s">
        <v>2790</v>
      </c>
      <c r="F128" s="216" t="s">
        <v>2791</v>
      </c>
      <c r="G128" s="217" t="s">
        <v>246</v>
      </c>
      <c r="H128" s="218">
        <v>1</v>
      </c>
      <c r="I128" s="219"/>
      <c r="J128" s="220">
        <f>ROUND(I128*H128,2)</f>
        <v>0</v>
      </c>
      <c r="K128" s="216" t="s">
        <v>19</v>
      </c>
      <c r="L128" s="46"/>
      <c r="M128" s="221" t="s">
        <v>19</v>
      </c>
      <c r="N128" s="222" t="s">
        <v>48</v>
      </c>
      <c r="O128" s="86"/>
      <c r="P128" s="223">
        <f>O128*H128</f>
        <v>0</v>
      </c>
      <c r="Q128" s="223">
        <v>0</v>
      </c>
      <c r="R128" s="223">
        <f>Q128*H128</f>
        <v>0</v>
      </c>
      <c r="S128" s="223">
        <v>0</v>
      </c>
      <c r="T128" s="224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5" t="s">
        <v>254</v>
      </c>
      <c r="AT128" s="225" t="s">
        <v>243</v>
      </c>
      <c r="AU128" s="225" t="s">
        <v>85</v>
      </c>
      <c r="AY128" s="19" t="s">
        <v>238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9" t="s">
        <v>85</v>
      </c>
      <c r="BK128" s="226">
        <f>ROUND(I128*H128,2)</f>
        <v>0</v>
      </c>
      <c r="BL128" s="19" t="s">
        <v>254</v>
      </c>
      <c r="BM128" s="225" t="s">
        <v>2792</v>
      </c>
    </row>
    <row r="129" s="2" customFormat="1">
      <c r="A129" s="40"/>
      <c r="B129" s="41"/>
      <c r="C129" s="42"/>
      <c r="D129" s="234" t="s">
        <v>343</v>
      </c>
      <c r="E129" s="42"/>
      <c r="F129" s="255" t="s">
        <v>2754</v>
      </c>
      <c r="G129" s="42"/>
      <c r="H129" s="42"/>
      <c r="I129" s="229"/>
      <c r="J129" s="42"/>
      <c r="K129" s="42"/>
      <c r="L129" s="46"/>
      <c r="M129" s="230"/>
      <c r="N129" s="231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343</v>
      </c>
      <c r="AU129" s="19" t="s">
        <v>85</v>
      </c>
    </row>
    <row r="130" s="13" customFormat="1">
      <c r="A130" s="13"/>
      <c r="B130" s="232"/>
      <c r="C130" s="233"/>
      <c r="D130" s="234" t="s">
        <v>252</v>
      </c>
      <c r="E130" s="235" t="s">
        <v>19</v>
      </c>
      <c r="F130" s="236" t="s">
        <v>85</v>
      </c>
      <c r="G130" s="233"/>
      <c r="H130" s="237">
        <v>1</v>
      </c>
      <c r="I130" s="238"/>
      <c r="J130" s="233"/>
      <c r="K130" s="233"/>
      <c r="L130" s="239"/>
      <c r="M130" s="240"/>
      <c r="N130" s="241"/>
      <c r="O130" s="241"/>
      <c r="P130" s="241"/>
      <c r="Q130" s="241"/>
      <c r="R130" s="241"/>
      <c r="S130" s="241"/>
      <c r="T130" s="242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3" t="s">
        <v>252</v>
      </c>
      <c r="AU130" s="243" t="s">
        <v>85</v>
      </c>
      <c r="AV130" s="13" t="s">
        <v>87</v>
      </c>
      <c r="AW130" s="13" t="s">
        <v>37</v>
      </c>
      <c r="AX130" s="13" t="s">
        <v>77</v>
      </c>
      <c r="AY130" s="243" t="s">
        <v>238</v>
      </c>
    </row>
    <row r="131" s="14" customFormat="1">
      <c r="A131" s="14"/>
      <c r="B131" s="244"/>
      <c r="C131" s="245"/>
      <c r="D131" s="234" t="s">
        <v>252</v>
      </c>
      <c r="E131" s="246" t="s">
        <v>19</v>
      </c>
      <c r="F131" s="247" t="s">
        <v>253</v>
      </c>
      <c r="G131" s="245"/>
      <c r="H131" s="248">
        <v>1</v>
      </c>
      <c r="I131" s="249"/>
      <c r="J131" s="245"/>
      <c r="K131" s="245"/>
      <c r="L131" s="250"/>
      <c r="M131" s="251"/>
      <c r="N131" s="252"/>
      <c r="O131" s="252"/>
      <c r="P131" s="252"/>
      <c r="Q131" s="252"/>
      <c r="R131" s="252"/>
      <c r="S131" s="252"/>
      <c r="T131" s="253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4" t="s">
        <v>252</v>
      </c>
      <c r="AU131" s="254" t="s">
        <v>85</v>
      </c>
      <c r="AV131" s="14" t="s">
        <v>254</v>
      </c>
      <c r="AW131" s="14" t="s">
        <v>37</v>
      </c>
      <c r="AX131" s="14" t="s">
        <v>85</v>
      </c>
      <c r="AY131" s="254" t="s">
        <v>238</v>
      </c>
    </row>
    <row r="132" s="2" customFormat="1" ht="16.5" customHeight="1">
      <c r="A132" s="40"/>
      <c r="B132" s="41"/>
      <c r="C132" s="214" t="s">
        <v>308</v>
      </c>
      <c r="D132" s="214" t="s">
        <v>243</v>
      </c>
      <c r="E132" s="215" t="s">
        <v>2793</v>
      </c>
      <c r="F132" s="216" t="s">
        <v>2794</v>
      </c>
      <c r="G132" s="217" t="s">
        <v>246</v>
      </c>
      <c r="H132" s="218">
        <v>1</v>
      </c>
      <c r="I132" s="219"/>
      <c r="J132" s="220">
        <f>ROUND(I132*H132,2)</f>
        <v>0</v>
      </c>
      <c r="K132" s="216" t="s">
        <v>19</v>
      </c>
      <c r="L132" s="46"/>
      <c r="M132" s="221" t="s">
        <v>19</v>
      </c>
      <c r="N132" s="222" t="s">
        <v>48</v>
      </c>
      <c r="O132" s="86"/>
      <c r="P132" s="223">
        <f>O132*H132</f>
        <v>0</v>
      </c>
      <c r="Q132" s="223">
        <v>0</v>
      </c>
      <c r="R132" s="223">
        <f>Q132*H132</f>
        <v>0</v>
      </c>
      <c r="S132" s="223">
        <v>0</v>
      </c>
      <c r="T132" s="224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25" t="s">
        <v>254</v>
      </c>
      <c r="AT132" s="225" t="s">
        <v>243</v>
      </c>
      <c r="AU132" s="225" t="s">
        <v>85</v>
      </c>
      <c r="AY132" s="19" t="s">
        <v>238</v>
      </c>
      <c r="BE132" s="226">
        <f>IF(N132="základní",J132,0)</f>
        <v>0</v>
      </c>
      <c r="BF132" s="226">
        <f>IF(N132="snížená",J132,0)</f>
        <v>0</v>
      </c>
      <c r="BG132" s="226">
        <f>IF(N132="zákl. přenesená",J132,0)</f>
        <v>0</v>
      </c>
      <c r="BH132" s="226">
        <f>IF(N132="sníž. přenesená",J132,0)</f>
        <v>0</v>
      </c>
      <c r="BI132" s="226">
        <f>IF(N132="nulová",J132,0)</f>
        <v>0</v>
      </c>
      <c r="BJ132" s="19" t="s">
        <v>85</v>
      </c>
      <c r="BK132" s="226">
        <f>ROUND(I132*H132,2)</f>
        <v>0</v>
      </c>
      <c r="BL132" s="19" t="s">
        <v>254</v>
      </c>
      <c r="BM132" s="225" t="s">
        <v>2795</v>
      </c>
    </row>
    <row r="133" s="2" customFormat="1">
      <c r="A133" s="40"/>
      <c r="B133" s="41"/>
      <c r="C133" s="42"/>
      <c r="D133" s="234" t="s">
        <v>343</v>
      </c>
      <c r="E133" s="42"/>
      <c r="F133" s="255" t="s">
        <v>2754</v>
      </c>
      <c r="G133" s="42"/>
      <c r="H133" s="42"/>
      <c r="I133" s="229"/>
      <c r="J133" s="42"/>
      <c r="K133" s="42"/>
      <c r="L133" s="46"/>
      <c r="M133" s="230"/>
      <c r="N133" s="231"/>
      <c r="O133" s="86"/>
      <c r="P133" s="86"/>
      <c r="Q133" s="86"/>
      <c r="R133" s="86"/>
      <c r="S133" s="86"/>
      <c r="T133" s="87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T133" s="19" t="s">
        <v>343</v>
      </c>
      <c r="AU133" s="19" t="s">
        <v>85</v>
      </c>
    </row>
    <row r="134" s="13" customFormat="1">
      <c r="A134" s="13"/>
      <c r="B134" s="232"/>
      <c r="C134" s="233"/>
      <c r="D134" s="234" t="s">
        <v>252</v>
      </c>
      <c r="E134" s="235" t="s">
        <v>19</v>
      </c>
      <c r="F134" s="236" t="s">
        <v>85</v>
      </c>
      <c r="G134" s="233"/>
      <c r="H134" s="237">
        <v>1</v>
      </c>
      <c r="I134" s="238"/>
      <c r="J134" s="233"/>
      <c r="K134" s="233"/>
      <c r="L134" s="239"/>
      <c r="M134" s="240"/>
      <c r="N134" s="241"/>
      <c r="O134" s="241"/>
      <c r="P134" s="241"/>
      <c r="Q134" s="241"/>
      <c r="R134" s="241"/>
      <c r="S134" s="241"/>
      <c r="T134" s="242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3" t="s">
        <v>252</v>
      </c>
      <c r="AU134" s="243" t="s">
        <v>85</v>
      </c>
      <c r="AV134" s="13" t="s">
        <v>87</v>
      </c>
      <c r="AW134" s="13" t="s">
        <v>37</v>
      </c>
      <c r="AX134" s="13" t="s">
        <v>77</v>
      </c>
      <c r="AY134" s="243" t="s">
        <v>238</v>
      </c>
    </row>
    <row r="135" s="14" customFormat="1">
      <c r="A135" s="14"/>
      <c r="B135" s="244"/>
      <c r="C135" s="245"/>
      <c r="D135" s="234" t="s">
        <v>252</v>
      </c>
      <c r="E135" s="246" t="s">
        <v>19</v>
      </c>
      <c r="F135" s="247" t="s">
        <v>253</v>
      </c>
      <c r="G135" s="245"/>
      <c r="H135" s="248">
        <v>1</v>
      </c>
      <c r="I135" s="249"/>
      <c r="J135" s="245"/>
      <c r="K135" s="245"/>
      <c r="L135" s="250"/>
      <c r="M135" s="251"/>
      <c r="N135" s="252"/>
      <c r="O135" s="252"/>
      <c r="P135" s="252"/>
      <c r="Q135" s="252"/>
      <c r="R135" s="252"/>
      <c r="S135" s="252"/>
      <c r="T135" s="253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4" t="s">
        <v>252</v>
      </c>
      <c r="AU135" s="254" t="s">
        <v>85</v>
      </c>
      <c r="AV135" s="14" t="s">
        <v>254</v>
      </c>
      <c r="AW135" s="14" t="s">
        <v>37</v>
      </c>
      <c r="AX135" s="14" t="s">
        <v>85</v>
      </c>
      <c r="AY135" s="254" t="s">
        <v>238</v>
      </c>
    </row>
    <row r="136" s="2" customFormat="1" ht="21.75" customHeight="1">
      <c r="A136" s="40"/>
      <c r="B136" s="41"/>
      <c r="C136" s="214" t="s">
        <v>314</v>
      </c>
      <c r="D136" s="214" t="s">
        <v>243</v>
      </c>
      <c r="E136" s="215" t="s">
        <v>2796</v>
      </c>
      <c r="F136" s="216" t="s">
        <v>2791</v>
      </c>
      <c r="G136" s="217" t="s">
        <v>246</v>
      </c>
      <c r="H136" s="218">
        <v>1</v>
      </c>
      <c r="I136" s="219"/>
      <c r="J136" s="220">
        <f>ROUND(I136*H136,2)</f>
        <v>0</v>
      </c>
      <c r="K136" s="216" t="s">
        <v>19</v>
      </c>
      <c r="L136" s="46"/>
      <c r="M136" s="221" t="s">
        <v>19</v>
      </c>
      <c r="N136" s="222" t="s">
        <v>48</v>
      </c>
      <c r="O136" s="86"/>
      <c r="P136" s="223">
        <f>O136*H136</f>
        <v>0</v>
      </c>
      <c r="Q136" s="223">
        <v>0</v>
      </c>
      <c r="R136" s="223">
        <f>Q136*H136</f>
        <v>0</v>
      </c>
      <c r="S136" s="223">
        <v>0</v>
      </c>
      <c r="T136" s="224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25" t="s">
        <v>254</v>
      </c>
      <c r="AT136" s="225" t="s">
        <v>243</v>
      </c>
      <c r="AU136" s="225" t="s">
        <v>85</v>
      </c>
      <c r="AY136" s="19" t="s">
        <v>238</v>
      </c>
      <c r="BE136" s="226">
        <f>IF(N136="základní",J136,0)</f>
        <v>0</v>
      </c>
      <c r="BF136" s="226">
        <f>IF(N136="snížená",J136,0)</f>
        <v>0</v>
      </c>
      <c r="BG136" s="226">
        <f>IF(N136="zákl. přenesená",J136,0)</f>
        <v>0</v>
      </c>
      <c r="BH136" s="226">
        <f>IF(N136="sníž. přenesená",J136,0)</f>
        <v>0</v>
      </c>
      <c r="BI136" s="226">
        <f>IF(N136="nulová",J136,0)</f>
        <v>0</v>
      </c>
      <c r="BJ136" s="19" t="s">
        <v>85</v>
      </c>
      <c r="BK136" s="226">
        <f>ROUND(I136*H136,2)</f>
        <v>0</v>
      </c>
      <c r="BL136" s="19" t="s">
        <v>254</v>
      </c>
      <c r="BM136" s="225" t="s">
        <v>2797</v>
      </c>
    </row>
    <row r="137" s="2" customFormat="1">
      <c r="A137" s="40"/>
      <c r="B137" s="41"/>
      <c r="C137" s="42"/>
      <c r="D137" s="234" t="s">
        <v>343</v>
      </c>
      <c r="E137" s="42"/>
      <c r="F137" s="255" t="s">
        <v>2754</v>
      </c>
      <c r="G137" s="42"/>
      <c r="H137" s="42"/>
      <c r="I137" s="229"/>
      <c r="J137" s="42"/>
      <c r="K137" s="42"/>
      <c r="L137" s="46"/>
      <c r="M137" s="230"/>
      <c r="N137" s="231"/>
      <c r="O137" s="86"/>
      <c r="P137" s="86"/>
      <c r="Q137" s="86"/>
      <c r="R137" s="86"/>
      <c r="S137" s="86"/>
      <c r="T137" s="87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T137" s="19" t="s">
        <v>343</v>
      </c>
      <c r="AU137" s="19" t="s">
        <v>85</v>
      </c>
    </row>
    <row r="138" s="13" customFormat="1">
      <c r="A138" s="13"/>
      <c r="B138" s="232"/>
      <c r="C138" s="233"/>
      <c r="D138" s="234" t="s">
        <v>252</v>
      </c>
      <c r="E138" s="235" t="s">
        <v>19</v>
      </c>
      <c r="F138" s="236" t="s">
        <v>85</v>
      </c>
      <c r="G138" s="233"/>
      <c r="H138" s="237">
        <v>1</v>
      </c>
      <c r="I138" s="238"/>
      <c r="J138" s="233"/>
      <c r="K138" s="233"/>
      <c r="L138" s="239"/>
      <c r="M138" s="240"/>
      <c r="N138" s="241"/>
      <c r="O138" s="241"/>
      <c r="P138" s="241"/>
      <c r="Q138" s="241"/>
      <c r="R138" s="241"/>
      <c r="S138" s="241"/>
      <c r="T138" s="242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3" t="s">
        <v>252</v>
      </c>
      <c r="AU138" s="243" t="s">
        <v>85</v>
      </c>
      <c r="AV138" s="13" t="s">
        <v>87</v>
      </c>
      <c r="AW138" s="13" t="s">
        <v>37</v>
      </c>
      <c r="AX138" s="13" t="s">
        <v>77</v>
      </c>
      <c r="AY138" s="243" t="s">
        <v>238</v>
      </c>
    </row>
    <row r="139" s="14" customFormat="1">
      <c r="A139" s="14"/>
      <c r="B139" s="244"/>
      <c r="C139" s="245"/>
      <c r="D139" s="234" t="s">
        <v>252</v>
      </c>
      <c r="E139" s="246" t="s">
        <v>19</v>
      </c>
      <c r="F139" s="247" t="s">
        <v>253</v>
      </c>
      <c r="G139" s="245"/>
      <c r="H139" s="248">
        <v>1</v>
      </c>
      <c r="I139" s="249"/>
      <c r="J139" s="245"/>
      <c r="K139" s="245"/>
      <c r="L139" s="250"/>
      <c r="M139" s="251"/>
      <c r="N139" s="252"/>
      <c r="O139" s="252"/>
      <c r="P139" s="252"/>
      <c r="Q139" s="252"/>
      <c r="R139" s="252"/>
      <c r="S139" s="252"/>
      <c r="T139" s="253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4" t="s">
        <v>252</v>
      </c>
      <c r="AU139" s="254" t="s">
        <v>85</v>
      </c>
      <c r="AV139" s="14" t="s">
        <v>254</v>
      </c>
      <c r="AW139" s="14" t="s">
        <v>37</v>
      </c>
      <c r="AX139" s="14" t="s">
        <v>85</v>
      </c>
      <c r="AY139" s="254" t="s">
        <v>238</v>
      </c>
    </row>
    <row r="140" s="2" customFormat="1" ht="16.5" customHeight="1">
      <c r="A140" s="40"/>
      <c r="B140" s="41"/>
      <c r="C140" s="214" t="s">
        <v>321</v>
      </c>
      <c r="D140" s="214" t="s">
        <v>243</v>
      </c>
      <c r="E140" s="215" t="s">
        <v>2798</v>
      </c>
      <c r="F140" s="216" t="s">
        <v>2794</v>
      </c>
      <c r="G140" s="217" t="s">
        <v>246</v>
      </c>
      <c r="H140" s="218">
        <v>1</v>
      </c>
      <c r="I140" s="219"/>
      <c r="J140" s="220">
        <f>ROUND(I140*H140,2)</f>
        <v>0</v>
      </c>
      <c r="K140" s="216" t="s">
        <v>19</v>
      </c>
      <c r="L140" s="46"/>
      <c r="M140" s="221" t="s">
        <v>19</v>
      </c>
      <c r="N140" s="222" t="s">
        <v>48</v>
      </c>
      <c r="O140" s="86"/>
      <c r="P140" s="223">
        <f>O140*H140</f>
        <v>0</v>
      </c>
      <c r="Q140" s="223">
        <v>0</v>
      </c>
      <c r="R140" s="223">
        <f>Q140*H140</f>
        <v>0</v>
      </c>
      <c r="S140" s="223">
        <v>0</v>
      </c>
      <c r="T140" s="224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25" t="s">
        <v>254</v>
      </c>
      <c r="AT140" s="225" t="s">
        <v>243</v>
      </c>
      <c r="AU140" s="225" t="s">
        <v>85</v>
      </c>
      <c r="AY140" s="19" t="s">
        <v>238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19" t="s">
        <v>85</v>
      </c>
      <c r="BK140" s="226">
        <f>ROUND(I140*H140,2)</f>
        <v>0</v>
      </c>
      <c r="BL140" s="19" t="s">
        <v>254</v>
      </c>
      <c r="BM140" s="225" t="s">
        <v>2799</v>
      </c>
    </row>
    <row r="141" s="2" customFormat="1">
      <c r="A141" s="40"/>
      <c r="B141" s="41"/>
      <c r="C141" s="42"/>
      <c r="D141" s="234" t="s">
        <v>343</v>
      </c>
      <c r="E141" s="42"/>
      <c r="F141" s="255" t="s">
        <v>2754</v>
      </c>
      <c r="G141" s="42"/>
      <c r="H141" s="42"/>
      <c r="I141" s="229"/>
      <c r="J141" s="42"/>
      <c r="K141" s="42"/>
      <c r="L141" s="46"/>
      <c r="M141" s="230"/>
      <c r="N141" s="231"/>
      <c r="O141" s="86"/>
      <c r="P141" s="86"/>
      <c r="Q141" s="86"/>
      <c r="R141" s="86"/>
      <c r="S141" s="86"/>
      <c r="T141" s="87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T141" s="19" t="s">
        <v>343</v>
      </c>
      <c r="AU141" s="19" t="s">
        <v>85</v>
      </c>
    </row>
    <row r="142" s="13" customFormat="1">
      <c r="A142" s="13"/>
      <c r="B142" s="232"/>
      <c r="C142" s="233"/>
      <c r="D142" s="234" t="s">
        <v>252</v>
      </c>
      <c r="E142" s="235" t="s">
        <v>19</v>
      </c>
      <c r="F142" s="236" t="s">
        <v>85</v>
      </c>
      <c r="G142" s="233"/>
      <c r="H142" s="237">
        <v>1</v>
      </c>
      <c r="I142" s="238"/>
      <c r="J142" s="233"/>
      <c r="K142" s="233"/>
      <c r="L142" s="239"/>
      <c r="M142" s="240"/>
      <c r="N142" s="241"/>
      <c r="O142" s="241"/>
      <c r="P142" s="241"/>
      <c r="Q142" s="241"/>
      <c r="R142" s="241"/>
      <c r="S142" s="241"/>
      <c r="T142" s="242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3" t="s">
        <v>252</v>
      </c>
      <c r="AU142" s="243" t="s">
        <v>85</v>
      </c>
      <c r="AV142" s="13" t="s">
        <v>87</v>
      </c>
      <c r="AW142" s="13" t="s">
        <v>37</v>
      </c>
      <c r="AX142" s="13" t="s">
        <v>77</v>
      </c>
      <c r="AY142" s="243" t="s">
        <v>238</v>
      </c>
    </row>
    <row r="143" s="14" customFormat="1">
      <c r="A143" s="14"/>
      <c r="B143" s="244"/>
      <c r="C143" s="245"/>
      <c r="D143" s="234" t="s">
        <v>252</v>
      </c>
      <c r="E143" s="246" t="s">
        <v>19</v>
      </c>
      <c r="F143" s="247" t="s">
        <v>253</v>
      </c>
      <c r="G143" s="245"/>
      <c r="H143" s="248">
        <v>1</v>
      </c>
      <c r="I143" s="249"/>
      <c r="J143" s="245"/>
      <c r="K143" s="245"/>
      <c r="L143" s="250"/>
      <c r="M143" s="251"/>
      <c r="N143" s="252"/>
      <c r="O143" s="252"/>
      <c r="P143" s="252"/>
      <c r="Q143" s="252"/>
      <c r="R143" s="252"/>
      <c r="S143" s="252"/>
      <c r="T143" s="253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4" t="s">
        <v>252</v>
      </c>
      <c r="AU143" s="254" t="s">
        <v>85</v>
      </c>
      <c r="AV143" s="14" t="s">
        <v>254</v>
      </c>
      <c r="AW143" s="14" t="s">
        <v>37</v>
      </c>
      <c r="AX143" s="14" t="s">
        <v>85</v>
      </c>
      <c r="AY143" s="254" t="s">
        <v>238</v>
      </c>
    </row>
    <row r="144" s="2" customFormat="1" ht="21.75" customHeight="1">
      <c r="A144" s="40"/>
      <c r="B144" s="41"/>
      <c r="C144" s="214" t="s">
        <v>8</v>
      </c>
      <c r="D144" s="214" t="s">
        <v>243</v>
      </c>
      <c r="E144" s="215" t="s">
        <v>2800</v>
      </c>
      <c r="F144" s="216" t="s">
        <v>2791</v>
      </c>
      <c r="G144" s="217" t="s">
        <v>246</v>
      </c>
      <c r="H144" s="218">
        <v>1</v>
      </c>
      <c r="I144" s="219"/>
      <c r="J144" s="220">
        <f>ROUND(I144*H144,2)</f>
        <v>0</v>
      </c>
      <c r="K144" s="216" t="s">
        <v>19</v>
      </c>
      <c r="L144" s="46"/>
      <c r="M144" s="221" t="s">
        <v>19</v>
      </c>
      <c r="N144" s="222" t="s">
        <v>48</v>
      </c>
      <c r="O144" s="86"/>
      <c r="P144" s="223">
        <f>O144*H144</f>
        <v>0</v>
      </c>
      <c r="Q144" s="223">
        <v>0</v>
      </c>
      <c r="R144" s="223">
        <f>Q144*H144</f>
        <v>0</v>
      </c>
      <c r="S144" s="223">
        <v>0</v>
      </c>
      <c r="T144" s="224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25" t="s">
        <v>254</v>
      </c>
      <c r="AT144" s="225" t="s">
        <v>243</v>
      </c>
      <c r="AU144" s="225" t="s">
        <v>85</v>
      </c>
      <c r="AY144" s="19" t="s">
        <v>238</v>
      </c>
      <c r="BE144" s="226">
        <f>IF(N144="základní",J144,0)</f>
        <v>0</v>
      </c>
      <c r="BF144" s="226">
        <f>IF(N144="snížená",J144,0)</f>
        <v>0</v>
      </c>
      <c r="BG144" s="226">
        <f>IF(N144="zákl. přenesená",J144,0)</f>
        <v>0</v>
      </c>
      <c r="BH144" s="226">
        <f>IF(N144="sníž. přenesená",J144,0)</f>
        <v>0</v>
      </c>
      <c r="BI144" s="226">
        <f>IF(N144="nulová",J144,0)</f>
        <v>0</v>
      </c>
      <c r="BJ144" s="19" t="s">
        <v>85</v>
      </c>
      <c r="BK144" s="226">
        <f>ROUND(I144*H144,2)</f>
        <v>0</v>
      </c>
      <c r="BL144" s="19" t="s">
        <v>254</v>
      </c>
      <c r="BM144" s="225" t="s">
        <v>2801</v>
      </c>
    </row>
    <row r="145" s="2" customFormat="1">
      <c r="A145" s="40"/>
      <c r="B145" s="41"/>
      <c r="C145" s="42"/>
      <c r="D145" s="234" t="s">
        <v>343</v>
      </c>
      <c r="E145" s="42"/>
      <c r="F145" s="255" t="s">
        <v>2754</v>
      </c>
      <c r="G145" s="42"/>
      <c r="H145" s="42"/>
      <c r="I145" s="229"/>
      <c r="J145" s="42"/>
      <c r="K145" s="42"/>
      <c r="L145" s="46"/>
      <c r="M145" s="230"/>
      <c r="N145" s="231"/>
      <c r="O145" s="86"/>
      <c r="P145" s="86"/>
      <c r="Q145" s="86"/>
      <c r="R145" s="86"/>
      <c r="S145" s="86"/>
      <c r="T145" s="87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T145" s="19" t="s">
        <v>343</v>
      </c>
      <c r="AU145" s="19" t="s">
        <v>85</v>
      </c>
    </row>
    <row r="146" s="13" customFormat="1">
      <c r="A146" s="13"/>
      <c r="B146" s="232"/>
      <c r="C146" s="233"/>
      <c r="D146" s="234" t="s">
        <v>252</v>
      </c>
      <c r="E146" s="235" t="s">
        <v>19</v>
      </c>
      <c r="F146" s="236" t="s">
        <v>85</v>
      </c>
      <c r="G146" s="233"/>
      <c r="H146" s="237">
        <v>1</v>
      </c>
      <c r="I146" s="238"/>
      <c r="J146" s="233"/>
      <c r="K146" s="233"/>
      <c r="L146" s="239"/>
      <c r="M146" s="240"/>
      <c r="N146" s="241"/>
      <c r="O146" s="241"/>
      <c r="P146" s="241"/>
      <c r="Q146" s="241"/>
      <c r="R146" s="241"/>
      <c r="S146" s="241"/>
      <c r="T146" s="242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3" t="s">
        <v>252</v>
      </c>
      <c r="AU146" s="243" t="s">
        <v>85</v>
      </c>
      <c r="AV146" s="13" t="s">
        <v>87</v>
      </c>
      <c r="AW146" s="13" t="s">
        <v>37</v>
      </c>
      <c r="AX146" s="13" t="s">
        <v>77</v>
      </c>
      <c r="AY146" s="243" t="s">
        <v>238</v>
      </c>
    </row>
    <row r="147" s="14" customFormat="1">
      <c r="A147" s="14"/>
      <c r="B147" s="244"/>
      <c r="C147" s="245"/>
      <c r="D147" s="234" t="s">
        <v>252</v>
      </c>
      <c r="E147" s="246" t="s">
        <v>19</v>
      </c>
      <c r="F147" s="247" t="s">
        <v>253</v>
      </c>
      <c r="G147" s="245"/>
      <c r="H147" s="248">
        <v>1</v>
      </c>
      <c r="I147" s="249"/>
      <c r="J147" s="245"/>
      <c r="K147" s="245"/>
      <c r="L147" s="250"/>
      <c r="M147" s="251"/>
      <c r="N147" s="252"/>
      <c r="O147" s="252"/>
      <c r="P147" s="252"/>
      <c r="Q147" s="252"/>
      <c r="R147" s="252"/>
      <c r="S147" s="252"/>
      <c r="T147" s="253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4" t="s">
        <v>252</v>
      </c>
      <c r="AU147" s="254" t="s">
        <v>85</v>
      </c>
      <c r="AV147" s="14" t="s">
        <v>254</v>
      </c>
      <c r="AW147" s="14" t="s">
        <v>37</v>
      </c>
      <c r="AX147" s="14" t="s">
        <v>85</v>
      </c>
      <c r="AY147" s="254" t="s">
        <v>238</v>
      </c>
    </row>
    <row r="148" s="2" customFormat="1" ht="16.5" customHeight="1">
      <c r="A148" s="40"/>
      <c r="B148" s="41"/>
      <c r="C148" s="214" t="s">
        <v>330</v>
      </c>
      <c r="D148" s="214" t="s">
        <v>243</v>
      </c>
      <c r="E148" s="215" t="s">
        <v>2802</v>
      </c>
      <c r="F148" s="216" t="s">
        <v>2803</v>
      </c>
      <c r="G148" s="217" t="s">
        <v>246</v>
      </c>
      <c r="H148" s="218">
        <v>1</v>
      </c>
      <c r="I148" s="219"/>
      <c r="J148" s="220">
        <f>ROUND(I148*H148,2)</f>
        <v>0</v>
      </c>
      <c r="K148" s="216" t="s">
        <v>19</v>
      </c>
      <c r="L148" s="46"/>
      <c r="M148" s="221" t="s">
        <v>19</v>
      </c>
      <c r="N148" s="222" t="s">
        <v>48</v>
      </c>
      <c r="O148" s="86"/>
      <c r="P148" s="223">
        <f>O148*H148</f>
        <v>0</v>
      </c>
      <c r="Q148" s="223">
        <v>0</v>
      </c>
      <c r="R148" s="223">
        <f>Q148*H148</f>
        <v>0</v>
      </c>
      <c r="S148" s="223">
        <v>0</v>
      </c>
      <c r="T148" s="224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25" t="s">
        <v>254</v>
      </c>
      <c r="AT148" s="225" t="s">
        <v>243</v>
      </c>
      <c r="AU148" s="225" t="s">
        <v>85</v>
      </c>
      <c r="AY148" s="19" t="s">
        <v>238</v>
      </c>
      <c r="BE148" s="226">
        <f>IF(N148="základní",J148,0)</f>
        <v>0</v>
      </c>
      <c r="BF148" s="226">
        <f>IF(N148="snížená",J148,0)</f>
        <v>0</v>
      </c>
      <c r="BG148" s="226">
        <f>IF(N148="zákl. přenesená",J148,0)</f>
        <v>0</v>
      </c>
      <c r="BH148" s="226">
        <f>IF(N148="sníž. přenesená",J148,0)</f>
        <v>0</v>
      </c>
      <c r="BI148" s="226">
        <f>IF(N148="nulová",J148,0)</f>
        <v>0</v>
      </c>
      <c r="BJ148" s="19" t="s">
        <v>85</v>
      </c>
      <c r="BK148" s="226">
        <f>ROUND(I148*H148,2)</f>
        <v>0</v>
      </c>
      <c r="BL148" s="19" t="s">
        <v>254</v>
      </c>
      <c r="BM148" s="225" t="s">
        <v>2804</v>
      </c>
    </row>
    <row r="149" s="2" customFormat="1">
      <c r="A149" s="40"/>
      <c r="B149" s="41"/>
      <c r="C149" s="42"/>
      <c r="D149" s="234" t="s">
        <v>343</v>
      </c>
      <c r="E149" s="42"/>
      <c r="F149" s="255" t="s">
        <v>2754</v>
      </c>
      <c r="G149" s="42"/>
      <c r="H149" s="42"/>
      <c r="I149" s="229"/>
      <c r="J149" s="42"/>
      <c r="K149" s="42"/>
      <c r="L149" s="46"/>
      <c r="M149" s="230"/>
      <c r="N149" s="231"/>
      <c r="O149" s="86"/>
      <c r="P149" s="86"/>
      <c r="Q149" s="86"/>
      <c r="R149" s="86"/>
      <c r="S149" s="86"/>
      <c r="T149" s="87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T149" s="19" t="s">
        <v>343</v>
      </c>
      <c r="AU149" s="19" t="s">
        <v>85</v>
      </c>
    </row>
    <row r="150" s="13" customFormat="1">
      <c r="A150" s="13"/>
      <c r="B150" s="232"/>
      <c r="C150" s="233"/>
      <c r="D150" s="234" t="s">
        <v>252</v>
      </c>
      <c r="E150" s="235" t="s">
        <v>19</v>
      </c>
      <c r="F150" s="236" t="s">
        <v>85</v>
      </c>
      <c r="G150" s="233"/>
      <c r="H150" s="237">
        <v>1</v>
      </c>
      <c r="I150" s="238"/>
      <c r="J150" s="233"/>
      <c r="K150" s="233"/>
      <c r="L150" s="239"/>
      <c r="M150" s="240"/>
      <c r="N150" s="241"/>
      <c r="O150" s="241"/>
      <c r="P150" s="241"/>
      <c r="Q150" s="241"/>
      <c r="R150" s="241"/>
      <c r="S150" s="241"/>
      <c r="T150" s="242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3" t="s">
        <v>252</v>
      </c>
      <c r="AU150" s="243" t="s">
        <v>85</v>
      </c>
      <c r="AV150" s="13" t="s">
        <v>87</v>
      </c>
      <c r="AW150" s="13" t="s">
        <v>37</v>
      </c>
      <c r="AX150" s="13" t="s">
        <v>77</v>
      </c>
      <c r="AY150" s="243" t="s">
        <v>238</v>
      </c>
    </row>
    <row r="151" s="14" customFormat="1">
      <c r="A151" s="14"/>
      <c r="B151" s="244"/>
      <c r="C151" s="245"/>
      <c r="D151" s="234" t="s">
        <v>252</v>
      </c>
      <c r="E151" s="246" t="s">
        <v>19</v>
      </c>
      <c r="F151" s="247" t="s">
        <v>253</v>
      </c>
      <c r="G151" s="245"/>
      <c r="H151" s="248">
        <v>1</v>
      </c>
      <c r="I151" s="249"/>
      <c r="J151" s="245"/>
      <c r="K151" s="245"/>
      <c r="L151" s="250"/>
      <c r="M151" s="251"/>
      <c r="N151" s="252"/>
      <c r="O151" s="252"/>
      <c r="P151" s="252"/>
      <c r="Q151" s="252"/>
      <c r="R151" s="252"/>
      <c r="S151" s="252"/>
      <c r="T151" s="253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4" t="s">
        <v>252</v>
      </c>
      <c r="AU151" s="254" t="s">
        <v>85</v>
      </c>
      <c r="AV151" s="14" t="s">
        <v>254</v>
      </c>
      <c r="AW151" s="14" t="s">
        <v>37</v>
      </c>
      <c r="AX151" s="14" t="s">
        <v>85</v>
      </c>
      <c r="AY151" s="254" t="s">
        <v>238</v>
      </c>
    </row>
    <row r="152" s="2" customFormat="1" ht="33" customHeight="1">
      <c r="A152" s="40"/>
      <c r="B152" s="41"/>
      <c r="C152" s="214" t="s">
        <v>334</v>
      </c>
      <c r="D152" s="214" t="s">
        <v>243</v>
      </c>
      <c r="E152" s="215" t="s">
        <v>2805</v>
      </c>
      <c r="F152" s="216" t="s">
        <v>2806</v>
      </c>
      <c r="G152" s="217" t="s">
        <v>246</v>
      </c>
      <c r="H152" s="218">
        <v>1</v>
      </c>
      <c r="I152" s="219"/>
      <c r="J152" s="220">
        <f>ROUND(I152*H152,2)</f>
        <v>0</v>
      </c>
      <c r="K152" s="216" t="s">
        <v>19</v>
      </c>
      <c r="L152" s="46"/>
      <c r="M152" s="221" t="s">
        <v>19</v>
      </c>
      <c r="N152" s="222" t="s">
        <v>48</v>
      </c>
      <c r="O152" s="86"/>
      <c r="P152" s="223">
        <f>O152*H152</f>
        <v>0</v>
      </c>
      <c r="Q152" s="223">
        <v>0</v>
      </c>
      <c r="R152" s="223">
        <f>Q152*H152</f>
        <v>0</v>
      </c>
      <c r="S152" s="223">
        <v>0</v>
      </c>
      <c r="T152" s="224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25" t="s">
        <v>254</v>
      </c>
      <c r="AT152" s="225" t="s">
        <v>243</v>
      </c>
      <c r="AU152" s="225" t="s">
        <v>85</v>
      </c>
      <c r="AY152" s="19" t="s">
        <v>238</v>
      </c>
      <c r="BE152" s="226">
        <f>IF(N152="základní",J152,0)</f>
        <v>0</v>
      </c>
      <c r="BF152" s="226">
        <f>IF(N152="snížená",J152,0)</f>
        <v>0</v>
      </c>
      <c r="BG152" s="226">
        <f>IF(N152="zákl. přenesená",J152,0)</f>
        <v>0</v>
      </c>
      <c r="BH152" s="226">
        <f>IF(N152="sníž. přenesená",J152,0)</f>
        <v>0</v>
      </c>
      <c r="BI152" s="226">
        <f>IF(N152="nulová",J152,0)</f>
        <v>0</v>
      </c>
      <c r="BJ152" s="19" t="s">
        <v>85</v>
      </c>
      <c r="BK152" s="226">
        <f>ROUND(I152*H152,2)</f>
        <v>0</v>
      </c>
      <c r="BL152" s="19" t="s">
        <v>254</v>
      </c>
      <c r="BM152" s="225" t="s">
        <v>2807</v>
      </c>
    </row>
    <row r="153" s="2" customFormat="1">
      <c r="A153" s="40"/>
      <c r="B153" s="41"/>
      <c r="C153" s="42"/>
      <c r="D153" s="234" t="s">
        <v>343</v>
      </c>
      <c r="E153" s="42"/>
      <c r="F153" s="255" t="s">
        <v>2754</v>
      </c>
      <c r="G153" s="42"/>
      <c r="H153" s="42"/>
      <c r="I153" s="229"/>
      <c r="J153" s="42"/>
      <c r="K153" s="42"/>
      <c r="L153" s="46"/>
      <c r="M153" s="230"/>
      <c r="N153" s="231"/>
      <c r="O153" s="86"/>
      <c r="P153" s="86"/>
      <c r="Q153" s="86"/>
      <c r="R153" s="86"/>
      <c r="S153" s="86"/>
      <c r="T153" s="87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T153" s="19" t="s">
        <v>343</v>
      </c>
      <c r="AU153" s="19" t="s">
        <v>85</v>
      </c>
    </row>
    <row r="154" s="13" customFormat="1">
      <c r="A154" s="13"/>
      <c r="B154" s="232"/>
      <c r="C154" s="233"/>
      <c r="D154" s="234" t="s">
        <v>252</v>
      </c>
      <c r="E154" s="235" t="s">
        <v>19</v>
      </c>
      <c r="F154" s="236" t="s">
        <v>85</v>
      </c>
      <c r="G154" s="233"/>
      <c r="H154" s="237">
        <v>1</v>
      </c>
      <c r="I154" s="238"/>
      <c r="J154" s="233"/>
      <c r="K154" s="233"/>
      <c r="L154" s="239"/>
      <c r="M154" s="240"/>
      <c r="N154" s="241"/>
      <c r="O154" s="241"/>
      <c r="P154" s="241"/>
      <c r="Q154" s="241"/>
      <c r="R154" s="241"/>
      <c r="S154" s="241"/>
      <c r="T154" s="242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3" t="s">
        <v>252</v>
      </c>
      <c r="AU154" s="243" t="s">
        <v>85</v>
      </c>
      <c r="AV154" s="13" t="s">
        <v>87</v>
      </c>
      <c r="AW154" s="13" t="s">
        <v>37</v>
      </c>
      <c r="AX154" s="13" t="s">
        <v>77</v>
      </c>
      <c r="AY154" s="243" t="s">
        <v>238</v>
      </c>
    </row>
    <row r="155" s="14" customFormat="1">
      <c r="A155" s="14"/>
      <c r="B155" s="244"/>
      <c r="C155" s="245"/>
      <c r="D155" s="234" t="s">
        <v>252</v>
      </c>
      <c r="E155" s="246" t="s">
        <v>19</v>
      </c>
      <c r="F155" s="247" t="s">
        <v>253</v>
      </c>
      <c r="G155" s="245"/>
      <c r="H155" s="248">
        <v>1</v>
      </c>
      <c r="I155" s="249"/>
      <c r="J155" s="245"/>
      <c r="K155" s="245"/>
      <c r="L155" s="250"/>
      <c r="M155" s="251"/>
      <c r="N155" s="252"/>
      <c r="O155" s="252"/>
      <c r="P155" s="252"/>
      <c r="Q155" s="252"/>
      <c r="R155" s="252"/>
      <c r="S155" s="252"/>
      <c r="T155" s="253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4" t="s">
        <v>252</v>
      </c>
      <c r="AU155" s="254" t="s">
        <v>85</v>
      </c>
      <c r="AV155" s="14" t="s">
        <v>254</v>
      </c>
      <c r="AW155" s="14" t="s">
        <v>37</v>
      </c>
      <c r="AX155" s="14" t="s">
        <v>85</v>
      </c>
      <c r="AY155" s="254" t="s">
        <v>238</v>
      </c>
    </row>
    <row r="156" s="2" customFormat="1" ht="24.15" customHeight="1">
      <c r="A156" s="40"/>
      <c r="B156" s="41"/>
      <c r="C156" s="214" t="s">
        <v>339</v>
      </c>
      <c r="D156" s="214" t="s">
        <v>243</v>
      </c>
      <c r="E156" s="215" t="s">
        <v>2808</v>
      </c>
      <c r="F156" s="216" t="s">
        <v>2809</v>
      </c>
      <c r="G156" s="217" t="s">
        <v>246</v>
      </c>
      <c r="H156" s="218">
        <v>1</v>
      </c>
      <c r="I156" s="219"/>
      <c r="J156" s="220">
        <f>ROUND(I156*H156,2)</f>
        <v>0</v>
      </c>
      <c r="K156" s="216" t="s">
        <v>19</v>
      </c>
      <c r="L156" s="46"/>
      <c r="M156" s="221" t="s">
        <v>19</v>
      </c>
      <c r="N156" s="222" t="s">
        <v>48</v>
      </c>
      <c r="O156" s="86"/>
      <c r="P156" s="223">
        <f>O156*H156</f>
        <v>0</v>
      </c>
      <c r="Q156" s="223">
        <v>0</v>
      </c>
      <c r="R156" s="223">
        <f>Q156*H156</f>
        <v>0</v>
      </c>
      <c r="S156" s="223">
        <v>0</v>
      </c>
      <c r="T156" s="224">
        <f>S156*H156</f>
        <v>0</v>
      </c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225" t="s">
        <v>254</v>
      </c>
      <c r="AT156" s="225" t="s">
        <v>243</v>
      </c>
      <c r="AU156" s="225" t="s">
        <v>85</v>
      </c>
      <c r="AY156" s="19" t="s">
        <v>238</v>
      </c>
      <c r="BE156" s="226">
        <f>IF(N156="základní",J156,0)</f>
        <v>0</v>
      </c>
      <c r="BF156" s="226">
        <f>IF(N156="snížená",J156,0)</f>
        <v>0</v>
      </c>
      <c r="BG156" s="226">
        <f>IF(N156="zákl. přenesená",J156,0)</f>
        <v>0</v>
      </c>
      <c r="BH156" s="226">
        <f>IF(N156="sníž. přenesená",J156,0)</f>
        <v>0</v>
      </c>
      <c r="BI156" s="226">
        <f>IF(N156="nulová",J156,0)</f>
        <v>0</v>
      </c>
      <c r="BJ156" s="19" t="s">
        <v>85</v>
      </c>
      <c r="BK156" s="226">
        <f>ROUND(I156*H156,2)</f>
        <v>0</v>
      </c>
      <c r="BL156" s="19" t="s">
        <v>254</v>
      </c>
      <c r="BM156" s="225" t="s">
        <v>2810</v>
      </c>
    </row>
    <row r="157" s="2" customFormat="1">
      <c r="A157" s="40"/>
      <c r="B157" s="41"/>
      <c r="C157" s="42"/>
      <c r="D157" s="234" t="s">
        <v>343</v>
      </c>
      <c r="E157" s="42"/>
      <c r="F157" s="255" t="s">
        <v>2754</v>
      </c>
      <c r="G157" s="42"/>
      <c r="H157" s="42"/>
      <c r="I157" s="229"/>
      <c r="J157" s="42"/>
      <c r="K157" s="42"/>
      <c r="L157" s="46"/>
      <c r="M157" s="230"/>
      <c r="N157" s="231"/>
      <c r="O157" s="86"/>
      <c r="P157" s="86"/>
      <c r="Q157" s="86"/>
      <c r="R157" s="86"/>
      <c r="S157" s="86"/>
      <c r="T157" s="87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T157" s="19" t="s">
        <v>343</v>
      </c>
      <c r="AU157" s="19" t="s">
        <v>85</v>
      </c>
    </row>
    <row r="158" s="13" customFormat="1">
      <c r="A158" s="13"/>
      <c r="B158" s="232"/>
      <c r="C158" s="233"/>
      <c r="D158" s="234" t="s">
        <v>252</v>
      </c>
      <c r="E158" s="235" t="s">
        <v>19</v>
      </c>
      <c r="F158" s="236" t="s">
        <v>85</v>
      </c>
      <c r="G158" s="233"/>
      <c r="H158" s="237">
        <v>1</v>
      </c>
      <c r="I158" s="238"/>
      <c r="J158" s="233"/>
      <c r="K158" s="233"/>
      <c r="L158" s="239"/>
      <c r="M158" s="240"/>
      <c r="N158" s="241"/>
      <c r="O158" s="241"/>
      <c r="P158" s="241"/>
      <c r="Q158" s="241"/>
      <c r="R158" s="241"/>
      <c r="S158" s="241"/>
      <c r="T158" s="242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3" t="s">
        <v>252</v>
      </c>
      <c r="AU158" s="243" t="s">
        <v>85</v>
      </c>
      <c r="AV158" s="13" t="s">
        <v>87</v>
      </c>
      <c r="AW158" s="13" t="s">
        <v>37</v>
      </c>
      <c r="AX158" s="13" t="s">
        <v>77</v>
      </c>
      <c r="AY158" s="243" t="s">
        <v>238</v>
      </c>
    </row>
    <row r="159" s="14" customFormat="1">
      <c r="A159" s="14"/>
      <c r="B159" s="244"/>
      <c r="C159" s="245"/>
      <c r="D159" s="234" t="s">
        <v>252</v>
      </c>
      <c r="E159" s="246" t="s">
        <v>19</v>
      </c>
      <c r="F159" s="247" t="s">
        <v>253</v>
      </c>
      <c r="G159" s="245"/>
      <c r="H159" s="248">
        <v>1</v>
      </c>
      <c r="I159" s="249"/>
      <c r="J159" s="245"/>
      <c r="K159" s="245"/>
      <c r="L159" s="250"/>
      <c r="M159" s="251"/>
      <c r="N159" s="252"/>
      <c r="O159" s="252"/>
      <c r="P159" s="252"/>
      <c r="Q159" s="252"/>
      <c r="R159" s="252"/>
      <c r="S159" s="252"/>
      <c r="T159" s="253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54" t="s">
        <v>252</v>
      </c>
      <c r="AU159" s="254" t="s">
        <v>85</v>
      </c>
      <c r="AV159" s="14" t="s">
        <v>254</v>
      </c>
      <c r="AW159" s="14" t="s">
        <v>37</v>
      </c>
      <c r="AX159" s="14" t="s">
        <v>85</v>
      </c>
      <c r="AY159" s="254" t="s">
        <v>238</v>
      </c>
    </row>
    <row r="160" s="2" customFormat="1" ht="24.15" customHeight="1">
      <c r="A160" s="40"/>
      <c r="B160" s="41"/>
      <c r="C160" s="214" t="s">
        <v>346</v>
      </c>
      <c r="D160" s="214" t="s">
        <v>243</v>
      </c>
      <c r="E160" s="215" t="s">
        <v>2811</v>
      </c>
      <c r="F160" s="216" t="s">
        <v>2812</v>
      </c>
      <c r="G160" s="217" t="s">
        <v>246</v>
      </c>
      <c r="H160" s="218">
        <v>1</v>
      </c>
      <c r="I160" s="219"/>
      <c r="J160" s="220">
        <f>ROUND(I160*H160,2)</f>
        <v>0</v>
      </c>
      <c r="K160" s="216" t="s">
        <v>19</v>
      </c>
      <c r="L160" s="46"/>
      <c r="M160" s="221" t="s">
        <v>19</v>
      </c>
      <c r="N160" s="222" t="s">
        <v>48</v>
      </c>
      <c r="O160" s="86"/>
      <c r="P160" s="223">
        <f>O160*H160</f>
        <v>0</v>
      </c>
      <c r="Q160" s="223">
        <v>0</v>
      </c>
      <c r="R160" s="223">
        <f>Q160*H160</f>
        <v>0</v>
      </c>
      <c r="S160" s="223">
        <v>0</v>
      </c>
      <c r="T160" s="224">
        <f>S160*H160</f>
        <v>0</v>
      </c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R160" s="225" t="s">
        <v>254</v>
      </c>
      <c r="AT160" s="225" t="s">
        <v>243</v>
      </c>
      <c r="AU160" s="225" t="s">
        <v>85</v>
      </c>
      <c r="AY160" s="19" t="s">
        <v>238</v>
      </c>
      <c r="BE160" s="226">
        <f>IF(N160="základní",J160,0)</f>
        <v>0</v>
      </c>
      <c r="BF160" s="226">
        <f>IF(N160="snížená",J160,0)</f>
        <v>0</v>
      </c>
      <c r="BG160" s="226">
        <f>IF(N160="zákl. přenesená",J160,0)</f>
        <v>0</v>
      </c>
      <c r="BH160" s="226">
        <f>IF(N160="sníž. přenesená",J160,0)</f>
        <v>0</v>
      </c>
      <c r="BI160" s="226">
        <f>IF(N160="nulová",J160,0)</f>
        <v>0</v>
      </c>
      <c r="BJ160" s="19" t="s">
        <v>85</v>
      </c>
      <c r="BK160" s="226">
        <f>ROUND(I160*H160,2)</f>
        <v>0</v>
      </c>
      <c r="BL160" s="19" t="s">
        <v>254</v>
      </c>
      <c r="BM160" s="225" t="s">
        <v>2813</v>
      </c>
    </row>
    <row r="161" s="2" customFormat="1">
      <c r="A161" s="40"/>
      <c r="B161" s="41"/>
      <c r="C161" s="42"/>
      <c r="D161" s="234" t="s">
        <v>343</v>
      </c>
      <c r="E161" s="42"/>
      <c r="F161" s="255" t="s">
        <v>2754</v>
      </c>
      <c r="G161" s="42"/>
      <c r="H161" s="42"/>
      <c r="I161" s="229"/>
      <c r="J161" s="42"/>
      <c r="K161" s="42"/>
      <c r="L161" s="46"/>
      <c r="M161" s="230"/>
      <c r="N161" s="231"/>
      <c r="O161" s="86"/>
      <c r="P161" s="86"/>
      <c r="Q161" s="86"/>
      <c r="R161" s="86"/>
      <c r="S161" s="86"/>
      <c r="T161" s="87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T161" s="19" t="s">
        <v>343</v>
      </c>
      <c r="AU161" s="19" t="s">
        <v>85</v>
      </c>
    </row>
    <row r="162" s="13" customFormat="1">
      <c r="A162" s="13"/>
      <c r="B162" s="232"/>
      <c r="C162" s="233"/>
      <c r="D162" s="234" t="s">
        <v>252</v>
      </c>
      <c r="E162" s="235" t="s">
        <v>19</v>
      </c>
      <c r="F162" s="236" t="s">
        <v>85</v>
      </c>
      <c r="G162" s="233"/>
      <c r="H162" s="237">
        <v>1</v>
      </c>
      <c r="I162" s="238"/>
      <c r="J162" s="233"/>
      <c r="K162" s="233"/>
      <c r="L162" s="239"/>
      <c r="M162" s="240"/>
      <c r="N162" s="241"/>
      <c r="O162" s="241"/>
      <c r="P162" s="241"/>
      <c r="Q162" s="241"/>
      <c r="R162" s="241"/>
      <c r="S162" s="241"/>
      <c r="T162" s="242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3" t="s">
        <v>252</v>
      </c>
      <c r="AU162" s="243" t="s">
        <v>85</v>
      </c>
      <c r="AV162" s="13" t="s">
        <v>87</v>
      </c>
      <c r="AW162" s="13" t="s">
        <v>37</v>
      </c>
      <c r="AX162" s="13" t="s">
        <v>77</v>
      </c>
      <c r="AY162" s="243" t="s">
        <v>238</v>
      </c>
    </row>
    <row r="163" s="14" customFormat="1">
      <c r="A163" s="14"/>
      <c r="B163" s="244"/>
      <c r="C163" s="245"/>
      <c r="D163" s="234" t="s">
        <v>252</v>
      </c>
      <c r="E163" s="246" t="s">
        <v>19</v>
      </c>
      <c r="F163" s="247" t="s">
        <v>253</v>
      </c>
      <c r="G163" s="245"/>
      <c r="H163" s="248">
        <v>1</v>
      </c>
      <c r="I163" s="249"/>
      <c r="J163" s="245"/>
      <c r="K163" s="245"/>
      <c r="L163" s="250"/>
      <c r="M163" s="251"/>
      <c r="N163" s="252"/>
      <c r="O163" s="252"/>
      <c r="P163" s="252"/>
      <c r="Q163" s="252"/>
      <c r="R163" s="252"/>
      <c r="S163" s="252"/>
      <c r="T163" s="253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4" t="s">
        <v>252</v>
      </c>
      <c r="AU163" s="254" t="s">
        <v>85</v>
      </c>
      <c r="AV163" s="14" t="s">
        <v>254</v>
      </c>
      <c r="AW163" s="14" t="s">
        <v>37</v>
      </c>
      <c r="AX163" s="14" t="s">
        <v>85</v>
      </c>
      <c r="AY163" s="254" t="s">
        <v>238</v>
      </c>
    </row>
    <row r="164" s="2" customFormat="1" ht="16.5" customHeight="1">
      <c r="A164" s="40"/>
      <c r="B164" s="41"/>
      <c r="C164" s="214" t="s">
        <v>353</v>
      </c>
      <c r="D164" s="214" t="s">
        <v>243</v>
      </c>
      <c r="E164" s="215" t="s">
        <v>2814</v>
      </c>
      <c r="F164" s="216" t="s">
        <v>2815</v>
      </c>
      <c r="G164" s="217" t="s">
        <v>246</v>
      </c>
      <c r="H164" s="218">
        <v>1</v>
      </c>
      <c r="I164" s="219"/>
      <c r="J164" s="220">
        <f>ROUND(I164*H164,2)</f>
        <v>0</v>
      </c>
      <c r="K164" s="216" t="s">
        <v>19</v>
      </c>
      <c r="L164" s="46"/>
      <c r="M164" s="221" t="s">
        <v>19</v>
      </c>
      <c r="N164" s="222" t="s">
        <v>48</v>
      </c>
      <c r="O164" s="86"/>
      <c r="P164" s="223">
        <f>O164*H164</f>
        <v>0</v>
      </c>
      <c r="Q164" s="223">
        <v>0</v>
      </c>
      <c r="R164" s="223">
        <f>Q164*H164</f>
        <v>0</v>
      </c>
      <c r="S164" s="223">
        <v>0</v>
      </c>
      <c r="T164" s="224">
        <f>S164*H164</f>
        <v>0</v>
      </c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R164" s="225" t="s">
        <v>254</v>
      </c>
      <c r="AT164" s="225" t="s">
        <v>243</v>
      </c>
      <c r="AU164" s="225" t="s">
        <v>85</v>
      </c>
      <c r="AY164" s="19" t="s">
        <v>238</v>
      </c>
      <c r="BE164" s="226">
        <f>IF(N164="základní",J164,0)</f>
        <v>0</v>
      </c>
      <c r="BF164" s="226">
        <f>IF(N164="snížená",J164,0)</f>
        <v>0</v>
      </c>
      <c r="BG164" s="226">
        <f>IF(N164="zákl. přenesená",J164,0)</f>
        <v>0</v>
      </c>
      <c r="BH164" s="226">
        <f>IF(N164="sníž. přenesená",J164,0)</f>
        <v>0</v>
      </c>
      <c r="BI164" s="226">
        <f>IF(N164="nulová",J164,0)</f>
        <v>0</v>
      </c>
      <c r="BJ164" s="19" t="s">
        <v>85</v>
      </c>
      <c r="BK164" s="226">
        <f>ROUND(I164*H164,2)</f>
        <v>0</v>
      </c>
      <c r="BL164" s="19" t="s">
        <v>254</v>
      </c>
      <c r="BM164" s="225" t="s">
        <v>2816</v>
      </c>
    </row>
    <row r="165" s="2" customFormat="1">
      <c r="A165" s="40"/>
      <c r="B165" s="41"/>
      <c r="C165" s="42"/>
      <c r="D165" s="234" t="s">
        <v>343</v>
      </c>
      <c r="E165" s="42"/>
      <c r="F165" s="255" t="s">
        <v>2754</v>
      </c>
      <c r="G165" s="42"/>
      <c r="H165" s="42"/>
      <c r="I165" s="229"/>
      <c r="J165" s="42"/>
      <c r="K165" s="42"/>
      <c r="L165" s="46"/>
      <c r="M165" s="230"/>
      <c r="N165" s="231"/>
      <c r="O165" s="86"/>
      <c r="P165" s="86"/>
      <c r="Q165" s="86"/>
      <c r="R165" s="86"/>
      <c r="S165" s="86"/>
      <c r="T165" s="87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T165" s="19" t="s">
        <v>343</v>
      </c>
      <c r="AU165" s="19" t="s">
        <v>85</v>
      </c>
    </row>
    <row r="166" s="13" customFormat="1">
      <c r="A166" s="13"/>
      <c r="B166" s="232"/>
      <c r="C166" s="233"/>
      <c r="D166" s="234" t="s">
        <v>252</v>
      </c>
      <c r="E166" s="235" t="s">
        <v>19</v>
      </c>
      <c r="F166" s="236" t="s">
        <v>85</v>
      </c>
      <c r="G166" s="233"/>
      <c r="H166" s="237">
        <v>1</v>
      </c>
      <c r="I166" s="238"/>
      <c r="J166" s="233"/>
      <c r="K166" s="233"/>
      <c r="L166" s="239"/>
      <c r="M166" s="240"/>
      <c r="N166" s="241"/>
      <c r="O166" s="241"/>
      <c r="P166" s="241"/>
      <c r="Q166" s="241"/>
      <c r="R166" s="241"/>
      <c r="S166" s="241"/>
      <c r="T166" s="242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3" t="s">
        <v>252</v>
      </c>
      <c r="AU166" s="243" t="s">
        <v>85</v>
      </c>
      <c r="AV166" s="13" t="s">
        <v>87</v>
      </c>
      <c r="AW166" s="13" t="s">
        <v>37</v>
      </c>
      <c r="AX166" s="13" t="s">
        <v>77</v>
      </c>
      <c r="AY166" s="243" t="s">
        <v>238</v>
      </c>
    </row>
    <row r="167" s="14" customFormat="1">
      <c r="A167" s="14"/>
      <c r="B167" s="244"/>
      <c r="C167" s="245"/>
      <c r="D167" s="234" t="s">
        <v>252</v>
      </c>
      <c r="E167" s="246" t="s">
        <v>19</v>
      </c>
      <c r="F167" s="247" t="s">
        <v>253</v>
      </c>
      <c r="G167" s="245"/>
      <c r="H167" s="248">
        <v>1</v>
      </c>
      <c r="I167" s="249"/>
      <c r="J167" s="245"/>
      <c r="K167" s="245"/>
      <c r="L167" s="250"/>
      <c r="M167" s="251"/>
      <c r="N167" s="252"/>
      <c r="O167" s="252"/>
      <c r="P167" s="252"/>
      <c r="Q167" s="252"/>
      <c r="R167" s="252"/>
      <c r="S167" s="252"/>
      <c r="T167" s="253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4" t="s">
        <v>252</v>
      </c>
      <c r="AU167" s="254" t="s">
        <v>85</v>
      </c>
      <c r="AV167" s="14" t="s">
        <v>254</v>
      </c>
      <c r="AW167" s="14" t="s">
        <v>37</v>
      </c>
      <c r="AX167" s="14" t="s">
        <v>85</v>
      </c>
      <c r="AY167" s="254" t="s">
        <v>238</v>
      </c>
    </row>
    <row r="168" s="2" customFormat="1" ht="24.15" customHeight="1">
      <c r="A168" s="40"/>
      <c r="B168" s="41"/>
      <c r="C168" s="214" t="s">
        <v>7</v>
      </c>
      <c r="D168" s="214" t="s">
        <v>243</v>
      </c>
      <c r="E168" s="215" t="s">
        <v>2817</v>
      </c>
      <c r="F168" s="216" t="s">
        <v>2818</v>
      </c>
      <c r="G168" s="217" t="s">
        <v>246</v>
      </c>
      <c r="H168" s="218">
        <v>1</v>
      </c>
      <c r="I168" s="219"/>
      <c r="J168" s="220">
        <f>ROUND(I168*H168,2)</f>
        <v>0</v>
      </c>
      <c r="K168" s="216" t="s">
        <v>19</v>
      </c>
      <c r="L168" s="46"/>
      <c r="M168" s="221" t="s">
        <v>19</v>
      </c>
      <c r="N168" s="222" t="s">
        <v>48</v>
      </c>
      <c r="O168" s="86"/>
      <c r="P168" s="223">
        <f>O168*H168</f>
        <v>0</v>
      </c>
      <c r="Q168" s="223">
        <v>0</v>
      </c>
      <c r="R168" s="223">
        <f>Q168*H168</f>
        <v>0</v>
      </c>
      <c r="S168" s="223">
        <v>0</v>
      </c>
      <c r="T168" s="224">
        <f>S168*H168</f>
        <v>0</v>
      </c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R168" s="225" t="s">
        <v>254</v>
      </c>
      <c r="AT168" s="225" t="s">
        <v>243</v>
      </c>
      <c r="AU168" s="225" t="s">
        <v>85</v>
      </c>
      <c r="AY168" s="19" t="s">
        <v>238</v>
      </c>
      <c r="BE168" s="226">
        <f>IF(N168="základní",J168,0)</f>
        <v>0</v>
      </c>
      <c r="BF168" s="226">
        <f>IF(N168="snížená",J168,0)</f>
        <v>0</v>
      </c>
      <c r="BG168" s="226">
        <f>IF(N168="zákl. přenesená",J168,0)</f>
        <v>0</v>
      </c>
      <c r="BH168" s="226">
        <f>IF(N168="sníž. přenesená",J168,0)</f>
        <v>0</v>
      </c>
      <c r="BI168" s="226">
        <f>IF(N168="nulová",J168,0)</f>
        <v>0</v>
      </c>
      <c r="BJ168" s="19" t="s">
        <v>85</v>
      </c>
      <c r="BK168" s="226">
        <f>ROUND(I168*H168,2)</f>
        <v>0</v>
      </c>
      <c r="BL168" s="19" t="s">
        <v>254</v>
      </c>
      <c r="BM168" s="225" t="s">
        <v>2819</v>
      </c>
    </row>
    <row r="169" s="2" customFormat="1">
      <c r="A169" s="40"/>
      <c r="B169" s="41"/>
      <c r="C169" s="42"/>
      <c r="D169" s="234" t="s">
        <v>343</v>
      </c>
      <c r="E169" s="42"/>
      <c r="F169" s="255" t="s">
        <v>2754</v>
      </c>
      <c r="G169" s="42"/>
      <c r="H169" s="42"/>
      <c r="I169" s="229"/>
      <c r="J169" s="42"/>
      <c r="K169" s="42"/>
      <c r="L169" s="46"/>
      <c r="M169" s="230"/>
      <c r="N169" s="231"/>
      <c r="O169" s="86"/>
      <c r="P169" s="86"/>
      <c r="Q169" s="86"/>
      <c r="R169" s="86"/>
      <c r="S169" s="86"/>
      <c r="T169" s="87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T169" s="19" t="s">
        <v>343</v>
      </c>
      <c r="AU169" s="19" t="s">
        <v>85</v>
      </c>
    </row>
    <row r="170" s="13" customFormat="1">
      <c r="A170" s="13"/>
      <c r="B170" s="232"/>
      <c r="C170" s="233"/>
      <c r="D170" s="234" t="s">
        <v>252</v>
      </c>
      <c r="E170" s="235" t="s">
        <v>19</v>
      </c>
      <c r="F170" s="236" t="s">
        <v>85</v>
      </c>
      <c r="G170" s="233"/>
      <c r="H170" s="237">
        <v>1</v>
      </c>
      <c r="I170" s="238"/>
      <c r="J170" s="233"/>
      <c r="K170" s="233"/>
      <c r="L170" s="239"/>
      <c r="M170" s="240"/>
      <c r="N170" s="241"/>
      <c r="O170" s="241"/>
      <c r="P170" s="241"/>
      <c r="Q170" s="241"/>
      <c r="R170" s="241"/>
      <c r="S170" s="241"/>
      <c r="T170" s="242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3" t="s">
        <v>252</v>
      </c>
      <c r="AU170" s="243" t="s">
        <v>85</v>
      </c>
      <c r="AV170" s="13" t="s">
        <v>87</v>
      </c>
      <c r="AW170" s="13" t="s">
        <v>37</v>
      </c>
      <c r="AX170" s="13" t="s">
        <v>77</v>
      </c>
      <c r="AY170" s="243" t="s">
        <v>238</v>
      </c>
    </row>
    <row r="171" s="14" customFormat="1">
      <c r="A171" s="14"/>
      <c r="B171" s="244"/>
      <c r="C171" s="245"/>
      <c r="D171" s="234" t="s">
        <v>252</v>
      </c>
      <c r="E171" s="246" t="s">
        <v>19</v>
      </c>
      <c r="F171" s="247" t="s">
        <v>253</v>
      </c>
      <c r="G171" s="245"/>
      <c r="H171" s="248">
        <v>1</v>
      </c>
      <c r="I171" s="249"/>
      <c r="J171" s="245"/>
      <c r="K171" s="245"/>
      <c r="L171" s="250"/>
      <c r="M171" s="251"/>
      <c r="N171" s="252"/>
      <c r="O171" s="252"/>
      <c r="P171" s="252"/>
      <c r="Q171" s="252"/>
      <c r="R171" s="252"/>
      <c r="S171" s="252"/>
      <c r="T171" s="253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4" t="s">
        <v>252</v>
      </c>
      <c r="AU171" s="254" t="s">
        <v>85</v>
      </c>
      <c r="AV171" s="14" t="s">
        <v>254</v>
      </c>
      <c r="AW171" s="14" t="s">
        <v>37</v>
      </c>
      <c r="AX171" s="14" t="s">
        <v>85</v>
      </c>
      <c r="AY171" s="254" t="s">
        <v>238</v>
      </c>
    </row>
    <row r="172" s="2" customFormat="1" ht="16.5" customHeight="1">
      <c r="A172" s="40"/>
      <c r="B172" s="41"/>
      <c r="C172" s="214" t="s">
        <v>365</v>
      </c>
      <c r="D172" s="214" t="s">
        <v>243</v>
      </c>
      <c r="E172" s="215" t="s">
        <v>2820</v>
      </c>
      <c r="F172" s="216" t="s">
        <v>2821</v>
      </c>
      <c r="G172" s="217" t="s">
        <v>246</v>
      </c>
      <c r="H172" s="218">
        <v>1</v>
      </c>
      <c r="I172" s="219"/>
      <c r="J172" s="220">
        <f>ROUND(I172*H172,2)</f>
        <v>0</v>
      </c>
      <c r="K172" s="216" t="s">
        <v>19</v>
      </c>
      <c r="L172" s="46"/>
      <c r="M172" s="221" t="s">
        <v>19</v>
      </c>
      <c r="N172" s="222" t="s">
        <v>48</v>
      </c>
      <c r="O172" s="86"/>
      <c r="P172" s="223">
        <f>O172*H172</f>
        <v>0</v>
      </c>
      <c r="Q172" s="223">
        <v>0</v>
      </c>
      <c r="R172" s="223">
        <f>Q172*H172</f>
        <v>0</v>
      </c>
      <c r="S172" s="223">
        <v>0</v>
      </c>
      <c r="T172" s="224">
        <f>S172*H172</f>
        <v>0</v>
      </c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R172" s="225" t="s">
        <v>254</v>
      </c>
      <c r="AT172" s="225" t="s">
        <v>243</v>
      </c>
      <c r="AU172" s="225" t="s">
        <v>85</v>
      </c>
      <c r="AY172" s="19" t="s">
        <v>238</v>
      </c>
      <c r="BE172" s="226">
        <f>IF(N172="základní",J172,0)</f>
        <v>0</v>
      </c>
      <c r="BF172" s="226">
        <f>IF(N172="snížená",J172,0)</f>
        <v>0</v>
      </c>
      <c r="BG172" s="226">
        <f>IF(N172="zákl. přenesená",J172,0)</f>
        <v>0</v>
      </c>
      <c r="BH172" s="226">
        <f>IF(N172="sníž. přenesená",J172,0)</f>
        <v>0</v>
      </c>
      <c r="BI172" s="226">
        <f>IF(N172="nulová",J172,0)</f>
        <v>0</v>
      </c>
      <c r="BJ172" s="19" t="s">
        <v>85</v>
      </c>
      <c r="BK172" s="226">
        <f>ROUND(I172*H172,2)</f>
        <v>0</v>
      </c>
      <c r="BL172" s="19" t="s">
        <v>254</v>
      </c>
      <c r="BM172" s="225" t="s">
        <v>2822</v>
      </c>
    </row>
    <row r="173" s="2" customFormat="1">
      <c r="A173" s="40"/>
      <c r="B173" s="41"/>
      <c r="C173" s="42"/>
      <c r="D173" s="234" t="s">
        <v>343</v>
      </c>
      <c r="E173" s="42"/>
      <c r="F173" s="255" t="s">
        <v>2754</v>
      </c>
      <c r="G173" s="42"/>
      <c r="H173" s="42"/>
      <c r="I173" s="229"/>
      <c r="J173" s="42"/>
      <c r="K173" s="42"/>
      <c r="L173" s="46"/>
      <c r="M173" s="230"/>
      <c r="N173" s="231"/>
      <c r="O173" s="86"/>
      <c r="P173" s="86"/>
      <c r="Q173" s="86"/>
      <c r="R173" s="86"/>
      <c r="S173" s="86"/>
      <c r="T173" s="87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T173" s="19" t="s">
        <v>343</v>
      </c>
      <c r="AU173" s="19" t="s">
        <v>85</v>
      </c>
    </row>
    <row r="174" s="13" customFormat="1">
      <c r="A174" s="13"/>
      <c r="B174" s="232"/>
      <c r="C174" s="233"/>
      <c r="D174" s="234" t="s">
        <v>252</v>
      </c>
      <c r="E174" s="235" t="s">
        <v>19</v>
      </c>
      <c r="F174" s="236" t="s">
        <v>85</v>
      </c>
      <c r="G174" s="233"/>
      <c r="H174" s="237">
        <v>1</v>
      </c>
      <c r="I174" s="238"/>
      <c r="J174" s="233"/>
      <c r="K174" s="233"/>
      <c r="L174" s="239"/>
      <c r="M174" s="240"/>
      <c r="N174" s="241"/>
      <c r="O174" s="241"/>
      <c r="P174" s="241"/>
      <c r="Q174" s="241"/>
      <c r="R174" s="241"/>
      <c r="S174" s="241"/>
      <c r="T174" s="242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3" t="s">
        <v>252</v>
      </c>
      <c r="AU174" s="243" t="s">
        <v>85</v>
      </c>
      <c r="AV174" s="13" t="s">
        <v>87</v>
      </c>
      <c r="AW174" s="13" t="s">
        <v>37</v>
      </c>
      <c r="AX174" s="13" t="s">
        <v>77</v>
      </c>
      <c r="AY174" s="243" t="s">
        <v>238</v>
      </c>
    </row>
    <row r="175" s="14" customFormat="1">
      <c r="A175" s="14"/>
      <c r="B175" s="244"/>
      <c r="C175" s="245"/>
      <c r="D175" s="234" t="s">
        <v>252</v>
      </c>
      <c r="E175" s="246" t="s">
        <v>19</v>
      </c>
      <c r="F175" s="247" t="s">
        <v>253</v>
      </c>
      <c r="G175" s="245"/>
      <c r="H175" s="248">
        <v>1</v>
      </c>
      <c r="I175" s="249"/>
      <c r="J175" s="245"/>
      <c r="K175" s="245"/>
      <c r="L175" s="250"/>
      <c r="M175" s="251"/>
      <c r="N175" s="252"/>
      <c r="O175" s="252"/>
      <c r="P175" s="252"/>
      <c r="Q175" s="252"/>
      <c r="R175" s="252"/>
      <c r="S175" s="252"/>
      <c r="T175" s="253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4" t="s">
        <v>252</v>
      </c>
      <c r="AU175" s="254" t="s">
        <v>85</v>
      </c>
      <c r="AV175" s="14" t="s">
        <v>254</v>
      </c>
      <c r="AW175" s="14" t="s">
        <v>37</v>
      </c>
      <c r="AX175" s="14" t="s">
        <v>85</v>
      </c>
      <c r="AY175" s="254" t="s">
        <v>238</v>
      </c>
    </row>
    <row r="176" s="2" customFormat="1" ht="24.15" customHeight="1">
      <c r="A176" s="40"/>
      <c r="B176" s="41"/>
      <c r="C176" s="214" t="s">
        <v>371</v>
      </c>
      <c r="D176" s="214" t="s">
        <v>243</v>
      </c>
      <c r="E176" s="215" t="s">
        <v>2823</v>
      </c>
      <c r="F176" s="216" t="s">
        <v>2824</v>
      </c>
      <c r="G176" s="217" t="s">
        <v>246</v>
      </c>
      <c r="H176" s="218">
        <v>1</v>
      </c>
      <c r="I176" s="219"/>
      <c r="J176" s="220">
        <f>ROUND(I176*H176,2)</f>
        <v>0</v>
      </c>
      <c r="K176" s="216" t="s">
        <v>19</v>
      </c>
      <c r="L176" s="46"/>
      <c r="M176" s="221" t="s">
        <v>19</v>
      </c>
      <c r="N176" s="222" t="s">
        <v>48</v>
      </c>
      <c r="O176" s="86"/>
      <c r="P176" s="223">
        <f>O176*H176</f>
        <v>0</v>
      </c>
      <c r="Q176" s="223">
        <v>0</v>
      </c>
      <c r="R176" s="223">
        <f>Q176*H176</f>
        <v>0</v>
      </c>
      <c r="S176" s="223">
        <v>0</v>
      </c>
      <c r="T176" s="224">
        <f>S176*H176</f>
        <v>0</v>
      </c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R176" s="225" t="s">
        <v>254</v>
      </c>
      <c r="AT176" s="225" t="s">
        <v>243</v>
      </c>
      <c r="AU176" s="225" t="s">
        <v>85</v>
      </c>
      <c r="AY176" s="19" t="s">
        <v>238</v>
      </c>
      <c r="BE176" s="226">
        <f>IF(N176="základní",J176,0)</f>
        <v>0</v>
      </c>
      <c r="BF176" s="226">
        <f>IF(N176="snížená",J176,0)</f>
        <v>0</v>
      </c>
      <c r="BG176" s="226">
        <f>IF(N176="zákl. přenesená",J176,0)</f>
        <v>0</v>
      </c>
      <c r="BH176" s="226">
        <f>IF(N176="sníž. přenesená",J176,0)</f>
        <v>0</v>
      </c>
      <c r="BI176" s="226">
        <f>IF(N176="nulová",J176,0)</f>
        <v>0</v>
      </c>
      <c r="BJ176" s="19" t="s">
        <v>85</v>
      </c>
      <c r="BK176" s="226">
        <f>ROUND(I176*H176,2)</f>
        <v>0</v>
      </c>
      <c r="BL176" s="19" t="s">
        <v>254</v>
      </c>
      <c r="BM176" s="225" t="s">
        <v>2825</v>
      </c>
    </row>
    <row r="177" s="2" customFormat="1">
      <c r="A177" s="40"/>
      <c r="B177" s="41"/>
      <c r="C177" s="42"/>
      <c r="D177" s="234" t="s">
        <v>343</v>
      </c>
      <c r="E177" s="42"/>
      <c r="F177" s="255" t="s">
        <v>2754</v>
      </c>
      <c r="G177" s="42"/>
      <c r="H177" s="42"/>
      <c r="I177" s="229"/>
      <c r="J177" s="42"/>
      <c r="K177" s="42"/>
      <c r="L177" s="46"/>
      <c r="M177" s="230"/>
      <c r="N177" s="231"/>
      <c r="O177" s="86"/>
      <c r="P177" s="86"/>
      <c r="Q177" s="86"/>
      <c r="R177" s="86"/>
      <c r="S177" s="86"/>
      <c r="T177" s="87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T177" s="19" t="s">
        <v>343</v>
      </c>
      <c r="AU177" s="19" t="s">
        <v>85</v>
      </c>
    </row>
    <row r="178" s="13" customFormat="1">
      <c r="A178" s="13"/>
      <c r="B178" s="232"/>
      <c r="C178" s="233"/>
      <c r="D178" s="234" t="s">
        <v>252</v>
      </c>
      <c r="E178" s="235" t="s">
        <v>19</v>
      </c>
      <c r="F178" s="236" t="s">
        <v>85</v>
      </c>
      <c r="G178" s="233"/>
      <c r="H178" s="237">
        <v>1</v>
      </c>
      <c r="I178" s="238"/>
      <c r="J178" s="233"/>
      <c r="K178" s="233"/>
      <c r="L178" s="239"/>
      <c r="M178" s="240"/>
      <c r="N178" s="241"/>
      <c r="O178" s="241"/>
      <c r="P178" s="241"/>
      <c r="Q178" s="241"/>
      <c r="R178" s="241"/>
      <c r="S178" s="241"/>
      <c r="T178" s="242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3" t="s">
        <v>252</v>
      </c>
      <c r="AU178" s="243" t="s">
        <v>85</v>
      </c>
      <c r="AV178" s="13" t="s">
        <v>87</v>
      </c>
      <c r="AW178" s="13" t="s">
        <v>37</v>
      </c>
      <c r="AX178" s="13" t="s">
        <v>77</v>
      </c>
      <c r="AY178" s="243" t="s">
        <v>238</v>
      </c>
    </row>
    <row r="179" s="14" customFormat="1">
      <c r="A179" s="14"/>
      <c r="B179" s="244"/>
      <c r="C179" s="245"/>
      <c r="D179" s="234" t="s">
        <v>252</v>
      </c>
      <c r="E179" s="246" t="s">
        <v>19</v>
      </c>
      <c r="F179" s="247" t="s">
        <v>253</v>
      </c>
      <c r="G179" s="245"/>
      <c r="H179" s="248">
        <v>1</v>
      </c>
      <c r="I179" s="249"/>
      <c r="J179" s="245"/>
      <c r="K179" s="245"/>
      <c r="L179" s="250"/>
      <c r="M179" s="251"/>
      <c r="N179" s="252"/>
      <c r="O179" s="252"/>
      <c r="P179" s="252"/>
      <c r="Q179" s="252"/>
      <c r="R179" s="252"/>
      <c r="S179" s="252"/>
      <c r="T179" s="253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4" t="s">
        <v>252</v>
      </c>
      <c r="AU179" s="254" t="s">
        <v>85</v>
      </c>
      <c r="AV179" s="14" t="s">
        <v>254</v>
      </c>
      <c r="AW179" s="14" t="s">
        <v>37</v>
      </c>
      <c r="AX179" s="14" t="s">
        <v>85</v>
      </c>
      <c r="AY179" s="254" t="s">
        <v>238</v>
      </c>
    </row>
    <row r="180" s="2" customFormat="1" ht="16.5" customHeight="1">
      <c r="A180" s="40"/>
      <c r="B180" s="41"/>
      <c r="C180" s="214" t="s">
        <v>518</v>
      </c>
      <c r="D180" s="214" t="s">
        <v>243</v>
      </c>
      <c r="E180" s="215" t="s">
        <v>2826</v>
      </c>
      <c r="F180" s="216" t="s">
        <v>2821</v>
      </c>
      <c r="G180" s="217" t="s">
        <v>246</v>
      </c>
      <c r="H180" s="218">
        <v>1</v>
      </c>
      <c r="I180" s="219"/>
      <c r="J180" s="220">
        <f>ROUND(I180*H180,2)</f>
        <v>0</v>
      </c>
      <c r="K180" s="216" t="s">
        <v>19</v>
      </c>
      <c r="L180" s="46"/>
      <c r="M180" s="221" t="s">
        <v>19</v>
      </c>
      <c r="N180" s="222" t="s">
        <v>48</v>
      </c>
      <c r="O180" s="86"/>
      <c r="P180" s="223">
        <f>O180*H180</f>
        <v>0</v>
      </c>
      <c r="Q180" s="223">
        <v>0</v>
      </c>
      <c r="R180" s="223">
        <f>Q180*H180</f>
        <v>0</v>
      </c>
      <c r="S180" s="223">
        <v>0</v>
      </c>
      <c r="T180" s="224">
        <f>S180*H180</f>
        <v>0</v>
      </c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R180" s="225" t="s">
        <v>254</v>
      </c>
      <c r="AT180" s="225" t="s">
        <v>243</v>
      </c>
      <c r="AU180" s="225" t="s">
        <v>85</v>
      </c>
      <c r="AY180" s="19" t="s">
        <v>238</v>
      </c>
      <c r="BE180" s="226">
        <f>IF(N180="základní",J180,0)</f>
        <v>0</v>
      </c>
      <c r="BF180" s="226">
        <f>IF(N180="snížená",J180,0)</f>
        <v>0</v>
      </c>
      <c r="BG180" s="226">
        <f>IF(N180="zákl. přenesená",J180,0)</f>
        <v>0</v>
      </c>
      <c r="BH180" s="226">
        <f>IF(N180="sníž. přenesená",J180,0)</f>
        <v>0</v>
      </c>
      <c r="BI180" s="226">
        <f>IF(N180="nulová",J180,0)</f>
        <v>0</v>
      </c>
      <c r="BJ180" s="19" t="s">
        <v>85</v>
      </c>
      <c r="BK180" s="226">
        <f>ROUND(I180*H180,2)</f>
        <v>0</v>
      </c>
      <c r="BL180" s="19" t="s">
        <v>254</v>
      </c>
      <c r="BM180" s="225" t="s">
        <v>2827</v>
      </c>
    </row>
    <row r="181" s="2" customFormat="1">
      <c r="A181" s="40"/>
      <c r="B181" s="41"/>
      <c r="C181" s="42"/>
      <c r="D181" s="234" t="s">
        <v>343</v>
      </c>
      <c r="E181" s="42"/>
      <c r="F181" s="255" t="s">
        <v>2754</v>
      </c>
      <c r="G181" s="42"/>
      <c r="H181" s="42"/>
      <c r="I181" s="229"/>
      <c r="J181" s="42"/>
      <c r="K181" s="42"/>
      <c r="L181" s="46"/>
      <c r="M181" s="230"/>
      <c r="N181" s="231"/>
      <c r="O181" s="86"/>
      <c r="P181" s="86"/>
      <c r="Q181" s="86"/>
      <c r="R181" s="86"/>
      <c r="S181" s="86"/>
      <c r="T181" s="87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T181" s="19" t="s">
        <v>343</v>
      </c>
      <c r="AU181" s="19" t="s">
        <v>85</v>
      </c>
    </row>
    <row r="182" s="13" customFormat="1">
      <c r="A182" s="13"/>
      <c r="B182" s="232"/>
      <c r="C182" s="233"/>
      <c r="D182" s="234" t="s">
        <v>252</v>
      </c>
      <c r="E182" s="235" t="s">
        <v>19</v>
      </c>
      <c r="F182" s="236" t="s">
        <v>85</v>
      </c>
      <c r="G182" s="233"/>
      <c r="H182" s="237">
        <v>1</v>
      </c>
      <c r="I182" s="238"/>
      <c r="J182" s="233"/>
      <c r="K182" s="233"/>
      <c r="L182" s="239"/>
      <c r="M182" s="240"/>
      <c r="N182" s="241"/>
      <c r="O182" s="241"/>
      <c r="P182" s="241"/>
      <c r="Q182" s="241"/>
      <c r="R182" s="241"/>
      <c r="S182" s="241"/>
      <c r="T182" s="242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3" t="s">
        <v>252</v>
      </c>
      <c r="AU182" s="243" t="s">
        <v>85</v>
      </c>
      <c r="AV182" s="13" t="s">
        <v>87</v>
      </c>
      <c r="AW182" s="13" t="s">
        <v>37</v>
      </c>
      <c r="AX182" s="13" t="s">
        <v>77</v>
      </c>
      <c r="AY182" s="243" t="s">
        <v>238</v>
      </c>
    </row>
    <row r="183" s="14" customFormat="1">
      <c r="A183" s="14"/>
      <c r="B183" s="244"/>
      <c r="C183" s="245"/>
      <c r="D183" s="234" t="s">
        <v>252</v>
      </c>
      <c r="E183" s="246" t="s">
        <v>19</v>
      </c>
      <c r="F183" s="247" t="s">
        <v>253</v>
      </c>
      <c r="G183" s="245"/>
      <c r="H183" s="248">
        <v>1</v>
      </c>
      <c r="I183" s="249"/>
      <c r="J183" s="245"/>
      <c r="K183" s="245"/>
      <c r="L183" s="250"/>
      <c r="M183" s="251"/>
      <c r="N183" s="252"/>
      <c r="O183" s="252"/>
      <c r="P183" s="252"/>
      <c r="Q183" s="252"/>
      <c r="R183" s="252"/>
      <c r="S183" s="252"/>
      <c r="T183" s="253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54" t="s">
        <v>252</v>
      </c>
      <c r="AU183" s="254" t="s">
        <v>85</v>
      </c>
      <c r="AV183" s="14" t="s">
        <v>254</v>
      </c>
      <c r="AW183" s="14" t="s">
        <v>37</v>
      </c>
      <c r="AX183" s="14" t="s">
        <v>85</v>
      </c>
      <c r="AY183" s="254" t="s">
        <v>238</v>
      </c>
    </row>
    <row r="184" s="2" customFormat="1" ht="21.75" customHeight="1">
      <c r="A184" s="40"/>
      <c r="B184" s="41"/>
      <c r="C184" s="214" t="s">
        <v>345</v>
      </c>
      <c r="D184" s="214" t="s">
        <v>243</v>
      </c>
      <c r="E184" s="215" t="s">
        <v>2828</v>
      </c>
      <c r="F184" s="216" t="s">
        <v>2829</v>
      </c>
      <c r="G184" s="217" t="s">
        <v>246</v>
      </c>
      <c r="H184" s="218">
        <v>1</v>
      </c>
      <c r="I184" s="219"/>
      <c r="J184" s="220">
        <f>ROUND(I184*H184,2)</f>
        <v>0</v>
      </c>
      <c r="K184" s="216" t="s">
        <v>19</v>
      </c>
      <c r="L184" s="46"/>
      <c r="M184" s="221" t="s">
        <v>19</v>
      </c>
      <c r="N184" s="222" t="s">
        <v>48</v>
      </c>
      <c r="O184" s="86"/>
      <c r="P184" s="223">
        <f>O184*H184</f>
        <v>0</v>
      </c>
      <c r="Q184" s="223">
        <v>0</v>
      </c>
      <c r="R184" s="223">
        <f>Q184*H184</f>
        <v>0</v>
      </c>
      <c r="S184" s="223">
        <v>0</v>
      </c>
      <c r="T184" s="224">
        <f>S184*H184</f>
        <v>0</v>
      </c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R184" s="225" t="s">
        <v>254</v>
      </c>
      <c r="AT184" s="225" t="s">
        <v>243</v>
      </c>
      <c r="AU184" s="225" t="s">
        <v>85</v>
      </c>
      <c r="AY184" s="19" t="s">
        <v>238</v>
      </c>
      <c r="BE184" s="226">
        <f>IF(N184="základní",J184,0)</f>
        <v>0</v>
      </c>
      <c r="BF184" s="226">
        <f>IF(N184="snížená",J184,0)</f>
        <v>0</v>
      </c>
      <c r="BG184" s="226">
        <f>IF(N184="zákl. přenesená",J184,0)</f>
        <v>0</v>
      </c>
      <c r="BH184" s="226">
        <f>IF(N184="sníž. přenesená",J184,0)</f>
        <v>0</v>
      </c>
      <c r="BI184" s="226">
        <f>IF(N184="nulová",J184,0)</f>
        <v>0</v>
      </c>
      <c r="BJ184" s="19" t="s">
        <v>85</v>
      </c>
      <c r="BK184" s="226">
        <f>ROUND(I184*H184,2)</f>
        <v>0</v>
      </c>
      <c r="BL184" s="19" t="s">
        <v>254</v>
      </c>
      <c r="BM184" s="225" t="s">
        <v>2830</v>
      </c>
    </row>
    <row r="185" s="2" customFormat="1">
      <c r="A185" s="40"/>
      <c r="B185" s="41"/>
      <c r="C185" s="42"/>
      <c r="D185" s="234" t="s">
        <v>343</v>
      </c>
      <c r="E185" s="42"/>
      <c r="F185" s="255" t="s">
        <v>2754</v>
      </c>
      <c r="G185" s="42"/>
      <c r="H185" s="42"/>
      <c r="I185" s="229"/>
      <c r="J185" s="42"/>
      <c r="K185" s="42"/>
      <c r="L185" s="46"/>
      <c r="M185" s="230"/>
      <c r="N185" s="231"/>
      <c r="O185" s="86"/>
      <c r="P185" s="86"/>
      <c r="Q185" s="86"/>
      <c r="R185" s="86"/>
      <c r="S185" s="86"/>
      <c r="T185" s="87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T185" s="19" t="s">
        <v>343</v>
      </c>
      <c r="AU185" s="19" t="s">
        <v>85</v>
      </c>
    </row>
    <row r="186" s="13" customFormat="1">
      <c r="A186" s="13"/>
      <c r="B186" s="232"/>
      <c r="C186" s="233"/>
      <c r="D186" s="234" t="s">
        <v>252</v>
      </c>
      <c r="E186" s="235" t="s">
        <v>19</v>
      </c>
      <c r="F186" s="236" t="s">
        <v>85</v>
      </c>
      <c r="G186" s="233"/>
      <c r="H186" s="237">
        <v>1</v>
      </c>
      <c r="I186" s="238"/>
      <c r="J186" s="233"/>
      <c r="K186" s="233"/>
      <c r="L186" s="239"/>
      <c r="M186" s="240"/>
      <c r="N186" s="241"/>
      <c r="O186" s="241"/>
      <c r="P186" s="241"/>
      <c r="Q186" s="241"/>
      <c r="R186" s="241"/>
      <c r="S186" s="241"/>
      <c r="T186" s="242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3" t="s">
        <v>252</v>
      </c>
      <c r="AU186" s="243" t="s">
        <v>85</v>
      </c>
      <c r="AV186" s="13" t="s">
        <v>87</v>
      </c>
      <c r="AW186" s="13" t="s">
        <v>37</v>
      </c>
      <c r="AX186" s="13" t="s">
        <v>77</v>
      </c>
      <c r="AY186" s="243" t="s">
        <v>238</v>
      </c>
    </row>
    <row r="187" s="14" customFormat="1">
      <c r="A187" s="14"/>
      <c r="B187" s="244"/>
      <c r="C187" s="245"/>
      <c r="D187" s="234" t="s">
        <v>252</v>
      </c>
      <c r="E187" s="246" t="s">
        <v>19</v>
      </c>
      <c r="F187" s="247" t="s">
        <v>253</v>
      </c>
      <c r="G187" s="245"/>
      <c r="H187" s="248">
        <v>1</v>
      </c>
      <c r="I187" s="249"/>
      <c r="J187" s="245"/>
      <c r="K187" s="245"/>
      <c r="L187" s="250"/>
      <c r="M187" s="251"/>
      <c r="N187" s="252"/>
      <c r="O187" s="252"/>
      <c r="P187" s="252"/>
      <c r="Q187" s="252"/>
      <c r="R187" s="252"/>
      <c r="S187" s="252"/>
      <c r="T187" s="253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4" t="s">
        <v>252</v>
      </c>
      <c r="AU187" s="254" t="s">
        <v>85</v>
      </c>
      <c r="AV187" s="14" t="s">
        <v>254</v>
      </c>
      <c r="AW187" s="14" t="s">
        <v>37</v>
      </c>
      <c r="AX187" s="14" t="s">
        <v>85</v>
      </c>
      <c r="AY187" s="254" t="s">
        <v>238</v>
      </c>
    </row>
    <row r="188" s="2" customFormat="1" ht="24.15" customHeight="1">
      <c r="A188" s="40"/>
      <c r="B188" s="41"/>
      <c r="C188" s="214" t="s">
        <v>539</v>
      </c>
      <c r="D188" s="214" t="s">
        <v>243</v>
      </c>
      <c r="E188" s="215" t="s">
        <v>2831</v>
      </c>
      <c r="F188" s="216" t="s">
        <v>2832</v>
      </c>
      <c r="G188" s="217" t="s">
        <v>246</v>
      </c>
      <c r="H188" s="218">
        <v>1</v>
      </c>
      <c r="I188" s="219"/>
      <c r="J188" s="220">
        <f>ROUND(I188*H188,2)</f>
        <v>0</v>
      </c>
      <c r="K188" s="216" t="s">
        <v>19</v>
      </c>
      <c r="L188" s="46"/>
      <c r="M188" s="221" t="s">
        <v>19</v>
      </c>
      <c r="N188" s="222" t="s">
        <v>48</v>
      </c>
      <c r="O188" s="86"/>
      <c r="P188" s="223">
        <f>O188*H188</f>
        <v>0</v>
      </c>
      <c r="Q188" s="223">
        <v>0</v>
      </c>
      <c r="R188" s="223">
        <f>Q188*H188</f>
        <v>0</v>
      </c>
      <c r="S188" s="223">
        <v>0</v>
      </c>
      <c r="T188" s="224">
        <f>S188*H188</f>
        <v>0</v>
      </c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R188" s="225" t="s">
        <v>254</v>
      </c>
      <c r="AT188" s="225" t="s">
        <v>243</v>
      </c>
      <c r="AU188" s="225" t="s">
        <v>85</v>
      </c>
      <c r="AY188" s="19" t="s">
        <v>238</v>
      </c>
      <c r="BE188" s="226">
        <f>IF(N188="základní",J188,0)</f>
        <v>0</v>
      </c>
      <c r="BF188" s="226">
        <f>IF(N188="snížená",J188,0)</f>
        <v>0</v>
      </c>
      <c r="BG188" s="226">
        <f>IF(N188="zákl. přenesená",J188,0)</f>
        <v>0</v>
      </c>
      <c r="BH188" s="226">
        <f>IF(N188="sníž. přenesená",J188,0)</f>
        <v>0</v>
      </c>
      <c r="BI188" s="226">
        <f>IF(N188="nulová",J188,0)</f>
        <v>0</v>
      </c>
      <c r="BJ188" s="19" t="s">
        <v>85</v>
      </c>
      <c r="BK188" s="226">
        <f>ROUND(I188*H188,2)</f>
        <v>0</v>
      </c>
      <c r="BL188" s="19" t="s">
        <v>254</v>
      </c>
      <c r="BM188" s="225" t="s">
        <v>2833</v>
      </c>
    </row>
    <row r="189" s="2" customFormat="1">
      <c r="A189" s="40"/>
      <c r="B189" s="41"/>
      <c r="C189" s="42"/>
      <c r="D189" s="234" t="s">
        <v>343</v>
      </c>
      <c r="E189" s="42"/>
      <c r="F189" s="255" t="s">
        <v>2754</v>
      </c>
      <c r="G189" s="42"/>
      <c r="H189" s="42"/>
      <c r="I189" s="229"/>
      <c r="J189" s="42"/>
      <c r="K189" s="42"/>
      <c r="L189" s="46"/>
      <c r="M189" s="230"/>
      <c r="N189" s="231"/>
      <c r="O189" s="86"/>
      <c r="P189" s="86"/>
      <c r="Q189" s="86"/>
      <c r="R189" s="86"/>
      <c r="S189" s="86"/>
      <c r="T189" s="87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T189" s="19" t="s">
        <v>343</v>
      </c>
      <c r="AU189" s="19" t="s">
        <v>85</v>
      </c>
    </row>
    <row r="190" s="13" customFormat="1">
      <c r="A190" s="13"/>
      <c r="B190" s="232"/>
      <c r="C190" s="233"/>
      <c r="D190" s="234" t="s">
        <v>252</v>
      </c>
      <c r="E190" s="235" t="s">
        <v>19</v>
      </c>
      <c r="F190" s="236" t="s">
        <v>85</v>
      </c>
      <c r="G190" s="233"/>
      <c r="H190" s="237">
        <v>1</v>
      </c>
      <c r="I190" s="238"/>
      <c r="J190" s="233"/>
      <c r="K190" s="233"/>
      <c r="L190" s="239"/>
      <c r="M190" s="240"/>
      <c r="N190" s="241"/>
      <c r="O190" s="241"/>
      <c r="P190" s="241"/>
      <c r="Q190" s="241"/>
      <c r="R190" s="241"/>
      <c r="S190" s="241"/>
      <c r="T190" s="242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3" t="s">
        <v>252</v>
      </c>
      <c r="AU190" s="243" t="s">
        <v>85</v>
      </c>
      <c r="AV190" s="13" t="s">
        <v>87</v>
      </c>
      <c r="AW190" s="13" t="s">
        <v>37</v>
      </c>
      <c r="AX190" s="13" t="s">
        <v>77</v>
      </c>
      <c r="AY190" s="243" t="s">
        <v>238</v>
      </c>
    </row>
    <row r="191" s="14" customFormat="1">
      <c r="A191" s="14"/>
      <c r="B191" s="244"/>
      <c r="C191" s="245"/>
      <c r="D191" s="234" t="s">
        <v>252</v>
      </c>
      <c r="E191" s="246" t="s">
        <v>19</v>
      </c>
      <c r="F191" s="247" t="s">
        <v>253</v>
      </c>
      <c r="G191" s="245"/>
      <c r="H191" s="248">
        <v>1</v>
      </c>
      <c r="I191" s="249"/>
      <c r="J191" s="245"/>
      <c r="K191" s="245"/>
      <c r="L191" s="250"/>
      <c r="M191" s="251"/>
      <c r="N191" s="252"/>
      <c r="O191" s="252"/>
      <c r="P191" s="252"/>
      <c r="Q191" s="252"/>
      <c r="R191" s="252"/>
      <c r="S191" s="252"/>
      <c r="T191" s="253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4" t="s">
        <v>252</v>
      </c>
      <c r="AU191" s="254" t="s">
        <v>85</v>
      </c>
      <c r="AV191" s="14" t="s">
        <v>254</v>
      </c>
      <c r="AW191" s="14" t="s">
        <v>37</v>
      </c>
      <c r="AX191" s="14" t="s">
        <v>85</v>
      </c>
      <c r="AY191" s="254" t="s">
        <v>238</v>
      </c>
    </row>
    <row r="192" s="2" customFormat="1" ht="24.15" customHeight="1">
      <c r="A192" s="40"/>
      <c r="B192" s="41"/>
      <c r="C192" s="214" t="s">
        <v>545</v>
      </c>
      <c r="D192" s="214" t="s">
        <v>243</v>
      </c>
      <c r="E192" s="215" t="s">
        <v>2834</v>
      </c>
      <c r="F192" s="216" t="s">
        <v>2835</v>
      </c>
      <c r="G192" s="217" t="s">
        <v>246</v>
      </c>
      <c r="H192" s="218">
        <v>6</v>
      </c>
      <c r="I192" s="219"/>
      <c r="J192" s="220">
        <f>ROUND(I192*H192,2)</f>
        <v>0</v>
      </c>
      <c r="K192" s="216" t="s">
        <v>19</v>
      </c>
      <c r="L192" s="46"/>
      <c r="M192" s="221" t="s">
        <v>19</v>
      </c>
      <c r="N192" s="222" t="s">
        <v>48</v>
      </c>
      <c r="O192" s="86"/>
      <c r="P192" s="223">
        <f>O192*H192</f>
        <v>0</v>
      </c>
      <c r="Q192" s="223">
        <v>0</v>
      </c>
      <c r="R192" s="223">
        <f>Q192*H192</f>
        <v>0</v>
      </c>
      <c r="S192" s="223">
        <v>0</v>
      </c>
      <c r="T192" s="224">
        <f>S192*H192</f>
        <v>0</v>
      </c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R192" s="225" t="s">
        <v>254</v>
      </c>
      <c r="AT192" s="225" t="s">
        <v>243</v>
      </c>
      <c r="AU192" s="225" t="s">
        <v>85</v>
      </c>
      <c r="AY192" s="19" t="s">
        <v>238</v>
      </c>
      <c r="BE192" s="226">
        <f>IF(N192="základní",J192,0)</f>
        <v>0</v>
      </c>
      <c r="BF192" s="226">
        <f>IF(N192="snížená",J192,0)</f>
        <v>0</v>
      </c>
      <c r="BG192" s="226">
        <f>IF(N192="zákl. přenesená",J192,0)</f>
        <v>0</v>
      </c>
      <c r="BH192" s="226">
        <f>IF(N192="sníž. přenesená",J192,0)</f>
        <v>0</v>
      </c>
      <c r="BI192" s="226">
        <f>IF(N192="nulová",J192,0)</f>
        <v>0</v>
      </c>
      <c r="BJ192" s="19" t="s">
        <v>85</v>
      </c>
      <c r="BK192" s="226">
        <f>ROUND(I192*H192,2)</f>
        <v>0</v>
      </c>
      <c r="BL192" s="19" t="s">
        <v>254</v>
      </c>
      <c r="BM192" s="225" t="s">
        <v>2836</v>
      </c>
    </row>
    <row r="193" s="2" customFormat="1">
      <c r="A193" s="40"/>
      <c r="B193" s="41"/>
      <c r="C193" s="42"/>
      <c r="D193" s="234" t="s">
        <v>343</v>
      </c>
      <c r="E193" s="42"/>
      <c r="F193" s="255" t="s">
        <v>2754</v>
      </c>
      <c r="G193" s="42"/>
      <c r="H193" s="42"/>
      <c r="I193" s="229"/>
      <c r="J193" s="42"/>
      <c r="K193" s="42"/>
      <c r="L193" s="46"/>
      <c r="M193" s="230"/>
      <c r="N193" s="231"/>
      <c r="O193" s="86"/>
      <c r="P193" s="86"/>
      <c r="Q193" s="86"/>
      <c r="R193" s="86"/>
      <c r="S193" s="86"/>
      <c r="T193" s="87"/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T193" s="19" t="s">
        <v>343</v>
      </c>
      <c r="AU193" s="19" t="s">
        <v>85</v>
      </c>
    </row>
    <row r="194" s="13" customFormat="1">
      <c r="A194" s="13"/>
      <c r="B194" s="232"/>
      <c r="C194" s="233"/>
      <c r="D194" s="234" t="s">
        <v>252</v>
      </c>
      <c r="E194" s="235" t="s">
        <v>19</v>
      </c>
      <c r="F194" s="236" t="s">
        <v>276</v>
      </c>
      <c r="G194" s="233"/>
      <c r="H194" s="237">
        <v>6</v>
      </c>
      <c r="I194" s="238"/>
      <c r="J194" s="233"/>
      <c r="K194" s="233"/>
      <c r="L194" s="239"/>
      <c r="M194" s="240"/>
      <c r="N194" s="241"/>
      <c r="O194" s="241"/>
      <c r="P194" s="241"/>
      <c r="Q194" s="241"/>
      <c r="R194" s="241"/>
      <c r="S194" s="241"/>
      <c r="T194" s="242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3" t="s">
        <v>252</v>
      </c>
      <c r="AU194" s="243" t="s">
        <v>85</v>
      </c>
      <c r="AV194" s="13" t="s">
        <v>87</v>
      </c>
      <c r="AW194" s="13" t="s">
        <v>37</v>
      </c>
      <c r="AX194" s="13" t="s">
        <v>77</v>
      </c>
      <c r="AY194" s="243" t="s">
        <v>238</v>
      </c>
    </row>
    <row r="195" s="14" customFormat="1">
      <c r="A195" s="14"/>
      <c r="B195" s="244"/>
      <c r="C195" s="245"/>
      <c r="D195" s="234" t="s">
        <v>252</v>
      </c>
      <c r="E195" s="246" t="s">
        <v>19</v>
      </c>
      <c r="F195" s="247" t="s">
        <v>253</v>
      </c>
      <c r="G195" s="245"/>
      <c r="H195" s="248">
        <v>6</v>
      </c>
      <c r="I195" s="249"/>
      <c r="J195" s="245"/>
      <c r="K195" s="245"/>
      <c r="L195" s="250"/>
      <c r="M195" s="251"/>
      <c r="N195" s="252"/>
      <c r="O195" s="252"/>
      <c r="P195" s="252"/>
      <c r="Q195" s="252"/>
      <c r="R195" s="252"/>
      <c r="S195" s="252"/>
      <c r="T195" s="253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4" t="s">
        <v>252</v>
      </c>
      <c r="AU195" s="254" t="s">
        <v>85</v>
      </c>
      <c r="AV195" s="14" t="s">
        <v>254</v>
      </c>
      <c r="AW195" s="14" t="s">
        <v>37</v>
      </c>
      <c r="AX195" s="14" t="s">
        <v>85</v>
      </c>
      <c r="AY195" s="254" t="s">
        <v>238</v>
      </c>
    </row>
    <row r="196" s="2" customFormat="1" ht="24.15" customHeight="1">
      <c r="A196" s="40"/>
      <c r="B196" s="41"/>
      <c r="C196" s="214" t="s">
        <v>550</v>
      </c>
      <c r="D196" s="214" t="s">
        <v>243</v>
      </c>
      <c r="E196" s="215" t="s">
        <v>2837</v>
      </c>
      <c r="F196" s="216" t="s">
        <v>2838</v>
      </c>
      <c r="G196" s="217" t="s">
        <v>246</v>
      </c>
      <c r="H196" s="218">
        <v>2</v>
      </c>
      <c r="I196" s="219"/>
      <c r="J196" s="220">
        <f>ROUND(I196*H196,2)</f>
        <v>0</v>
      </c>
      <c r="K196" s="216" t="s">
        <v>19</v>
      </c>
      <c r="L196" s="46"/>
      <c r="M196" s="221" t="s">
        <v>19</v>
      </c>
      <c r="N196" s="222" t="s">
        <v>48</v>
      </c>
      <c r="O196" s="86"/>
      <c r="P196" s="223">
        <f>O196*H196</f>
        <v>0</v>
      </c>
      <c r="Q196" s="223">
        <v>0</v>
      </c>
      <c r="R196" s="223">
        <f>Q196*H196</f>
        <v>0</v>
      </c>
      <c r="S196" s="223">
        <v>0</v>
      </c>
      <c r="T196" s="224">
        <f>S196*H196</f>
        <v>0</v>
      </c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R196" s="225" t="s">
        <v>254</v>
      </c>
      <c r="AT196" s="225" t="s">
        <v>243</v>
      </c>
      <c r="AU196" s="225" t="s">
        <v>85</v>
      </c>
      <c r="AY196" s="19" t="s">
        <v>238</v>
      </c>
      <c r="BE196" s="226">
        <f>IF(N196="základní",J196,0)</f>
        <v>0</v>
      </c>
      <c r="BF196" s="226">
        <f>IF(N196="snížená",J196,0)</f>
        <v>0</v>
      </c>
      <c r="BG196" s="226">
        <f>IF(N196="zákl. přenesená",J196,0)</f>
        <v>0</v>
      </c>
      <c r="BH196" s="226">
        <f>IF(N196="sníž. přenesená",J196,0)</f>
        <v>0</v>
      </c>
      <c r="BI196" s="226">
        <f>IF(N196="nulová",J196,0)</f>
        <v>0</v>
      </c>
      <c r="BJ196" s="19" t="s">
        <v>85</v>
      </c>
      <c r="BK196" s="226">
        <f>ROUND(I196*H196,2)</f>
        <v>0</v>
      </c>
      <c r="BL196" s="19" t="s">
        <v>254</v>
      </c>
      <c r="BM196" s="225" t="s">
        <v>2839</v>
      </c>
    </row>
    <row r="197" s="2" customFormat="1">
      <c r="A197" s="40"/>
      <c r="B197" s="41"/>
      <c r="C197" s="42"/>
      <c r="D197" s="234" t="s">
        <v>343</v>
      </c>
      <c r="E197" s="42"/>
      <c r="F197" s="255" t="s">
        <v>2754</v>
      </c>
      <c r="G197" s="42"/>
      <c r="H197" s="42"/>
      <c r="I197" s="229"/>
      <c r="J197" s="42"/>
      <c r="K197" s="42"/>
      <c r="L197" s="46"/>
      <c r="M197" s="230"/>
      <c r="N197" s="231"/>
      <c r="O197" s="86"/>
      <c r="P197" s="86"/>
      <c r="Q197" s="86"/>
      <c r="R197" s="86"/>
      <c r="S197" s="86"/>
      <c r="T197" s="87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T197" s="19" t="s">
        <v>343</v>
      </c>
      <c r="AU197" s="19" t="s">
        <v>85</v>
      </c>
    </row>
    <row r="198" s="13" customFormat="1">
      <c r="A198" s="13"/>
      <c r="B198" s="232"/>
      <c r="C198" s="233"/>
      <c r="D198" s="234" t="s">
        <v>252</v>
      </c>
      <c r="E198" s="235" t="s">
        <v>19</v>
      </c>
      <c r="F198" s="236" t="s">
        <v>87</v>
      </c>
      <c r="G198" s="233"/>
      <c r="H198" s="237">
        <v>2</v>
      </c>
      <c r="I198" s="238"/>
      <c r="J198" s="233"/>
      <c r="K198" s="233"/>
      <c r="L198" s="239"/>
      <c r="M198" s="240"/>
      <c r="N198" s="241"/>
      <c r="O198" s="241"/>
      <c r="P198" s="241"/>
      <c r="Q198" s="241"/>
      <c r="R198" s="241"/>
      <c r="S198" s="241"/>
      <c r="T198" s="242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3" t="s">
        <v>252</v>
      </c>
      <c r="AU198" s="243" t="s">
        <v>85</v>
      </c>
      <c r="AV198" s="13" t="s">
        <v>87</v>
      </c>
      <c r="AW198" s="13" t="s">
        <v>37</v>
      </c>
      <c r="AX198" s="13" t="s">
        <v>77</v>
      </c>
      <c r="AY198" s="243" t="s">
        <v>238</v>
      </c>
    </row>
    <row r="199" s="14" customFormat="1">
      <c r="A199" s="14"/>
      <c r="B199" s="244"/>
      <c r="C199" s="245"/>
      <c r="D199" s="234" t="s">
        <v>252</v>
      </c>
      <c r="E199" s="246" t="s">
        <v>19</v>
      </c>
      <c r="F199" s="247" t="s">
        <v>253</v>
      </c>
      <c r="G199" s="245"/>
      <c r="H199" s="248">
        <v>2</v>
      </c>
      <c r="I199" s="249"/>
      <c r="J199" s="245"/>
      <c r="K199" s="245"/>
      <c r="L199" s="250"/>
      <c r="M199" s="251"/>
      <c r="N199" s="252"/>
      <c r="O199" s="252"/>
      <c r="P199" s="252"/>
      <c r="Q199" s="252"/>
      <c r="R199" s="252"/>
      <c r="S199" s="252"/>
      <c r="T199" s="253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4" t="s">
        <v>252</v>
      </c>
      <c r="AU199" s="254" t="s">
        <v>85</v>
      </c>
      <c r="AV199" s="14" t="s">
        <v>254</v>
      </c>
      <c r="AW199" s="14" t="s">
        <v>37</v>
      </c>
      <c r="AX199" s="14" t="s">
        <v>85</v>
      </c>
      <c r="AY199" s="254" t="s">
        <v>238</v>
      </c>
    </row>
    <row r="200" s="2" customFormat="1" ht="24.15" customHeight="1">
      <c r="A200" s="40"/>
      <c r="B200" s="41"/>
      <c r="C200" s="214" t="s">
        <v>556</v>
      </c>
      <c r="D200" s="214" t="s">
        <v>243</v>
      </c>
      <c r="E200" s="215" t="s">
        <v>2840</v>
      </c>
      <c r="F200" s="216" t="s">
        <v>2838</v>
      </c>
      <c r="G200" s="217" t="s">
        <v>246</v>
      </c>
      <c r="H200" s="218">
        <v>4</v>
      </c>
      <c r="I200" s="219"/>
      <c r="J200" s="220">
        <f>ROUND(I200*H200,2)</f>
        <v>0</v>
      </c>
      <c r="K200" s="216" t="s">
        <v>19</v>
      </c>
      <c r="L200" s="46"/>
      <c r="M200" s="221" t="s">
        <v>19</v>
      </c>
      <c r="N200" s="222" t="s">
        <v>48</v>
      </c>
      <c r="O200" s="86"/>
      <c r="P200" s="223">
        <f>O200*H200</f>
        <v>0</v>
      </c>
      <c r="Q200" s="223">
        <v>0</v>
      </c>
      <c r="R200" s="223">
        <f>Q200*H200</f>
        <v>0</v>
      </c>
      <c r="S200" s="223">
        <v>0</v>
      </c>
      <c r="T200" s="224">
        <f>S200*H200</f>
        <v>0</v>
      </c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R200" s="225" t="s">
        <v>254</v>
      </c>
      <c r="AT200" s="225" t="s">
        <v>243</v>
      </c>
      <c r="AU200" s="225" t="s">
        <v>85</v>
      </c>
      <c r="AY200" s="19" t="s">
        <v>238</v>
      </c>
      <c r="BE200" s="226">
        <f>IF(N200="základní",J200,0)</f>
        <v>0</v>
      </c>
      <c r="BF200" s="226">
        <f>IF(N200="snížená",J200,0)</f>
        <v>0</v>
      </c>
      <c r="BG200" s="226">
        <f>IF(N200="zákl. přenesená",J200,0)</f>
        <v>0</v>
      </c>
      <c r="BH200" s="226">
        <f>IF(N200="sníž. přenesená",J200,0)</f>
        <v>0</v>
      </c>
      <c r="BI200" s="226">
        <f>IF(N200="nulová",J200,0)</f>
        <v>0</v>
      </c>
      <c r="BJ200" s="19" t="s">
        <v>85</v>
      </c>
      <c r="BK200" s="226">
        <f>ROUND(I200*H200,2)</f>
        <v>0</v>
      </c>
      <c r="BL200" s="19" t="s">
        <v>254</v>
      </c>
      <c r="BM200" s="225" t="s">
        <v>2841</v>
      </c>
    </row>
    <row r="201" s="2" customFormat="1">
      <c r="A201" s="40"/>
      <c r="B201" s="41"/>
      <c r="C201" s="42"/>
      <c r="D201" s="234" t="s">
        <v>343</v>
      </c>
      <c r="E201" s="42"/>
      <c r="F201" s="255" t="s">
        <v>2754</v>
      </c>
      <c r="G201" s="42"/>
      <c r="H201" s="42"/>
      <c r="I201" s="229"/>
      <c r="J201" s="42"/>
      <c r="K201" s="42"/>
      <c r="L201" s="46"/>
      <c r="M201" s="230"/>
      <c r="N201" s="231"/>
      <c r="O201" s="86"/>
      <c r="P201" s="86"/>
      <c r="Q201" s="86"/>
      <c r="R201" s="86"/>
      <c r="S201" s="86"/>
      <c r="T201" s="87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T201" s="19" t="s">
        <v>343</v>
      </c>
      <c r="AU201" s="19" t="s">
        <v>85</v>
      </c>
    </row>
    <row r="202" s="13" customFormat="1">
      <c r="A202" s="13"/>
      <c r="B202" s="232"/>
      <c r="C202" s="233"/>
      <c r="D202" s="234" t="s">
        <v>252</v>
      </c>
      <c r="E202" s="235" t="s">
        <v>19</v>
      </c>
      <c r="F202" s="236" t="s">
        <v>254</v>
      </c>
      <c r="G202" s="233"/>
      <c r="H202" s="237">
        <v>4</v>
      </c>
      <c r="I202" s="238"/>
      <c r="J202" s="233"/>
      <c r="K202" s="233"/>
      <c r="L202" s="239"/>
      <c r="M202" s="240"/>
      <c r="N202" s="241"/>
      <c r="O202" s="241"/>
      <c r="P202" s="241"/>
      <c r="Q202" s="241"/>
      <c r="R202" s="241"/>
      <c r="S202" s="241"/>
      <c r="T202" s="242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3" t="s">
        <v>252</v>
      </c>
      <c r="AU202" s="243" t="s">
        <v>85</v>
      </c>
      <c r="AV202" s="13" t="s">
        <v>87</v>
      </c>
      <c r="AW202" s="13" t="s">
        <v>37</v>
      </c>
      <c r="AX202" s="13" t="s">
        <v>77</v>
      </c>
      <c r="AY202" s="243" t="s">
        <v>238</v>
      </c>
    </row>
    <row r="203" s="14" customFormat="1">
      <c r="A203" s="14"/>
      <c r="B203" s="244"/>
      <c r="C203" s="245"/>
      <c r="D203" s="234" t="s">
        <v>252</v>
      </c>
      <c r="E203" s="246" t="s">
        <v>19</v>
      </c>
      <c r="F203" s="247" t="s">
        <v>253</v>
      </c>
      <c r="G203" s="245"/>
      <c r="H203" s="248">
        <v>4</v>
      </c>
      <c r="I203" s="249"/>
      <c r="J203" s="245"/>
      <c r="K203" s="245"/>
      <c r="L203" s="250"/>
      <c r="M203" s="251"/>
      <c r="N203" s="252"/>
      <c r="O203" s="252"/>
      <c r="P203" s="252"/>
      <c r="Q203" s="252"/>
      <c r="R203" s="252"/>
      <c r="S203" s="252"/>
      <c r="T203" s="253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4" t="s">
        <v>252</v>
      </c>
      <c r="AU203" s="254" t="s">
        <v>85</v>
      </c>
      <c r="AV203" s="14" t="s">
        <v>254</v>
      </c>
      <c r="AW203" s="14" t="s">
        <v>37</v>
      </c>
      <c r="AX203" s="14" t="s">
        <v>85</v>
      </c>
      <c r="AY203" s="254" t="s">
        <v>238</v>
      </c>
    </row>
    <row r="204" s="2" customFormat="1" ht="21.75" customHeight="1">
      <c r="A204" s="40"/>
      <c r="B204" s="41"/>
      <c r="C204" s="214" t="s">
        <v>561</v>
      </c>
      <c r="D204" s="214" t="s">
        <v>243</v>
      </c>
      <c r="E204" s="215" t="s">
        <v>2842</v>
      </c>
      <c r="F204" s="216" t="s">
        <v>2763</v>
      </c>
      <c r="G204" s="217" t="s">
        <v>246</v>
      </c>
      <c r="H204" s="218">
        <v>1</v>
      </c>
      <c r="I204" s="219"/>
      <c r="J204" s="220">
        <f>ROUND(I204*H204,2)</f>
        <v>0</v>
      </c>
      <c r="K204" s="216" t="s">
        <v>19</v>
      </c>
      <c r="L204" s="46"/>
      <c r="M204" s="221" t="s">
        <v>19</v>
      </c>
      <c r="N204" s="222" t="s">
        <v>48</v>
      </c>
      <c r="O204" s="86"/>
      <c r="P204" s="223">
        <f>O204*H204</f>
        <v>0</v>
      </c>
      <c r="Q204" s="223">
        <v>0</v>
      </c>
      <c r="R204" s="223">
        <f>Q204*H204</f>
        <v>0</v>
      </c>
      <c r="S204" s="223">
        <v>0</v>
      </c>
      <c r="T204" s="224">
        <f>S204*H204</f>
        <v>0</v>
      </c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R204" s="225" t="s">
        <v>254</v>
      </c>
      <c r="AT204" s="225" t="s">
        <v>243</v>
      </c>
      <c r="AU204" s="225" t="s">
        <v>85</v>
      </c>
      <c r="AY204" s="19" t="s">
        <v>238</v>
      </c>
      <c r="BE204" s="226">
        <f>IF(N204="základní",J204,0)</f>
        <v>0</v>
      </c>
      <c r="BF204" s="226">
        <f>IF(N204="snížená",J204,0)</f>
        <v>0</v>
      </c>
      <c r="BG204" s="226">
        <f>IF(N204="zákl. přenesená",J204,0)</f>
        <v>0</v>
      </c>
      <c r="BH204" s="226">
        <f>IF(N204="sníž. přenesená",J204,0)</f>
        <v>0</v>
      </c>
      <c r="BI204" s="226">
        <f>IF(N204="nulová",J204,0)</f>
        <v>0</v>
      </c>
      <c r="BJ204" s="19" t="s">
        <v>85</v>
      </c>
      <c r="BK204" s="226">
        <f>ROUND(I204*H204,2)</f>
        <v>0</v>
      </c>
      <c r="BL204" s="19" t="s">
        <v>254</v>
      </c>
      <c r="BM204" s="225" t="s">
        <v>2843</v>
      </c>
    </row>
    <row r="205" s="2" customFormat="1">
      <c r="A205" s="40"/>
      <c r="B205" s="41"/>
      <c r="C205" s="42"/>
      <c r="D205" s="234" t="s">
        <v>343</v>
      </c>
      <c r="E205" s="42"/>
      <c r="F205" s="255" t="s">
        <v>2754</v>
      </c>
      <c r="G205" s="42"/>
      <c r="H205" s="42"/>
      <c r="I205" s="229"/>
      <c r="J205" s="42"/>
      <c r="K205" s="42"/>
      <c r="L205" s="46"/>
      <c r="M205" s="230"/>
      <c r="N205" s="231"/>
      <c r="O205" s="86"/>
      <c r="P205" s="86"/>
      <c r="Q205" s="86"/>
      <c r="R205" s="86"/>
      <c r="S205" s="86"/>
      <c r="T205" s="87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T205" s="19" t="s">
        <v>343</v>
      </c>
      <c r="AU205" s="19" t="s">
        <v>85</v>
      </c>
    </row>
    <row r="206" s="13" customFormat="1">
      <c r="A206" s="13"/>
      <c r="B206" s="232"/>
      <c r="C206" s="233"/>
      <c r="D206" s="234" t="s">
        <v>252</v>
      </c>
      <c r="E206" s="235" t="s">
        <v>19</v>
      </c>
      <c r="F206" s="236" t="s">
        <v>85</v>
      </c>
      <c r="G206" s="233"/>
      <c r="H206" s="237">
        <v>1</v>
      </c>
      <c r="I206" s="238"/>
      <c r="J206" s="233"/>
      <c r="K206" s="233"/>
      <c r="L206" s="239"/>
      <c r="M206" s="240"/>
      <c r="N206" s="241"/>
      <c r="O206" s="241"/>
      <c r="P206" s="241"/>
      <c r="Q206" s="241"/>
      <c r="R206" s="241"/>
      <c r="S206" s="241"/>
      <c r="T206" s="242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43" t="s">
        <v>252</v>
      </c>
      <c r="AU206" s="243" t="s">
        <v>85</v>
      </c>
      <c r="AV206" s="13" t="s">
        <v>87</v>
      </c>
      <c r="AW206" s="13" t="s">
        <v>37</v>
      </c>
      <c r="AX206" s="13" t="s">
        <v>77</v>
      </c>
      <c r="AY206" s="243" t="s">
        <v>238</v>
      </c>
    </row>
    <row r="207" s="14" customFormat="1">
      <c r="A207" s="14"/>
      <c r="B207" s="244"/>
      <c r="C207" s="245"/>
      <c r="D207" s="234" t="s">
        <v>252</v>
      </c>
      <c r="E207" s="246" t="s">
        <v>19</v>
      </c>
      <c r="F207" s="247" t="s">
        <v>253</v>
      </c>
      <c r="G207" s="245"/>
      <c r="H207" s="248">
        <v>1</v>
      </c>
      <c r="I207" s="249"/>
      <c r="J207" s="245"/>
      <c r="K207" s="245"/>
      <c r="L207" s="250"/>
      <c r="M207" s="251"/>
      <c r="N207" s="252"/>
      <c r="O207" s="252"/>
      <c r="P207" s="252"/>
      <c r="Q207" s="252"/>
      <c r="R207" s="252"/>
      <c r="S207" s="252"/>
      <c r="T207" s="253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54" t="s">
        <v>252</v>
      </c>
      <c r="AU207" s="254" t="s">
        <v>85</v>
      </c>
      <c r="AV207" s="14" t="s">
        <v>254</v>
      </c>
      <c r="AW207" s="14" t="s">
        <v>37</v>
      </c>
      <c r="AX207" s="14" t="s">
        <v>85</v>
      </c>
      <c r="AY207" s="254" t="s">
        <v>238</v>
      </c>
    </row>
    <row r="208" s="2" customFormat="1" ht="16.5" customHeight="1">
      <c r="A208" s="40"/>
      <c r="B208" s="41"/>
      <c r="C208" s="214" t="s">
        <v>566</v>
      </c>
      <c r="D208" s="214" t="s">
        <v>243</v>
      </c>
      <c r="E208" s="215" t="s">
        <v>2844</v>
      </c>
      <c r="F208" s="216" t="s">
        <v>2845</v>
      </c>
      <c r="G208" s="217" t="s">
        <v>246</v>
      </c>
      <c r="H208" s="218">
        <v>1</v>
      </c>
      <c r="I208" s="219"/>
      <c r="J208" s="220">
        <f>ROUND(I208*H208,2)</f>
        <v>0</v>
      </c>
      <c r="K208" s="216" t="s">
        <v>19</v>
      </c>
      <c r="L208" s="46"/>
      <c r="M208" s="221" t="s">
        <v>19</v>
      </c>
      <c r="N208" s="222" t="s">
        <v>48</v>
      </c>
      <c r="O208" s="86"/>
      <c r="P208" s="223">
        <f>O208*H208</f>
        <v>0</v>
      </c>
      <c r="Q208" s="223">
        <v>0</v>
      </c>
      <c r="R208" s="223">
        <f>Q208*H208</f>
        <v>0</v>
      </c>
      <c r="S208" s="223">
        <v>0</v>
      </c>
      <c r="T208" s="224">
        <f>S208*H208</f>
        <v>0</v>
      </c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R208" s="225" t="s">
        <v>254</v>
      </c>
      <c r="AT208" s="225" t="s">
        <v>243</v>
      </c>
      <c r="AU208" s="225" t="s">
        <v>85</v>
      </c>
      <c r="AY208" s="19" t="s">
        <v>238</v>
      </c>
      <c r="BE208" s="226">
        <f>IF(N208="základní",J208,0)</f>
        <v>0</v>
      </c>
      <c r="BF208" s="226">
        <f>IF(N208="snížená",J208,0)</f>
        <v>0</v>
      </c>
      <c r="BG208" s="226">
        <f>IF(N208="zákl. přenesená",J208,0)</f>
        <v>0</v>
      </c>
      <c r="BH208" s="226">
        <f>IF(N208="sníž. přenesená",J208,0)</f>
        <v>0</v>
      </c>
      <c r="BI208" s="226">
        <f>IF(N208="nulová",J208,0)</f>
        <v>0</v>
      </c>
      <c r="BJ208" s="19" t="s">
        <v>85</v>
      </c>
      <c r="BK208" s="226">
        <f>ROUND(I208*H208,2)</f>
        <v>0</v>
      </c>
      <c r="BL208" s="19" t="s">
        <v>254</v>
      </c>
      <c r="BM208" s="225" t="s">
        <v>2846</v>
      </c>
    </row>
    <row r="209" s="2" customFormat="1">
      <c r="A209" s="40"/>
      <c r="B209" s="41"/>
      <c r="C209" s="42"/>
      <c r="D209" s="234" t="s">
        <v>343</v>
      </c>
      <c r="E209" s="42"/>
      <c r="F209" s="255" t="s">
        <v>2754</v>
      </c>
      <c r="G209" s="42"/>
      <c r="H209" s="42"/>
      <c r="I209" s="229"/>
      <c r="J209" s="42"/>
      <c r="K209" s="42"/>
      <c r="L209" s="46"/>
      <c r="M209" s="230"/>
      <c r="N209" s="231"/>
      <c r="O209" s="86"/>
      <c r="P209" s="86"/>
      <c r="Q209" s="86"/>
      <c r="R209" s="86"/>
      <c r="S209" s="86"/>
      <c r="T209" s="87"/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T209" s="19" t="s">
        <v>343</v>
      </c>
      <c r="AU209" s="19" t="s">
        <v>85</v>
      </c>
    </row>
    <row r="210" s="13" customFormat="1">
      <c r="A210" s="13"/>
      <c r="B210" s="232"/>
      <c r="C210" s="233"/>
      <c r="D210" s="234" t="s">
        <v>252</v>
      </c>
      <c r="E210" s="235" t="s">
        <v>19</v>
      </c>
      <c r="F210" s="236" t="s">
        <v>85</v>
      </c>
      <c r="G210" s="233"/>
      <c r="H210" s="237">
        <v>1</v>
      </c>
      <c r="I210" s="238"/>
      <c r="J210" s="233"/>
      <c r="K210" s="233"/>
      <c r="L210" s="239"/>
      <c r="M210" s="240"/>
      <c r="N210" s="241"/>
      <c r="O210" s="241"/>
      <c r="P210" s="241"/>
      <c r="Q210" s="241"/>
      <c r="R210" s="241"/>
      <c r="S210" s="241"/>
      <c r="T210" s="242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3" t="s">
        <v>252</v>
      </c>
      <c r="AU210" s="243" t="s">
        <v>85</v>
      </c>
      <c r="AV210" s="13" t="s">
        <v>87</v>
      </c>
      <c r="AW210" s="13" t="s">
        <v>37</v>
      </c>
      <c r="AX210" s="13" t="s">
        <v>77</v>
      </c>
      <c r="AY210" s="243" t="s">
        <v>238</v>
      </c>
    </row>
    <row r="211" s="14" customFormat="1">
      <c r="A211" s="14"/>
      <c r="B211" s="244"/>
      <c r="C211" s="245"/>
      <c r="D211" s="234" t="s">
        <v>252</v>
      </c>
      <c r="E211" s="246" t="s">
        <v>19</v>
      </c>
      <c r="F211" s="247" t="s">
        <v>253</v>
      </c>
      <c r="G211" s="245"/>
      <c r="H211" s="248">
        <v>1</v>
      </c>
      <c r="I211" s="249"/>
      <c r="J211" s="245"/>
      <c r="K211" s="245"/>
      <c r="L211" s="250"/>
      <c r="M211" s="256"/>
      <c r="N211" s="257"/>
      <c r="O211" s="257"/>
      <c r="P211" s="257"/>
      <c r="Q211" s="257"/>
      <c r="R211" s="257"/>
      <c r="S211" s="257"/>
      <c r="T211" s="258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4" t="s">
        <v>252</v>
      </c>
      <c r="AU211" s="254" t="s">
        <v>85</v>
      </c>
      <c r="AV211" s="14" t="s">
        <v>254</v>
      </c>
      <c r="AW211" s="14" t="s">
        <v>37</v>
      </c>
      <c r="AX211" s="14" t="s">
        <v>85</v>
      </c>
      <c r="AY211" s="254" t="s">
        <v>238</v>
      </c>
    </row>
    <row r="212" s="2" customFormat="1" ht="6.96" customHeight="1">
      <c r="A212" s="40"/>
      <c r="B212" s="61"/>
      <c r="C212" s="62"/>
      <c r="D212" s="62"/>
      <c r="E212" s="62"/>
      <c r="F212" s="62"/>
      <c r="G212" s="62"/>
      <c r="H212" s="62"/>
      <c r="I212" s="62"/>
      <c r="J212" s="62"/>
      <c r="K212" s="62"/>
      <c r="L212" s="46"/>
      <c r="M212" s="40"/>
      <c r="O212" s="40"/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</row>
  </sheetData>
  <sheetProtection sheet="1" autoFilter="0" formatColumns="0" formatRows="0" objects="1" scenarios="1" spinCount="100000" saltValue="EeNfURlFr7y1hiWIkkGDgZYwEH1yM3CG5Xm+YbV+gwcexDpeExy0YKLZGIIZwVj26akOZ0dcLDLWG8qLUYvOtQ==" hashValue="vVH67eJglY8NrHBUxhOUPhjQRmsy+1aL1YX4brGpMpg7z1vJMkEq1RFFC5JqkA5jPZCHaHvDYQHBl2jFYAJs9w==" algorithmName="SHA-512" password="C8E5"/>
  <autoFilter ref="C85:K21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178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2739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2847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ROUND(J86,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ROUND((SUM(BE86:BE206)),  2)</f>
        <v>0</v>
      </c>
      <c r="G35" s="40"/>
      <c r="H35" s="40"/>
      <c r="I35" s="159">
        <v>0.20999999999999999</v>
      </c>
      <c r="J35" s="158">
        <f>ROUND(((SUM(BE86:BE206))*I35),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ROUND((SUM(BF86:BF206)),  2)</f>
        <v>0</v>
      </c>
      <c r="G36" s="40"/>
      <c r="H36" s="40"/>
      <c r="I36" s="159">
        <v>0.14999999999999999</v>
      </c>
      <c r="J36" s="158">
        <f>ROUND(((SUM(BF86:BF206))*I36),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ROUND((SUM(BG86:BG206)),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ROUND((SUM(BH86:BH206)),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ROUND((SUM(BI86:BI206)),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2739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 07.3 - Místnost č.1.09c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J86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2848</v>
      </c>
      <c r="E64" s="179"/>
      <c r="F64" s="179"/>
      <c r="G64" s="179"/>
      <c r="H64" s="179"/>
      <c r="I64" s="179"/>
      <c r="J64" s="180">
        <f>J87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223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Vytvoření laboratoří FŽP- UNICRE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1" customFormat="1" ht="12" customHeight="1">
      <c r="B75" s="23"/>
      <c r="C75" s="34" t="s">
        <v>210</v>
      </c>
      <c r="D75" s="24"/>
      <c r="E75" s="24"/>
      <c r="F75" s="24"/>
      <c r="G75" s="24"/>
      <c r="H75" s="24"/>
      <c r="I75" s="24"/>
      <c r="J75" s="24"/>
      <c r="K75" s="24"/>
      <c r="L75" s="22"/>
    </row>
    <row r="76" s="2" customFormat="1" ht="16.5" customHeight="1">
      <c r="A76" s="40"/>
      <c r="B76" s="41"/>
      <c r="C76" s="42"/>
      <c r="D76" s="42"/>
      <c r="E76" s="171" t="s">
        <v>2739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377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E11</f>
        <v>SO 07.3 - Místnost č.1.09c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F14</f>
        <v>Ústí nad Labem</v>
      </c>
      <c r="G80" s="42"/>
      <c r="H80" s="42"/>
      <c r="I80" s="34" t="s">
        <v>23</v>
      </c>
      <c r="J80" s="74" t="str">
        <f>IF(J14="","",J14)</f>
        <v>10. 5. 2023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E17</f>
        <v>UJEP, Pasteurova 3632/15, 400 96 Ústí nad Labem</v>
      </c>
      <c r="G82" s="42"/>
      <c r="H82" s="42"/>
      <c r="I82" s="34" t="s">
        <v>33</v>
      </c>
      <c r="J82" s="38" t="str">
        <f>E23</f>
        <v>Correct BC, s.r.o., El.Krásnohorské 1339/15, UL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40.05" customHeight="1">
      <c r="A83" s="40"/>
      <c r="B83" s="41"/>
      <c r="C83" s="34" t="s">
        <v>31</v>
      </c>
      <c r="D83" s="42"/>
      <c r="E83" s="42"/>
      <c r="F83" s="29" t="str">
        <f>IF(E20="","",E20)</f>
        <v>Vyplň údaj</v>
      </c>
      <c r="G83" s="42"/>
      <c r="H83" s="42"/>
      <c r="I83" s="34" t="s">
        <v>38</v>
      </c>
      <c r="J83" s="38" t="str">
        <f>E26</f>
        <v>Correct BC, s.r.o., El.Krásnohorské 1339/15, UL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224</v>
      </c>
      <c r="D85" s="190" t="s">
        <v>62</v>
      </c>
      <c r="E85" s="190" t="s">
        <v>58</v>
      </c>
      <c r="F85" s="190" t="s">
        <v>59</v>
      </c>
      <c r="G85" s="190" t="s">
        <v>225</v>
      </c>
      <c r="H85" s="190" t="s">
        <v>226</v>
      </c>
      <c r="I85" s="190" t="s">
        <v>227</v>
      </c>
      <c r="J85" s="190" t="s">
        <v>214</v>
      </c>
      <c r="K85" s="191" t="s">
        <v>228</v>
      </c>
      <c r="L85" s="192"/>
      <c r="M85" s="94" t="s">
        <v>19</v>
      </c>
      <c r="N85" s="95" t="s">
        <v>47</v>
      </c>
      <c r="O85" s="95" t="s">
        <v>229</v>
      </c>
      <c r="P85" s="95" t="s">
        <v>230</v>
      </c>
      <c r="Q85" s="95" t="s">
        <v>231</v>
      </c>
      <c r="R85" s="95" t="s">
        <v>232</v>
      </c>
      <c r="S85" s="95" t="s">
        <v>233</v>
      </c>
      <c r="T85" s="96" t="s">
        <v>234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235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</f>
        <v>0</v>
      </c>
      <c r="Q86" s="98"/>
      <c r="R86" s="195">
        <f>R87</f>
        <v>0</v>
      </c>
      <c r="S86" s="98"/>
      <c r="T86" s="196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76</v>
      </c>
      <c r="AU86" s="19" t="s">
        <v>215</v>
      </c>
      <c r="BK86" s="197">
        <f>BK87</f>
        <v>0</v>
      </c>
    </row>
    <row r="87" s="12" customFormat="1" ht="25.92" customHeight="1">
      <c r="A87" s="12"/>
      <c r="B87" s="198"/>
      <c r="C87" s="199"/>
      <c r="D87" s="200" t="s">
        <v>76</v>
      </c>
      <c r="E87" s="201" t="s">
        <v>1900</v>
      </c>
      <c r="F87" s="201" t="s">
        <v>177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f>SUM(P88:P206)</f>
        <v>0</v>
      </c>
      <c r="Q87" s="206"/>
      <c r="R87" s="207">
        <f>SUM(R88:R206)</f>
        <v>0</v>
      </c>
      <c r="S87" s="206"/>
      <c r="T87" s="208">
        <f>SUM(T88:T206)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87</v>
      </c>
      <c r="AT87" s="210" t="s">
        <v>76</v>
      </c>
      <c r="AU87" s="210" t="s">
        <v>77</v>
      </c>
      <c r="AY87" s="209" t="s">
        <v>238</v>
      </c>
      <c r="BK87" s="211">
        <f>SUM(BK88:BK206)</f>
        <v>0</v>
      </c>
    </row>
    <row r="88" s="2" customFormat="1" ht="37.8" customHeight="1">
      <c r="A88" s="40"/>
      <c r="B88" s="41"/>
      <c r="C88" s="214" t="s">
        <v>85</v>
      </c>
      <c r="D88" s="214" t="s">
        <v>243</v>
      </c>
      <c r="E88" s="215" t="s">
        <v>2742</v>
      </c>
      <c r="F88" s="216" t="s">
        <v>2849</v>
      </c>
      <c r="G88" s="217" t="s">
        <v>246</v>
      </c>
      <c r="H88" s="218">
        <v>1</v>
      </c>
      <c r="I88" s="219"/>
      <c r="J88" s="220">
        <f>ROUND(I88*H88,2)</f>
        <v>0</v>
      </c>
      <c r="K88" s="216" t="s">
        <v>19</v>
      </c>
      <c r="L88" s="46"/>
      <c r="M88" s="221" t="s">
        <v>19</v>
      </c>
      <c r="N88" s="222" t="s">
        <v>48</v>
      </c>
      <c r="O88" s="86"/>
      <c r="P88" s="223">
        <f>O88*H88</f>
        <v>0</v>
      </c>
      <c r="Q88" s="223">
        <v>0</v>
      </c>
      <c r="R88" s="223">
        <f>Q88*H88</f>
        <v>0</v>
      </c>
      <c r="S88" s="223">
        <v>0</v>
      </c>
      <c r="T88" s="224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5" t="s">
        <v>254</v>
      </c>
      <c r="AT88" s="225" t="s">
        <v>243</v>
      </c>
      <c r="AU88" s="225" t="s">
        <v>85</v>
      </c>
      <c r="AY88" s="19" t="s">
        <v>238</v>
      </c>
      <c r="BE88" s="226">
        <f>IF(N88="základní",J88,0)</f>
        <v>0</v>
      </c>
      <c r="BF88" s="226">
        <f>IF(N88="snížená",J88,0)</f>
        <v>0</v>
      </c>
      <c r="BG88" s="226">
        <f>IF(N88="zákl. přenesená",J88,0)</f>
        <v>0</v>
      </c>
      <c r="BH88" s="226">
        <f>IF(N88="sníž. přenesená",J88,0)</f>
        <v>0</v>
      </c>
      <c r="BI88" s="226">
        <f>IF(N88="nulová",J88,0)</f>
        <v>0</v>
      </c>
      <c r="BJ88" s="19" t="s">
        <v>85</v>
      </c>
      <c r="BK88" s="226">
        <f>ROUND(I88*H88,2)</f>
        <v>0</v>
      </c>
      <c r="BL88" s="19" t="s">
        <v>254</v>
      </c>
      <c r="BM88" s="225" t="s">
        <v>2850</v>
      </c>
    </row>
    <row r="89" s="2" customFormat="1">
      <c r="A89" s="40"/>
      <c r="B89" s="41"/>
      <c r="C89" s="42"/>
      <c r="D89" s="234" t="s">
        <v>343</v>
      </c>
      <c r="E89" s="42"/>
      <c r="F89" s="255" t="s">
        <v>2745</v>
      </c>
      <c r="G89" s="42"/>
      <c r="H89" s="42"/>
      <c r="I89" s="229"/>
      <c r="J89" s="42"/>
      <c r="K89" s="42"/>
      <c r="L89" s="46"/>
      <c r="M89" s="230"/>
      <c r="N89" s="231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343</v>
      </c>
      <c r="AU89" s="19" t="s">
        <v>85</v>
      </c>
    </row>
    <row r="90" s="13" customFormat="1">
      <c r="A90" s="13"/>
      <c r="B90" s="232"/>
      <c r="C90" s="233"/>
      <c r="D90" s="234" t="s">
        <v>252</v>
      </c>
      <c r="E90" s="235" t="s">
        <v>19</v>
      </c>
      <c r="F90" s="236" t="s">
        <v>85</v>
      </c>
      <c r="G90" s="233"/>
      <c r="H90" s="237">
        <v>1</v>
      </c>
      <c r="I90" s="238"/>
      <c r="J90" s="233"/>
      <c r="K90" s="233"/>
      <c r="L90" s="239"/>
      <c r="M90" s="240"/>
      <c r="N90" s="241"/>
      <c r="O90" s="241"/>
      <c r="P90" s="241"/>
      <c r="Q90" s="241"/>
      <c r="R90" s="241"/>
      <c r="S90" s="241"/>
      <c r="T90" s="242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43" t="s">
        <v>252</v>
      </c>
      <c r="AU90" s="243" t="s">
        <v>85</v>
      </c>
      <c r="AV90" s="13" t="s">
        <v>87</v>
      </c>
      <c r="AW90" s="13" t="s">
        <v>37</v>
      </c>
      <c r="AX90" s="13" t="s">
        <v>77</v>
      </c>
      <c r="AY90" s="243" t="s">
        <v>238</v>
      </c>
    </row>
    <row r="91" s="14" customFormat="1">
      <c r="A91" s="14"/>
      <c r="B91" s="244"/>
      <c r="C91" s="245"/>
      <c r="D91" s="234" t="s">
        <v>252</v>
      </c>
      <c r="E91" s="246" t="s">
        <v>19</v>
      </c>
      <c r="F91" s="247" t="s">
        <v>253</v>
      </c>
      <c r="G91" s="245"/>
      <c r="H91" s="248">
        <v>1</v>
      </c>
      <c r="I91" s="249"/>
      <c r="J91" s="245"/>
      <c r="K91" s="245"/>
      <c r="L91" s="250"/>
      <c r="M91" s="251"/>
      <c r="N91" s="252"/>
      <c r="O91" s="252"/>
      <c r="P91" s="252"/>
      <c r="Q91" s="252"/>
      <c r="R91" s="252"/>
      <c r="S91" s="252"/>
      <c r="T91" s="253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4" t="s">
        <v>252</v>
      </c>
      <c r="AU91" s="254" t="s">
        <v>85</v>
      </c>
      <c r="AV91" s="14" t="s">
        <v>254</v>
      </c>
      <c r="AW91" s="14" t="s">
        <v>37</v>
      </c>
      <c r="AX91" s="14" t="s">
        <v>85</v>
      </c>
      <c r="AY91" s="254" t="s">
        <v>238</v>
      </c>
    </row>
    <row r="92" s="2" customFormat="1" ht="24.15" customHeight="1">
      <c r="A92" s="40"/>
      <c r="B92" s="41"/>
      <c r="C92" s="214" t="s">
        <v>87</v>
      </c>
      <c r="D92" s="214" t="s">
        <v>243</v>
      </c>
      <c r="E92" s="215" t="s">
        <v>2746</v>
      </c>
      <c r="F92" s="216" t="s">
        <v>2851</v>
      </c>
      <c r="G92" s="217" t="s">
        <v>246</v>
      </c>
      <c r="H92" s="218">
        <v>1</v>
      </c>
      <c r="I92" s="219"/>
      <c r="J92" s="220">
        <f>ROUND(I92*H92,2)</f>
        <v>0</v>
      </c>
      <c r="K92" s="216" t="s">
        <v>19</v>
      </c>
      <c r="L92" s="46"/>
      <c r="M92" s="221" t="s">
        <v>19</v>
      </c>
      <c r="N92" s="222" t="s">
        <v>48</v>
      </c>
      <c r="O92" s="86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5" t="s">
        <v>254</v>
      </c>
      <c r="AT92" s="225" t="s">
        <v>243</v>
      </c>
      <c r="AU92" s="225" t="s">
        <v>85</v>
      </c>
      <c r="AY92" s="19" t="s">
        <v>238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9" t="s">
        <v>85</v>
      </c>
      <c r="BK92" s="226">
        <f>ROUND(I92*H92,2)</f>
        <v>0</v>
      </c>
      <c r="BL92" s="19" t="s">
        <v>254</v>
      </c>
      <c r="BM92" s="225" t="s">
        <v>2852</v>
      </c>
    </row>
    <row r="93" s="2" customFormat="1">
      <c r="A93" s="40"/>
      <c r="B93" s="41"/>
      <c r="C93" s="42"/>
      <c r="D93" s="234" t="s">
        <v>343</v>
      </c>
      <c r="E93" s="42"/>
      <c r="F93" s="255" t="s">
        <v>2749</v>
      </c>
      <c r="G93" s="42"/>
      <c r="H93" s="42"/>
      <c r="I93" s="229"/>
      <c r="J93" s="42"/>
      <c r="K93" s="42"/>
      <c r="L93" s="46"/>
      <c r="M93" s="230"/>
      <c r="N93" s="231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343</v>
      </c>
      <c r="AU93" s="19" t="s">
        <v>85</v>
      </c>
    </row>
    <row r="94" s="13" customFormat="1">
      <c r="A94" s="13"/>
      <c r="B94" s="232"/>
      <c r="C94" s="233"/>
      <c r="D94" s="234" t="s">
        <v>252</v>
      </c>
      <c r="E94" s="235" t="s">
        <v>19</v>
      </c>
      <c r="F94" s="236" t="s">
        <v>85</v>
      </c>
      <c r="G94" s="233"/>
      <c r="H94" s="237">
        <v>1</v>
      </c>
      <c r="I94" s="238"/>
      <c r="J94" s="233"/>
      <c r="K94" s="233"/>
      <c r="L94" s="239"/>
      <c r="M94" s="240"/>
      <c r="N94" s="241"/>
      <c r="O94" s="241"/>
      <c r="P94" s="241"/>
      <c r="Q94" s="241"/>
      <c r="R94" s="241"/>
      <c r="S94" s="241"/>
      <c r="T94" s="242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43" t="s">
        <v>252</v>
      </c>
      <c r="AU94" s="243" t="s">
        <v>85</v>
      </c>
      <c r="AV94" s="13" t="s">
        <v>87</v>
      </c>
      <c r="AW94" s="13" t="s">
        <v>37</v>
      </c>
      <c r="AX94" s="13" t="s">
        <v>77</v>
      </c>
      <c r="AY94" s="243" t="s">
        <v>238</v>
      </c>
    </row>
    <row r="95" s="14" customFormat="1">
      <c r="A95" s="14"/>
      <c r="B95" s="244"/>
      <c r="C95" s="245"/>
      <c r="D95" s="234" t="s">
        <v>252</v>
      </c>
      <c r="E95" s="246" t="s">
        <v>19</v>
      </c>
      <c r="F95" s="247" t="s">
        <v>253</v>
      </c>
      <c r="G95" s="245"/>
      <c r="H95" s="248">
        <v>1</v>
      </c>
      <c r="I95" s="249"/>
      <c r="J95" s="245"/>
      <c r="K95" s="245"/>
      <c r="L95" s="250"/>
      <c r="M95" s="251"/>
      <c r="N95" s="252"/>
      <c r="O95" s="252"/>
      <c r="P95" s="252"/>
      <c r="Q95" s="252"/>
      <c r="R95" s="252"/>
      <c r="S95" s="252"/>
      <c r="T95" s="253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4" t="s">
        <v>252</v>
      </c>
      <c r="AU95" s="254" t="s">
        <v>85</v>
      </c>
      <c r="AV95" s="14" t="s">
        <v>254</v>
      </c>
      <c r="AW95" s="14" t="s">
        <v>37</v>
      </c>
      <c r="AX95" s="14" t="s">
        <v>85</v>
      </c>
      <c r="AY95" s="254" t="s">
        <v>238</v>
      </c>
    </row>
    <row r="96" s="2" customFormat="1" ht="24.15" customHeight="1">
      <c r="A96" s="40"/>
      <c r="B96" s="41"/>
      <c r="C96" s="214" t="s">
        <v>260</v>
      </c>
      <c r="D96" s="214" t="s">
        <v>243</v>
      </c>
      <c r="E96" s="215" t="s">
        <v>2853</v>
      </c>
      <c r="F96" s="216" t="s">
        <v>2854</v>
      </c>
      <c r="G96" s="217" t="s">
        <v>246</v>
      </c>
      <c r="H96" s="218">
        <v>1</v>
      </c>
      <c r="I96" s="219"/>
      <c r="J96" s="220">
        <f>ROUND(I96*H96,2)</f>
        <v>0</v>
      </c>
      <c r="K96" s="216" t="s">
        <v>19</v>
      </c>
      <c r="L96" s="46"/>
      <c r="M96" s="221" t="s">
        <v>19</v>
      </c>
      <c r="N96" s="222" t="s">
        <v>48</v>
      </c>
      <c r="O96" s="86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5" t="s">
        <v>254</v>
      </c>
      <c r="AT96" s="225" t="s">
        <v>243</v>
      </c>
      <c r="AU96" s="225" t="s">
        <v>85</v>
      </c>
      <c r="AY96" s="19" t="s">
        <v>238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9" t="s">
        <v>85</v>
      </c>
      <c r="BK96" s="226">
        <f>ROUND(I96*H96,2)</f>
        <v>0</v>
      </c>
      <c r="BL96" s="19" t="s">
        <v>254</v>
      </c>
      <c r="BM96" s="225" t="s">
        <v>2855</v>
      </c>
    </row>
    <row r="97" s="2" customFormat="1">
      <c r="A97" s="40"/>
      <c r="B97" s="41"/>
      <c r="C97" s="42"/>
      <c r="D97" s="234" t="s">
        <v>343</v>
      </c>
      <c r="E97" s="42"/>
      <c r="F97" s="255" t="s">
        <v>2749</v>
      </c>
      <c r="G97" s="42"/>
      <c r="H97" s="42"/>
      <c r="I97" s="229"/>
      <c r="J97" s="42"/>
      <c r="K97" s="42"/>
      <c r="L97" s="46"/>
      <c r="M97" s="230"/>
      <c r="N97" s="231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343</v>
      </c>
      <c r="AU97" s="19" t="s">
        <v>85</v>
      </c>
    </row>
    <row r="98" s="13" customFormat="1">
      <c r="A98" s="13"/>
      <c r="B98" s="232"/>
      <c r="C98" s="233"/>
      <c r="D98" s="234" t="s">
        <v>252</v>
      </c>
      <c r="E98" s="235" t="s">
        <v>19</v>
      </c>
      <c r="F98" s="236" t="s">
        <v>85</v>
      </c>
      <c r="G98" s="233"/>
      <c r="H98" s="237">
        <v>1</v>
      </c>
      <c r="I98" s="238"/>
      <c r="J98" s="233"/>
      <c r="K98" s="233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252</v>
      </c>
      <c r="AU98" s="243" t="s">
        <v>85</v>
      </c>
      <c r="AV98" s="13" t="s">
        <v>87</v>
      </c>
      <c r="AW98" s="13" t="s">
        <v>37</v>
      </c>
      <c r="AX98" s="13" t="s">
        <v>77</v>
      </c>
      <c r="AY98" s="243" t="s">
        <v>238</v>
      </c>
    </row>
    <row r="99" s="14" customFormat="1">
      <c r="A99" s="14"/>
      <c r="B99" s="244"/>
      <c r="C99" s="245"/>
      <c r="D99" s="234" t="s">
        <v>252</v>
      </c>
      <c r="E99" s="246" t="s">
        <v>19</v>
      </c>
      <c r="F99" s="247" t="s">
        <v>253</v>
      </c>
      <c r="G99" s="245"/>
      <c r="H99" s="248">
        <v>1</v>
      </c>
      <c r="I99" s="249"/>
      <c r="J99" s="245"/>
      <c r="K99" s="245"/>
      <c r="L99" s="250"/>
      <c r="M99" s="251"/>
      <c r="N99" s="252"/>
      <c r="O99" s="252"/>
      <c r="P99" s="252"/>
      <c r="Q99" s="252"/>
      <c r="R99" s="252"/>
      <c r="S99" s="252"/>
      <c r="T99" s="253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252</v>
      </c>
      <c r="AU99" s="254" t="s">
        <v>85</v>
      </c>
      <c r="AV99" s="14" t="s">
        <v>254</v>
      </c>
      <c r="AW99" s="14" t="s">
        <v>37</v>
      </c>
      <c r="AX99" s="14" t="s">
        <v>85</v>
      </c>
      <c r="AY99" s="254" t="s">
        <v>238</v>
      </c>
    </row>
    <row r="100" s="2" customFormat="1" ht="16.5" customHeight="1">
      <c r="A100" s="40"/>
      <c r="B100" s="41"/>
      <c r="C100" s="214" t="s">
        <v>254</v>
      </c>
      <c r="D100" s="214" t="s">
        <v>243</v>
      </c>
      <c r="E100" s="215" t="s">
        <v>2856</v>
      </c>
      <c r="F100" s="216" t="s">
        <v>2815</v>
      </c>
      <c r="G100" s="217" t="s">
        <v>246</v>
      </c>
      <c r="H100" s="218">
        <v>1</v>
      </c>
      <c r="I100" s="219"/>
      <c r="J100" s="220">
        <f>ROUND(I100*H100,2)</f>
        <v>0</v>
      </c>
      <c r="K100" s="216" t="s">
        <v>19</v>
      </c>
      <c r="L100" s="46"/>
      <c r="M100" s="221" t="s">
        <v>19</v>
      </c>
      <c r="N100" s="222" t="s">
        <v>48</v>
      </c>
      <c r="O100" s="86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254</v>
      </c>
      <c r="AT100" s="225" t="s">
        <v>243</v>
      </c>
      <c r="AU100" s="225" t="s">
        <v>85</v>
      </c>
      <c r="AY100" s="19" t="s">
        <v>238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85</v>
      </c>
      <c r="BK100" s="226">
        <f>ROUND(I100*H100,2)</f>
        <v>0</v>
      </c>
      <c r="BL100" s="19" t="s">
        <v>254</v>
      </c>
      <c r="BM100" s="225" t="s">
        <v>2857</v>
      </c>
    </row>
    <row r="101" s="2" customFormat="1">
      <c r="A101" s="40"/>
      <c r="B101" s="41"/>
      <c r="C101" s="42"/>
      <c r="D101" s="234" t="s">
        <v>343</v>
      </c>
      <c r="E101" s="42"/>
      <c r="F101" s="255" t="s">
        <v>2754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343</v>
      </c>
      <c r="AU101" s="19" t="s">
        <v>85</v>
      </c>
    </row>
    <row r="102" s="13" customFormat="1">
      <c r="A102" s="13"/>
      <c r="B102" s="232"/>
      <c r="C102" s="233"/>
      <c r="D102" s="234" t="s">
        <v>252</v>
      </c>
      <c r="E102" s="235" t="s">
        <v>19</v>
      </c>
      <c r="F102" s="236" t="s">
        <v>85</v>
      </c>
      <c r="G102" s="233"/>
      <c r="H102" s="237">
        <v>1</v>
      </c>
      <c r="I102" s="238"/>
      <c r="J102" s="233"/>
      <c r="K102" s="233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252</v>
      </c>
      <c r="AU102" s="243" t="s">
        <v>85</v>
      </c>
      <c r="AV102" s="13" t="s">
        <v>87</v>
      </c>
      <c r="AW102" s="13" t="s">
        <v>37</v>
      </c>
      <c r="AX102" s="13" t="s">
        <v>77</v>
      </c>
      <c r="AY102" s="243" t="s">
        <v>238</v>
      </c>
    </row>
    <row r="103" s="14" customFormat="1">
      <c r="A103" s="14"/>
      <c r="B103" s="244"/>
      <c r="C103" s="245"/>
      <c r="D103" s="234" t="s">
        <v>252</v>
      </c>
      <c r="E103" s="246" t="s">
        <v>19</v>
      </c>
      <c r="F103" s="247" t="s">
        <v>253</v>
      </c>
      <c r="G103" s="245"/>
      <c r="H103" s="248">
        <v>1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252</v>
      </c>
      <c r="AU103" s="254" t="s">
        <v>85</v>
      </c>
      <c r="AV103" s="14" t="s">
        <v>254</v>
      </c>
      <c r="AW103" s="14" t="s">
        <v>37</v>
      </c>
      <c r="AX103" s="14" t="s">
        <v>85</v>
      </c>
      <c r="AY103" s="254" t="s">
        <v>238</v>
      </c>
    </row>
    <row r="104" s="2" customFormat="1" ht="16.5" customHeight="1">
      <c r="A104" s="40"/>
      <c r="B104" s="41"/>
      <c r="C104" s="214" t="s">
        <v>240</v>
      </c>
      <c r="D104" s="214" t="s">
        <v>243</v>
      </c>
      <c r="E104" s="215" t="s">
        <v>2858</v>
      </c>
      <c r="F104" s="216" t="s">
        <v>2859</v>
      </c>
      <c r="G104" s="217" t="s">
        <v>246</v>
      </c>
      <c r="H104" s="218">
        <v>1</v>
      </c>
      <c r="I104" s="219"/>
      <c r="J104" s="220">
        <f>ROUND(I104*H104,2)</f>
        <v>0</v>
      </c>
      <c r="K104" s="216" t="s">
        <v>19</v>
      </c>
      <c r="L104" s="46"/>
      <c r="M104" s="221" t="s">
        <v>19</v>
      </c>
      <c r="N104" s="222" t="s">
        <v>48</v>
      </c>
      <c r="O104" s="86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4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5" t="s">
        <v>254</v>
      </c>
      <c r="AT104" s="225" t="s">
        <v>243</v>
      </c>
      <c r="AU104" s="225" t="s">
        <v>85</v>
      </c>
      <c r="AY104" s="19" t="s">
        <v>238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9" t="s">
        <v>85</v>
      </c>
      <c r="BK104" s="226">
        <f>ROUND(I104*H104,2)</f>
        <v>0</v>
      </c>
      <c r="BL104" s="19" t="s">
        <v>254</v>
      </c>
      <c r="BM104" s="225" t="s">
        <v>2860</v>
      </c>
    </row>
    <row r="105" s="2" customFormat="1">
      <c r="A105" s="40"/>
      <c r="B105" s="41"/>
      <c r="C105" s="42"/>
      <c r="D105" s="234" t="s">
        <v>343</v>
      </c>
      <c r="E105" s="42"/>
      <c r="F105" s="255" t="s">
        <v>2754</v>
      </c>
      <c r="G105" s="42"/>
      <c r="H105" s="42"/>
      <c r="I105" s="229"/>
      <c r="J105" s="42"/>
      <c r="K105" s="42"/>
      <c r="L105" s="46"/>
      <c r="M105" s="230"/>
      <c r="N105" s="231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343</v>
      </c>
      <c r="AU105" s="19" t="s">
        <v>85</v>
      </c>
    </row>
    <row r="106" s="13" customFormat="1">
      <c r="A106" s="13"/>
      <c r="B106" s="232"/>
      <c r="C106" s="233"/>
      <c r="D106" s="234" t="s">
        <v>252</v>
      </c>
      <c r="E106" s="235" t="s">
        <v>19</v>
      </c>
      <c r="F106" s="236" t="s">
        <v>85</v>
      </c>
      <c r="G106" s="233"/>
      <c r="H106" s="237">
        <v>1</v>
      </c>
      <c r="I106" s="238"/>
      <c r="J106" s="233"/>
      <c r="K106" s="233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252</v>
      </c>
      <c r="AU106" s="243" t="s">
        <v>85</v>
      </c>
      <c r="AV106" s="13" t="s">
        <v>87</v>
      </c>
      <c r="AW106" s="13" t="s">
        <v>37</v>
      </c>
      <c r="AX106" s="13" t="s">
        <v>77</v>
      </c>
      <c r="AY106" s="243" t="s">
        <v>238</v>
      </c>
    </row>
    <row r="107" s="14" customFormat="1">
      <c r="A107" s="14"/>
      <c r="B107" s="244"/>
      <c r="C107" s="245"/>
      <c r="D107" s="234" t="s">
        <v>252</v>
      </c>
      <c r="E107" s="246" t="s">
        <v>19</v>
      </c>
      <c r="F107" s="247" t="s">
        <v>253</v>
      </c>
      <c r="G107" s="245"/>
      <c r="H107" s="248">
        <v>1</v>
      </c>
      <c r="I107" s="249"/>
      <c r="J107" s="245"/>
      <c r="K107" s="245"/>
      <c r="L107" s="250"/>
      <c r="M107" s="251"/>
      <c r="N107" s="252"/>
      <c r="O107" s="252"/>
      <c r="P107" s="252"/>
      <c r="Q107" s="252"/>
      <c r="R107" s="252"/>
      <c r="S107" s="252"/>
      <c r="T107" s="253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252</v>
      </c>
      <c r="AU107" s="254" t="s">
        <v>85</v>
      </c>
      <c r="AV107" s="14" t="s">
        <v>254</v>
      </c>
      <c r="AW107" s="14" t="s">
        <v>37</v>
      </c>
      <c r="AX107" s="14" t="s">
        <v>85</v>
      </c>
      <c r="AY107" s="254" t="s">
        <v>238</v>
      </c>
    </row>
    <row r="108" s="2" customFormat="1" ht="24.15" customHeight="1">
      <c r="A108" s="40"/>
      <c r="B108" s="41"/>
      <c r="C108" s="214" t="s">
        <v>276</v>
      </c>
      <c r="D108" s="214" t="s">
        <v>243</v>
      </c>
      <c r="E108" s="215" t="s">
        <v>2861</v>
      </c>
      <c r="F108" s="216" t="s">
        <v>2862</v>
      </c>
      <c r="G108" s="217" t="s">
        <v>246</v>
      </c>
      <c r="H108" s="218">
        <v>1</v>
      </c>
      <c r="I108" s="219"/>
      <c r="J108" s="220">
        <f>ROUND(I108*H108,2)</f>
        <v>0</v>
      </c>
      <c r="K108" s="216" t="s">
        <v>19</v>
      </c>
      <c r="L108" s="46"/>
      <c r="M108" s="221" t="s">
        <v>19</v>
      </c>
      <c r="N108" s="222" t="s">
        <v>48</v>
      </c>
      <c r="O108" s="86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5" t="s">
        <v>254</v>
      </c>
      <c r="AT108" s="225" t="s">
        <v>243</v>
      </c>
      <c r="AU108" s="225" t="s">
        <v>85</v>
      </c>
      <c r="AY108" s="19" t="s">
        <v>238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9" t="s">
        <v>85</v>
      </c>
      <c r="BK108" s="226">
        <f>ROUND(I108*H108,2)</f>
        <v>0</v>
      </c>
      <c r="BL108" s="19" t="s">
        <v>254</v>
      </c>
      <c r="BM108" s="225" t="s">
        <v>2863</v>
      </c>
    </row>
    <row r="109" s="2" customFormat="1">
      <c r="A109" s="40"/>
      <c r="B109" s="41"/>
      <c r="C109" s="42"/>
      <c r="D109" s="234" t="s">
        <v>343</v>
      </c>
      <c r="E109" s="42"/>
      <c r="F109" s="255" t="s">
        <v>2754</v>
      </c>
      <c r="G109" s="42"/>
      <c r="H109" s="42"/>
      <c r="I109" s="229"/>
      <c r="J109" s="42"/>
      <c r="K109" s="42"/>
      <c r="L109" s="46"/>
      <c r="M109" s="230"/>
      <c r="N109" s="231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343</v>
      </c>
      <c r="AU109" s="19" t="s">
        <v>85</v>
      </c>
    </row>
    <row r="110" s="13" customFormat="1">
      <c r="A110" s="13"/>
      <c r="B110" s="232"/>
      <c r="C110" s="233"/>
      <c r="D110" s="234" t="s">
        <v>252</v>
      </c>
      <c r="E110" s="235" t="s">
        <v>19</v>
      </c>
      <c r="F110" s="236" t="s">
        <v>85</v>
      </c>
      <c r="G110" s="233"/>
      <c r="H110" s="237">
        <v>1</v>
      </c>
      <c r="I110" s="238"/>
      <c r="J110" s="233"/>
      <c r="K110" s="233"/>
      <c r="L110" s="239"/>
      <c r="M110" s="240"/>
      <c r="N110" s="241"/>
      <c r="O110" s="241"/>
      <c r="P110" s="241"/>
      <c r="Q110" s="241"/>
      <c r="R110" s="241"/>
      <c r="S110" s="241"/>
      <c r="T110" s="242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3" t="s">
        <v>252</v>
      </c>
      <c r="AU110" s="243" t="s">
        <v>85</v>
      </c>
      <c r="AV110" s="13" t="s">
        <v>87</v>
      </c>
      <c r="AW110" s="13" t="s">
        <v>37</v>
      </c>
      <c r="AX110" s="13" t="s">
        <v>77</v>
      </c>
      <c r="AY110" s="243" t="s">
        <v>238</v>
      </c>
    </row>
    <row r="111" s="14" customFormat="1">
      <c r="A111" s="14"/>
      <c r="B111" s="244"/>
      <c r="C111" s="245"/>
      <c r="D111" s="234" t="s">
        <v>252</v>
      </c>
      <c r="E111" s="246" t="s">
        <v>19</v>
      </c>
      <c r="F111" s="247" t="s">
        <v>253</v>
      </c>
      <c r="G111" s="245"/>
      <c r="H111" s="248">
        <v>1</v>
      </c>
      <c r="I111" s="249"/>
      <c r="J111" s="245"/>
      <c r="K111" s="245"/>
      <c r="L111" s="250"/>
      <c r="M111" s="251"/>
      <c r="N111" s="252"/>
      <c r="O111" s="252"/>
      <c r="P111" s="252"/>
      <c r="Q111" s="252"/>
      <c r="R111" s="252"/>
      <c r="S111" s="252"/>
      <c r="T111" s="253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4" t="s">
        <v>252</v>
      </c>
      <c r="AU111" s="254" t="s">
        <v>85</v>
      </c>
      <c r="AV111" s="14" t="s">
        <v>254</v>
      </c>
      <c r="AW111" s="14" t="s">
        <v>37</v>
      </c>
      <c r="AX111" s="14" t="s">
        <v>85</v>
      </c>
      <c r="AY111" s="254" t="s">
        <v>238</v>
      </c>
    </row>
    <row r="112" s="2" customFormat="1" ht="16.5" customHeight="1">
      <c r="A112" s="40"/>
      <c r="B112" s="41"/>
      <c r="C112" s="214" t="s">
        <v>281</v>
      </c>
      <c r="D112" s="214" t="s">
        <v>243</v>
      </c>
      <c r="E112" s="215" t="s">
        <v>2864</v>
      </c>
      <c r="F112" s="216" t="s">
        <v>2865</v>
      </c>
      <c r="G112" s="217" t="s">
        <v>246</v>
      </c>
      <c r="H112" s="218">
        <v>1</v>
      </c>
      <c r="I112" s="219"/>
      <c r="J112" s="220">
        <f>ROUND(I112*H112,2)</f>
        <v>0</v>
      </c>
      <c r="K112" s="216" t="s">
        <v>19</v>
      </c>
      <c r="L112" s="46"/>
      <c r="M112" s="221" t="s">
        <v>19</v>
      </c>
      <c r="N112" s="222" t="s">
        <v>48</v>
      </c>
      <c r="O112" s="86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4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5" t="s">
        <v>254</v>
      </c>
      <c r="AT112" s="225" t="s">
        <v>243</v>
      </c>
      <c r="AU112" s="225" t="s">
        <v>85</v>
      </c>
      <c r="AY112" s="19" t="s">
        <v>238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9" t="s">
        <v>85</v>
      </c>
      <c r="BK112" s="226">
        <f>ROUND(I112*H112,2)</f>
        <v>0</v>
      </c>
      <c r="BL112" s="19" t="s">
        <v>254</v>
      </c>
      <c r="BM112" s="225" t="s">
        <v>2866</v>
      </c>
    </row>
    <row r="113" s="2" customFormat="1">
      <c r="A113" s="40"/>
      <c r="B113" s="41"/>
      <c r="C113" s="42"/>
      <c r="D113" s="234" t="s">
        <v>343</v>
      </c>
      <c r="E113" s="42"/>
      <c r="F113" s="255" t="s">
        <v>2754</v>
      </c>
      <c r="G113" s="42"/>
      <c r="H113" s="42"/>
      <c r="I113" s="229"/>
      <c r="J113" s="42"/>
      <c r="K113" s="42"/>
      <c r="L113" s="46"/>
      <c r="M113" s="230"/>
      <c r="N113" s="231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343</v>
      </c>
      <c r="AU113" s="19" t="s">
        <v>85</v>
      </c>
    </row>
    <row r="114" s="13" customFormat="1">
      <c r="A114" s="13"/>
      <c r="B114" s="232"/>
      <c r="C114" s="233"/>
      <c r="D114" s="234" t="s">
        <v>252</v>
      </c>
      <c r="E114" s="235" t="s">
        <v>19</v>
      </c>
      <c r="F114" s="236" t="s">
        <v>85</v>
      </c>
      <c r="G114" s="233"/>
      <c r="H114" s="237">
        <v>1</v>
      </c>
      <c r="I114" s="238"/>
      <c r="J114" s="233"/>
      <c r="K114" s="233"/>
      <c r="L114" s="239"/>
      <c r="M114" s="240"/>
      <c r="N114" s="241"/>
      <c r="O114" s="241"/>
      <c r="P114" s="241"/>
      <c r="Q114" s="241"/>
      <c r="R114" s="241"/>
      <c r="S114" s="241"/>
      <c r="T114" s="242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3" t="s">
        <v>252</v>
      </c>
      <c r="AU114" s="243" t="s">
        <v>85</v>
      </c>
      <c r="AV114" s="13" t="s">
        <v>87</v>
      </c>
      <c r="AW114" s="13" t="s">
        <v>37</v>
      </c>
      <c r="AX114" s="13" t="s">
        <v>77</v>
      </c>
      <c r="AY114" s="243" t="s">
        <v>238</v>
      </c>
    </row>
    <row r="115" s="14" customFormat="1">
      <c r="A115" s="14"/>
      <c r="B115" s="244"/>
      <c r="C115" s="245"/>
      <c r="D115" s="234" t="s">
        <v>252</v>
      </c>
      <c r="E115" s="246" t="s">
        <v>19</v>
      </c>
      <c r="F115" s="247" t="s">
        <v>253</v>
      </c>
      <c r="G115" s="245"/>
      <c r="H115" s="248">
        <v>1</v>
      </c>
      <c r="I115" s="249"/>
      <c r="J115" s="245"/>
      <c r="K115" s="245"/>
      <c r="L115" s="250"/>
      <c r="M115" s="251"/>
      <c r="N115" s="252"/>
      <c r="O115" s="252"/>
      <c r="P115" s="252"/>
      <c r="Q115" s="252"/>
      <c r="R115" s="252"/>
      <c r="S115" s="252"/>
      <c r="T115" s="253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252</v>
      </c>
      <c r="AU115" s="254" t="s">
        <v>85</v>
      </c>
      <c r="AV115" s="14" t="s">
        <v>254</v>
      </c>
      <c r="AW115" s="14" t="s">
        <v>37</v>
      </c>
      <c r="AX115" s="14" t="s">
        <v>85</v>
      </c>
      <c r="AY115" s="254" t="s">
        <v>238</v>
      </c>
    </row>
    <row r="116" s="2" customFormat="1" ht="24.15" customHeight="1">
      <c r="A116" s="40"/>
      <c r="B116" s="41"/>
      <c r="C116" s="214" t="s">
        <v>287</v>
      </c>
      <c r="D116" s="214" t="s">
        <v>243</v>
      </c>
      <c r="E116" s="215" t="s">
        <v>2867</v>
      </c>
      <c r="F116" s="216" t="s">
        <v>2868</v>
      </c>
      <c r="G116" s="217" t="s">
        <v>246</v>
      </c>
      <c r="H116" s="218">
        <v>1</v>
      </c>
      <c r="I116" s="219"/>
      <c r="J116" s="220">
        <f>ROUND(I116*H116,2)</f>
        <v>0</v>
      </c>
      <c r="K116" s="216" t="s">
        <v>19</v>
      </c>
      <c r="L116" s="46"/>
      <c r="M116" s="221" t="s">
        <v>19</v>
      </c>
      <c r="N116" s="222" t="s">
        <v>48</v>
      </c>
      <c r="O116" s="86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254</v>
      </c>
      <c r="AT116" s="225" t="s">
        <v>243</v>
      </c>
      <c r="AU116" s="225" t="s">
        <v>85</v>
      </c>
      <c r="AY116" s="19" t="s">
        <v>238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85</v>
      </c>
      <c r="BK116" s="226">
        <f>ROUND(I116*H116,2)</f>
        <v>0</v>
      </c>
      <c r="BL116" s="19" t="s">
        <v>254</v>
      </c>
      <c r="BM116" s="225" t="s">
        <v>2869</v>
      </c>
    </row>
    <row r="117" s="2" customFormat="1">
      <c r="A117" s="40"/>
      <c r="B117" s="41"/>
      <c r="C117" s="42"/>
      <c r="D117" s="234" t="s">
        <v>343</v>
      </c>
      <c r="E117" s="42"/>
      <c r="F117" s="255" t="s">
        <v>2754</v>
      </c>
      <c r="G117" s="42"/>
      <c r="H117" s="42"/>
      <c r="I117" s="229"/>
      <c r="J117" s="42"/>
      <c r="K117" s="42"/>
      <c r="L117" s="46"/>
      <c r="M117" s="230"/>
      <c r="N117" s="231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343</v>
      </c>
      <c r="AU117" s="19" t="s">
        <v>85</v>
      </c>
    </row>
    <row r="118" s="13" customFormat="1">
      <c r="A118" s="13"/>
      <c r="B118" s="232"/>
      <c r="C118" s="233"/>
      <c r="D118" s="234" t="s">
        <v>252</v>
      </c>
      <c r="E118" s="235" t="s">
        <v>19</v>
      </c>
      <c r="F118" s="236" t="s">
        <v>85</v>
      </c>
      <c r="G118" s="233"/>
      <c r="H118" s="237">
        <v>1</v>
      </c>
      <c r="I118" s="238"/>
      <c r="J118" s="233"/>
      <c r="K118" s="233"/>
      <c r="L118" s="239"/>
      <c r="M118" s="240"/>
      <c r="N118" s="241"/>
      <c r="O118" s="241"/>
      <c r="P118" s="241"/>
      <c r="Q118" s="241"/>
      <c r="R118" s="241"/>
      <c r="S118" s="241"/>
      <c r="T118" s="242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3" t="s">
        <v>252</v>
      </c>
      <c r="AU118" s="243" t="s">
        <v>85</v>
      </c>
      <c r="AV118" s="13" t="s">
        <v>87</v>
      </c>
      <c r="AW118" s="13" t="s">
        <v>37</v>
      </c>
      <c r="AX118" s="13" t="s">
        <v>77</v>
      </c>
      <c r="AY118" s="243" t="s">
        <v>238</v>
      </c>
    </row>
    <row r="119" s="14" customFormat="1">
      <c r="A119" s="14"/>
      <c r="B119" s="244"/>
      <c r="C119" s="245"/>
      <c r="D119" s="234" t="s">
        <v>252</v>
      </c>
      <c r="E119" s="246" t="s">
        <v>19</v>
      </c>
      <c r="F119" s="247" t="s">
        <v>253</v>
      </c>
      <c r="G119" s="245"/>
      <c r="H119" s="248">
        <v>1</v>
      </c>
      <c r="I119" s="249"/>
      <c r="J119" s="245"/>
      <c r="K119" s="245"/>
      <c r="L119" s="250"/>
      <c r="M119" s="251"/>
      <c r="N119" s="252"/>
      <c r="O119" s="252"/>
      <c r="P119" s="252"/>
      <c r="Q119" s="252"/>
      <c r="R119" s="252"/>
      <c r="S119" s="252"/>
      <c r="T119" s="253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4" t="s">
        <v>252</v>
      </c>
      <c r="AU119" s="254" t="s">
        <v>85</v>
      </c>
      <c r="AV119" s="14" t="s">
        <v>254</v>
      </c>
      <c r="AW119" s="14" t="s">
        <v>37</v>
      </c>
      <c r="AX119" s="14" t="s">
        <v>85</v>
      </c>
      <c r="AY119" s="254" t="s">
        <v>238</v>
      </c>
    </row>
    <row r="120" s="2" customFormat="1" ht="16.5" customHeight="1">
      <c r="A120" s="40"/>
      <c r="B120" s="41"/>
      <c r="C120" s="214" t="s">
        <v>293</v>
      </c>
      <c r="D120" s="214" t="s">
        <v>243</v>
      </c>
      <c r="E120" s="215" t="s">
        <v>2870</v>
      </c>
      <c r="F120" s="216" t="s">
        <v>2871</v>
      </c>
      <c r="G120" s="217" t="s">
        <v>246</v>
      </c>
      <c r="H120" s="218">
        <v>1</v>
      </c>
      <c r="I120" s="219"/>
      <c r="J120" s="220">
        <f>ROUND(I120*H120,2)</f>
        <v>0</v>
      </c>
      <c r="K120" s="216" t="s">
        <v>19</v>
      </c>
      <c r="L120" s="46"/>
      <c r="M120" s="221" t="s">
        <v>19</v>
      </c>
      <c r="N120" s="222" t="s">
        <v>48</v>
      </c>
      <c r="O120" s="86"/>
      <c r="P120" s="223">
        <f>O120*H120</f>
        <v>0</v>
      </c>
      <c r="Q120" s="223">
        <v>0</v>
      </c>
      <c r="R120" s="223">
        <f>Q120*H120</f>
        <v>0</v>
      </c>
      <c r="S120" s="223">
        <v>0</v>
      </c>
      <c r="T120" s="224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25" t="s">
        <v>254</v>
      </c>
      <c r="AT120" s="225" t="s">
        <v>243</v>
      </c>
      <c r="AU120" s="225" t="s">
        <v>85</v>
      </c>
      <c r="AY120" s="19" t="s">
        <v>238</v>
      </c>
      <c r="BE120" s="226">
        <f>IF(N120="základní",J120,0)</f>
        <v>0</v>
      </c>
      <c r="BF120" s="226">
        <f>IF(N120="snížená",J120,0)</f>
        <v>0</v>
      </c>
      <c r="BG120" s="226">
        <f>IF(N120="zákl. přenesená",J120,0)</f>
        <v>0</v>
      </c>
      <c r="BH120" s="226">
        <f>IF(N120="sníž. přenesená",J120,0)</f>
        <v>0</v>
      </c>
      <c r="BI120" s="226">
        <f>IF(N120="nulová",J120,0)</f>
        <v>0</v>
      </c>
      <c r="BJ120" s="19" t="s">
        <v>85</v>
      </c>
      <c r="BK120" s="226">
        <f>ROUND(I120*H120,2)</f>
        <v>0</v>
      </c>
      <c r="BL120" s="19" t="s">
        <v>254</v>
      </c>
      <c r="BM120" s="225" t="s">
        <v>2872</v>
      </c>
    </row>
    <row r="121" s="2" customFormat="1">
      <c r="A121" s="40"/>
      <c r="B121" s="41"/>
      <c r="C121" s="42"/>
      <c r="D121" s="234" t="s">
        <v>343</v>
      </c>
      <c r="E121" s="42"/>
      <c r="F121" s="255" t="s">
        <v>2754</v>
      </c>
      <c r="G121" s="42"/>
      <c r="H121" s="42"/>
      <c r="I121" s="229"/>
      <c r="J121" s="42"/>
      <c r="K121" s="42"/>
      <c r="L121" s="46"/>
      <c r="M121" s="230"/>
      <c r="N121" s="231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343</v>
      </c>
      <c r="AU121" s="19" t="s">
        <v>85</v>
      </c>
    </row>
    <row r="122" s="13" customFormat="1">
      <c r="A122" s="13"/>
      <c r="B122" s="232"/>
      <c r="C122" s="233"/>
      <c r="D122" s="234" t="s">
        <v>252</v>
      </c>
      <c r="E122" s="235" t="s">
        <v>19</v>
      </c>
      <c r="F122" s="236" t="s">
        <v>85</v>
      </c>
      <c r="G122" s="233"/>
      <c r="H122" s="237">
        <v>1</v>
      </c>
      <c r="I122" s="238"/>
      <c r="J122" s="233"/>
      <c r="K122" s="233"/>
      <c r="L122" s="239"/>
      <c r="M122" s="240"/>
      <c r="N122" s="241"/>
      <c r="O122" s="241"/>
      <c r="P122" s="241"/>
      <c r="Q122" s="241"/>
      <c r="R122" s="241"/>
      <c r="S122" s="241"/>
      <c r="T122" s="242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3" t="s">
        <v>252</v>
      </c>
      <c r="AU122" s="243" t="s">
        <v>85</v>
      </c>
      <c r="AV122" s="13" t="s">
        <v>87</v>
      </c>
      <c r="AW122" s="13" t="s">
        <v>37</v>
      </c>
      <c r="AX122" s="13" t="s">
        <v>77</v>
      </c>
      <c r="AY122" s="243" t="s">
        <v>238</v>
      </c>
    </row>
    <row r="123" s="14" customFormat="1">
      <c r="A123" s="14"/>
      <c r="B123" s="244"/>
      <c r="C123" s="245"/>
      <c r="D123" s="234" t="s">
        <v>252</v>
      </c>
      <c r="E123" s="246" t="s">
        <v>19</v>
      </c>
      <c r="F123" s="247" t="s">
        <v>253</v>
      </c>
      <c r="G123" s="245"/>
      <c r="H123" s="248">
        <v>1</v>
      </c>
      <c r="I123" s="249"/>
      <c r="J123" s="245"/>
      <c r="K123" s="245"/>
      <c r="L123" s="250"/>
      <c r="M123" s="251"/>
      <c r="N123" s="252"/>
      <c r="O123" s="252"/>
      <c r="P123" s="252"/>
      <c r="Q123" s="252"/>
      <c r="R123" s="252"/>
      <c r="S123" s="252"/>
      <c r="T123" s="253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4" t="s">
        <v>252</v>
      </c>
      <c r="AU123" s="254" t="s">
        <v>85</v>
      </c>
      <c r="AV123" s="14" t="s">
        <v>254</v>
      </c>
      <c r="AW123" s="14" t="s">
        <v>37</v>
      </c>
      <c r="AX123" s="14" t="s">
        <v>85</v>
      </c>
      <c r="AY123" s="254" t="s">
        <v>238</v>
      </c>
    </row>
    <row r="124" s="2" customFormat="1" ht="21.75" customHeight="1">
      <c r="A124" s="40"/>
      <c r="B124" s="41"/>
      <c r="C124" s="214" t="s">
        <v>298</v>
      </c>
      <c r="D124" s="214" t="s">
        <v>243</v>
      </c>
      <c r="E124" s="215" t="s">
        <v>2873</v>
      </c>
      <c r="F124" s="216" t="s">
        <v>2829</v>
      </c>
      <c r="G124" s="217" t="s">
        <v>246</v>
      </c>
      <c r="H124" s="218">
        <v>1</v>
      </c>
      <c r="I124" s="219"/>
      <c r="J124" s="220">
        <f>ROUND(I124*H124,2)</f>
        <v>0</v>
      </c>
      <c r="K124" s="216" t="s">
        <v>19</v>
      </c>
      <c r="L124" s="46"/>
      <c r="M124" s="221" t="s">
        <v>19</v>
      </c>
      <c r="N124" s="222" t="s">
        <v>48</v>
      </c>
      <c r="O124" s="86"/>
      <c r="P124" s="223">
        <f>O124*H124</f>
        <v>0</v>
      </c>
      <c r="Q124" s="223">
        <v>0</v>
      </c>
      <c r="R124" s="223">
        <f>Q124*H124</f>
        <v>0</v>
      </c>
      <c r="S124" s="223">
        <v>0</v>
      </c>
      <c r="T124" s="224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5" t="s">
        <v>254</v>
      </c>
      <c r="AT124" s="225" t="s">
        <v>243</v>
      </c>
      <c r="AU124" s="225" t="s">
        <v>85</v>
      </c>
      <c r="AY124" s="19" t="s">
        <v>238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9" t="s">
        <v>85</v>
      </c>
      <c r="BK124" s="226">
        <f>ROUND(I124*H124,2)</f>
        <v>0</v>
      </c>
      <c r="BL124" s="19" t="s">
        <v>254</v>
      </c>
      <c r="BM124" s="225" t="s">
        <v>2874</v>
      </c>
    </row>
    <row r="125" s="2" customFormat="1">
      <c r="A125" s="40"/>
      <c r="B125" s="41"/>
      <c r="C125" s="42"/>
      <c r="D125" s="234" t="s">
        <v>343</v>
      </c>
      <c r="E125" s="42"/>
      <c r="F125" s="255" t="s">
        <v>2754</v>
      </c>
      <c r="G125" s="42"/>
      <c r="H125" s="42"/>
      <c r="I125" s="229"/>
      <c r="J125" s="42"/>
      <c r="K125" s="42"/>
      <c r="L125" s="46"/>
      <c r="M125" s="230"/>
      <c r="N125" s="231"/>
      <c r="O125" s="86"/>
      <c r="P125" s="86"/>
      <c r="Q125" s="86"/>
      <c r="R125" s="86"/>
      <c r="S125" s="86"/>
      <c r="T125" s="87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19" t="s">
        <v>343</v>
      </c>
      <c r="AU125" s="19" t="s">
        <v>85</v>
      </c>
    </row>
    <row r="126" s="13" customFormat="1">
      <c r="A126" s="13"/>
      <c r="B126" s="232"/>
      <c r="C126" s="233"/>
      <c r="D126" s="234" t="s">
        <v>252</v>
      </c>
      <c r="E126" s="235" t="s">
        <v>19</v>
      </c>
      <c r="F126" s="236" t="s">
        <v>85</v>
      </c>
      <c r="G126" s="233"/>
      <c r="H126" s="237">
        <v>1</v>
      </c>
      <c r="I126" s="238"/>
      <c r="J126" s="233"/>
      <c r="K126" s="233"/>
      <c r="L126" s="239"/>
      <c r="M126" s="240"/>
      <c r="N126" s="241"/>
      <c r="O126" s="241"/>
      <c r="P126" s="241"/>
      <c r="Q126" s="241"/>
      <c r="R126" s="241"/>
      <c r="S126" s="241"/>
      <c r="T126" s="242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3" t="s">
        <v>252</v>
      </c>
      <c r="AU126" s="243" t="s">
        <v>85</v>
      </c>
      <c r="AV126" s="13" t="s">
        <v>87</v>
      </c>
      <c r="AW126" s="13" t="s">
        <v>37</v>
      </c>
      <c r="AX126" s="13" t="s">
        <v>77</v>
      </c>
      <c r="AY126" s="243" t="s">
        <v>238</v>
      </c>
    </row>
    <row r="127" s="14" customFormat="1">
      <c r="A127" s="14"/>
      <c r="B127" s="244"/>
      <c r="C127" s="245"/>
      <c r="D127" s="234" t="s">
        <v>252</v>
      </c>
      <c r="E127" s="246" t="s">
        <v>19</v>
      </c>
      <c r="F127" s="247" t="s">
        <v>253</v>
      </c>
      <c r="G127" s="245"/>
      <c r="H127" s="248">
        <v>1</v>
      </c>
      <c r="I127" s="249"/>
      <c r="J127" s="245"/>
      <c r="K127" s="245"/>
      <c r="L127" s="250"/>
      <c r="M127" s="251"/>
      <c r="N127" s="252"/>
      <c r="O127" s="252"/>
      <c r="P127" s="252"/>
      <c r="Q127" s="252"/>
      <c r="R127" s="252"/>
      <c r="S127" s="252"/>
      <c r="T127" s="253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4" t="s">
        <v>252</v>
      </c>
      <c r="AU127" s="254" t="s">
        <v>85</v>
      </c>
      <c r="AV127" s="14" t="s">
        <v>254</v>
      </c>
      <c r="AW127" s="14" t="s">
        <v>37</v>
      </c>
      <c r="AX127" s="14" t="s">
        <v>85</v>
      </c>
      <c r="AY127" s="254" t="s">
        <v>238</v>
      </c>
    </row>
    <row r="128" s="2" customFormat="1" ht="24.15" customHeight="1">
      <c r="A128" s="40"/>
      <c r="B128" s="41"/>
      <c r="C128" s="214" t="s">
        <v>303</v>
      </c>
      <c r="D128" s="214" t="s">
        <v>243</v>
      </c>
      <c r="E128" s="215" t="s">
        <v>2875</v>
      </c>
      <c r="F128" s="216" t="s">
        <v>2876</v>
      </c>
      <c r="G128" s="217" t="s">
        <v>246</v>
      </c>
      <c r="H128" s="218">
        <v>1</v>
      </c>
      <c r="I128" s="219"/>
      <c r="J128" s="220">
        <f>ROUND(I128*H128,2)</f>
        <v>0</v>
      </c>
      <c r="K128" s="216" t="s">
        <v>19</v>
      </c>
      <c r="L128" s="46"/>
      <c r="M128" s="221" t="s">
        <v>19</v>
      </c>
      <c r="N128" s="222" t="s">
        <v>48</v>
      </c>
      <c r="O128" s="86"/>
      <c r="P128" s="223">
        <f>O128*H128</f>
        <v>0</v>
      </c>
      <c r="Q128" s="223">
        <v>0</v>
      </c>
      <c r="R128" s="223">
        <f>Q128*H128</f>
        <v>0</v>
      </c>
      <c r="S128" s="223">
        <v>0</v>
      </c>
      <c r="T128" s="224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5" t="s">
        <v>254</v>
      </c>
      <c r="AT128" s="225" t="s">
        <v>243</v>
      </c>
      <c r="AU128" s="225" t="s">
        <v>85</v>
      </c>
      <c r="AY128" s="19" t="s">
        <v>238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9" t="s">
        <v>85</v>
      </c>
      <c r="BK128" s="226">
        <f>ROUND(I128*H128,2)</f>
        <v>0</v>
      </c>
      <c r="BL128" s="19" t="s">
        <v>254</v>
      </c>
      <c r="BM128" s="225" t="s">
        <v>2877</v>
      </c>
    </row>
    <row r="129" s="2" customFormat="1">
      <c r="A129" s="40"/>
      <c r="B129" s="41"/>
      <c r="C129" s="42"/>
      <c r="D129" s="234" t="s">
        <v>343</v>
      </c>
      <c r="E129" s="42"/>
      <c r="F129" s="255" t="s">
        <v>2754</v>
      </c>
      <c r="G129" s="42"/>
      <c r="H129" s="42"/>
      <c r="I129" s="229"/>
      <c r="J129" s="42"/>
      <c r="K129" s="42"/>
      <c r="L129" s="46"/>
      <c r="M129" s="230"/>
      <c r="N129" s="231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343</v>
      </c>
      <c r="AU129" s="19" t="s">
        <v>85</v>
      </c>
    </row>
    <row r="130" s="13" customFormat="1">
      <c r="A130" s="13"/>
      <c r="B130" s="232"/>
      <c r="C130" s="233"/>
      <c r="D130" s="234" t="s">
        <v>252</v>
      </c>
      <c r="E130" s="235" t="s">
        <v>19</v>
      </c>
      <c r="F130" s="236" t="s">
        <v>85</v>
      </c>
      <c r="G130" s="233"/>
      <c r="H130" s="237">
        <v>1</v>
      </c>
      <c r="I130" s="238"/>
      <c r="J130" s="233"/>
      <c r="K130" s="233"/>
      <c r="L130" s="239"/>
      <c r="M130" s="240"/>
      <c r="N130" s="241"/>
      <c r="O130" s="241"/>
      <c r="P130" s="241"/>
      <c r="Q130" s="241"/>
      <c r="R130" s="241"/>
      <c r="S130" s="241"/>
      <c r="T130" s="242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3" t="s">
        <v>252</v>
      </c>
      <c r="AU130" s="243" t="s">
        <v>85</v>
      </c>
      <c r="AV130" s="13" t="s">
        <v>87</v>
      </c>
      <c r="AW130" s="13" t="s">
        <v>37</v>
      </c>
      <c r="AX130" s="13" t="s">
        <v>77</v>
      </c>
      <c r="AY130" s="243" t="s">
        <v>238</v>
      </c>
    </row>
    <row r="131" s="14" customFormat="1">
      <c r="A131" s="14"/>
      <c r="B131" s="244"/>
      <c r="C131" s="245"/>
      <c r="D131" s="234" t="s">
        <v>252</v>
      </c>
      <c r="E131" s="246" t="s">
        <v>19</v>
      </c>
      <c r="F131" s="247" t="s">
        <v>253</v>
      </c>
      <c r="G131" s="245"/>
      <c r="H131" s="248">
        <v>1</v>
      </c>
      <c r="I131" s="249"/>
      <c r="J131" s="245"/>
      <c r="K131" s="245"/>
      <c r="L131" s="250"/>
      <c r="M131" s="251"/>
      <c r="N131" s="252"/>
      <c r="O131" s="252"/>
      <c r="P131" s="252"/>
      <c r="Q131" s="252"/>
      <c r="R131" s="252"/>
      <c r="S131" s="252"/>
      <c r="T131" s="253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4" t="s">
        <v>252</v>
      </c>
      <c r="AU131" s="254" t="s">
        <v>85</v>
      </c>
      <c r="AV131" s="14" t="s">
        <v>254</v>
      </c>
      <c r="AW131" s="14" t="s">
        <v>37</v>
      </c>
      <c r="AX131" s="14" t="s">
        <v>85</v>
      </c>
      <c r="AY131" s="254" t="s">
        <v>238</v>
      </c>
    </row>
    <row r="132" s="2" customFormat="1" ht="24.15" customHeight="1">
      <c r="A132" s="40"/>
      <c r="B132" s="41"/>
      <c r="C132" s="214" t="s">
        <v>308</v>
      </c>
      <c r="D132" s="214" t="s">
        <v>243</v>
      </c>
      <c r="E132" s="215" t="s">
        <v>2878</v>
      </c>
      <c r="F132" s="216" t="s">
        <v>2879</v>
      </c>
      <c r="G132" s="217" t="s">
        <v>246</v>
      </c>
      <c r="H132" s="218">
        <v>6</v>
      </c>
      <c r="I132" s="219"/>
      <c r="J132" s="220">
        <f>ROUND(I132*H132,2)</f>
        <v>0</v>
      </c>
      <c r="K132" s="216" t="s">
        <v>19</v>
      </c>
      <c r="L132" s="46"/>
      <c r="M132" s="221" t="s">
        <v>19</v>
      </c>
      <c r="N132" s="222" t="s">
        <v>48</v>
      </c>
      <c r="O132" s="86"/>
      <c r="P132" s="223">
        <f>O132*H132</f>
        <v>0</v>
      </c>
      <c r="Q132" s="223">
        <v>0</v>
      </c>
      <c r="R132" s="223">
        <f>Q132*H132</f>
        <v>0</v>
      </c>
      <c r="S132" s="223">
        <v>0</v>
      </c>
      <c r="T132" s="224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25" t="s">
        <v>254</v>
      </c>
      <c r="AT132" s="225" t="s">
        <v>243</v>
      </c>
      <c r="AU132" s="225" t="s">
        <v>85</v>
      </c>
      <c r="AY132" s="19" t="s">
        <v>238</v>
      </c>
      <c r="BE132" s="226">
        <f>IF(N132="základní",J132,0)</f>
        <v>0</v>
      </c>
      <c r="BF132" s="226">
        <f>IF(N132="snížená",J132,0)</f>
        <v>0</v>
      </c>
      <c r="BG132" s="226">
        <f>IF(N132="zákl. přenesená",J132,0)</f>
        <v>0</v>
      </c>
      <c r="BH132" s="226">
        <f>IF(N132="sníž. přenesená",J132,0)</f>
        <v>0</v>
      </c>
      <c r="BI132" s="226">
        <f>IF(N132="nulová",J132,0)</f>
        <v>0</v>
      </c>
      <c r="BJ132" s="19" t="s">
        <v>85</v>
      </c>
      <c r="BK132" s="226">
        <f>ROUND(I132*H132,2)</f>
        <v>0</v>
      </c>
      <c r="BL132" s="19" t="s">
        <v>254</v>
      </c>
      <c r="BM132" s="225" t="s">
        <v>2880</v>
      </c>
    </row>
    <row r="133" s="2" customFormat="1">
      <c r="A133" s="40"/>
      <c r="B133" s="41"/>
      <c r="C133" s="42"/>
      <c r="D133" s="234" t="s">
        <v>343</v>
      </c>
      <c r="E133" s="42"/>
      <c r="F133" s="255" t="s">
        <v>2754</v>
      </c>
      <c r="G133" s="42"/>
      <c r="H133" s="42"/>
      <c r="I133" s="229"/>
      <c r="J133" s="42"/>
      <c r="K133" s="42"/>
      <c r="L133" s="46"/>
      <c r="M133" s="230"/>
      <c r="N133" s="231"/>
      <c r="O133" s="86"/>
      <c r="P133" s="86"/>
      <c r="Q133" s="86"/>
      <c r="R133" s="86"/>
      <c r="S133" s="86"/>
      <c r="T133" s="87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T133" s="19" t="s">
        <v>343</v>
      </c>
      <c r="AU133" s="19" t="s">
        <v>85</v>
      </c>
    </row>
    <row r="134" s="13" customFormat="1">
      <c r="A134" s="13"/>
      <c r="B134" s="232"/>
      <c r="C134" s="233"/>
      <c r="D134" s="234" t="s">
        <v>252</v>
      </c>
      <c r="E134" s="235" t="s">
        <v>19</v>
      </c>
      <c r="F134" s="236" t="s">
        <v>276</v>
      </c>
      <c r="G134" s="233"/>
      <c r="H134" s="237">
        <v>6</v>
      </c>
      <c r="I134" s="238"/>
      <c r="J134" s="233"/>
      <c r="K134" s="233"/>
      <c r="L134" s="239"/>
      <c r="M134" s="240"/>
      <c r="N134" s="241"/>
      <c r="O134" s="241"/>
      <c r="P134" s="241"/>
      <c r="Q134" s="241"/>
      <c r="R134" s="241"/>
      <c r="S134" s="241"/>
      <c r="T134" s="242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3" t="s">
        <v>252</v>
      </c>
      <c r="AU134" s="243" t="s">
        <v>85</v>
      </c>
      <c r="AV134" s="13" t="s">
        <v>87</v>
      </c>
      <c r="AW134" s="13" t="s">
        <v>37</v>
      </c>
      <c r="AX134" s="13" t="s">
        <v>77</v>
      </c>
      <c r="AY134" s="243" t="s">
        <v>238</v>
      </c>
    </row>
    <row r="135" s="14" customFormat="1">
      <c r="A135" s="14"/>
      <c r="B135" s="244"/>
      <c r="C135" s="245"/>
      <c r="D135" s="234" t="s">
        <v>252</v>
      </c>
      <c r="E135" s="246" t="s">
        <v>19</v>
      </c>
      <c r="F135" s="247" t="s">
        <v>253</v>
      </c>
      <c r="G135" s="245"/>
      <c r="H135" s="248">
        <v>6</v>
      </c>
      <c r="I135" s="249"/>
      <c r="J135" s="245"/>
      <c r="K135" s="245"/>
      <c r="L135" s="250"/>
      <c r="M135" s="251"/>
      <c r="N135" s="252"/>
      <c r="O135" s="252"/>
      <c r="P135" s="252"/>
      <c r="Q135" s="252"/>
      <c r="R135" s="252"/>
      <c r="S135" s="252"/>
      <c r="T135" s="253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4" t="s">
        <v>252</v>
      </c>
      <c r="AU135" s="254" t="s">
        <v>85</v>
      </c>
      <c r="AV135" s="14" t="s">
        <v>254</v>
      </c>
      <c r="AW135" s="14" t="s">
        <v>37</v>
      </c>
      <c r="AX135" s="14" t="s">
        <v>85</v>
      </c>
      <c r="AY135" s="254" t="s">
        <v>238</v>
      </c>
    </row>
    <row r="136" s="2" customFormat="1" ht="24.15" customHeight="1">
      <c r="A136" s="40"/>
      <c r="B136" s="41"/>
      <c r="C136" s="214" t="s">
        <v>314</v>
      </c>
      <c r="D136" s="214" t="s">
        <v>243</v>
      </c>
      <c r="E136" s="215" t="s">
        <v>2772</v>
      </c>
      <c r="F136" s="216" t="s">
        <v>2881</v>
      </c>
      <c r="G136" s="217" t="s">
        <v>246</v>
      </c>
      <c r="H136" s="218">
        <v>1</v>
      </c>
      <c r="I136" s="219"/>
      <c r="J136" s="220">
        <f>ROUND(I136*H136,2)</f>
        <v>0</v>
      </c>
      <c r="K136" s="216" t="s">
        <v>19</v>
      </c>
      <c r="L136" s="46"/>
      <c r="M136" s="221" t="s">
        <v>19</v>
      </c>
      <c r="N136" s="222" t="s">
        <v>48</v>
      </c>
      <c r="O136" s="86"/>
      <c r="P136" s="223">
        <f>O136*H136</f>
        <v>0</v>
      </c>
      <c r="Q136" s="223">
        <v>0</v>
      </c>
      <c r="R136" s="223">
        <f>Q136*H136</f>
        <v>0</v>
      </c>
      <c r="S136" s="223">
        <v>0</v>
      </c>
      <c r="T136" s="224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25" t="s">
        <v>254</v>
      </c>
      <c r="AT136" s="225" t="s">
        <v>243</v>
      </c>
      <c r="AU136" s="225" t="s">
        <v>85</v>
      </c>
      <c r="AY136" s="19" t="s">
        <v>238</v>
      </c>
      <c r="BE136" s="226">
        <f>IF(N136="základní",J136,0)</f>
        <v>0</v>
      </c>
      <c r="BF136" s="226">
        <f>IF(N136="snížená",J136,0)</f>
        <v>0</v>
      </c>
      <c r="BG136" s="226">
        <f>IF(N136="zákl. přenesená",J136,0)</f>
        <v>0</v>
      </c>
      <c r="BH136" s="226">
        <f>IF(N136="sníž. přenesená",J136,0)</f>
        <v>0</v>
      </c>
      <c r="BI136" s="226">
        <f>IF(N136="nulová",J136,0)</f>
        <v>0</v>
      </c>
      <c r="BJ136" s="19" t="s">
        <v>85</v>
      </c>
      <c r="BK136" s="226">
        <f>ROUND(I136*H136,2)</f>
        <v>0</v>
      </c>
      <c r="BL136" s="19" t="s">
        <v>254</v>
      </c>
      <c r="BM136" s="225" t="s">
        <v>2882</v>
      </c>
    </row>
    <row r="137" s="2" customFormat="1">
      <c r="A137" s="40"/>
      <c r="B137" s="41"/>
      <c r="C137" s="42"/>
      <c r="D137" s="234" t="s">
        <v>343</v>
      </c>
      <c r="E137" s="42"/>
      <c r="F137" s="255" t="s">
        <v>2754</v>
      </c>
      <c r="G137" s="42"/>
      <c r="H137" s="42"/>
      <c r="I137" s="229"/>
      <c r="J137" s="42"/>
      <c r="K137" s="42"/>
      <c r="L137" s="46"/>
      <c r="M137" s="230"/>
      <c r="N137" s="231"/>
      <c r="O137" s="86"/>
      <c r="P137" s="86"/>
      <c r="Q137" s="86"/>
      <c r="R137" s="86"/>
      <c r="S137" s="86"/>
      <c r="T137" s="87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T137" s="19" t="s">
        <v>343</v>
      </c>
      <c r="AU137" s="19" t="s">
        <v>85</v>
      </c>
    </row>
    <row r="138" s="13" customFormat="1">
      <c r="A138" s="13"/>
      <c r="B138" s="232"/>
      <c r="C138" s="233"/>
      <c r="D138" s="234" t="s">
        <v>252</v>
      </c>
      <c r="E138" s="235" t="s">
        <v>19</v>
      </c>
      <c r="F138" s="236" t="s">
        <v>85</v>
      </c>
      <c r="G138" s="233"/>
      <c r="H138" s="237">
        <v>1</v>
      </c>
      <c r="I138" s="238"/>
      <c r="J138" s="233"/>
      <c r="K138" s="233"/>
      <c r="L138" s="239"/>
      <c r="M138" s="240"/>
      <c r="N138" s="241"/>
      <c r="O138" s="241"/>
      <c r="P138" s="241"/>
      <c r="Q138" s="241"/>
      <c r="R138" s="241"/>
      <c r="S138" s="241"/>
      <c r="T138" s="242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3" t="s">
        <v>252</v>
      </c>
      <c r="AU138" s="243" t="s">
        <v>85</v>
      </c>
      <c r="AV138" s="13" t="s">
        <v>87</v>
      </c>
      <c r="AW138" s="13" t="s">
        <v>37</v>
      </c>
      <c r="AX138" s="13" t="s">
        <v>77</v>
      </c>
      <c r="AY138" s="243" t="s">
        <v>238</v>
      </c>
    </row>
    <row r="139" s="14" customFormat="1">
      <c r="A139" s="14"/>
      <c r="B139" s="244"/>
      <c r="C139" s="245"/>
      <c r="D139" s="234" t="s">
        <v>252</v>
      </c>
      <c r="E139" s="246" t="s">
        <v>19</v>
      </c>
      <c r="F139" s="247" t="s">
        <v>253</v>
      </c>
      <c r="G139" s="245"/>
      <c r="H139" s="248">
        <v>1</v>
      </c>
      <c r="I139" s="249"/>
      <c r="J139" s="245"/>
      <c r="K139" s="245"/>
      <c r="L139" s="250"/>
      <c r="M139" s="251"/>
      <c r="N139" s="252"/>
      <c r="O139" s="252"/>
      <c r="P139" s="252"/>
      <c r="Q139" s="252"/>
      <c r="R139" s="252"/>
      <c r="S139" s="252"/>
      <c r="T139" s="253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4" t="s">
        <v>252</v>
      </c>
      <c r="AU139" s="254" t="s">
        <v>85</v>
      </c>
      <c r="AV139" s="14" t="s">
        <v>254</v>
      </c>
      <c r="AW139" s="14" t="s">
        <v>37</v>
      </c>
      <c r="AX139" s="14" t="s">
        <v>85</v>
      </c>
      <c r="AY139" s="254" t="s">
        <v>238</v>
      </c>
    </row>
    <row r="140" s="2" customFormat="1" ht="16.5" customHeight="1">
      <c r="A140" s="40"/>
      <c r="B140" s="41"/>
      <c r="C140" s="214" t="s">
        <v>321</v>
      </c>
      <c r="D140" s="214" t="s">
        <v>243</v>
      </c>
      <c r="E140" s="215" t="s">
        <v>2775</v>
      </c>
      <c r="F140" s="216" t="s">
        <v>2883</v>
      </c>
      <c r="G140" s="217" t="s">
        <v>246</v>
      </c>
      <c r="H140" s="218">
        <v>1</v>
      </c>
      <c r="I140" s="219"/>
      <c r="J140" s="220">
        <f>ROUND(I140*H140,2)</f>
        <v>0</v>
      </c>
      <c r="K140" s="216" t="s">
        <v>19</v>
      </c>
      <c r="L140" s="46"/>
      <c r="M140" s="221" t="s">
        <v>19</v>
      </c>
      <c r="N140" s="222" t="s">
        <v>48</v>
      </c>
      <c r="O140" s="86"/>
      <c r="P140" s="223">
        <f>O140*H140</f>
        <v>0</v>
      </c>
      <c r="Q140" s="223">
        <v>0</v>
      </c>
      <c r="R140" s="223">
        <f>Q140*H140</f>
        <v>0</v>
      </c>
      <c r="S140" s="223">
        <v>0</v>
      </c>
      <c r="T140" s="224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25" t="s">
        <v>254</v>
      </c>
      <c r="AT140" s="225" t="s">
        <v>243</v>
      </c>
      <c r="AU140" s="225" t="s">
        <v>85</v>
      </c>
      <c r="AY140" s="19" t="s">
        <v>238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19" t="s">
        <v>85</v>
      </c>
      <c r="BK140" s="226">
        <f>ROUND(I140*H140,2)</f>
        <v>0</v>
      </c>
      <c r="BL140" s="19" t="s">
        <v>254</v>
      </c>
      <c r="BM140" s="225" t="s">
        <v>2884</v>
      </c>
    </row>
    <row r="141" s="2" customFormat="1">
      <c r="A141" s="40"/>
      <c r="B141" s="41"/>
      <c r="C141" s="42"/>
      <c r="D141" s="234" t="s">
        <v>343</v>
      </c>
      <c r="E141" s="42"/>
      <c r="F141" s="255" t="s">
        <v>2754</v>
      </c>
      <c r="G141" s="42"/>
      <c r="H141" s="42"/>
      <c r="I141" s="229"/>
      <c r="J141" s="42"/>
      <c r="K141" s="42"/>
      <c r="L141" s="46"/>
      <c r="M141" s="230"/>
      <c r="N141" s="231"/>
      <c r="O141" s="86"/>
      <c r="P141" s="86"/>
      <c r="Q141" s="86"/>
      <c r="R141" s="86"/>
      <c r="S141" s="86"/>
      <c r="T141" s="87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T141" s="19" t="s">
        <v>343</v>
      </c>
      <c r="AU141" s="19" t="s">
        <v>85</v>
      </c>
    </row>
    <row r="142" s="13" customFormat="1">
      <c r="A142" s="13"/>
      <c r="B142" s="232"/>
      <c r="C142" s="233"/>
      <c r="D142" s="234" t="s">
        <v>252</v>
      </c>
      <c r="E142" s="235" t="s">
        <v>19</v>
      </c>
      <c r="F142" s="236" t="s">
        <v>85</v>
      </c>
      <c r="G142" s="233"/>
      <c r="H142" s="237">
        <v>1</v>
      </c>
      <c r="I142" s="238"/>
      <c r="J142" s="233"/>
      <c r="K142" s="233"/>
      <c r="L142" s="239"/>
      <c r="M142" s="240"/>
      <c r="N142" s="241"/>
      <c r="O142" s="241"/>
      <c r="P142" s="241"/>
      <c r="Q142" s="241"/>
      <c r="R142" s="241"/>
      <c r="S142" s="241"/>
      <c r="T142" s="242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3" t="s">
        <v>252</v>
      </c>
      <c r="AU142" s="243" t="s">
        <v>85</v>
      </c>
      <c r="AV142" s="13" t="s">
        <v>87</v>
      </c>
      <c r="AW142" s="13" t="s">
        <v>37</v>
      </c>
      <c r="AX142" s="13" t="s">
        <v>77</v>
      </c>
      <c r="AY142" s="243" t="s">
        <v>238</v>
      </c>
    </row>
    <row r="143" s="14" customFormat="1">
      <c r="A143" s="14"/>
      <c r="B143" s="244"/>
      <c r="C143" s="245"/>
      <c r="D143" s="234" t="s">
        <v>252</v>
      </c>
      <c r="E143" s="246" t="s">
        <v>19</v>
      </c>
      <c r="F143" s="247" t="s">
        <v>253</v>
      </c>
      <c r="G143" s="245"/>
      <c r="H143" s="248">
        <v>1</v>
      </c>
      <c r="I143" s="249"/>
      <c r="J143" s="245"/>
      <c r="K143" s="245"/>
      <c r="L143" s="250"/>
      <c r="M143" s="251"/>
      <c r="N143" s="252"/>
      <c r="O143" s="252"/>
      <c r="P143" s="252"/>
      <c r="Q143" s="252"/>
      <c r="R143" s="252"/>
      <c r="S143" s="252"/>
      <c r="T143" s="253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4" t="s">
        <v>252</v>
      </c>
      <c r="AU143" s="254" t="s">
        <v>85</v>
      </c>
      <c r="AV143" s="14" t="s">
        <v>254</v>
      </c>
      <c r="AW143" s="14" t="s">
        <v>37</v>
      </c>
      <c r="AX143" s="14" t="s">
        <v>85</v>
      </c>
      <c r="AY143" s="254" t="s">
        <v>238</v>
      </c>
    </row>
    <row r="144" s="2" customFormat="1" ht="24.15" customHeight="1">
      <c r="A144" s="40"/>
      <c r="B144" s="41"/>
      <c r="C144" s="214" t="s">
        <v>8</v>
      </c>
      <c r="D144" s="214" t="s">
        <v>243</v>
      </c>
      <c r="E144" s="215" t="s">
        <v>2790</v>
      </c>
      <c r="F144" s="216" t="s">
        <v>2885</v>
      </c>
      <c r="G144" s="217" t="s">
        <v>246</v>
      </c>
      <c r="H144" s="218">
        <v>1</v>
      </c>
      <c r="I144" s="219"/>
      <c r="J144" s="220">
        <f>ROUND(I144*H144,2)</f>
        <v>0</v>
      </c>
      <c r="K144" s="216" t="s">
        <v>19</v>
      </c>
      <c r="L144" s="46"/>
      <c r="M144" s="221" t="s">
        <v>19</v>
      </c>
      <c r="N144" s="222" t="s">
        <v>48</v>
      </c>
      <c r="O144" s="86"/>
      <c r="P144" s="223">
        <f>O144*H144</f>
        <v>0</v>
      </c>
      <c r="Q144" s="223">
        <v>0</v>
      </c>
      <c r="R144" s="223">
        <f>Q144*H144</f>
        <v>0</v>
      </c>
      <c r="S144" s="223">
        <v>0</v>
      </c>
      <c r="T144" s="224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25" t="s">
        <v>254</v>
      </c>
      <c r="AT144" s="225" t="s">
        <v>243</v>
      </c>
      <c r="AU144" s="225" t="s">
        <v>85</v>
      </c>
      <c r="AY144" s="19" t="s">
        <v>238</v>
      </c>
      <c r="BE144" s="226">
        <f>IF(N144="základní",J144,0)</f>
        <v>0</v>
      </c>
      <c r="BF144" s="226">
        <f>IF(N144="snížená",J144,0)</f>
        <v>0</v>
      </c>
      <c r="BG144" s="226">
        <f>IF(N144="zákl. přenesená",J144,0)</f>
        <v>0</v>
      </c>
      <c r="BH144" s="226">
        <f>IF(N144="sníž. přenesená",J144,0)</f>
        <v>0</v>
      </c>
      <c r="BI144" s="226">
        <f>IF(N144="nulová",J144,0)</f>
        <v>0</v>
      </c>
      <c r="BJ144" s="19" t="s">
        <v>85</v>
      </c>
      <c r="BK144" s="226">
        <f>ROUND(I144*H144,2)</f>
        <v>0</v>
      </c>
      <c r="BL144" s="19" t="s">
        <v>254</v>
      </c>
      <c r="BM144" s="225" t="s">
        <v>2886</v>
      </c>
    </row>
    <row r="145" s="2" customFormat="1">
      <c r="A145" s="40"/>
      <c r="B145" s="41"/>
      <c r="C145" s="42"/>
      <c r="D145" s="234" t="s">
        <v>343</v>
      </c>
      <c r="E145" s="42"/>
      <c r="F145" s="255" t="s">
        <v>2754</v>
      </c>
      <c r="G145" s="42"/>
      <c r="H145" s="42"/>
      <c r="I145" s="229"/>
      <c r="J145" s="42"/>
      <c r="K145" s="42"/>
      <c r="L145" s="46"/>
      <c r="M145" s="230"/>
      <c r="N145" s="231"/>
      <c r="O145" s="86"/>
      <c r="P145" s="86"/>
      <c r="Q145" s="86"/>
      <c r="R145" s="86"/>
      <c r="S145" s="86"/>
      <c r="T145" s="87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T145" s="19" t="s">
        <v>343</v>
      </c>
      <c r="AU145" s="19" t="s">
        <v>85</v>
      </c>
    </row>
    <row r="146" s="13" customFormat="1">
      <c r="A146" s="13"/>
      <c r="B146" s="232"/>
      <c r="C146" s="233"/>
      <c r="D146" s="234" t="s">
        <v>252</v>
      </c>
      <c r="E146" s="235" t="s">
        <v>19</v>
      </c>
      <c r="F146" s="236" t="s">
        <v>85</v>
      </c>
      <c r="G146" s="233"/>
      <c r="H146" s="237">
        <v>1</v>
      </c>
      <c r="I146" s="238"/>
      <c r="J146" s="233"/>
      <c r="K146" s="233"/>
      <c r="L146" s="239"/>
      <c r="M146" s="240"/>
      <c r="N146" s="241"/>
      <c r="O146" s="241"/>
      <c r="P146" s="241"/>
      <c r="Q146" s="241"/>
      <c r="R146" s="241"/>
      <c r="S146" s="241"/>
      <c r="T146" s="242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3" t="s">
        <v>252</v>
      </c>
      <c r="AU146" s="243" t="s">
        <v>85</v>
      </c>
      <c r="AV146" s="13" t="s">
        <v>87</v>
      </c>
      <c r="AW146" s="13" t="s">
        <v>37</v>
      </c>
      <c r="AX146" s="13" t="s">
        <v>77</v>
      </c>
      <c r="AY146" s="243" t="s">
        <v>238</v>
      </c>
    </row>
    <row r="147" s="14" customFormat="1">
      <c r="A147" s="14"/>
      <c r="B147" s="244"/>
      <c r="C147" s="245"/>
      <c r="D147" s="234" t="s">
        <v>252</v>
      </c>
      <c r="E147" s="246" t="s">
        <v>19</v>
      </c>
      <c r="F147" s="247" t="s">
        <v>253</v>
      </c>
      <c r="G147" s="245"/>
      <c r="H147" s="248">
        <v>1</v>
      </c>
      <c r="I147" s="249"/>
      <c r="J147" s="245"/>
      <c r="K147" s="245"/>
      <c r="L147" s="250"/>
      <c r="M147" s="251"/>
      <c r="N147" s="252"/>
      <c r="O147" s="252"/>
      <c r="P147" s="252"/>
      <c r="Q147" s="252"/>
      <c r="R147" s="252"/>
      <c r="S147" s="252"/>
      <c r="T147" s="253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4" t="s">
        <v>252</v>
      </c>
      <c r="AU147" s="254" t="s">
        <v>85</v>
      </c>
      <c r="AV147" s="14" t="s">
        <v>254</v>
      </c>
      <c r="AW147" s="14" t="s">
        <v>37</v>
      </c>
      <c r="AX147" s="14" t="s">
        <v>85</v>
      </c>
      <c r="AY147" s="254" t="s">
        <v>238</v>
      </c>
    </row>
    <row r="148" s="2" customFormat="1" ht="16.5" customHeight="1">
      <c r="A148" s="40"/>
      <c r="B148" s="41"/>
      <c r="C148" s="214" t="s">
        <v>330</v>
      </c>
      <c r="D148" s="214" t="s">
        <v>243</v>
      </c>
      <c r="E148" s="215" t="s">
        <v>2793</v>
      </c>
      <c r="F148" s="216" t="s">
        <v>2887</v>
      </c>
      <c r="G148" s="217" t="s">
        <v>246</v>
      </c>
      <c r="H148" s="218">
        <v>1</v>
      </c>
      <c r="I148" s="219"/>
      <c r="J148" s="220">
        <f>ROUND(I148*H148,2)</f>
        <v>0</v>
      </c>
      <c r="K148" s="216" t="s">
        <v>19</v>
      </c>
      <c r="L148" s="46"/>
      <c r="M148" s="221" t="s">
        <v>19</v>
      </c>
      <c r="N148" s="222" t="s">
        <v>48</v>
      </c>
      <c r="O148" s="86"/>
      <c r="P148" s="223">
        <f>O148*H148</f>
        <v>0</v>
      </c>
      <c r="Q148" s="223">
        <v>0</v>
      </c>
      <c r="R148" s="223">
        <f>Q148*H148</f>
        <v>0</v>
      </c>
      <c r="S148" s="223">
        <v>0</v>
      </c>
      <c r="T148" s="224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25" t="s">
        <v>254</v>
      </c>
      <c r="AT148" s="225" t="s">
        <v>243</v>
      </c>
      <c r="AU148" s="225" t="s">
        <v>85</v>
      </c>
      <c r="AY148" s="19" t="s">
        <v>238</v>
      </c>
      <c r="BE148" s="226">
        <f>IF(N148="základní",J148,0)</f>
        <v>0</v>
      </c>
      <c r="BF148" s="226">
        <f>IF(N148="snížená",J148,0)</f>
        <v>0</v>
      </c>
      <c r="BG148" s="226">
        <f>IF(N148="zákl. přenesená",J148,0)</f>
        <v>0</v>
      </c>
      <c r="BH148" s="226">
        <f>IF(N148="sníž. přenesená",J148,0)</f>
        <v>0</v>
      </c>
      <c r="BI148" s="226">
        <f>IF(N148="nulová",J148,0)</f>
        <v>0</v>
      </c>
      <c r="BJ148" s="19" t="s">
        <v>85</v>
      </c>
      <c r="BK148" s="226">
        <f>ROUND(I148*H148,2)</f>
        <v>0</v>
      </c>
      <c r="BL148" s="19" t="s">
        <v>254</v>
      </c>
      <c r="BM148" s="225" t="s">
        <v>2888</v>
      </c>
    </row>
    <row r="149" s="2" customFormat="1">
      <c r="A149" s="40"/>
      <c r="B149" s="41"/>
      <c r="C149" s="42"/>
      <c r="D149" s="234" t="s">
        <v>343</v>
      </c>
      <c r="E149" s="42"/>
      <c r="F149" s="255" t="s">
        <v>2754</v>
      </c>
      <c r="G149" s="42"/>
      <c r="H149" s="42"/>
      <c r="I149" s="229"/>
      <c r="J149" s="42"/>
      <c r="K149" s="42"/>
      <c r="L149" s="46"/>
      <c r="M149" s="230"/>
      <c r="N149" s="231"/>
      <c r="O149" s="86"/>
      <c r="P149" s="86"/>
      <c r="Q149" s="86"/>
      <c r="R149" s="86"/>
      <c r="S149" s="86"/>
      <c r="T149" s="87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T149" s="19" t="s">
        <v>343</v>
      </c>
      <c r="AU149" s="19" t="s">
        <v>85</v>
      </c>
    </row>
    <row r="150" s="13" customFormat="1">
      <c r="A150" s="13"/>
      <c r="B150" s="232"/>
      <c r="C150" s="233"/>
      <c r="D150" s="234" t="s">
        <v>252</v>
      </c>
      <c r="E150" s="235" t="s">
        <v>19</v>
      </c>
      <c r="F150" s="236" t="s">
        <v>85</v>
      </c>
      <c r="G150" s="233"/>
      <c r="H150" s="237">
        <v>1</v>
      </c>
      <c r="I150" s="238"/>
      <c r="J150" s="233"/>
      <c r="K150" s="233"/>
      <c r="L150" s="239"/>
      <c r="M150" s="240"/>
      <c r="N150" s="241"/>
      <c r="O150" s="241"/>
      <c r="P150" s="241"/>
      <c r="Q150" s="241"/>
      <c r="R150" s="241"/>
      <c r="S150" s="241"/>
      <c r="T150" s="242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3" t="s">
        <v>252</v>
      </c>
      <c r="AU150" s="243" t="s">
        <v>85</v>
      </c>
      <c r="AV150" s="13" t="s">
        <v>87</v>
      </c>
      <c r="AW150" s="13" t="s">
        <v>37</v>
      </c>
      <c r="AX150" s="13" t="s">
        <v>77</v>
      </c>
      <c r="AY150" s="243" t="s">
        <v>238</v>
      </c>
    </row>
    <row r="151" s="14" customFormat="1">
      <c r="A151" s="14"/>
      <c r="B151" s="244"/>
      <c r="C151" s="245"/>
      <c r="D151" s="234" t="s">
        <v>252</v>
      </c>
      <c r="E151" s="246" t="s">
        <v>19</v>
      </c>
      <c r="F151" s="247" t="s">
        <v>253</v>
      </c>
      <c r="G151" s="245"/>
      <c r="H151" s="248">
        <v>1</v>
      </c>
      <c r="I151" s="249"/>
      <c r="J151" s="245"/>
      <c r="K151" s="245"/>
      <c r="L151" s="250"/>
      <c r="M151" s="251"/>
      <c r="N151" s="252"/>
      <c r="O151" s="252"/>
      <c r="P151" s="252"/>
      <c r="Q151" s="252"/>
      <c r="R151" s="252"/>
      <c r="S151" s="252"/>
      <c r="T151" s="253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4" t="s">
        <v>252</v>
      </c>
      <c r="AU151" s="254" t="s">
        <v>85</v>
      </c>
      <c r="AV151" s="14" t="s">
        <v>254</v>
      </c>
      <c r="AW151" s="14" t="s">
        <v>37</v>
      </c>
      <c r="AX151" s="14" t="s">
        <v>85</v>
      </c>
      <c r="AY151" s="254" t="s">
        <v>238</v>
      </c>
    </row>
    <row r="152" s="2" customFormat="1" ht="21.75" customHeight="1">
      <c r="A152" s="40"/>
      <c r="B152" s="41"/>
      <c r="C152" s="214" t="s">
        <v>334</v>
      </c>
      <c r="D152" s="214" t="s">
        <v>243</v>
      </c>
      <c r="E152" s="215" t="s">
        <v>2889</v>
      </c>
      <c r="F152" s="216" t="s">
        <v>2890</v>
      </c>
      <c r="G152" s="217" t="s">
        <v>246</v>
      </c>
      <c r="H152" s="218">
        <v>1</v>
      </c>
      <c r="I152" s="219"/>
      <c r="J152" s="220">
        <f>ROUND(I152*H152,2)</f>
        <v>0</v>
      </c>
      <c r="K152" s="216" t="s">
        <v>19</v>
      </c>
      <c r="L152" s="46"/>
      <c r="M152" s="221" t="s">
        <v>19</v>
      </c>
      <c r="N152" s="222" t="s">
        <v>48</v>
      </c>
      <c r="O152" s="86"/>
      <c r="P152" s="223">
        <f>O152*H152</f>
        <v>0</v>
      </c>
      <c r="Q152" s="223">
        <v>0</v>
      </c>
      <c r="R152" s="223">
        <f>Q152*H152</f>
        <v>0</v>
      </c>
      <c r="S152" s="223">
        <v>0</v>
      </c>
      <c r="T152" s="224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25" t="s">
        <v>254</v>
      </c>
      <c r="AT152" s="225" t="s">
        <v>243</v>
      </c>
      <c r="AU152" s="225" t="s">
        <v>85</v>
      </c>
      <c r="AY152" s="19" t="s">
        <v>238</v>
      </c>
      <c r="BE152" s="226">
        <f>IF(N152="základní",J152,0)</f>
        <v>0</v>
      </c>
      <c r="BF152" s="226">
        <f>IF(N152="snížená",J152,0)</f>
        <v>0</v>
      </c>
      <c r="BG152" s="226">
        <f>IF(N152="zákl. přenesená",J152,0)</f>
        <v>0</v>
      </c>
      <c r="BH152" s="226">
        <f>IF(N152="sníž. přenesená",J152,0)</f>
        <v>0</v>
      </c>
      <c r="BI152" s="226">
        <f>IF(N152="nulová",J152,0)</f>
        <v>0</v>
      </c>
      <c r="BJ152" s="19" t="s">
        <v>85</v>
      </c>
      <c r="BK152" s="226">
        <f>ROUND(I152*H152,2)</f>
        <v>0</v>
      </c>
      <c r="BL152" s="19" t="s">
        <v>254</v>
      </c>
      <c r="BM152" s="225" t="s">
        <v>2891</v>
      </c>
    </row>
    <row r="153" s="2" customFormat="1">
      <c r="A153" s="40"/>
      <c r="B153" s="41"/>
      <c r="C153" s="42"/>
      <c r="D153" s="234" t="s">
        <v>343</v>
      </c>
      <c r="E153" s="42"/>
      <c r="F153" s="255" t="s">
        <v>2754</v>
      </c>
      <c r="G153" s="42"/>
      <c r="H153" s="42"/>
      <c r="I153" s="229"/>
      <c r="J153" s="42"/>
      <c r="K153" s="42"/>
      <c r="L153" s="46"/>
      <c r="M153" s="230"/>
      <c r="N153" s="231"/>
      <c r="O153" s="86"/>
      <c r="P153" s="86"/>
      <c r="Q153" s="86"/>
      <c r="R153" s="86"/>
      <c r="S153" s="86"/>
      <c r="T153" s="87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T153" s="19" t="s">
        <v>343</v>
      </c>
      <c r="AU153" s="19" t="s">
        <v>85</v>
      </c>
    </row>
    <row r="154" s="13" customFormat="1">
      <c r="A154" s="13"/>
      <c r="B154" s="232"/>
      <c r="C154" s="233"/>
      <c r="D154" s="234" t="s">
        <v>252</v>
      </c>
      <c r="E154" s="235" t="s">
        <v>19</v>
      </c>
      <c r="F154" s="236" t="s">
        <v>85</v>
      </c>
      <c r="G154" s="233"/>
      <c r="H154" s="237">
        <v>1</v>
      </c>
      <c r="I154" s="238"/>
      <c r="J154" s="233"/>
      <c r="K154" s="233"/>
      <c r="L154" s="239"/>
      <c r="M154" s="240"/>
      <c r="N154" s="241"/>
      <c r="O154" s="241"/>
      <c r="P154" s="241"/>
      <c r="Q154" s="241"/>
      <c r="R154" s="241"/>
      <c r="S154" s="241"/>
      <c r="T154" s="242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3" t="s">
        <v>252</v>
      </c>
      <c r="AU154" s="243" t="s">
        <v>85</v>
      </c>
      <c r="AV154" s="13" t="s">
        <v>87</v>
      </c>
      <c r="AW154" s="13" t="s">
        <v>37</v>
      </c>
      <c r="AX154" s="13" t="s">
        <v>77</v>
      </c>
      <c r="AY154" s="243" t="s">
        <v>238</v>
      </c>
    </row>
    <row r="155" s="14" customFormat="1">
      <c r="A155" s="14"/>
      <c r="B155" s="244"/>
      <c r="C155" s="245"/>
      <c r="D155" s="234" t="s">
        <v>252</v>
      </c>
      <c r="E155" s="246" t="s">
        <v>19</v>
      </c>
      <c r="F155" s="247" t="s">
        <v>253</v>
      </c>
      <c r="G155" s="245"/>
      <c r="H155" s="248">
        <v>1</v>
      </c>
      <c r="I155" s="249"/>
      <c r="J155" s="245"/>
      <c r="K155" s="245"/>
      <c r="L155" s="250"/>
      <c r="M155" s="251"/>
      <c r="N155" s="252"/>
      <c r="O155" s="252"/>
      <c r="P155" s="252"/>
      <c r="Q155" s="252"/>
      <c r="R155" s="252"/>
      <c r="S155" s="252"/>
      <c r="T155" s="253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4" t="s">
        <v>252</v>
      </c>
      <c r="AU155" s="254" t="s">
        <v>85</v>
      </c>
      <c r="AV155" s="14" t="s">
        <v>254</v>
      </c>
      <c r="AW155" s="14" t="s">
        <v>37</v>
      </c>
      <c r="AX155" s="14" t="s">
        <v>85</v>
      </c>
      <c r="AY155" s="254" t="s">
        <v>238</v>
      </c>
    </row>
    <row r="156" s="2" customFormat="1" ht="16.5" customHeight="1">
      <c r="A156" s="40"/>
      <c r="B156" s="41"/>
      <c r="C156" s="214" t="s">
        <v>339</v>
      </c>
      <c r="D156" s="214" t="s">
        <v>243</v>
      </c>
      <c r="E156" s="215" t="s">
        <v>2892</v>
      </c>
      <c r="F156" s="216" t="s">
        <v>2893</v>
      </c>
      <c r="G156" s="217" t="s">
        <v>246</v>
      </c>
      <c r="H156" s="218">
        <v>1</v>
      </c>
      <c r="I156" s="219"/>
      <c r="J156" s="220">
        <f>ROUND(I156*H156,2)</f>
        <v>0</v>
      </c>
      <c r="K156" s="216" t="s">
        <v>19</v>
      </c>
      <c r="L156" s="46"/>
      <c r="M156" s="221" t="s">
        <v>19</v>
      </c>
      <c r="N156" s="222" t="s">
        <v>48</v>
      </c>
      <c r="O156" s="86"/>
      <c r="P156" s="223">
        <f>O156*H156</f>
        <v>0</v>
      </c>
      <c r="Q156" s="223">
        <v>0</v>
      </c>
      <c r="R156" s="223">
        <f>Q156*H156</f>
        <v>0</v>
      </c>
      <c r="S156" s="223">
        <v>0</v>
      </c>
      <c r="T156" s="224">
        <f>S156*H156</f>
        <v>0</v>
      </c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225" t="s">
        <v>254</v>
      </c>
      <c r="AT156" s="225" t="s">
        <v>243</v>
      </c>
      <c r="AU156" s="225" t="s">
        <v>85</v>
      </c>
      <c r="AY156" s="19" t="s">
        <v>238</v>
      </c>
      <c r="BE156" s="226">
        <f>IF(N156="základní",J156,0)</f>
        <v>0</v>
      </c>
      <c r="BF156" s="226">
        <f>IF(N156="snížená",J156,0)</f>
        <v>0</v>
      </c>
      <c r="BG156" s="226">
        <f>IF(N156="zákl. přenesená",J156,0)</f>
        <v>0</v>
      </c>
      <c r="BH156" s="226">
        <f>IF(N156="sníž. přenesená",J156,0)</f>
        <v>0</v>
      </c>
      <c r="BI156" s="226">
        <f>IF(N156="nulová",J156,0)</f>
        <v>0</v>
      </c>
      <c r="BJ156" s="19" t="s">
        <v>85</v>
      </c>
      <c r="BK156" s="226">
        <f>ROUND(I156*H156,2)</f>
        <v>0</v>
      </c>
      <c r="BL156" s="19" t="s">
        <v>254</v>
      </c>
      <c r="BM156" s="225" t="s">
        <v>2894</v>
      </c>
    </row>
    <row r="157" s="2" customFormat="1">
      <c r="A157" s="40"/>
      <c r="B157" s="41"/>
      <c r="C157" s="42"/>
      <c r="D157" s="234" t="s">
        <v>343</v>
      </c>
      <c r="E157" s="42"/>
      <c r="F157" s="255" t="s">
        <v>2754</v>
      </c>
      <c r="G157" s="42"/>
      <c r="H157" s="42"/>
      <c r="I157" s="229"/>
      <c r="J157" s="42"/>
      <c r="K157" s="42"/>
      <c r="L157" s="46"/>
      <c r="M157" s="230"/>
      <c r="N157" s="231"/>
      <c r="O157" s="86"/>
      <c r="P157" s="86"/>
      <c r="Q157" s="86"/>
      <c r="R157" s="86"/>
      <c r="S157" s="86"/>
      <c r="T157" s="87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T157" s="19" t="s">
        <v>343</v>
      </c>
      <c r="AU157" s="19" t="s">
        <v>85</v>
      </c>
    </row>
    <row r="158" s="13" customFormat="1">
      <c r="A158" s="13"/>
      <c r="B158" s="232"/>
      <c r="C158" s="233"/>
      <c r="D158" s="234" t="s">
        <v>252</v>
      </c>
      <c r="E158" s="235" t="s">
        <v>19</v>
      </c>
      <c r="F158" s="236" t="s">
        <v>85</v>
      </c>
      <c r="G158" s="233"/>
      <c r="H158" s="237">
        <v>1</v>
      </c>
      <c r="I158" s="238"/>
      <c r="J158" s="233"/>
      <c r="K158" s="233"/>
      <c r="L158" s="239"/>
      <c r="M158" s="240"/>
      <c r="N158" s="241"/>
      <c r="O158" s="241"/>
      <c r="P158" s="241"/>
      <c r="Q158" s="241"/>
      <c r="R158" s="241"/>
      <c r="S158" s="241"/>
      <c r="T158" s="242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3" t="s">
        <v>252</v>
      </c>
      <c r="AU158" s="243" t="s">
        <v>85</v>
      </c>
      <c r="AV158" s="13" t="s">
        <v>87</v>
      </c>
      <c r="AW158" s="13" t="s">
        <v>37</v>
      </c>
      <c r="AX158" s="13" t="s">
        <v>77</v>
      </c>
      <c r="AY158" s="243" t="s">
        <v>238</v>
      </c>
    </row>
    <row r="159" s="14" customFormat="1">
      <c r="A159" s="14"/>
      <c r="B159" s="244"/>
      <c r="C159" s="245"/>
      <c r="D159" s="234" t="s">
        <v>252</v>
      </c>
      <c r="E159" s="246" t="s">
        <v>19</v>
      </c>
      <c r="F159" s="247" t="s">
        <v>253</v>
      </c>
      <c r="G159" s="245"/>
      <c r="H159" s="248">
        <v>1</v>
      </c>
      <c r="I159" s="249"/>
      <c r="J159" s="245"/>
      <c r="K159" s="245"/>
      <c r="L159" s="250"/>
      <c r="M159" s="251"/>
      <c r="N159" s="252"/>
      <c r="O159" s="252"/>
      <c r="P159" s="252"/>
      <c r="Q159" s="252"/>
      <c r="R159" s="252"/>
      <c r="S159" s="252"/>
      <c r="T159" s="253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54" t="s">
        <v>252</v>
      </c>
      <c r="AU159" s="254" t="s">
        <v>85</v>
      </c>
      <c r="AV159" s="14" t="s">
        <v>254</v>
      </c>
      <c r="AW159" s="14" t="s">
        <v>37</v>
      </c>
      <c r="AX159" s="14" t="s">
        <v>85</v>
      </c>
      <c r="AY159" s="254" t="s">
        <v>238</v>
      </c>
    </row>
    <row r="160" s="2" customFormat="1" ht="21.75" customHeight="1">
      <c r="A160" s="40"/>
      <c r="B160" s="41"/>
      <c r="C160" s="214" t="s">
        <v>346</v>
      </c>
      <c r="D160" s="214" t="s">
        <v>243</v>
      </c>
      <c r="E160" s="215" t="s">
        <v>2895</v>
      </c>
      <c r="F160" s="216" t="s">
        <v>2890</v>
      </c>
      <c r="G160" s="217" t="s">
        <v>246</v>
      </c>
      <c r="H160" s="218">
        <v>1</v>
      </c>
      <c r="I160" s="219"/>
      <c r="J160" s="220">
        <f>ROUND(I160*H160,2)</f>
        <v>0</v>
      </c>
      <c r="K160" s="216" t="s">
        <v>19</v>
      </c>
      <c r="L160" s="46"/>
      <c r="M160" s="221" t="s">
        <v>19</v>
      </c>
      <c r="N160" s="222" t="s">
        <v>48</v>
      </c>
      <c r="O160" s="86"/>
      <c r="P160" s="223">
        <f>O160*H160</f>
        <v>0</v>
      </c>
      <c r="Q160" s="223">
        <v>0</v>
      </c>
      <c r="R160" s="223">
        <f>Q160*H160</f>
        <v>0</v>
      </c>
      <c r="S160" s="223">
        <v>0</v>
      </c>
      <c r="T160" s="224">
        <f>S160*H160</f>
        <v>0</v>
      </c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R160" s="225" t="s">
        <v>254</v>
      </c>
      <c r="AT160" s="225" t="s">
        <v>243</v>
      </c>
      <c r="AU160" s="225" t="s">
        <v>85</v>
      </c>
      <c r="AY160" s="19" t="s">
        <v>238</v>
      </c>
      <c r="BE160" s="226">
        <f>IF(N160="základní",J160,0)</f>
        <v>0</v>
      </c>
      <c r="BF160" s="226">
        <f>IF(N160="snížená",J160,0)</f>
        <v>0</v>
      </c>
      <c r="BG160" s="226">
        <f>IF(N160="zákl. přenesená",J160,0)</f>
        <v>0</v>
      </c>
      <c r="BH160" s="226">
        <f>IF(N160="sníž. přenesená",J160,0)</f>
        <v>0</v>
      </c>
      <c r="BI160" s="226">
        <f>IF(N160="nulová",J160,0)</f>
        <v>0</v>
      </c>
      <c r="BJ160" s="19" t="s">
        <v>85</v>
      </c>
      <c r="BK160" s="226">
        <f>ROUND(I160*H160,2)</f>
        <v>0</v>
      </c>
      <c r="BL160" s="19" t="s">
        <v>254</v>
      </c>
      <c r="BM160" s="225" t="s">
        <v>2896</v>
      </c>
    </row>
    <row r="161" s="2" customFormat="1">
      <c r="A161" s="40"/>
      <c r="B161" s="41"/>
      <c r="C161" s="42"/>
      <c r="D161" s="234" t="s">
        <v>343</v>
      </c>
      <c r="E161" s="42"/>
      <c r="F161" s="255" t="s">
        <v>2754</v>
      </c>
      <c r="G161" s="42"/>
      <c r="H161" s="42"/>
      <c r="I161" s="229"/>
      <c r="J161" s="42"/>
      <c r="K161" s="42"/>
      <c r="L161" s="46"/>
      <c r="M161" s="230"/>
      <c r="N161" s="231"/>
      <c r="O161" s="86"/>
      <c r="P161" s="86"/>
      <c r="Q161" s="86"/>
      <c r="R161" s="86"/>
      <c r="S161" s="86"/>
      <c r="T161" s="87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T161" s="19" t="s">
        <v>343</v>
      </c>
      <c r="AU161" s="19" t="s">
        <v>85</v>
      </c>
    </row>
    <row r="162" s="13" customFormat="1">
      <c r="A162" s="13"/>
      <c r="B162" s="232"/>
      <c r="C162" s="233"/>
      <c r="D162" s="234" t="s">
        <v>252</v>
      </c>
      <c r="E162" s="235" t="s">
        <v>19</v>
      </c>
      <c r="F162" s="236" t="s">
        <v>85</v>
      </c>
      <c r="G162" s="233"/>
      <c r="H162" s="237">
        <v>1</v>
      </c>
      <c r="I162" s="238"/>
      <c r="J162" s="233"/>
      <c r="K162" s="233"/>
      <c r="L162" s="239"/>
      <c r="M162" s="240"/>
      <c r="N162" s="241"/>
      <c r="O162" s="241"/>
      <c r="P162" s="241"/>
      <c r="Q162" s="241"/>
      <c r="R162" s="241"/>
      <c r="S162" s="241"/>
      <c r="T162" s="242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3" t="s">
        <v>252</v>
      </c>
      <c r="AU162" s="243" t="s">
        <v>85</v>
      </c>
      <c r="AV162" s="13" t="s">
        <v>87</v>
      </c>
      <c r="AW162" s="13" t="s">
        <v>37</v>
      </c>
      <c r="AX162" s="13" t="s">
        <v>77</v>
      </c>
      <c r="AY162" s="243" t="s">
        <v>238</v>
      </c>
    </row>
    <row r="163" s="14" customFormat="1">
      <c r="A163" s="14"/>
      <c r="B163" s="244"/>
      <c r="C163" s="245"/>
      <c r="D163" s="234" t="s">
        <v>252</v>
      </c>
      <c r="E163" s="246" t="s">
        <v>19</v>
      </c>
      <c r="F163" s="247" t="s">
        <v>253</v>
      </c>
      <c r="G163" s="245"/>
      <c r="H163" s="248">
        <v>1</v>
      </c>
      <c r="I163" s="249"/>
      <c r="J163" s="245"/>
      <c r="K163" s="245"/>
      <c r="L163" s="250"/>
      <c r="M163" s="251"/>
      <c r="N163" s="252"/>
      <c r="O163" s="252"/>
      <c r="P163" s="252"/>
      <c r="Q163" s="252"/>
      <c r="R163" s="252"/>
      <c r="S163" s="252"/>
      <c r="T163" s="253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4" t="s">
        <v>252</v>
      </c>
      <c r="AU163" s="254" t="s">
        <v>85</v>
      </c>
      <c r="AV163" s="14" t="s">
        <v>254</v>
      </c>
      <c r="AW163" s="14" t="s">
        <v>37</v>
      </c>
      <c r="AX163" s="14" t="s">
        <v>85</v>
      </c>
      <c r="AY163" s="254" t="s">
        <v>238</v>
      </c>
    </row>
    <row r="164" s="2" customFormat="1" ht="16.5" customHeight="1">
      <c r="A164" s="40"/>
      <c r="B164" s="41"/>
      <c r="C164" s="214" t="s">
        <v>353</v>
      </c>
      <c r="D164" s="214" t="s">
        <v>243</v>
      </c>
      <c r="E164" s="215" t="s">
        <v>2897</v>
      </c>
      <c r="F164" s="216" t="s">
        <v>2893</v>
      </c>
      <c r="G164" s="217" t="s">
        <v>246</v>
      </c>
      <c r="H164" s="218">
        <v>1</v>
      </c>
      <c r="I164" s="219"/>
      <c r="J164" s="220">
        <f>ROUND(I164*H164,2)</f>
        <v>0</v>
      </c>
      <c r="K164" s="216" t="s">
        <v>19</v>
      </c>
      <c r="L164" s="46"/>
      <c r="M164" s="221" t="s">
        <v>19</v>
      </c>
      <c r="N164" s="222" t="s">
        <v>48</v>
      </c>
      <c r="O164" s="86"/>
      <c r="P164" s="223">
        <f>O164*H164</f>
        <v>0</v>
      </c>
      <c r="Q164" s="223">
        <v>0</v>
      </c>
      <c r="R164" s="223">
        <f>Q164*H164</f>
        <v>0</v>
      </c>
      <c r="S164" s="223">
        <v>0</v>
      </c>
      <c r="T164" s="224">
        <f>S164*H164</f>
        <v>0</v>
      </c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R164" s="225" t="s">
        <v>254</v>
      </c>
      <c r="AT164" s="225" t="s">
        <v>243</v>
      </c>
      <c r="AU164" s="225" t="s">
        <v>85</v>
      </c>
      <c r="AY164" s="19" t="s">
        <v>238</v>
      </c>
      <c r="BE164" s="226">
        <f>IF(N164="základní",J164,0)</f>
        <v>0</v>
      </c>
      <c r="BF164" s="226">
        <f>IF(N164="snížená",J164,0)</f>
        <v>0</v>
      </c>
      <c r="BG164" s="226">
        <f>IF(N164="zákl. přenesená",J164,0)</f>
        <v>0</v>
      </c>
      <c r="BH164" s="226">
        <f>IF(N164="sníž. přenesená",J164,0)</f>
        <v>0</v>
      </c>
      <c r="BI164" s="226">
        <f>IF(N164="nulová",J164,0)</f>
        <v>0</v>
      </c>
      <c r="BJ164" s="19" t="s">
        <v>85</v>
      </c>
      <c r="BK164" s="226">
        <f>ROUND(I164*H164,2)</f>
        <v>0</v>
      </c>
      <c r="BL164" s="19" t="s">
        <v>254</v>
      </c>
      <c r="BM164" s="225" t="s">
        <v>2898</v>
      </c>
    </row>
    <row r="165" s="2" customFormat="1">
      <c r="A165" s="40"/>
      <c r="B165" s="41"/>
      <c r="C165" s="42"/>
      <c r="D165" s="234" t="s">
        <v>343</v>
      </c>
      <c r="E165" s="42"/>
      <c r="F165" s="255" t="s">
        <v>2754</v>
      </c>
      <c r="G165" s="42"/>
      <c r="H165" s="42"/>
      <c r="I165" s="229"/>
      <c r="J165" s="42"/>
      <c r="K165" s="42"/>
      <c r="L165" s="46"/>
      <c r="M165" s="230"/>
      <c r="N165" s="231"/>
      <c r="O165" s="86"/>
      <c r="P165" s="86"/>
      <c r="Q165" s="86"/>
      <c r="R165" s="86"/>
      <c r="S165" s="86"/>
      <c r="T165" s="87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T165" s="19" t="s">
        <v>343</v>
      </c>
      <c r="AU165" s="19" t="s">
        <v>85</v>
      </c>
    </row>
    <row r="166" s="13" customFormat="1">
      <c r="A166" s="13"/>
      <c r="B166" s="232"/>
      <c r="C166" s="233"/>
      <c r="D166" s="234" t="s">
        <v>252</v>
      </c>
      <c r="E166" s="235" t="s">
        <v>19</v>
      </c>
      <c r="F166" s="236" t="s">
        <v>85</v>
      </c>
      <c r="G166" s="233"/>
      <c r="H166" s="237">
        <v>1</v>
      </c>
      <c r="I166" s="238"/>
      <c r="J166" s="233"/>
      <c r="K166" s="233"/>
      <c r="L166" s="239"/>
      <c r="M166" s="240"/>
      <c r="N166" s="241"/>
      <c r="O166" s="241"/>
      <c r="P166" s="241"/>
      <c r="Q166" s="241"/>
      <c r="R166" s="241"/>
      <c r="S166" s="241"/>
      <c r="T166" s="242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3" t="s">
        <v>252</v>
      </c>
      <c r="AU166" s="243" t="s">
        <v>85</v>
      </c>
      <c r="AV166" s="13" t="s">
        <v>87</v>
      </c>
      <c r="AW166" s="13" t="s">
        <v>37</v>
      </c>
      <c r="AX166" s="13" t="s">
        <v>77</v>
      </c>
      <c r="AY166" s="243" t="s">
        <v>238</v>
      </c>
    </row>
    <row r="167" s="14" customFormat="1">
      <c r="A167" s="14"/>
      <c r="B167" s="244"/>
      <c r="C167" s="245"/>
      <c r="D167" s="234" t="s">
        <v>252</v>
      </c>
      <c r="E167" s="246" t="s">
        <v>19</v>
      </c>
      <c r="F167" s="247" t="s">
        <v>253</v>
      </c>
      <c r="G167" s="245"/>
      <c r="H167" s="248">
        <v>1</v>
      </c>
      <c r="I167" s="249"/>
      <c r="J167" s="245"/>
      <c r="K167" s="245"/>
      <c r="L167" s="250"/>
      <c r="M167" s="251"/>
      <c r="N167" s="252"/>
      <c r="O167" s="252"/>
      <c r="P167" s="252"/>
      <c r="Q167" s="252"/>
      <c r="R167" s="252"/>
      <c r="S167" s="252"/>
      <c r="T167" s="253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4" t="s">
        <v>252</v>
      </c>
      <c r="AU167" s="254" t="s">
        <v>85</v>
      </c>
      <c r="AV167" s="14" t="s">
        <v>254</v>
      </c>
      <c r="AW167" s="14" t="s">
        <v>37</v>
      </c>
      <c r="AX167" s="14" t="s">
        <v>85</v>
      </c>
      <c r="AY167" s="254" t="s">
        <v>238</v>
      </c>
    </row>
    <row r="168" s="2" customFormat="1" ht="21.75" customHeight="1">
      <c r="A168" s="40"/>
      <c r="B168" s="41"/>
      <c r="C168" s="214" t="s">
        <v>7</v>
      </c>
      <c r="D168" s="214" t="s">
        <v>243</v>
      </c>
      <c r="E168" s="215" t="s">
        <v>2899</v>
      </c>
      <c r="F168" s="216" t="s">
        <v>2890</v>
      </c>
      <c r="G168" s="217" t="s">
        <v>246</v>
      </c>
      <c r="H168" s="218">
        <v>1</v>
      </c>
      <c r="I168" s="219"/>
      <c r="J168" s="220">
        <f>ROUND(I168*H168,2)</f>
        <v>0</v>
      </c>
      <c r="K168" s="216" t="s">
        <v>19</v>
      </c>
      <c r="L168" s="46"/>
      <c r="M168" s="221" t="s">
        <v>19</v>
      </c>
      <c r="N168" s="222" t="s">
        <v>48</v>
      </c>
      <c r="O168" s="86"/>
      <c r="P168" s="223">
        <f>O168*H168</f>
        <v>0</v>
      </c>
      <c r="Q168" s="223">
        <v>0</v>
      </c>
      <c r="R168" s="223">
        <f>Q168*H168</f>
        <v>0</v>
      </c>
      <c r="S168" s="223">
        <v>0</v>
      </c>
      <c r="T168" s="224">
        <f>S168*H168</f>
        <v>0</v>
      </c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R168" s="225" t="s">
        <v>254</v>
      </c>
      <c r="AT168" s="225" t="s">
        <v>243</v>
      </c>
      <c r="AU168" s="225" t="s">
        <v>85</v>
      </c>
      <c r="AY168" s="19" t="s">
        <v>238</v>
      </c>
      <c r="BE168" s="226">
        <f>IF(N168="základní",J168,0)</f>
        <v>0</v>
      </c>
      <c r="BF168" s="226">
        <f>IF(N168="snížená",J168,0)</f>
        <v>0</v>
      </c>
      <c r="BG168" s="226">
        <f>IF(N168="zákl. přenesená",J168,0)</f>
        <v>0</v>
      </c>
      <c r="BH168" s="226">
        <f>IF(N168="sníž. přenesená",J168,0)</f>
        <v>0</v>
      </c>
      <c r="BI168" s="226">
        <f>IF(N168="nulová",J168,0)</f>
        <v>0</v>
      </c>
      <c r="BJ168" s="19" t="s">
        <v>85</v>
      </c>
      <c r="BK168" s="226">
        <f>ROUND(I168*H168,2)</f>
        <v>0</v>
      </c>
      <c r="BL168" s="19" t="s">
        <v>254</v>
      </c>
      <c r="BM168" s="225" t="s">
        <v>2900</v>
      </c>
    </row>
    <row r="169" s="2" customFormat="1">
      <c r="A169" s="40"/>
      <c r="B169" s="41"/>
      <c r="C169" s="42"/>
      <c r="D169" s="234" t="s">
        <v>343</v>
      </c>
      <c r="E169" s="42"/>
      <c r="F169" s="255" t="s">
        <v>2754</v>
      </c>
      <c r="G169" s="42"/>
      <c r="H169" s="42"/>
      <c r="I169" s="229"/>
      <c r="J169" s="42"/>
      <c r="K169" s="42"/>
      <c r="L169" s="46"/>
      <c r="M169" s="230"/>
      <c r="N169" s="231"/>
      <c r="O169" s="86"/>
      <c r="P169" s="86"/>
      <c r="Q169" s="86"/>
      <c r="R169" s="86"/>
      <c r="S169" s="86"/>
      <c r="T169" s="87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T169" s="19" t="s">
        <v>343</v>
      </c>
      <c r="AU169" s="19" t="s">
        <v>85</v>
      </c>
    </row>
    <row r="170" s="13" customFormat="1">
      <c r="A170" s="13"/>
      <c r="B170" s="232"/>
      <c r="C170" s="233"/>
      <c r="D170" s="234" t="s">
        <v>252</v>
      </c>
      <c r="E170" s="235" t="s">
        <v>19</v>
      </c>
      <c r="F170" s="236" t="s">
        <v>85</v>
      </c>
      <c r="G170" s="233"/>
      <c r="H170" s="237">
        <v>1</v>
      </c>
      <c r="I170" s="238"/>
      <c r="J170" s="233"/>
      <c r="K170" s="233"/>
      <c r="L170" s="239"/>
      <c r="M170" s="240"/>
      <c r="N170" s="241"/>
      <c r="O170" s="241"/>
      <c r="P170" s="241"/>
      <c r="Q170" s="241"/>
      <c r="R170" s="241"/>
      <c r="S170" s="241"/>
      <c r="T170" s="242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3" t="s">
        <v>252</v>
      </c>
      <c r="AU170" s="243" t="s">
        <v>85</v>
      </c>
      <c r="AV170" s="13" t="s">
        <v>87</v>
      </c>
      <c r="AW170" s="13" t="s">
        <v>37</v>
      </c>
      <c r="AX170" s="13" t="s">
        <v>77</v>
      </c>
      <c r="AY170" s="243" t="s">
        <v>238</v>
      </c>
    </row>
    <row r="171" s="14" customFormat="1">
      <c r="A171" s="14"/>
      <c r="B171" s="244"/>
      <c r="C171" s="245"/>
      <c r="D171" s="234" t="s">
        <v>252</v>
      </c>
      <c r="E171" s="246" t="s">
        <v>19</v>
      </c>
      <c r="F171" s="247" t="s">
        <v>253</v>
      </c>
      <c r="G171" s="245"/>
      <c r="H171" s="248">
        <v>1</v>
      </c>
      <c r="I171" s="249"/>
      <c r="J171" s="245"/>
      <c r="K171" s="245"/>
      <c r="L171" s="250"/>
      <c r="M171" s="251"/>
      <c r="N171" s="252"/>
      <c r="O171" s="252"/>
      <c r="P171" s="252"/>
      <c r="Q171" s="252"/>
      <c r="R171" s="252"/>
      <c r="S171" s="252"/>
      <c r="T171" s="253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4" t="s">
        <v>252</v>
      </c>
      <c r="AU171" s="254" t="s">
        <v>85</v>
      </c>
      <c r="AV171" s="14" t="s">
        <v>254</v>
      </c>
      <c r="AW171" s="14" t="s">
        <v>37</v>
      </c>
      <c r="AX171" s="14" t="s">
        <v>85</v>
      </c>
      <c r="AY171" s="254" t="s">
        <v>238</v>
      </c>
    </row>
    <row r="172" s="2" customFormat="1" ht="16.5" customHeight="1">
      <c r="A172" s="40"/>
      <c r="B172" s="41"/>
      <c r="C172" s="214" t="s">
        <v>365</v>
      </c>
      <c r="D172" s="214" t="s">
        <v>243</v>
      </c>
      <c r="E172" s="215" t="s">
        <v>2901</v>
      </c>
      <c r="F172" s="216" t="s">
        <v>2893</v>
      </c>
      <c r="G172" s="217" t="s">
        <v>246</v>
      </c>
      <c r="H172" s="218">
        <v>1</v>
      </c>
      <c r="I172" s="219"/>
      <c r="J172" s="220">
        <f>ROUND(I172*H172,2)</f>
        <v>0</v>
      </c>
      <c r="K172" s="216" t="s">
        <v>19</v>
      </c>
      <c r="L172" s="46"/>
      <c r="M172" s="221" t="s">
        <v>19</v>
      </c>
      <c r="N172" s="222" t="s">
        <v>48</v>
      </c>
      <c r="O172" s="86"/>
      <c r="P172" s="223">
        <f>O172*H172</f>
        <v>0</v>
      </c>
      <c r="Q172" s="223">
        <v>0</v>
      </c>
      <c r="R172" s="223">
        <f>Q172*H172</f>
        <v>0</v>
      </c>
      <c r="S172" s="223">
        <v>0</v>
      </c>
      <c r="T172" s="224">
        <f>S172*H172</f>
        <v>0</v>
      </c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R172" s="225" t="s">
        <v>254</v>
      </c>
      <c r="AT172" s="225" t="s">
        <v>243</v>
      </c>
      <c r="AU172" s="225" t="s">
        <v>85</v>
      </c>
      <c r="AY172" s="19" t="s">
        <v>238</v>
      </c>
      <c r="BE172" s="226">
        <f>IF(N172="základní",J172,0)</f>
        <v>0</v>
      </c>
      <c r="BF172" s="226">
        <f>IF(N172="snížená",J172,0)</f>
        <v>0</v>
      </c>
      <c r="BG172" s="226">
        <f>IF(N172="zákl. přenesená",J172,0)</f>
        <v>0</v>
      </c>
      <c r="BH172" s="226">
        <f>IF(N172="sníž. přenesená",J172,0)</f>
        <v>0</v>
      </c>
      <c r="BI172" s="226">
        <f>IF(N172="nulová",J172,0)</f>
        <v>0</v>
      </c>
      <c r="BJ172" s="19" t="s">
        <v>85</v>
      </c>
      <c r="BK172" s="226">
        <f>ROUND(I172*H172,2)</f>
        <v>0</v>
      </c>
      <c r="BL172" s="19" t="s">
        <v>254</v>
      </c>
      <c r="BM172" s="225" t="s">
        <v>2902</v>
      </c>
    </row>
    <row r="173" s="2" customFormat="1">
      <c r="A173" s="40"/>
      <c r="B173" s="41"/>
      <c r="C173" s="42"/>
      <c r="D173" s="234" t="s">
        <v>343</v>
      </c>
      <c r="E173" s="42"/>
      <c r="F173" s="255" t="s">
        <v>2754</v>
      </c>
      <c r="G173" s="42"/>
      <c r="H173" s="42"/>
      <c r="I173" s="229"/>
      <c r="J173" s="42"/>
      <c r="K173" s="42"/>
      <c r="L173" s="46"/>
      <c r="M173" s="230"/>
      <c r="N173" s="231"/>
      <c r="O173" s="86"/>
      <c r="P173" s="86"/>
      <c r="Q173" s="86"/>
      <c r="R173" s="86"/>
      <c r="S173" s="86"/>
      <c r="T173" s="87"/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T173" s="19" t="s">
        <v>343</v>
      </c>
      <c r="AU173" s="19" t="s">
        <v>85</v>
      </c>
    </row>
    <row r="174" s="13" customFormat="1">
      <c r="A174" s="13"/>
      <c r="B174" s="232"/>
      <c r="C174" s="233"/>
      <c r="D174" s="234" t="s">
        <v>252</v>
      </c>
      <c r="E174" s="235" t="s">
        <v>19</v>
      </c>
      <c r="F174" s="236" t="s">
        <v>85</v>
      </c>
      <c r="G174" s="233"/>
      <c r="H174" s="237">
        <v>1</v>
      </c>
      <c r="I174" s="238"/>
      <c r="J174" s="233"/>
      <c r="K174" s="233"/>
      <c r="L174" s="239"/>
      <c r="M174" s="240"/>
      <c r="N174" s="241"/>
      <c r="O174" s="241"/>
      <c r="P174" s="241"/>
      <c r="Q174" s="241"/>
      <c r="R174" s="241"/>
      <c r="S174" s="241"/>
      <c r="T174" s="242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3" t="s">
        <v>252</v>
      </c>
      <c r="AU174" s="243" t="s">
        <v>85</v>
      </c>
      <c r="AV174" s="13" t="s">
        <v>87</v>
      </c>
      <c r="AW174" s="13" t="s">
        <v>37</v>
      </c>
      <c r="AX174" s="13" t="s">
        <v>77</v>
      </c>
      <c r="AY174" s="243" t="s">
        <v>238</v>
      </c>
    </row>
    <row r="175" s="14" customFormat="1">
      <c r="A175" s="14"/>
      <c r="B175" s="244"/>
      <c r="C175" s="245"/>
      <c r="D175" s="234" t="s">
        <v>252</v>
      </c>
      <c r="E175" s="246" t="s">
        <v>19</v>
      </c>
      <c r="F175" s="247" t="s">
        <v>253</v>
      </c>
      <c r="G175" s="245"/>
      <c r="H175" s="248">
        <v>1</v>
      </c>
      <c r="I175" s="249"/>
      <c r="J175" s="245"/>
      <c r="K175" s="245"/>
      <c r="L175" s="250"/>
      <c r="M175" s="251"/>
      <c r="N175" s="252"/>
      <c r="O175" s="252"/>
      <c r="P175" s="252"/>
      <c r="Q175" s="252"/>
      <c r="R175" s="252"/>
      <c r="S175" s="252"/>
      <c r="T175" s="253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4" t="s">
        <v>252</v>
      </c>
      <c r="AU175" s="254" t="s">
        <v>85</v>
      </c>
      <c r="AV175" s="14" t="s">
        <v>254</v>
      </c>
      <c r="AW175" s="14" t="s">
        <v>37</v>
      </c>
      <c r="AX175" s="14" t="s">
        <v>85</v>
      </c>
      <c r="AY175" s="254" t="s">
        <v>238</v>
      </c>
    </row>
    <row r="176" s="2" customFormat="1" ht="21.75" customHeight="1">
      <c r="A176" s="40"/>
      <c r="B176" s="41"/>
      <c r="C176" s="214" t="s">
        <v>371</v>
      </c>
      <c r="D176" s="214" t="s">
        <v>243</v>
      </c>
      <c r="E176" s="215" t="s">
        <v>2800</v>
      </c>
      <c r="F176" s="216" t="s">
        <v>2903</v>
      </c>
      <c r="G176" s="217" t="s">
        <v>246</v>
      </c>
      <c r="H176" s="218">
        <v>1</v>
      </c>
      <c r="I176" s="219"/>
      <c r="J176" s="220">
        <f>ROUND(I176*H176,2)</f>
        <v>0</v>
      </c>
      <c r="K176" s="216" t="s">
        <v>19</v>
      </c>
      <c r="L176" s="46"/>
      <c r="M176" s="221" t="s">
        <v>19</v>
      </c>
      <c r="N176" s="222" t="s">
        <v>48</v>
      </c>
      <c r="O176" s="86"/>
      <c r="P176" s="223">
        <f>O176*H176</f>
        <v>0</v>
      </c>
      <c r="Q176" s="223">
        <v>0</v>
      </c>
      <c r="R176" s="223">
        <f>Q176*H176</f>
        <v>0</v>
      </c>
      <c r="S176" s="223">
        <v>0</v>
      </c>
      <c r="T176" s="224">
        <f>S176*H176</f>
        <v>0</v>
      </c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R176" s="225" t="s">
        <v>254</v>
      </c>
      <c r="AT176" s="225" t="s">
        <v>243</v>
      </c>
      <c r="AU176" s="225" t="s">
        <v>85</v>
      </c>
      <c r="AY176" s="19" t="s">
        <v>238</v>
      </c>
      <c r="BE176" s="226">
        <f>IF(N176="základní",J176,0)</f>
        <v>0</v>
      </c>
      <c r="BF176" s="226">
        <f>IF(N176="snížená",J176,0)</f>
        <v>0</v>
      </c>
      <c r="BG176" s="226">
        <f>IF(N176="zákl. přenesená",J176,0)</f>
        <v>0</v>
      </c>
      <c r="BH176" s="226">
        <f>IF(N176="sníž. přenesená",J176,0)</f>
        <v>0</v>
      </c>
      <c r="BI176" s="226">
        <f>IF(N176="nulová",J176,0)</f>
        <v>0</v>
      </c>
      <c r="BJ176" s="19" t="s">
        <v>85</v>
      </c>
      <c r="BK176" s="226">
        <f>ROUND(I176*H176,2)</f>
        <v>0</v>
      </c>
      <c r="BL176" s="19" t="s">
        <v>254</v>
      </c>
      <c r="BM176" s="225" t="s">
        <v>2904</v>
      </c>
    </row>
    <row r="177" s="2" customFormat="1">
      <c r="A177" s="40"/>
      <c r="B177" s="41"/>
      <c r="C177" s="42"/>
      <c r="D177" s="234" t="s">
        <v>343</v>
      </c>
      <c r="E177" s="42"/>
      <c r="F177" s="255" t="s">
        <v>2754</v>
      </c>
      <c r="G177" s="42"/>
      <c r="H177" s="42"/>
      <c r="I177" s="229"/>
      <c r="J177" s="42"/>
      <c r="K177" s="42"/>
      <c r="L177" s="46"/>
      <c r="M177" s="230"/>
      <c r="N177" s="231"/>
      <c r="O177" s="86"/>
      <c r="P177" s="86"/>
      <c r="Q177" s="86"/>
      <c r="R177" s="86"/>
      <c r="S177" s="86"/>
      <c r="T177" s="87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T177" s="19" t="s">
        <v>343</v>
      </c>
      <c r="AU177" s="19" t="s">
        <v>85</v>
      </c>
    </row>
    <row r="178" s="13" customFormat="1">
      <c r="A178" s="13"/>
      <c r="B178" s="232"/>
      <c r="C178" s="233"/>
      <c r="D178" s="234" t="s">
        <v>252</v>
      </c>
      <c r="E178" s="235" t="s">
        <v>19</v>
      </c>
      <c r="F178" s="236" t="s">
        <v>85</v>
      </c>
      <c r="G178" s="233"/>
      <c r="H178" s="237">
        <v>1</v>
      </c>
      <c r="I178" s="238"/>
      <c r="J178" s="233"/>
      <c r="K178" s="233"/>
      <c r="L178" s="239"/>
      <c r="M178" s="240"/>
      <c r="N178" s="241"/>
      <c r="O178" s="241"/>
      <c r="P178" s="241"/>
      <c r="Q178" s="241"/>
      <c r="R178" s="241"/>
      <c r="S178" s="241"/>
      <c r="T178" s="242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43" t="s">
        <v>252</v>
      </c>
      <c r="AU178" s="243" t="s">
        <v>85</v>
      </c>
      <c r="AV178" s="13" t="s">
        <v>87</v>
      </c>
      <c r="AW178" s="13" t="s">
        <v>37</v>
      </c>
      <c r="AX178" s="13" t="s">
        <v>77</v>
      </c>
      <c r="AY178" s="243" t="s">
        <v>238</v>
      </c>
    </row>
    <row r="179" s="14" customFormat="1">
      <c r="A179" s="14"/>
      <c r="B179" s="244"/>
      <c r="C179" s="245"/>
      <c r="D179" s="234" t="s">
        <v>252</v>
      </c>
      <c r="E179" s="246" t="s">
        <v>19</v>
      </c>
      <c r="F179" s="247" t="s">
        <v>253</v>
      </c>
      <c r="G179" s="245"/>
      <c r="H179" s="248">
        <v>1</v>
      </c>
      <c r="I179" s="249"/>
      <c r="J179" s="245"/>
      <c r="K179" s="245"/>
      <c r="L179" s="250"/>
      <c r="M179" s="251"/>
      <c r="N179" s="252"/>
      <c r="O179" s="252"/>
      <c r="P179" s="252"/>
      <c r="Q179" s="252"/>
      <c r="R179" s="252"/>
      <c r="S179" s="252"/>
      <c r="T179" s="253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4" t="s">
        <v>252</v>
      </c>
      <c r="AU179" s="254" t="s">
        <v>85</v>
      </c>
      <c r="AV179" s="14" t="s">
        <v>254</v>
      </c>
      <c r="AW179" s="14" t="s">
        <v>37</v>
      </c>
      <c r="AX179" s="14" t="s">
        <v>85</v>
      </c>
      <c r="AY179" s="254" t="s">
        <v>238</v>
      </c>
    </row>
    <row r="180" s="2" customFormat="1" ht="16.5" customHeight="1">
      <c r="A180" s="40"/>
      <c r="B180" s="41"/>
      <c r="C180" s="214" t="s">
        <v>518</v>
      </c>
      <c r="D180" s="214" t="s">
        <v>243</v>
      </c>
      <c r="E180" s="215" t="s">
        <v>2802</v>
      </c>
      <c r="F180" s="216" t="s">
        <v>2905</v>
      </c>
      <c r="G180" s="217" t="s">
        <v>246</v>
      </c>
      <c r="H180" s="218">
        <v>1</v>
      </c>
      <c r="I180" s="219"/>
      <c r="J180" s="220">
        <f>ROUND(I180*H180,2)</f>
        <v>0</v>
      </c>
      <c r="K180" s="216" t="s">
        <v>19</v>
      </c>
      <c r="L180" s="46"/>
      <c r="M180" s="221" t="s">
        <v>19</v>
      </c>
      <c r="N180" s="222" t="s">
        <v>48</v>
      </c>
      <c r="O180" s="86"/>
      <c r="P180" s="223">
        <f>O180*H180</f>
        <v>0</v>
      </c>
      <c r="Q180" s="223">
        <v>0</v>
      </c>
      <c r="R180" s="223">
        <f>Q180*H180</f>
        <v>0</v>
      </c>
      <c r="S180" s="223">
        <v>0</v>
      </c>
      <c r="T180" s="224">
        <f>S180*H180</f>
        <v>0</v>
      </c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R180" s="225" t="s">
        <v>254</v>
      </c>
      <c r="AT180" s="225" t="s">
        <v>243</v>
      </c>
      <c r="AU180" s="225" t="s">
        <v>85</v>
      </c>
      <c r="AY180" s="19" t="s">
        <v>238</v>
      </c>
      <c r="BE180" s="226">
        <f>IF(N180="základní",J180,0)</f>
        <v>0</v>
      </c>
      <c r="BF180" s="226">
        <f>IF(N180="snížená",J180,0)</f>
        <v>0</v>
      </c>
      <c r="BG180" s="226">
        <f>IF(N180="zákl. přenesená",J180,0)</f>
        <v>0</v>
      </c>
      <c r="BH180" s="226">
        <f>IF(N180="sníž. přenesená",J180,0)</f>
        <v>0</v>
      </c>
      <c r="BI180" s="226">
        <f>IF(N180="nulová",J180,0)</f>
        <v>0</v>
      </c>
      <c r="BJ180" s="19" t="s">
        <v>85</v>
      </c>
      <c r="BK180" s="226">
        <f>ROUND(I180*H180,2)</f>
        <v>0</v>
      </c>
      <c r="BL180" s="19" t="s">
        <v>254</v>
      </c>
      <c r="BM180" s="225" t="s">
        <v>2906</v>
      </c>
    </row>
    <row r="181" s="2" customFormat="1">
      <c r="A181" s="40"/>
      <c r="B181" s="41"/>
      <c r="C181" s="42"/>
      <c r="D181" s="234" t="s">
        <v>343</v>
      </c>
      <c r="E181" s="42"/>
      <c r="F181" s="255" t="s">
        <v>2754</v>
      </c>
      <c r="G181" s="42"/>
      <c r="H181" s="42"/>
      <c r="I181" s="229"/>
      <c r="J181" s="42"/>
      <c r="K181" s="42"/>
      <c r="L181" s="46"/>
      <c r="M181" s="230"/>
      <c r="N181" s="231"/>
      <c r="O181" s="86"/>
      <c r="P181" s="86"/>
      <c r="Q181" s="86"/>
      <c r="R181" s="86"/>
      <c r="S181" s="86"/>
      <c r="T181" s="87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T181" s="19" t="s">
        <v>343</v>
      </c>
      <c r="AU181" s="19" t="s">
        <v>85</v>
      </c>
    </row>
    <row r="182" s="13" customFormat="1">
      <c r="A182" s="13"/>
      <c r="B182" s="232"/>
      <c r="C182" s="233"/>
      <c r="D182" s="234" t="s">
        <v>252</v>
      </c>
      <c r="E182" s="235" t="s">
        <v>19</v>
      </c>
      <c r="F182" s="236" t="s">
        <v>85</v>
      </c>
      <c r="G182" s="233"/>
      <c r="H182" s="237">
        <v>1</v>
      </c>
      <c r="I182" s="238"/>
      <c r="J182" s="233"/>
      <c r="K182" s="233"/>
      <c r="L182" s="239"/>
      <c r="M182" s="240"/>
      <c r="N182" s="241"/>
      <c r="O182" s="241"/>
      <c r="P182" s="241"/>
      <c r="Q182" s="241"/>
      <c r="R182" s="241"/>
      <c r="S182" s="241"/>
      <c r="T182" s="242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43" t="s">
        <v>252</v>
      </c>
      <c r="AU182" s="243" t="s">
        <v>85</v>
      </c>
      <c r="AV182" s="13" t="s">
        <v>87</v>
      </c>
      <c r="AW182" s="13" t="s">
        <v>37</v>
      </c>
      <c r="AX182" s="13" t="s">
        <v>77</v>
      </c>
      <c r="AY182" s="243" t="s">
        <v>238</v>
      </c>
    </row>
    <row r="183" s="14" customFormat="1">
      <c r="A183" s="14"/>
      <c r="B183" s="244"/>
      <c r="C183" s="245"/>
      <c r="D183" s="234" t="s">
        <v>252</v>
      </c>
      <c r="E183" s="246" t="s">
        <v>19</v>
      </c>
      <c r="F183" s="247" t="s">
        <v>253</v>
      </c>
      <c r="G183" s="245"/>
      <c r="H183" s="248">
        <v>1</v>
      </c>
      <c r="I183" s="249"/>
      <c r="J183" s="245"/>
      <c r="K183" s="245"/>
      <c r="L183" s="250"/>
      <c r="M183" s="251"/>
      <c r="N183" s="252"/>
      <c r="O183" s="252"/>
      <c r="P183" s="252"/>
      <c r="Q183" s="252"/>
      <c r="R183" s="252"/>
      <c r="S183" s="252"/>
      <c r="T183" s="253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54" t="s">
        <v>252</v>
      </c>
      <c r="AU183" s="254" t="s">
        <v>85</v>
      </c>
      <c r="AV183" s="14" t="s">
        <v>254</v>
      </c>
      <c r="AW183" s="14" t="s">
        <v>37</v>
      </c>
      <c r="AX183" s="14" t="s">
        <v>85</v>
      </c>
      <c r="AY183" s="254" t="s">
        <v>238</v>
      </c>
    </row>
    <row r="184" s="2" customFormat="1" ht="21.75" customHeight="1">
      <c r="A184" s="40"/>
      <c r="B184" s="41"/>
      <c r="C184" s="214" t="s">
        <v>345</v>
      </c>
      <c r="D184" s="214" t="s">
        <v>243</v>
      </c>
      <c r="E184" s="215" t="s">
        <v>2805</v>
      </c>
      <c r="F184" s="216" t="s">
        <v>2907</v>
      </c>
      <c r="G184" s="217" t="s">
        <v>246</v>
      </c>
      <c r="H184" s="218">
        <v>1</v>
      </c>
      <c r="I184" s="219"/>
      <c r="J184" s="220">
        <f>ROUND(I184*H184,2)</f>
        <v>0</v>
      </c>
      <c r="K184" s="216" t="s">
        <v>19</v>
      </c>
      <c r="L184" s="46"/>
      <c r="M184" s="221" t="s">
        <v>19</v>
      </c>
      <c r="N184" s="222" t="s">
        <v>48</v>
      </c>
      <c r="O184" s="86"/>
      <c r="P184" s="223">
        <f>O184*H184</f>
        <v>0</v>
      </c>
      <c r="Q184" s="223">
        <v>0</v>
      </c>
      <c r="R184" s="223">
        <f>Q184*H184</f>
        <v>0</v>
      </c>
      <c r="S184" s="223">
        <v>0</v>
      </c>
      <c r="T184" s="224">
        <f>S184*H184</f>
        <v>0</v>
      </c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R184" s="225" t="s">
        <v>254</v>
      </c>
      <c r="AT184" s="225" t="s">
        <v>243</v>
      </c>
      <c r="AU184" s="225" t="s">
        <v>85</v>
      </c>
      <c r="AY184" s="19" t="s">
        <v>238</v>
      </c>
      <c r="BE184" s="226">
        <f>IF(N184="základní",J184,0)</f>
        <v>0</v>
      </c>
      <c r="BF184" s="226">
        <f>IF(N184="snížená",J184,0)</f>
        <v>0</v>
      </c>
      <c r="BG184" s="226">
        <f>IF(N184="zákl. přenesená",J184,0)</f>
        <v>0</v>
      </c>
      <c r="BH184" s="226">
        <f>IF(N184="sníž. přenesená",J184,0)</f>
        <v>0</v>
      </c>
      <c r="BI184" s="226">
        <f>IF(N184="nulová",J184,0)</f>
        <v>0</v>
      </c>
      <c r="BJ184" s="19" t="s">
        <v>85</v>
      </c>
      <c r="BK184" s="226">
        <f>ROUND(I184*H184,2)</f>
        <v>0</v>
      </c>
      <c r="BL184" s="19" t="s">
        <v>254</v>
      </c>
      <c r="BM184" s="225" t="s">
        <v>2908</v>
      </c>
    </row>
    <row r="185" s="13" customFormat="1">
      <c r="A185" s="13"/>
      <c r="B185" s="232"/>
      <c r="C185" s="233"/>
      <c r="D185" s="234" t="s">
        <v>252</v>
      </c>
      <c r="E185" s="235" t="s">
        <v>19</v>
      </c>
      <c r="F185" s="236" t="s">
        <v>85</v>
      </c>
      <c r="G185" s="233"/>
      <c r="H185" s="237">
        <v>1</v>
      </c>
      <c r="I185" s="238"/>
      <c r="J185" s="233"/>
      <c r="K185" s="233"/>
      <c r="L185" s="239"/>
      <c r="M185" s="240"/>
      <c r="N185" s="241"/>
      <c r="O185" s="241"/>
      <c r="P185" s="241"/>
      <c r="Q185" s="241"/>
      <c r="R185" s="241"/>
      <c r="S185" s="241"/>
      <c r="T185" s="242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3" t="s">
        <v>252</v>
      </c>
      <c r="AU185" s="243" t="s">
        <v>85</v>
      </c>
      <c r="AV185" s="13" t="s">
        <v>87</v>
      </c>
      <c r="AW185" s="13" t="s">
        <v>37</v>
      </c>
      <c r="AX185" s="13" t="s">
        <v>77</v>
      </c>
      <c r="AY185" s="243" t="s">
        <v>238</v>
      </c>
    </row>
    <row r="186" s="14" customFormat="1">
      <c r="A186" s="14"/>
      <c r="B186" s="244"/>
      <c r="C186" s="245"/>
      <c r="D186" s="234" t="s">
        <v>252</v>
      </c>
      <c r="E186" s="246" t="s">
        <v>19</v>
      </c>
      <c r="F186" s="247" t="s">
        <v>253</v>
      </c>
      <c r="G186" s="245"/>
      <c r="H186" s="248">
        <v>1</v>
      </c>
      <c r="I186" s="249"/>
      <c r="J186" s="245"/>
      <c r="K186" s="245"/>
      <c r="L186" s="250"/>
      <c r="M186" s="251"/>
      <c r="N186" s="252"/>
      <c r="O186" s="252"/>
      <c r="P186" s="252"/>
      <c r="Q186" s="252"/>
      <c r="R186" s="252"/>
      <c r="S186" s="252"/>
      <c r="T186" s="253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54" t="s">
        <v>252</v>
      </c>
      <c r="AU186" s="254" t="s">
        <v>85</v>
      </c>
      <c r="AV186" s="14" t="s">
        <v>254</v>
      </c>
      <c r="AW186" s="14" t="s">
        <v>37</v>
      </c>
      <c r="AX186" s="14" t="s">
        <v>85</v>
      </c>
      <c r="AY186" s="254" t="s">
        <v>238</v>
      </c>
    </row>
    <row r="187" s="2" customFormat="1" ht="16.5" customHeight="1">
      <c r="A187" s="40"/>
      <c r="B187" s="41"/>
      <c r="C187" s="214" t="s">
        <v>539</v>
      </c>
      <c r="D187" s="214" t="s">
        <v>243</v>
      </c>
      <c r="E187" s="215" t="s">
        <v>2808</v>
      </c>
      <c r="F187" s="216" t="s">
        <v>2883</v>
      </c>
      <c r="G187" s="217" t="s">
        <v>246</v>
      </c>
      <c r="H187" s="218">
        <v>1</v>
      </c>
      <c r="I187" s="219"/>
      <c r="J187" s="220">
        <f>ROUND(I187*H187,2)</f>
        <v>0</v>
      </c>
      <c r="K187" s="216" t="s">
        <v>19</v>
      </c>
      <c r="L187" s="46"/>
      <c r="M187" s="221" t="s">
        <v>19</v>
      </c>
      <c r="N187" s="222" t="s">
        <v>48</v>
      </c>
      <c r="O187" s="86"/>
      <c r="P187" s="223">
        <f>O187*H187</f>
        <v>0</v>
      </c>
      <c r="Q187" s="223">
        <v>0</v>
      </c>
      <c r="R187" s="223">
        <f>Q187*H187</f>
        <v>0</v>
      </c>
      <c r="S187" s="223">
        <v>0</v>
      </c>
      <c r="T187" s="224">
        <f>S187*H187</f>
        <v>0</v>
      </c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R187" s="225" t="s">
        <v>254</v>
      </c>
      <c r="AT187" s="225" t="s">
        <v>243</v>
      </c>
      <c r="AU187" s="225" t="s">
        <v>85</v>
      </c>
      <c r="AY187" s="19" t="s">
        <v>238</v>
      </c>
      <c r="BE187" s="226">
        <f>IF(N187="základní",J187,0)</f>
        <v>0</v>
      </c>
      <c r="BF187" s="226">
        <f>IF(N187="snížená",J187,0)</f>
        <v>0</v>
      </c>
      <c r="BG187" s="226">
        <f>IF(N187="zákl. přenesená",J187,0)</f>
        <v>0</v>
      </c>
      <c r="BH187" s="226">
        <f>IF(N187="sníž. přenesená",J187,0)</f>
        <v>0</v>
      </c>
      <c r="BI187" s="226">
        <f>IF(N187="nulová",J187,0)</f>
        <v>0</v>
      </c>
      <c r="BJ187" s="19" t="s">
        <v>85</v>
      </c>
      <c r="BK187" s="226">
        <f>ROUND(I187*H187,2)</f>
        <v>0</v>
      </c>
      <c r="BL187" s="19" t="s">
        <v>254</v>
      </c>
      <c r="BM187" s="225" t="s">
        <v>2909</v>
      </c>
    </row>
    <row r="188" s="2" customFormat="1">
      <c r="A188" s="40"/>
      <c r="B188" s="41"/>
      <c r="C188" s="42"/>
      <c r="D188" s="234" t="s">
        <v>343</v>
      </c>
      <c r="E188" s="42"/>
      <c r="F188" s="255" t="s">
        <v>2910</v>
      </c>
      <c r="G188" s="42"/>
      <c r="H188" s="42"/>
      <c r="I188" s="229"/>
      <c r="J188" s="42"/>
      <c r="K188" s="42"/>
      <c r="L188" s="46"/>
      <c r="M188" s="230"/>
      <c r="N188" s="231"/>
      <c r="O188" s="86"/>
      <c r="P188" s="86"/>
      <c r="Q188" s="86"/>
      <c r="R188" s="86"/>
      <c r="S188" s="86"/>
      <c r="T188" s="87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T188" s="19" t="s">
        <v>343</v>
      </c>
      <c r="AU188" s="19" t="s">
        <v>85</v>
      </c>
    </row>
    <row r="189" s="13" customFormat="1">
      <c r="A189" s="13"/>
      <c r="B189" s="232"/>
      <c r="C189" s="233"/>
      <c r="D189" s="234" t="s">
        <v>252</v>
      </c>
      <c r="E189" s="235" t="s">
        <v>19</v>
      </c>
      <c r="F189" s="236" t="s">
        <v>85</v>
      </c>
      <c r="G189" s="233"/>
      <c r="H189" s="237">
        <v>1</v>
      </c>
      <c r="I189" s="238"/>
      <c r="J189" s="233"/>
      <c r="K189" s="233"/>
      <c r="L189" s="239"/>
      <c r="M189" s="240"/>
      <c r="N189" s="241"/>
      <c r="O189" s="241"/>
      <c r="P189" s="241"/>
      <c r="Q189" s="241"/>
      <c r="R189" s="241"/>
      <c r="S189" s="241"/>
      <c r="T189" s="242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3" t="s">
        <v>252</v>
      </c>
      <c r="AU189" s="243" t="s">
        <v>85</v>
      </c>
      <c r="AV189" s="13" t="s">
        <v>87</v>
      </c>
      <c r="AW189" s="13" t="s">
        <v>37</v>
      </c>
      <c r="AX189" s="13" t="s">
        <v>77</v>
      </c>
      <c r="AY189" s="243" t="s">
        <v>238</v>
      </c>
    </row>
    <row r="190" s="14" customFormat="1">
      <c r="A190" s="14"/>
      <c r="B190" s="244"/>
      <c r="C190" s="245"/>
      <c r="D190" s="234" t="s">
        <v>252</v>
      </c>
      <c r="E190" s="246" t="s">
        <v>19</v>
      </c>
      <c r="F190" s="247" t="s">
        <v>253</v>
      </c>
      <c r="G190" s="245"/>
      <c r="H190" s="248">
        <v>1</v>
      </c>
      <c r="I190" s="249"/>
      <c r="J190" s="245"/>
      <c r="K190" s="245"/>
      <c r="L190" s="250"/>
      <c r="M190" s="251"/>
      <c r="N190" s="252"/>
      <c r="O190" s="252"/>
      <c r="P190" s="252"/>
      <c r="Q190" s="252"/>
      <c r="R190" s="252"/>
      <c r="S190" s="252"/>
      <c r="T190" s="253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4" t="s">
        <v>252</v>
      </c>
      <c r="AU190" s="254" t="s">
        <v>85</v>
      </c>
      <c r="AV190" s="14" t="s">
        <v>254</v>
      </c>
      <c r="AW190" s="14" t="s">
        <v>37</v>
      </c>
      <c r="AX190" s="14" t="s">
        <v>85</v>
      </c>
      <c r="AY190" s="254" t="s">
        <v>238</v>
      </c>
    </row>
    <row r="191" s="2" customFormat="1" ht="16.5" customHeight="1">
      <c r="A191" s="40"/>
      <c r="B191" s="41"/>
      <c r="C191" s="214" t="s">
        <v>545</v>
      </c>
      <c r="D191" s="214" t="s">
        <v>243</v>
      </c>
      <c r="E191" s="215" t="s">
        <v>2911</v>
      </c>
      <c r="F191" s="216" t="s">
        <v>2912</v>
      </c>
      <c r="G191" s="217" t="s">
        <v>246</v>
      </c>
      <c r="H191" s="218">
        <v>1.2</v>
      </c>
      <c r="I191" s="219"/>
      <c r="J191" s="220">
        <f>ROUND(I191*H191,2)</f>
        <v>0</v>
      </c>
      <c r="K191" s="216" t="s">
        <v>19</v>
      </c>
      <c r="L191" s="46"/>
      <c r="M191" s="221" t="s">
        <v>19</v>
      </c>
      <c r="N191" s="222" t="s">
        <v>48</v>
      </c>
      <c r="O191" s="86"/>
      <c r="P191" s="223">
        <f>O191*H191</f>
        <v>0</v>
      </c>
      <c r="Q191" s="223">
        <v>0</v>
      </c>
      <c r="R191" s="223">
        <f>Q191*H191</f>
        <v>0</v>
      </c>
      <c r="S191" s="223">
        <v>0</v>
      </c>
      <c r="T191" s="224">
        <f>S191*H191</f>
        <v>0</v>
      </c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R191" s="225" t="s">
        <v>254</v>
      </c>
      <c r="AT191" s="225" t="s">
        <v>243</v>
      </c>
      <c r="AU191" s="225" t="s">
        <v>85</v>
      </c>
      <c r="AY191" s="19" t="s">
        <v>238</v>
      </c>
      <c r="BE191" s="226">
        <f>IF(N191="základní",J191,0)</f>
        <v>0</v>
      </c>
      <c r="BF191" s="226">
        <f>IF(N191="snížená",J191,0)</f>
        <v>0</v>
      </c>
      <c r="BG191" s="226">
        <f>IF(N191="zákl. přenesená",J191,0)</f>
        <v>0</v>
      </c>
      <c r="BH191" s="226">
        <f>IF(N191="sníž. přenesená",J191,0)</f>
        <v>0</v>
      </c>
      <c r="BI191" s="226">
        <f>IF(N191="nulová",J191,0)</f>
        <v>0</v>
      </c>
      <c r="BJ191" s="19" t="s">
        <v>85</v>
      </c>
      <c r="BK191" s="226">
        <f>ROUND(I191*H191,2)</f>
        <v>0</v>
      </c>
      <c r="BL191" s="19" t="s">
        <v>254</v>
      </c>
      <c r="BM191" s="225" t="s">
        <v>2913</v>
      </c>
    </row>
    <row r="192" s="2" customFormat="1">
      <c r="A192" s="40"/>
      <c r="B192" s="41"/>
      <c r="C192" s="42"/>
      <c r="D192" s="234" t="s">
        <v>343</v>
      </c>
      <c r="E192" s="42"/>
      <c r="F192" s="255" t="s">
        <v>2754</v>
      </c>
      <c r="G192" s="42"/>
      <c r="H192" s="42"/>
      <c r="I192" s="229"/>
      <c r="J192" s="42"/>
      <c r="K192" s="42"/>
      <c r="L192" s="46"/>
      <c r="M192" s="230"/>
      <c r="N192" s="231"/>
      <c r="O192" s="86"/>
      <c r="P192" s="86"/>
      <c r="Q192" s="86"/>
      <c r="R192" s="86"/>
      <c r="S192" s="86"/>
      <c r="T192" s="87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T192" s="19" t="s">
        <v>343</v>
      </c>
      <c r="AU192" s="19" t="s">
        <v>85</v>
      </c>
    </row>
    <row r="193" s="13" customFormat="1">
      <c r="A193" s="13"/>
      <c r="B193" s="232"/>
      <c r="C193" s="233"/>
      <c r="D193" s="234" t="s">
        <v>252</v>
      </c>
      <c r="E193" s="235" t="s">
        <v>19</v>
      </c>
      <c r="F193" s="236" t="s">
        <v>2914</v>
      </c>
      <c r="G193" s="233"/>
      <c r="H193" s="237">
        <v>1.2</v>
      </c>
      <c r="I193" s="238"/>
      <c r="J193" s="233"/>
      <c r="K193" s="233"/>
      <c r="L193" s="239"/>
      <c r="M193" s="240"/>
      <c r="N193" s="241"/>
      <c r="O193" s="241"/>
      <c r="P193" s="241"/>
      <c r="Q193" s="241"/>
      <c r="R193" s="241"/>
      <c r="S193" s="241"/>
      <c r="T193" s="242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3" t="s">
        <v>252</v>
      </c>
      <c r="AU193" s="243" t="s">
        <v>85</v>
      </c>
      <c r="AV193" s="13" t="s">
        <v>87</v>
      </c>
      <c r="AW193" s="13" t="s">
        <v>37</v>
      </c>
      <c r="AX193" s="13" t="s">
        <v>77</v>
      </c>
      <c r="AY193" s="243" t="s">
        <v>238</v>
      </c>
    </row>
    <row r="194" s="14" customFormat="1">
      <c r="A194" s="14"/>
      <c r="B194" s="244"/>
      <c r="C194" s="245"/>
      <c r="D194" s="234" t="s">
        <v>252</v>
      </c>
      <c r="E194" s="246" t="s">
        <v>19</v>
      </c>
      <c r="F194" s="247" t="s">
        <v>253</v>
      </c>
      <c r="G194" s="245"/>
      <c r="H194" s="248">
        <v>1.2</v>
      </c>
      <c r="I194" s="249"/>
      <c r="J194" s="245"/>
      <c r="K194" s="245"/>
      <c r="L194" s="250"/>
      <c r="M194" s="251"/>
      <c r="N194" s="252"/>
      <c r="O194" s="252"/>
      <c r="P194" s="252"/>
      <c r="Q194" s="252"/>
      <c r="R194" s="252"/>
      <c r="S194" s="252"/>
      <c r="T194" s="253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4" t="s">
        <v>252</v>
      </c>
      <c r="AU194" s="254" t="s">
        <v>85</v>
      </c>
      <c r="AV194" s="14" t="s">
        <v>254</v>
      </c>
      <c r="AW194" s="14" t="s">
        <v>37</v>
      </c>
      <c r="AX194" s="14" t="s">
        <v>85</v>
      </c>
      <c r="AY194" s="254" t="s">
        <v>238</v>
      </c>
    </row>
    <row r="195" s="2" customFormat="1" ht="16.5" customHeight="1">
      <c r="A195" s="40"/>
      <c r="B195" s="41"/>
      <c r="C195" s="214" t="s">
        <v>550</v>
      </c>
      <c r="D195" s="214" t="s">
        <v>243</v>
      </c>
      <c r="E195" s="215" t="s">
        <v>2915</v>
      </c>
      <c r="F195" s="216" t="s">
        <v>2916</v>
      </c>
      <c r="G195" s="217" t="s">
        <v>246</v>
      </c>
      <c r="H195" s="218">
        <v>12</v>
      </c>
      <c r="I195" s="219"/>
      <c r="J195" s="220">
        <f>ROUND(I195*H195,2)</f>
        <v>0</v>
      </c>
      <c r="K195" s="216" t="s">
        <v>19</v>
      </c>
      <c r="L195" s="46"/>
      <c r="M195" s="221" t="s">
        <v>19</v>
      </c>
      <c r="N195" s="222" t="s">
        <v>48</v>
      </c>
      <c r="O195" s="86"/>
      <c r="P195" s="223">
        <f>O195*H195</f>
        <v>0</v>
      </c>
      <c r="Q195" s="223">
        <v>0</v>
      </c>
      <c r="R195" s="223">
        <f>Q195*H195</f>
        <v>0</v>
      </c>
      <c r="S195" s="223">
        <v>0</v>
      </c>
      <c r="T195" s="224">
        <f>S195*H195</f>
        <v>0</v>
      </c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R195" s="225" t="s">
        <v>254</v>
      </c>
      <c r="AT195" s="225" t="s">
        <v>243</v>
      </c>
      <c r="AU195" s="225" t="s">
        <v>85</v>
      </c>
      <c r="AY195" s="19" t="s">
        <v>238</v>
      </c>
      <c r="BE195" s="226">
        <f>IF(N195="základní",J195,0)</f>
        <v>0</v>
      </c>
      <c r="BF195" s="226">
        <f>IF(N195="snížená",J195,0)</f>
        <v>0</v>
      </c>
      <c r="BG195" s="226">
        <f>IF(N195="zákl. přenesená",J195,0)</f>
        <v>0</v>
      </c>
      <c r="BH195" s="226">
        <f>IF(N195="sníž. přenesená",J195,0)</f>
        <v>0</v>
      </c>
      <c r="BI195" s="226">
        <f>IF(N195="nulová",J195,0)</f>
        <v>0</v>
      </c>
      <c r="BJ195" s="19" t="s">
        <v>85</v>
      </c>
      <c r="BK195" s="226">
        <f>ROUND(I195*H195,2)</f>
        <v>0</v>
      </c>
      <c r="BL195" s="19" t="s">
        <v>254</v>
      </c>
      <c r="BM195" s="225" t="s">
        <v>2917</v>
      </c>
    </row>
    <row r="196" s="2" customFormat="1">
      <c r="A196" s="40"/>
      <c r="B196" s="41"/>
      <c r="C196" s="42"/>
      <c r="D196" s="234" t="s">
        <v>343</v>
      </c>
      <c r="E196" s="42"/>
      <c r="F196" s="255" t="s">
        <v>2754</v>
      </c>
      <c r="G196" s="42"/>
      <c r="H196" s="42"/>
      <c r="I196" s="229"/>
      <c r="J196" s="42"/>
      <c r="K196" s="42"/>
      <c r="L196" s="46"/>
      <c r="M196" s="230"/>
      <c r="N196" s="231"/>
      <c r="O196" s="86"/>
      <c r="P196" s="86"/>
      <c r="Q196" s="86"/>
      <c r="R196" s="86"/>
      <c r="S196" s="86"/>
      <c r="T196" s="87"/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T196" s="19" t="s">
        <v>343</v>
      </c>
      <c r="AU196" s="19" t="s">
        <v>85</v>
      </c>
    </row>
    <row r="197" s="13" customFormat="1">
      <c r="A197" s="13"/>
      <c r="B197" s="232"/>
      <c r="C197" s="233"/>
      <c r="D197" s="234" t="s">
        <v>252</v>
      </c>
      <c r="E197" s="235" t="s">
        <v>19</v>
      </c>
      <c r="F197" s="236" t="s">
        <v>308</v>
      </c>
      <c r="G197" s="233"/>
      <c r="H197" s="237">
        <v>12</v>
      </c>
      <c r="I197" s="238"/>
      <c r="J197" s="233"/>
      <c r="K197" s="233"/>
      <c r="L197" s="239"/>
      <c r="M197" s="240"/>
      <c r="N197" s="241"/>
      <c r="O197" s="241"/>
      <c r="P197" s="241"/>
      <c r="Q197" s="241"/>
      <c r="R197" s="241"/>
      <c r="S197" s="241"/>
      <c r="T197" s="242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3" t="s">
        <v>252</v>
      </c>
      <c r="AU197" s="243" t="s">
        <v>85</v>
      </c>
      <c r="AV197" s="13" t="s">
        <v>87</v>
      </c>
      <c r="AW197" s="13" t="s">
        <v>37</v>
      </c>
      <c r="AX197" s="13" t="s">
        <v>77</v>
      </c>
      <c r="AY197" s="243" t="s">
        <v>238</v>
      </c>
    </row>
    <row r="198" s="14" customFormat="1">
      <c r="A198" s="14"/>
      <c r="B198" s="244"/>
      <c r="C198" s="245"/>
      <c r="D198" s="234" t="s">
        <v>252</v>
      </c>
      <c r="E198" s="246" t="s">
        <v>19</v>
      </c>
      <c r="F198" s="247" t="s">
        <v>253</v>
      </c>
      <c r="G198" s="245"/>
      <c r="H198" s="248">
        <v>12</v>
      </c>
      <c r="I198" s="249"/>
      <c r="J198" s="245"/>
      <c r="K198" s="245"/>
      <c r="L198" s="250"/>
      <c r="M198" s="251"/>
      <c r="N198" s="252"/>
      <c r="O198" s="252"/>
      <c r="P198" s="252"/>
      <c r="Q198" s="252"/>
      <c r="R198" s="252"/>
      <c r="S198" s="252"/>
      <c r="T198" s="253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4" t="s">
        <v>252</v>
      </c>
      <c r="AU198" s="254" t="s">
        <v>85</v>
      </c>
      <c r="AV198" s="14" t="s">
        <v>254</v>
      </c>
      <c r="AW198" s="14" t="s">
        <v>37</v>
      </c>
      <c r="AX198" s="14" t="s">
        <v>85</v>
      </c>
      <c r="AY198" s="254" t="s">
        <v>238</v>
      </c>
    </row>
    <row r="199" s="2" customFormat="1" ht="21.75" customHeight="1">
      <c r="A199" s="40"/>
      <c r="B199" s="41"/>
      <c r="C199" s="214" t="s">
        <v>556</v>
      </c>
      <c r="D199" s="214" t="s">
        <v>243</v>
      </c>
      <c r="E199" s="215" t="s">
        <v>2918</v>
      </c>
      <c r="F199" s="216" t="s">
        <v>2919</v>
      </c>
      <c r="G199" s="217" t="s">
        <v>246</v>
      </c>
      <c r="H199" s="218">
        <v>2</v>
      </c>
      <c r="I199" s="219"/>
      <c r="J199" s="220">
        <f>ROUND(I199*H199,2)</f>
        <v>0</v>
      </c>
      <c r="K199" s="216" t="s">
        <v>19</v>
      </c>
      <c r="L199" s="46"/>
      <c r="M199" s="221" t="s">
        <v>19</v>
      </c>
      <c r="N199" s="222" t="s">
        <v>48</v>
      </c>
      <c r="O199" s="86"/>
      <c r="P199" s="223">
        <f>O199*H199</f>
        <v>0</v>
      </c>
      <c r="Q199" s="223">
        <v>0</v>
      </c>
      <c r="R199" s="223">
        <f>Q199*H199</f>
        <v>0</v>
      </c>
      <c r="S199" s="223">
        <v>0</v>
      </c>
      <c r="T199" s="224">
        <f>S199*H199</f>
        <v>0</v>
      </c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R199" s="225" t="s">
        <v>254</v>
      </c>
      <c r="AT199" s="225" t="s">
        <v>243</v>
      </c>
      <c r="AU199" s="225" t="s">
        <v>85</v>
      </c>
      <c r="AY199" s="19" t="s">
        <v>238</v>
      </c>
      <c r="BE199" s="226">
        <f>IF(N199="základní",J199,0)</f>
        <v>0</v>
      </c>
      <c r="BF199" s="226">
        <f>IF(N199="snížená",J199,0)</f>
        <v>0</v>
      </c>
      <c r="BG199" s="226">
        <f>IF(N199="zákl. přenesená",J199,0)</f>
        <v>0</v>
      </c>
      <c r="BH199" s="226">
        <f>IF(N199="sníž. přenesená",J199,0)</f>
        <v>0</v>
      </c>
      <c r="BI199" s="226">
        <f>IF(N199="nulová",J199,0)</f>
        <v>0</v>
      </c>
      <c r="BJ199" s="19" t="s">
        <v>85</v>
      </c>
      <c r="BK199" s="226">
        <f>ROUND(I199*H199,2)</f>
        <v>0</v>
      </c>
      <c r="BL199" s="19" t="s">
        <v>254</v>
      </c>
      <c r="BM199" s="225" t="s">
        <v>2920</v>
      </c>
    </row>
    <row r="200" s="2" customFormat="1">
      <c r="A200" s="40"/>
      <c r="B200" s="41"/>
      <c r="C200" s="42"/>
      <c r="D200" s="234" t="s">
        <v>343</v>
      </c>
      <c r="E200" s="42"/>
      <c r="F200" s="255" t="s">
        <v>2754</v>
      </c>
      <c r="G200" s="42"/>
      <c r="H200" s="42"/>
      <c r="I200" s="229"/>
      <c r="J200" s="42"/>
      <c r="K200" s="42"/>
      <c r="L200" s="46"/>
      <c r="M200" s="230"/>
      <c r="N200" s="231"/>
      <c r="O200" s="86"/>
      <c r="P200" s="86"/>
      <c r="Q200" s="86"/>
      <c r="R200" s="86"/>
      <c r="S200" s="86"/>
      <c r="T200" s="87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T200" s="19" t="s">
        <v>343</v>
      </c>
      <c r="AU200" s="19" t="s">
        <v>85</v>
      </c>
    </row>
    <row r="201" s="13" customFormat="1">
      <c r="A201" s="13"/>
      <c r="B201" s="232"/>
      <c r="C201" s="233"/>
      <c r="D201" s="234" t="s">
        <v>252</v>
      </c>
      <c r="E201" s="235" t="s">
        <v>19</v>
      </c>
      <c r="F201" s="236" t="s">
        <v>87</v>
      </c>
      <c r="G201" s="233"/>
      <c r="H201" s="237">
        <v>2</v>
      </c>
      <c r="I201" s="238"/>
      <c r="J201" s="233"/>
      <c r="K201" s="233"/>
      <c r="L201" s="239"/>
      <c r="M201" s="240"/>
      <c r="N201" s="241"/>
      <c r="O201" s="241"/>
      <c r="P201" s="241"/>
      <c r="Q201" s="241"/>
      <c r="R201" s="241"/>
      <c r="S201" s="241"/>
      <c r="T201" s="242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3" t="s">
        <v>252</v>
      </c>
      <c r="AU201" s="243" t="s">
        <v>85</v>
      </c>
      <c r="AV201" s="13" t="s">
        <v>87</v>
      </c>
      <c r="AW201" s="13" t="s">
        <v>37</v>
      </c>
      <c r="AX201" s="13" t="s">
        <v>77</v>
      </c>
      <c r="AY201" s="243" t="s">
        <v>238</v>
      </c>
    </row>
    <row r="202" s="14" customFormat="1">
      <c r="A202" s="14"/>
      <c r="B202" s="244"/>
      <c r="C202" s="245"/>
      <c r="D202" s="234" t="s">
        <v>252</v>
      </c>
      <c r="E202" s="246" t="s">
        <v>19</v>
      </c>
      <c r="F202" s="247" t="s">
        <v>253</v>
      </c>
      <c r="G202" s="245"/>
      <c r="H202" s="248">
        <v>2</v>
      </c>
      <c r="I202" s="249"/>
      <c r="J202" s="245"/>
      <c r="K202" s="245"/>
      <c r="L202" s="250"/>
      <c r="M202" s="251"/>
      <c r="N202" s="252"/>
      <c r="O202" s="252"/>
      <c r="P202" s="252"/>
      <c r="Q202" s="252"/>
      <c r="R202" s="252"/>
      <c r="S202" s="252"/>
      <c r="T202" s="253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54" t="s">
        <v>252</v>
      </c>
      <c r="AU202" s="254" t="s">
        <v>85</v>
      </c>
      <c r="AV202" s="14" t="s">
        <v>254</v>
      </c>
      <c r="AW202" s="14" t="s">
        <v>37</v>
      </c>
      <c r="AX202" s="14" t="s">
        <v>85</v>
      </c>
      <c r="AY202" s="254" t="s">
        <v>238</v>
      </c>
    </row>
    <row r="203" s="2" customFormat="1" ht="16.5" customHeight="1">
      <c r="A203" s="40"/>
      <c r="B203" s="41"/>
      <c r="C203" s="214" t="s">
        <v>561</v>
      </c>
      <c r="D203" s="214" t="s">
        <v>243</v>
      </c>
      <c r="E203" s="215" t="s">
        <v>2921</v>
      </c>
      <c r="F203" s="216" t="s">
        <v>2922</v>
      </c>
      <c r="G203" s="217" t="s">
        <v>246</v>
      </c>
      <c r="H203" s="218">
        <v>2</v>
      </c>
      <c r="I203" s="219"/>
      <c r="J203" s="220">
        <f>ROUND(I203*H203,2)</f>
        <v>0</v>
      </c>
      <c r="K203" s="216" t="s">
        <v>19</v>
      </c>
      <c r="L203" s="46"/>
      <c r="M203" s="221" t="s">
        <v>19</v>
      </c>
      <c r="N203" s="222" t="s">
        <v>48</v>
      </c>
      <c r="O203" s="86"/>
      <c r="P203" s="223">
        <f>O203*H203</f>
        <v>0</v>
      </c>
      <c r="Q203" s="223">
        <v>0</v>
      </c>
      <c r="R203" s="223">
        <f>Q203*H203</f>
        <v>0</v>
      </c>
      <c r="S203" s="223">
        <v>0</v>
      </c>
      <c r="T203" s="224">
        <f>S203*H203</f>
        <v>0</v>
      </c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R203" s="225" t="s">
        <v>254</v>
      </c>
      <c r="AT203" s="225" t="s">
        <v>243</v>
      </c>
      <c r="AU203" s="225" t="s">
        <v>85</v>
      </c>
      <c r="AY203" s="19" t="s">
        <v>238</v>
      </c>
      <c r="BE203" s="226">
        <f>IF(N203="základní",J203,0)</f>
        <v>0</v>
      </c>
      <c r="BF203" s="226">
        <f>IF(N203="snížená",J203,0)</f>
        <v>0</v>
      </c>
      <c r="BG203" s="226">
        <f>IF(N203="zákl. přenesená",J203,0)</f>
        <v>0</v>
      </c>
      <c r="BH203" s="226">
        <f>IF(N203="sníž. přenesená",J203,0)</f>
        <v>0</v>
      </c>
      <c r="BI203" s="226">
        <f>IF(N203="nulová",J203,0)</f>
        <v>0</v>
      </c>
      <c r="BJ203" s="19" t="s">
        <v>85</v>
      </c>
      <c r="BK203" s="226">
        <f>ROUND(I203*H203,2)</f>
        <v>0</v>
      </c>
      <c r="BL203" s="19" t="s">
        <v>254</v>
      </c>
      <c r="BM203" s="225" t="s">
        <v>2923</v>
      </c>
    </row>
    <row r="204" s="2" customFormat="1">
      <c r="A204" s="40"/>
      <c r="B204" s="41"/>
      <c r="C204" s="42"/>
      <c r="D204" s="234" t="s">
        <v>343</v>
      </c>
      <c r="E204" s="42"/>
      <c r="F204" s="255" t="s">
        <v>2754</v>
      </c>
      <c r="G204" s="42"/>
      <c r="H204" s="42"/>
      <c r="I204" s="229"/>
      <c r="J204" s="42"/>
      <c r="K204" s="42"/>
      <c r="L204" s="46"/>
      <c r="M204" s="230"/>
      <c r="N204" s="231"/>
      <c r="O204" s="86"/>
      <c r="P204" s="86"/>
      <c r="Q204" s="86"/>
      <c r="R204" s="86"/>
      <c r="S204" s="86"/>
      <c r="T204" s="87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T204" s="19" t="s">
        <v>343</v>
      </c>
      <c r="AU204" s="19" t="s">
        <v>85</v>
      </c>
    </row>
    <row r="205" s="13" customFormat="1">
      <c r="A205" s="13"/>
      <c r="B205" s="232"/>
      <c r="C205" s="233"/>
      <c r="D205" s="234" t="s">
        <v>252</v>
      </c>
      <c r="E205" s="235" t="s">
        <v>19</v>
      </c>
      <c r="F205" s="236" t="s">
        <v>87</v>
      </c>
      <c r="G205" s="233"/>
      <c r="H205" s="237">
        <v>2</v>
      </c>
      <c r="I205" s="238"/>
      <c r="J205" s="233"/>
      <c r="K205" s="233"/>
      <c r="L205" s="239"/>
      <c r="M205" s="240"/>
      <c r="N205" s="241"/>
      <c r="O205" s="241"/>
      <c r="P205" s="241"/>
      <c r="Q205" s="241"/>
      <c r="R205" s="241"/>
      <c r="S205" s="241"/>
      <c r="T205" s="242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43" t="s">
        <v>252</v>
      </c>
      <c r="AU205" s="243" t="s">
        <v>85</v>
      </c>
      <c r="AV205" s="13" t="s">
        <v>87</v>
      </c>
      <c r="AW205" s="13" t="s">
        <v>37</v>
      </c>
      <c r="AX205" s="13" t="s">
        <v>77</v>
      </c>
      <c r="AY205" s="243" t="s">
        <v>238</v>
      </c>
    </row>
    <row r="206" s="14" customFormat="1">
      <c r="A206" s="14"/>
      <c r="B206" s="244"/>
      <c r="C206" s="245"/>
      <c r="D206" s="234" t="s">
        <v>252</v>
      </c>
      <c r="E206" s="246" t="s">
        <v>19</v>
      </c>
      <c r="F206" s="247" t="s">
        <v>253</v>
      </c>
      <c r="G206" s="245"/>
      <c r="H206" s="248">
        <v>2</v>
      </c>
      <c r="I206" s="249"/>
      <c r="J206" s="245"/>
      <c r="K206" s="245"/>
      <c r="L206" s="250"/>
      <c r="M206" s="256"/>
      <c r="N206" s="257"/>
      <c r="O206" s="257"/>
      <c r="P206" s="257"/>
      <c r="Q206" s="257"/>
      <c r="R206" s="257"/>
      <c r="S206" s="257"/>
      <c r="T206" s="258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4" t="s">
        <v>252</v>
      </c>
      <c r="AU206" s="254" t="s">
        <v>85</v>
      </c>
      <c r="AV206" s="14" t="s">
        <v>254</v>
      </c>
      <c r="AW206" s="14" t="s">
        <v>37</v>
      </c>
      <c r="AX206" s="14" t="s">
        <v>85</v>
      </c>
      <c r="AY206" s="254" t="s">
        <v>238</v>
      </c>
    </row>
    <row r="207" s="2" customFormat="1" ht="6.96" customHeight="1">
      <c r="A207" s="40"/>
      <c r="B207" s="61"/>
      <c r="C207" s="62"/>
      <c r="D207" s="62"/>
      <c r="E207" s="62"/>
      <c r="F207" s="62"/>
      <c r="G207" s="62"/>
      <c r="H207" s="62"/>
      <c r="I207" s="62"/>
      <c r="J207" s="62"/>
      <c r="K207" s="62"/>
      <c r="L207" s="46"/>
      <c r="M207" s="40"/>
      <c r="O207" s="40"/>
      <c r="P207" s="40"/>
      <c r="Q207" s="40"/>
      <c r="R207" s="40"/>
      <c r="S207" s="40"/>
      <c r="T207" s="40"/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</row>
  </sheetData>
  <sheetProtection sheet="1" autoFilter="0" formatColumns="0" formatRows="0" objects="1" scenarios="1" spinCount="100000" saltValue="wfuKoKpicXbziOcjTXlATfzjHzKYwWXD7XdqZAWBrbEPMAqDss9ifwXX8DkrtutFBfe6HSdmzbMbaOlo40iPSg==" hashValue="6NKVUjfB39Q/UxC7hGbcxw9d44dFxlrUzzTUKHU0VFwqB+6l97VTpl/NKU4dNXk+Qa8IZwf1m4bA06pvo3y0ug==" algorithmName="SHA-512" password="C8E5"/>
  <autoFilter ref="C85:K206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181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2739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2924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ROUND(J86,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ROUND((SUM(BE86:BE107)),  2)</f>
        <v>0</v>
      </c>
      <c r="G35" s="40"/>
      <c r="H35" s="40"/>
      <c r="I35" s="159">
        <v>0.20999999999999999</v>
      </c>
      <c r="J35" s="158">
        <f>ROUND(((SUM(BE86:BE107))*I35),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ROUND((SUM(BF86:BF107)),  2)</f>
        <v>0</v>
      </c>
      <c r="G36" s="40"/>
      <c r="H36" s="40"/>
      <c r="I36" s="159">
        <v>0.14999999999999999</v>
      </c>
      <c r="J36" s="158">
        <f>ROUND(((SUM(BF86:BF107))*I36),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ROUND((SUM(BG86:BG107)),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ROUND((SUM(BH86:BH107)),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ROUND((SUM(BI86:BI107)),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2739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 07.4 - Místnost č.1.09d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J86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2925</v>
      </c>
      <c r="E64" s="179"/>
      <c r="F64" s="179"/>
      <c r="G64" s="179"/>
      <c r="H64" s="179"/>
      <c r="I64" s="179"/>
      <c r="J64" s="180">
        <f>J87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223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Vytvoření laboratoří FŽP- UNICRE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1" customFormat="1" ht="12" customHeight="1">
      <c r="B75" s="23"/>
      <c r="C75" s="34" t="s">
        <v>210</v>
      </c>
      <c r="D75" s="24"/>
      <c r="E75" s="24"/>
      <c r="F75" s="24"/>
      <c r="G75" s="24"/>
      <c r="H75" s="24"/>
      <c r="I75" s="24"/>
      <c r="J75" s="24"/>
      <c r="K75" s="24"/>
      <c r="L75" s="22"/>
    </row>
    <row r="76" s="2" customFormat="1" ht="16.5" customHeight="1">
      <c r="A76" s="40"/>
      <c r="B76" s="41"/>
      <c r="C76" s="42"/>
      <c r="D76" s="42"/>
      <c r="E76" s="171" t="s">
        <v>2739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377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E11</f>
        <v>SO 07.4 - Místnost č.1.09d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F14</f>
        <v>Ústí nad Labem</v>
      </c>
      <c r="G80" s="42"/>
      <c r="H80" s="42"/>
      <c r="I80" s="34" t="s">
        <v>23</v>
      </c>
      <c r="J80" s="74" t="str">
        <f>IF(J14="","",J14)</f>
        <v>10. 5. 2023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E17</f>
        <v>UJEP, Pasteurova 3632/15, 400 96 Ústí nad Labem</v>
      </c>
      <c r="G82" s="42"/>
      <c r="H82" s="42"/>
      <c r="I82" s="34" t="s">
        <v>33</v>
      </c>
      <c r="J82" s="38" t="str">
        <f>E23</f>
        <v>Correct BC, s.r.o., El.Krásnohorské 1339/15, UL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40.05" customHeight="1">
      <c r="A83" s="40"/>
      <c r="B83" s="41"/>
      <c r="C83" s="34" t="s">
        <v>31</v>
      </c>
      <c r="D83" s="42"/>
      <c r="E83" s="42"/>
      <c r="F83" s="29" t="str">
        <f>IF(E20="","",E20)</f>
        <v>Vyplň údaj</v>
      </c>
      <c r="G83" s="42"/>
      <c r="H83" s="42"/>
      <c r="I83" s="34" t="s">
        <v>38</v>
      </c>
      <c r="J83" s="38" t="str">
        <f>E26</f>
        <v>Correct BC, s.r.o., El.Krásnohorské 1339/15, UL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224</v>
      </c>
      <c r="D85" s="190" t="s">
        <v>62</v>
      </c>
      <c r="E85" s="190" t="s">
        <v>58</v>
      </c>
      <c r="F85" s="190" t="s">
        <v>59</v>
      </c>
      <c r="G85" s="190" t="s">
        <v>225</v>
      </c>
      <c r="H85" s="190" t="s">
        <v>226</v>
      </c>
      <c r="I85" s="190" t="s">
        <v>227</v>
      </c>
      <c r="J85" s="190" t="s">
        <v>214</v>
      </c>
      <c r="K85" s="191" t="s">
        <v>228</v>
      </c>
      <c r="L85" s="192"/>
      <c r="M85" s="94" t="s">
        <v>19</v>
      </c>
      <c r="N85" s="95" t="s">
        <v>47</v>
      </c>
      <c r="O85" s="95" t="s">
        <v>229</v>
      </c>
      <c r="P85" s="95" t="s">
        <v>230</v>
      </c>
      <c r="Q85" s="95" t="s">
        <v>231</v>
      </c>
      <c r="R85" s="95" t="s">
        <v>232</v>
      </c>
      <c r="S85" s="95" t="s">
        <v>233</v>
      </c>
      <c r="T85" s="96" t="s">
        <v>234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235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</f>
        <v>0</v>
      </c>
      <c r="Q86" s="98"/>
      <c r="R86" s="195">
        <f>R87</f>
        <v>0</v>
      </c>
      <c r="S86" s="98"/>
      <c r="T86" s="196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76</v>
      </c>
      <c r="AU86" s="19" t="s">
        <v>215</v>
      </c>
      <c r="BK86" s="197">
        <f>BK87</f>
        <v>0</v>
      </c>
    </row>
    <row r="87" s="12" customFormat="1" ht="25.92" customHeight="1">
      <c r="A87" s="12"/>
      <c r="B87" s="198"/>
      <c r="C87" s="199"/>
      <c r="D87" s="200" t="s">
        <v>76</v>
      </c>
      <c r="E87" s="201" t="s">
        <v>1900</v>
      </c>
      <c r="F87" s="201" t="s">
        <v>180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f>SUM(P88:P107)</f>
        <v>0</v>
      </c>
      <c r="Q87" s="206"/>
      <c r="R87" s="207">
        <f>SUM(R88:R107)</f>
        <v>0</v>
      </c>
      <c r="S87" s="206"/>
      <c r="T87" s="208">
        <f>SUM(T88:T107)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87</v>
      </c>
      <c r="AT87" s="210" t="s">
        <v>76</v>
      </c>
      <c r="AU87" s="210" t="s">
        <v>77</v>
      </c>
      <c r="AY87" s="209" t="s">
        <v>238</v>
      </c>
      <c r="BK87" s="211">
        <f>SUM(BK88:BK107)</f>
        <v>0</v>
      </c>
    </row>
    <row r="88" s="2" customFormat="1" ht="24.15" customHeight="1">
      <c r="A88" s="40"/>
      <c r="B88" s="41"/>
      <c r="C88" s="214" t="s">
        <v>85</v>
      </c>
      <c r="D88" s="214" t="s">
        <v>243</v>
      </c>
      <c r="E88" s="215" t="s">
        <v>2926</v>
      </c>
      <c r="F88" s="216" t="s">
        <v>2927</v>
      </c>
      <c r="G88" s="217" t="s">
        <v>246</v>
      </c>
      <c r="H88" s="218">
        <v>1</v>
      </c>
      <c r="I88" s="219"/>
      <c r="J88" s="220">
        <f>ROUND(I88*H88,2)</f>
        <v>0</v>
      </c>
      <c r="K88" s="216" t="s">
        <v>19</v>
      </c>
      <c r="L88" s="46"/>
      <c r="M88" s="221" t="s">
        <v>19</v>
      </c>
      <c r="N88" s="222" t="s">
        <v>48</v>
      </c>
      <c r="O88" s="86"/>
      <c r="P88" s="223">
        <f>O88*H88</f>
        <v>0</v>
      </c>
      <c r="Q88" s="223">
        <v>0</v>
      </c>
      <c r="R88" s="223">
        <f>Q88*H88</f>
        <v>0</v>
      </c>
      <c r="S88" s="223">
        <v>0</v>
      </c>
      <c r="T88" s="224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5" t="s">
        <v>254</v>
      </c>
      <c r="AT88" s="225" t="s">
        <v>243</v>
      </c>
      <c r="AU88" s="225" t="s">
        <v>85</v>
      </c>
      <c r="AY88" s="19" t="s">
        <v>238</v>
      </c>
      <c r="BE88" s="226">
        <f>IF(N88="základní",J88,0)</f>
        <v>0</v>
      </c>
      <c r="BF88" s="226">
        <f>IF(N88="snížená",J88,0)</f>
        <v>0</v>
      </c>
      <c r="BG88" s="226">
        <f>IF(N88="zákl. přenesená",J88,0)</f>
        <v>0</v>
      </c>
      <c r="BH88" s="226">
        <f>IF(N88="sníž. přenesená",J88,0)</f>
        <v>0</v>
      </c>
      <c r="BI88" s="226">
        <f>IF(N88="nulová",J88,0)</f>
        <v>0</v>
      </c>
      <c r="BJ88" s="19" t="s">
        <v>85</v>
      </c>
      <c r="BK88" s="226">
        <f>ROUND(I88*H88,2)</f>
        <v>0</v>
      </c>
      <c r="BL88" s="19" t="s">
        <v>254</v>
      </c>
      <c r="BM88" s="225" t="s">
        <v>2928</v>
      </c>
    </row>
    <row r="89" s="2" customFormat="1">
      <c r="A89" s="40"/>
      <c r="B89" s="41"/>
      <c r="C89" s="42"/>
      <c r="D89" s="234" t="s">
        <v>343</v>
      </c>
      <c r="E89" s="42"/>
      <c r="F89" s="255" t="s">
        <v>2745</v>
      </c>
      <c r="G89" s="42"/>
      <c r="H89" s="42"/>
      <c r="I89" s="229"/>
      <c r="J89" s="42"/>
      <c r="K89" s="42"/>
      <c r="L89" s="46"/>
      <c r="M89" s="230"/>
      <c r="N89" s="231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343</v>
      </c>
      <c r="AU89" s="19" t="s">
        <v>85</v>
      </c>
    </row>
    <row r="90" s="13" customFormat="1">
      <c r="A90" s="13"/>
      <c r="B90" s="232"/>
      <c r="C90" s="233"/>
      <c r="D90" s="234" t="s">
        <v>252</v>
      </c>
      <c r="E90" s="235" t="s">
        <v>19</v>
      </c>
      <c r="F90" s="236" t="s">
        <v>85</v>
      </c>
      <c r="G90" s="233"/>
      <c r="H90" s="237">
        <v>1</v>
      </c>
      <c r="I90" s="238"/>
      <c r="J90" s="233"/>
      <c r="K90" s="233"/>
      <c r="L90" s="239"/>
      <c r="M90" s="240"/>
      <c r="N90" s="241"/>
      <c r="O90" s="241"/>
      <c r="P90" s="241"/>
      <c r="Q90" s="241"/>
      <c r="R90" s="241"/>
      <c r="S90" s="241"/>
      <c r="T90" s="242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43" t="s">
        <v>252</v>
      </c>
      <c r="AU90" s="243" t="s">
        <v>85</v>
      </c>
      <c r="AV90" s="13" t="s">
        <v>87</v>
      </c>
      <c r="AW90" s="13" t="s">
        <v>37</v>
      </c>
      <c r="AX90" s="13" t="s">
        <v>77</v>
      </c>
      <c r="AY90" s="243" t="s">
        <v>238</v>
      </c>
    </row>
    <row r="91" s="14" customFormat="1">
      <c r="A91" s="14"/>
      <c r="B91" s="244"/>
      <c r="C91" s="245"/>
      <c r="D91" s="234" t="s">
        <v>252</v>
      </c>
      <c r="E91" s="246" t="s">
        <v>19</v>
      </c>
      <c r="F91" s="247" t="s">
        <v>253</v>
      </c>
      <c r="G91" s="245"/>
      <c r="H91" s="248">
        <v>1</v>
      </c>
      <c r="I91" s="249"/>
      <c r="J91" s="245"/>
      <c r="K91" s="245"/>
      <c r="L91" s="250"/>
      <c r="M91" s="251"/>
      <c r="N91" s="252"/>
      <c r="O91" s="252"/>
      <c r="P91" s="252"/>
      <c r="Q91" s="252"/>
      <c r="R91" s="252"/>
      <c r="S91" s="252"/>
      <c r="T91" s="253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4" t="s">
        <v>252</v>
      </c>
      <c r="AU91" s="254" t="s">
        <v>85</v>
      </c>
      <c r="AV91" s="14" t="s">
        <v>254</v>
      </c>
      <c r="AW91" s="14" t="s">
        <v>37</v>
      </c>
      <c r="AX91" s="14" t="s">
        <v>85</v>
      </c>
      <c r="AY91" s="254" t="s">
        <v>238</v>
      </c>
    </row>
    <row r="92" s="2" customFormat="1" ht="24.15" customHeight="1">
      <c r="A92" s="40"/>
      <c r="B92" s="41"/>
      <c r="C92" s="214" t="s">
        <v>87</v>
      </c>
      <c r="D92" s="214" t="s">
        <v>243</v>
      </c>
      <c r="E92" s="215" t="s">
        <v>2751</v>
      </c>
      <c r="F92" s="216" t="s">
        <v>2752</v>
      </c>
      <c r="G92" s="217" t="s">
        <v>246</v>
      </c>
      <c r="H92" s="218">
        <v>1</v>
      </c>
      <c r="I92" s="219"/>
      <c r="J92" s="220">
        <f>ROUND(I92*H92,2)</f>
        <v>0</v>
      </c>
      <c r="K92" s="216" t="s">
        <v>19</v>
      </c>
      <c r="L92" s="46"/>
      <c r="M92" s="221" t="s">
        <v>19</v>
      </c>
      <c r="N92" s="222" t="s">
        <v>48</v>
      </c>
      <c r="O92" s="86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5" t="s">
        <v>254</v>
      </c>
      <c r="AT92" s="225" t="s">
        <v>243</v>
      </c>
      <c r="AU92" s="225" t="s">
        <v>85</v>
      </c>
      <c r="AY92" s="19" t="s">
        <v>238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9" t="s">
        <v>85</v>
      </c>
      <c r="BK92" s="226">
        <f>ROUND(I92*H92,2)</f>
        <v>0</v>
      </c>
      <c r="BL92" s="19" t="s">
        <v>254</v>
      </c>
      <c r="BM92" s="225" t="s">
        <v>2929</v>
      </c>
    </row>
    <row r="93" s="2" customFormat="1">
      <c r="A93" s="40"/>
      <c r="B93" s="41"/>
      <c r="C93" s="42"/>
      <c r="D93" s="234" t="s">
        <v>343</v>
      </c>
      <c r="E93" s="42"/>
      <c r="F93" s="255" t="s">
        <v>2754</v>
      </c>
      <c r="G93" s="42"/>
      <c r="H93" s="42"/>
      <c r="I93" s="229"/>
      <c r="J93" s="42"/>
      <c r="K93" s="42"/>
      <c r="L93" s="46"/>
      <c r="M93" s="230"/>
      <c r="N93" s="231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343</v>
      </c>
      <c r="AU93" s="19" t="s">
        <v>85</v>
      </c>
    </row>
    <row r="94" s="13" customFormat="1">
      <c r="A94" s="13"/>
      <c r="B94" s="232"/>
      <c r="C94" s="233"/>
      <c r="D94" s="234" t="s">
        <v>252</v>
      </c>
      <c r="E94" s="235" t="s">
        <v>19</v>
      </c>
      <c r="F94" s="236" t="s">
        <v>85</v>
      </c>
      <c r="G94" s="233"/>
      <c r="H94" s="237">
        <v>1</v>
      </c>
      <c r="I94" s="238"/>
      <c r="J94" s="233"/>
      <c r="K94" s="233"/>
      <c r="L94" s="239"/>
      <c r="M94" s="240"/>
      <c r="N94" s="241"/>
      <c r="O94" s="241"/>
      <c r="P94" s="241"/>
      <c r="Q94" s="241"/>
      <c r="R94" s="241"/>
      <c r="S94" s="241"/>
      <c r="T94" s="242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43" t="s">
        <v>252</v>
      </c>
      <c r="AU94" s="243" t="s">
        <v>85</v>
      </c>
      <c r="AV94" s="13" t="s">
        <v>87</v>
      </c>
      <c r="AW94" s="13" t="s">
        <v>37</v>
      </c>
      <c r="AX94" s="13" t="s">
        <v>77</v>
      </c>
      <c r="AY94" s="243" t="s">
        <v>238</v>
      </c>
    </row>
    <row r="95" s="14" customFormat="1">
      <c r="A95" s="14"/>
      <c r="B95" s="244"/>
      <c r="C95" s="245"/>
      <c r="D95" s="234" t="s">
        <v>252</v>
      </c>
      <c r="E95" s="246" t="s">
        <v>19</v>
      </c>
      <c r="F95" s="247" t="s">
        <v>253</v>
      </c>
      <c r="G95" s="245"/>
      <c r="H95" s="248">
        <v>1</v>
      </c>
      <c r="I95" s="249"/>
      <c r="J95" s="245"/>
      <c r="K95" s="245"/>
      <c r="L95" s="250"/>
      <c r="M95" s="251"/>
      <c r="N95" s="252"/>
      <c r="O95" s="252"/>
      <c r="P95" s="252"/>
      <c r="Q95" s="252"/>
      <c r="R95" s="252"/>
      <c r="S95" s="252"/>
      <c r="T95" s="253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4" t="s">
        <v>252</v>
      </c>
      <c r="AU95" s="254" t="s">
        <v>85</v>
      </c>
      <c r="AV95" s="14" t="s">
        <v>254</v>
      </c>
      <c r="AW95" s="14" t="s">
        <v>37</v>
      </c>
      <c r="AX95" s="14" t="s">
        <v>85</v>
      </c>
      <c r="AY95" s="254" t="s">
        <v>238</v>
      </c>
    </row>
    <row r="96" s="2" customFormat="1" ht="21.75" customHeight="1">
      <c r="A96" s="40"/>
      <c r="B96" s="41"/>
      <c r="C96" s="214" t="s">
        <v>260</v>
      </c>
      <c r="D96" s="214" t="s">
        <v>243</v>
      </c>
      <c r="E96" s="215" t="s">
        <v>2790</v>
      </c>
      <c r="F96" s="216" t="s">
        <v>2930</v>
      </c>
      <c r="G96" s="217" t="s">
        <v>246</v>
      </c>
      <c r="H96" s="218">
        <v>2</v>
      </c>
      <c r="I96" s="219"/>
      <c r="J96" s="220">
        <f>ROUND(I96*H96,2)</f>
        <v>0</v>
      </c>
      <c r="K96" s="216" t="s">
        <v>19</v>
      </c>
      <c r="L96" s="46"/>
      <c r="M96" s="221" t="s">
        <v>19</v>
      </c>
      <c r="N96" s="222" t="s">
        <v>48</v>
      </c>
      <c r="O96" s="86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5" t="s">
        <v>254</v>
      </c>
      <c r="AT96" s="225" t="s">
        <v>243</v>
      </c>
      <c r="AU96" s="225" t="s">
        <v>85</v>
      </c>
      <c r="AY96" s="19" t="s">
        <v>238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9" t="s">
        <v>85</v>
      </c>
      <c r="BK96" s="226">
        <f>ROUND(I96*H96,2)</f>
        <v>0</v>
      </c>
      <c r="BL96" s="19" t="s">
        <v>254</v>
      </c>
      <c r="BM96" s="225" t="s">
        <v>2931</v>
      </c>
    </row>
    <row r="97" s="2" customFormat="1">
      <c r="A97" s="40"/>
      <c r="B97" s="41"/>
      <c r="C97" s="42"/>
      <c r="D97" s="234" t="s">
        <v>343</v>
      </c>
      <c r="E97" s="42"/>
      <c r="F97" s="255" t="s">
        <v>2754</v>
      </c>
      <c r="G97" s="42"/>
      <c r="H97" s="42"/>
      <c r="I97" s="229"/>
      <c r="J97" s="42"/>
      <c r="K97" s="42"/>
      <c r="L97" s="46"/>
      <c r="M97" s="230"/>
      <c r="N97" s="231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343</v>
      </c>
      <c r="AU97" s="19" t="s">
        <v>85</v>
      </c>
    </row>
    <row r="98" s="13" customFormat="1">
      <c r="A98" s="13"/>
      <c r="B98" s="232"/>
      <c r="C98" s="233"/>
      <c r="D98" s="234" t="s">
        <v>252</v>
      </c>
      <c r="E98" s="235" t="s">
        <v>19</v>
      </c>
      <c r="F98" s="236" t="s">
        <v>87</v>
      </c>
      <c r="G98" s="233"/>
      <c r="H98" s="237">
        <v>2</v>
      </c>
      <c r="I98" s="238"/>
      <c r="J98" s="233"/>
      <c r="K98" s="233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252</v>
      </c>
      <c r="AU98" s="243" t="s">
        <v>85</v>
      </c>
      <c r="AV98" s="13" t="s">
        <v>87</v>
      </c>
      <c r="AW98" s="13" t="s">
        <v>37</v>
      </c>
      <c r="AX98" s="13" t="s">
        <v>77</v>
      </c>
      <c r="AY98" s="243" t="s">
        <v>238</v>
      </c>
    </row>
    <row r="99" s="14" customFormat="1">
      <c r="A99" s="14"/>
      <c r="B99" s="244"/>
      <c r="C99" s="245"/>
      <c r="D99" s="234" t="s">
        <v>252</v>
      </c>
      <c r="E99" s="246" t="s">
        <v>19</v>
      </c>
      <c r="F99" s="247" t="s">
        <v>253</v>
      </c>
      <c r="G99" s="245"/>
      <c r="H99" s="248">
        <v>2</v>
      </c>
      <c r="I99" s="249"/>
      <c r="J99" s="245"/>
      <c r="K99" s="245"/>
      <c r="L99" s="250"/>
      <c r="M99" s="251"/>
      <c r="N99" s="252"/>
      <c r="O99" s="252"/>
      <c r="P99" s="252"/>
      <c r="Q99" s="252"/>
      <c r="R99" s="252"/>
      <c r="S99" s="252"/>
      <c r="T99" s="253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252</v>
      </c>
      <c r="AU99" s="254" t="s">
        <v>85</v>
      </c>
      <c r="AV99" s="14" t="s">
        <v>254</v>
      </c>
      <c r="AW99" s="14" t="s">
        <v>37</v>
      </c>
      <c r="AX99" s="14" t="s">
        <v>85</v>
      </c>
      <c r="AY99" s="254" t="s">
        <v>238</v>
      </c>
    </row>
    <row r="100" s="2" customFormat="1" ht="16.5" customHeight="1">
      <c r="A100" s="40"/>
      <c r="B100" s="41"/>
      <c r="C100" s="214" t="s">
        <v>254</v>
      </c>
      <c r="D100" s="214" t="s">
        <v>243</v>
      </c>
      <c r="E100" s="215" t="s">
        <v>2793</v>
      </c>
      <c r="F100" s="216" t="s">
        <v>2932</v>
      </c>
      <c r="G100" s="217" t="s">
        <v>246</v>
      </c>
      <c r="H100" s="218">
        <v>2</v>
      </c>
      <c r="I100" s="219"/>
      <c r="J100" s="220">
        <f>ROUND(I100*H100,2)</f>
        <v>0</v>
      </c>
      <c r="K100" s="216" t="s">
        <v>19</v>
      </c>
      <c r="L100" s="46"/>
      <c r="M100" s="221" t="s">
        <v>19</v>
      </c>
      <c r="N100" s="222" t="s">
        <v>48</v>
      </c>
      <c r="O100" s="86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254</v>
      </c>
      <c r="AT100" s="225" t="s">
        <v>243</v>
      </c>
      <c r="AU100" s="225" t="s">
        <v>85</v>
      </c>
      <c r="AY100" s="19" t="s">
        <v>238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85</v>
      </c>
      <c r="BK100" s="226">
        <f>ROUND(I100*H100,2)</f>
        <v>0</v>
      </c>
      <c r="BL100" s="19" t="s">
        <v>254</v>
      </c>
      <c r="BM100" s="225" t="s">
        <v>2933</v>
      </c>
    </row>
    <row r="101" s="2" customFormat="1">
      <c r="A101" s="40"/>
      <c r="B101" s="41"/>
      <c r="C101" s="42"/>
      <c r="D101" s="234" t="s">
        <v>343</v>
      </c>
      <c r="E101" s="42"/>
      <c r="F101" s="255" t="s">
        <v>2754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343</v>
      </c>
      <c r="AU101" s="19" t="s">
        <v>85</v>
      </c>
    </row>
    <row r="102" s="13" customFormat="1">
      <c r="A102" s="13"/>
      <c r="B102" s="232"/>
      <c r="C102" s="233"/>
      <c r="D102" s="234" t="s">
        <v>252</v>
      </c>
      <c r="E102" s="235" t="s">
        <v>19</v>
      </c>
      <c r="F102" s="236" t="s">
        <v>87</v>
      </c>
      <c r="G102" s="233"/>
      <c r="H102" s="237">
        <v>2</v>
      </c>
      <c r="I102" s="238"/>
      <c r="J102" s="233"/>
      <c r="K102" s="233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252</v>
      </c>
      <c r="AU102" s="243" t="s">
        <v>85</v>
      </c>
      <c r="AV102" s="13" t="s">
        <v>87</v>
      </c>
      <c r="AW102" s="13" t="s">
        <v>37</v>
      </c>
      <c r="AX102" s="13" t="s">
        <v>77</v>
      </c>
      <c r="AY102" s="243" t="s">
        <v>238</v>
      </c>
    </row>
    <row r="103" s="14" customFormat="1">
      <c r="A103" s="14"/>
      <c r="B103" s="244"/>
      <c r="C103" s="245"/>
      <c r="D103" s="234" t="s">
        <v>252</v>
      </c>
      <c r="E103" s="246" t="s">
        <v>19</v>
      </c>
      <c r="F103" s="247" t="s">
        <v>253</v>
      </c>
      <c r="G103" s="245"/>
      <c r="H103" s="248">
        <v>2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252</v>
      </c>
      <c r="AU103" s="254" t="s">
        <v>85</v>
      </c>
      <c r="AV103" s="14" t="s">
        <v>254</v>
      </c>
      <c r="AW103" s="14" t="s">
        <v>37</v>
      </c>
      <c r="AX103" s="14" t="s">
        <v>85</v>
      </c>
      <c r="AY103" s="254" t="s">
        <v>238</v>
      </c>
    </row>
    <row r="104" s="2" customFormat="1" ht="24.15" customHeight="1">
      <c r="A104" s="40"/>
      <c r="B104" s="41"/>
      <c r="C104" s="214" t="s">
        <v>240</v>
      </c>
      <c r="D104" s="214" t="s">
        <v>243</v>
      </c>
      <c r="E104" s="215" t="s">
        <v>2757</v>
      </c>
      <c r="F104" s="216" t="s">
        <v>2758</v>
      </c>
      <c r="G104" s="217" t="s">
        <v>246</v>
      </c>
      <c r="H104" s="218">
        <v>1</v>
      </c>
      <c r="I104" s="219"/>
      <c r="J104" s="220">
        <f>ROUND(I104*H104,2)</f>
        <v>0</v>
      </c>
      <c r="K104" s="216" t="s">
        <v>19</v>
      </c>
      <c r="L104" s="46"/>
      <c r="M104" s="221" t="s">
        <v>19</v>
      </c>
      <c r="N104" s="222" t="s">
        <v>48</v>
      </c>
      <c r="O104" s="86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4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5" t="s">
        <v>254</v>
      </c>
      <c r="AT104" s="225" t="s">
        <v>243</v>
      </c>
      <c r="AU104" s="225" t="s">
        <v>85</v>
      </c>
      <c r="AY104" s="19" t="s">
        <v>238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9" t="s">
        <v>85</v>
      </c>
      <c r="BK104" s="226">
        <f>ROUND(I104*H104,2)</f>
        <v>0</v>
      </c>
      <c r="BL104" s="19" t="s">
        <v>254</v>
      </c>
      <c r="BM104" s="225" t="s">
        <v>2934</v>
      </c>
    </row>
    <row r="105" s="2" customFormat="1">
      <c r="A105" s="40"/>
      <c r="B105" s="41"/>
      <c r="C105" s="42"/>
      <c r="D105" s="234" t="s">
        <v>343</v>
      </c>
      <c r="E105" s="42"/>
      <c r="F105" s="255" t="s">
        <v>2754</v>
      </c>
      <c r="G105" s="42"/>
      <c r="H105" s="42"/>
      <c r="I105" s="229"/>
      <c r="J105" s="42"/>
      <c r="K105" s="42"/>
      <c r="L105" s="46"/>
      <c r="M105" s="230"/>
      <c r="N105" s="231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343</v>
      </c>
      <c r="AU105" s="19" t="s">
        <v>85</v>
      </c>
    </row>
    <row r="106" s="13" customFormat="1">
      <c r="A106" s="13"/>
      <c r="B106" s="232"/>
      <c r="C106" s="233"/>
      <c r="D106" s="234" t="s">
        <v>252</v>
      </c>
      <c r="E106" s="235" t="s">
        <v>19</v>
      </c>
      <c r="F106" s="236" t="s">
        <v>85</v>
      </c>
      <c r="G106" s="233"/>
      <c r="H106" s="237">
        <v>1</v>
      </c>
      <c r="I106" s="238"/>
      <c r="J106" s="233"/>
      <c r="K106" s="233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252</v>
      </c>
      <c r="AU106" s="243" t="s">
        <v>85</v>
      </c>
      <c r="AV106" s="13" t="s">
        <v>87</v>
      </c>
      <c r="AW106" s="13" t="s">
        <v>37</v>
      </c>
      <c r="AX106" s="13" t="s">
        <v>77</v>
      </c>
      <c r="AY106" s="243" t="s">
        <v>238</v>
      </c>
    </row>
    <row r="107" s="14" customFormat="1">
      <c r="A107" s="14"/>
      <c r="B107" s="244"/>
      <c r="C107" s="245"/>
      <c r="D107" s="234" t="s">
        <v>252</v>
      </c>
      <c r="E107" s="246" t="s">
        <v>19</v>
      </c>
      <c r="F107" s="247" t="s">
        <v>253</v>
      </c>
      <c r="G107" s="245"/>
      <c r="H107" s="248">
        <v>1</v>
      </c>
      <c r="I107" s="249"/>
      <c r="J107" s="245"/>
      <c r="K107" s="245"/>
      <c r="L107" s="250"/>
      <c r="M107" s="256"/>
      <c r="N107" s="257"/>
      <c r="O107" s="257"/>
      <c r="P107" s="257"/>
      <c r="Q107" s="257"/>
      <c r="R107" s="257"/>
      <c r="S107" s="257"/>
      <c r="T107" s="258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252</v>
      </c>
      <c r="AU107" s="254" t="s">
        <v>85</v>
      </c>
      <c r="AV107" s="14" t="s">
        <v>254</v>
      </c>
      <c r="AW107" s="14" t="s">
        <v>37</v>
      </c>
      <c r="AX107" s="14" t="s">
        <v>85</v>
      </c>
      <c r="AY107" s="254" t="s">
        <v>238</v>
      </c>
    </row>
    <row r="108" s="2" customFormat="1" ht="6.96" customHeight="1">
      <c r="A108" s="40"/>
      <c r="B108" s="61"/>
      <c r="C108" s="62"/>
      <c r="D108" s="62"/>
      <c r="E108" s="62"/>
      <c r="F108" s="62"/>
      <c r="G108" s="62"/>
      <c r="H108" s="62"/>
      <c r="I108" s="62"/>
      <c r="J108" s="62"/>
      <c r="K108" s="62"/>
      <c r="L108" s="46"/>
      <c r="M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</row>
  </sheetData>
  <sheetProtection sheet="1" autoFilter="0" formatColumns="0" formatRows="0" objects="1" scenarios="1" spinCount="100000" saltValue="aHLyH+0Nnvp2Sqb1LLKASJLnWbwB1wem4JRMA+ATdJ2f7C9xUxfV6vbJ8IMHQJ8vOwYGbFN+3dwC6bMIJDGkFQ==" hashValue="g13Y4NqvJE9kmCcPEes6UIUK3Th6+8gEKxhkWnqS6BlP7jVdwZO6GepjvfWJLgbeA3oWB1UqloKyip0cP0xOXg==" algorithmName="SHA-512" password="C8E5"/>
  <autoFilter ref="C85:K10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184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2739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2935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ROUND(J86,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ROUND((SUM(BE86:BE99)),  2)</f>
        <v>0</v>
      </c>
      <c r="G35" s="40"/>
      <c r="H35" s="40"/>
      <c r="I35" s="159">
        <v>0.20999999999999999</v>
      </c>
      <c r="J35" s="158">
        <f>ROUND(((SUM(BE86:BE99))*I35),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ROUND((SUM(BF86:BF99)),  2)</f>
        <v>0</v>
      </c>
      <c r="G36" s="40"/>
      <c r="H36" s="40"/>
      <c r="I36" s="159">
        <v>0.14999999999999999</v>
      </c>
      <c r="J36" s="158">
        <f>ROUND(((SUM(BF86:BF99))*I36),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ROUND((SUM(BG86:BG99)),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ROUND((SUM(BH86:BH99)),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ROUND((SUM(BI86:BI99)),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2739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 07.5 - Místnost č.1.10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J86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2936</v>
      </c>
      <c r="E64" s="179"/>
      <c r="F64" s="179"/>
      <c r="G64" s="179"/>
      <c r="H64" s="179"/>
      <c r="I64" s="179"/>
      <c r="J64" s="180">
        <f>J87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223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Vytvoření laboratoří FŽP- UNICRE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1" customFormat="1" ht="12" customHeight="1">
      <c r="B75" s="23"/>
      <c r="C75" s="34" t="s">
        <v>210</v>
      </c>
      <c r="D75" s="24"/>
      <c r="E75" s="24"/>
      <c r="F75" s="24"/>
      <c r="G75" s="24"/>
      <c r="H75" s="24"/>
      <c r="I75" s="24"/>
      <c r="J75" s="24"/>
      <c r="K75" s="24"/>
      <c r="L75" s="22"/>
    </row>
    <row r="76" s="2" customFormat="1" ht="16.5" customHeight="1">
      <c r="A76" s="40"/>
      <c r="B76" s="41"/>
      <c r="C76" s="42"/>
      <c r="D76" s="42"/>
      <c r="E76" s="171" t="s">
        <v>2739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377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E11</f>
        <v>SO 07.5 - Místnost č.1.10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F14</f>
        <v>Ústí nad Labem</v>
      </c>
      <c r="G80" s="42"/>
      <c r="H80" s="42"/>
      <c r="I80" s="34" t="s">
        <v>23</v>
      </c>
      <c r="J80" s="74" t="str">
        <f>IF(J14="","",J14)</f>
        <v>10. 5. 2023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E17</f>
        <v>UJEP, Pasteurova 3632/15, 400 96 Ústí nad Labem</v>
      </c>
      <c r="G82" s="42"/>
      <c r="H82" s="42"/>
      <c r="I82" s="34" t="s">
        <v>33</v>
      </c>
      <c r="J82" s="38" t="str">
        <f>E23</f>
        <v>Correct BC, s.r.o., El.Krásnohorské 1339/15, UL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40.05" customHeight="1">
      <c r="A83" s="40"/>
      <c r="B83" s="41"/>
      <c r="C83" s="34" t="s">
        <v>31</v>
      </c>
      <c r="D83" s="42"/>
      <c r="E83" s="42"/>
      <c r="F83" s="29" t="str">
        <f>IF(E20="","",E20)</f>
        <v>Vyplň údaj</v>
      </c>
      <c r="G83" s="42"/>
      <c r="H83" s="42"/>
      <c r="I83" s="34" t="s">
        <v>38</v>
      </c>
      <c r="J83" s="38" t="str">
        <f>E26</f>
        <v>Correct BC, s.r.o., El.Krásnohorské 1339/15, UL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224</v>
      </c>
      <c r="D85" s="190" t="s">
        <v>62</v>
      </c>
      <c r="E85" s="190" t="s">
        <v>58</v>
      </c>
      <c r="F85" s="190" t="s">
        <v>59</v>
      </c>
      <c r="G85" s="190" t="s">
        <v>225</v>
      </c>
      <c r="H85" s="190" t="s">
        <v>226</v>
      </c>
      <c r="I85" s="190" t="s">
        <v>227</v>
      </c>
      <c r="J85" s="190" t="s">
        <v>214</v>
      </c>
      <c r="K85" s="191" t="s">
        <v>228</v>
      </c>
      <c r="L85" s="192"/>
      <c r="M85" s="94" t="s">
        <v>19</v>
      </c>
      <c r="N85" s="95" t="s">
        <v>47</v>
      </c>
      <c r="O85" s="95" t="s">
        <v>229</v>
      </c>
      <c r="P85" s="95" t="s">
        <v>230</v>
      </c>
      <c r="Q85" s="95" t="s">
        <v>231</v>
      </c>
      <c r="R85" s="95" t="s">
        <v>232</v>
      </c>
      <c r="S85" s="95" t="s">
        <v>233</v>
      </c>
      <c r="T85" s="96" t="s">
        <v>234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235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</f>
        <v>0</v>
      </c>
      <c r="Q86" s="98"/>
      <c r="R86" s="195">
        <f>R87</f>
        <v>0</v>
      </c>
      <c r="S86" s="98"/>
      <c r="T86" s="196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76</v>
      </c>
      <c r="AU86" s="19" t="s">
        <v>215</v>
      </c>
      <c r="BK86" s="197">
        <f>BK87</f>
        <v>0</v>
      </c>
    </row>
    <row r="87" s="12" customFormat="1" ht="25.92" customHeight="1">
      <c r="A87" s="12"/>
      <c r="B87" s="198"/>
      <c r="C87" s="199"/>
      <c r="D87" s="200" t="s">
        <v>76</v>
      </c>
      <c r="E87" s="201" t="s">
        <v>1900</v>
      </c>
      <c r="F87" s="201" t="s">
        <v>183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f>SUM(P88:P99)</f>
        <v>0</v>
      </c>
      <c r="Q87" s="206"/>
      <c r="R87" s="207">
        <f>SUM(R88:R99)</f>
        <v>0</v>
      </c>
      <c r="S87" s="206"/>
      <c r="T87" s="208">
        <f>SUM(T88:T99)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87</v>
      </c>
      <c r="AT87" s="210" t="s">
        <v>76</v>
      </c>
      <c r="AU87" s="210" t="s">
        <v>77</v>
      </c>
      <c r="AY87" s="209" t="s">
        <v>238</v>
      </c>
      <c r="BK87" s="211">
        <f>SUM(BK88:BK99)</f>
        <v>0</v>
      </c>
    </row>
    <row r="88" s="2" customFormat="1" ht="21.75" customHeight="1">
      <c r="A88" s="40"/>
      <c r="B88" s="41"/>
      <c r="C88" s="214" t="s">
        <v>85</v>
      </c>
      <c r="D88" s="214" t="s">
        <v>243</v>
      </c>
      <c r="E88" s="215" t="s">
        <v>2796</v>
      </c>
      <c r="F88" s="216" t="s">
        <v>2937</v>
      </c>
      <c r="G88" s="217" t="s">
        <v>246</v>
      </c>
      <c r="H88" s="218">
        <v>1</v>
      </c>
      <c r="I88" s="219"/>
      <c r="J88" s="220">
        <f>ROUND(I88*H88,2)</f>
        <v>0</v>
      </c>
      <c r="K88" s="216" t="s">
        <v>19</v>
      </c>
      <c r="L88" s="46"/>
      <c r="M88" s="221" t="s">
        <v>19</v>
      </c>
      <c r="N88" s="222" t="s">
        <v>48</v>
      </c>
      <c r="O88" s="86"/>
      <c r="P88" s="223">
        <f>O88*H88</f>
        <v>0</v>
      </c>
      <c r="Q88" s="223">
        <v>0</v>
      </c>
      <c r="R88" s="223">
        <f>Q88*H88</f>
        <v>0</v>
      </c>
      <c r="S88" s="223">
        <v>0</v>
      </c>
      <c r="T88" s="224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5" t="s">
        <v>254</v>
      </c>
      <c r="AT88" s="225" t="s">
        <v>243</v>
      </c>
      <c r="AU88" s="225" t="s">
        <v>85</v>
      </c>
      <c r="AY88" s="19" t="s">
        <v>238</v>
      </c>
      <c r="BE88" s="226">
        <f>IF(N88="základní",J88,0)</f>
        <v>0</v>
      </c>
      <c r="BF88" s="226">
        <f>IF(N88="snížená",J88,0)</f>
        <v>0</v>
      </c>
      <c r="BG88" s="226">
        <f>IF(N88="zákl. přenesená",J88,0)</f>
        <v>0</v>
      </c>
      <c r="BH88" s="226">
        <f>IF(N88="sníž. přenesená",J88,0)</f>
        <v>0</v>
      </c>
      <c r="BI88" s="226">
        <f>IF(N88="nulová",J88,0)</f>
        <v>0</v>
      </c>
      <c r="BJ88" s="19" t="s">
        <v>85</v>
      </c>
      <c r="BK88" s="226">
        <f>ROUND(I88*H88,2)</f>
        <v>0</v>
      </c>
      <c r="BL88" s="19" t="s">
        <v>254</v>
      </c>
      <c r="BM88" s="225" t="s">
        <v>2938</v>
      </c>
    </row>
    <row r="89" s="2" customFormat="1">
      <c r="A89" s="40"/>
      <c r="B89" s="41"/>
      <c r="C89" s="42"/>
      <c r="D89" s="234" t="s">
        <v>343</v>
      </c>
      <c r="E89" s="42"/>
      <c r="F89" s="255" t="s">
        <v>2754</v>
      </c>
      <c r="G89" s="42"/>
      <c r="H89" s="42"/>
      <c r="I89" s="229"/>
      <c r="J89" s="42"/>
      <c r="K89" s="42"/>
      <c r="L89" s="46"/>
      <c r="M89" s="230"/>
      <c r="N89" s="231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343</v>
      </c>
      <c r="AU89" s="19" t="s">
        <v>85</v>
      </c>
    </row>
    <row r="90" s="13" customFormat="1">
      <c r="A90" s="13"/>
      <c r="B90" s="232"/>
      <c r="C90" s="233"/>
      <c r="D90" s="234" t="s">
        <v>252</v>
      </c>
      <c r="E90" s="235" t="s">
        <v>19</v>
      </c>
      <c r="F90" s="236" t="s">
        <v>85</v>
      </c>
      <c r="G90" s="233"/>
      <c r="H90" s="237">
        <v>1</v>
      </c>
      <c r="I90" s="238"/>
      <c r="J90" s="233"/>
      <c r="K90" s="233"/>
      <c r="L90" s="239"/>
      <c r="M90" s="240"/>
      <c r="N90" s="241"/>
      <c r="O90" s="241"/>
      <c r="P90" s="241"/>
      <c r="Q90" s="241"/>
      <c r="R90" s="241"/>
      <c r="S90" s="241"/>
      <c r="T90" s="242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43" t="s">
        <v>252</v>
      </c>
      <c r="AU90" s="243" t="s">
        <v>85</v>
      </c>
      <c r="AV90" s="13" t="s">
        <v>87</v>
      </c>
      <c r="AW90" s="13" t="s">
        <v>37</v>
      </c>
      <c r="AX90" s="13" t="s">
        <v>77</v>
      </c>
      <c r="AY90" s="243" t="s">
        <v>238</v>
      </c>
    </row>
    <row r="91" s="14" customFormat="1">
      <c r="A91" s="14"/>
      <c r="B91" s="244"/>
      <c r="C91" s="245"/>
      <c r="D91" s="234" t="s">
        <v>252</v>
      </c>
      <c r="E91" s="246" t="s">
        <v>19</v>
      </c>
      <c r="F91" s="247" t="s">
        <v>253</v>
      </c>
      <c r="G91" s="245"/>
      <c r="H91" s="248">
        <v>1</v>
      </c>
      <c r="I91" s="249"/>
      <c r="J91" s="245"/>
      <c r="K91" s="245"/>
      <c r="L91" s="250"/>
      <c r="M91" s="251"/>
      <c r="N91" s="252"/>
      <c r="O91" s="252"/>
      <c r="P91" s="252"/>
      <c r="Q91" s="252"/>
      <c r="R91" s="252"/>
      <c r="S91" s="252"/>
      <c r="T91" s="253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4" t="s">
        <v>252</v>
      </c>
      <c r="AU91" s="254" t="s">
        <v>85</v>
      </c>
      <c r="AV91" s="14" t="s">
        <v>254</v>
      </c>
      <c r="AW91" s="14" t="s">
        <v>37</v>
      </c>
      <c r="AX91" s="14" t="s">
        <v>85</v>
      </c>
      <c r="AY91" s="254" t="s">
        <v>238</v>
      </c>
    </row>
    <row r="92" s="2" customFormat="1" ht="21.75" customHeight="1">
      <c r="A92" s="40"/>
      <c r="B92" s="41"/>
      <c r="C92" s="214" t="s">
        <v>87</v>
      </c>
      <c r="D92" s="214" t="s">
        <v>243</v>
      </c>
      <c r="E92" s="215" t="s">
        <v>2798</v>
      </c>
      <c r="F92" s="216" t="s">
        <v>2937</v>
      </c>
      <c r="G92" s="217" t="s">
        <v>246</v>
      </c>
      <c r="H92" s="218">
        <v>1</v>
      </c>
      <c r="I92" s="219"/>
      <c r="J92" s="220">
        <f>ROUND(I92*H92,2)</f>
        <v>0</v>
      </c>
      <c r="K92" s="216" t="s">
        <v>19</v>
      </c>
      <c r="L92" s="46"/>
      <c r="M92" s="221" t="s">
        <v>19</v>
      </c>
      <c r="N92" s="222" t="s">
        <v>48</v>
      </c>
      <c r="O92" s="86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5" t="s">
        <v>254</v>
      </c>
      <c r="AT92" s="225" t="s">
        <v>243</v>
      </c>
      <c r="AU92" s="225" t="s">
        <v>85</v>
      </c>
      <c r="AY92" s="19" t="s">
        <v>238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9" t="s">
        <v>85</v>
      </c>
      <c r="BK92" s="226">
        <f>ROUND(I92*H92,2)</f>
        <v>0</v>
      </c>
      <c r="BL92" s="19" t="s">
        <v>254</v>
      </c>
      <c r="BM92" s="225" t="s">
        <v>2939</v>
      </c>
    </row>
    <row r="93" s="2" customFormat="1">
      <c r="A93" s="40"/>
      <c r="B93" s="41"/>
      <c r="C93" s="42"/>
      <c r="D93" s="234" t="s">
        <v>343</v>
      </c>
      <c r="E93" s="42"/>
      <c r="F93" s="255" t="s">
        <v>2754</v>
      </c>
      <c r="G93" s="42"/>
      <c r="H93" s="42"/>
      <c r="I93" s="229"/>
      <c r="J93" s="42"/>
      <c r="K93" s="42"/>
      <c r="L93" s="46"/>
      <c r="M93" s="230"/>
      <c r="N93" s="231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343</v>
      </c>
      <c r="AU93" s="19" t="s">
        <v>85</v>
      </c>
    </row>
    <row r="94" s="13" customFormat="1">
      <c r="A94" s="13"/>
      <c r="B94" s="232"/>
      <c r="C94" s="233"/>
      <c r="D94" s="234" t="s">
        <v>252</v>
      </c>
      <c r="E94" s="235" t="s">
        <v>19</v>
      </c>
      <c r="F94" s="236" t="s">
        <v>85</v>
      </c>
      <c r="G94" s="233"/>
      <c r="H94" s="237">
        <v>1</v>
      </c>
      <c r="I94" s="238"/>
      <c r="J94" s="233"/>
      <c r="K94" s="233"/>
      <c r="L94" s="239"/>
      <c r="M94" s="240"/>
      <c r="N94" s="241"/>
      <c r="O94" s="241"/>
      <c r="P94" s="241"/>
      <c r="Q94" s="241"/>
      <c r="R94" s="241"/>
      <c r="S94" s="241"/>
      <c r="T94" s="242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43" t="s">
        <v>252</v>
      </c>
      <c r="AU94" s="243" t="s">
        <v>85</v>
      </c>
      <c r="AV94" s="13" t="s">
        <v>87</v>
      </c>
      <c r="AW94" s="13" t="s">
        <v>37</v>
      </c>
      <c r="AX94" s="13" t="s">
        <v>77</v>
      </c>
      <c r="AY94" s="243" t="s">
        <v>238</v>
      </c>
    </row>
    <row r="95" s="14" customFormat="1">
      <c r="A95" s="14"/>
      <c r="B95" s="244"/>
      <c r="C95" s="245"/>
      <c r="D95" s="234" t="s">
        <v>252</v>
      </c>
      <c r="E95" s="246" t="s">
        <v>19</v>
      </c>
      <c r="F95" s="247" t="s">
        <v>253</v>
      </c>
      <c r="G95" s="245"/>
      <c r="H95" s="248">
        <v>1</v>
      </c>
      <c r="I95" s="249"/>
      <c r="J95" s="245"/>
      <c r="K95" s="245"/>
      <c r="L95" s="250"/>
      <c r="M95" s="251"/>
      <c r="N95" s="252"/>
      <c r="O95" s="252"/>
      <c r="P95" s="252"/>
      <c r="Q95" s="252"/>
      <c r="R95" s="252"/>
      <c r="S95" s="252"/>
      <c r="T95" s="253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4" t="s">
        <v>252</v>
      </c>
      <c r="AU95" s="254" t="s">
        <v>85</v>
      </c>
      <c r="AV95" s="14" t="s">
        <v>254</v>
      </c>
      <c r="AW95" s="14" t="s">
        <v>37</v>
      </c>
      <c r="AX95" s="14" t="s">
        <v>85</v>
      </c>
      <c r="AY95" s="254" t="s">
        <v>238</v>
      </c>
    </row>
    <row r="96" s="2" customFormat="1" ht="24.15" customHeight="1">
      <c r="A96" s="40"/>
      <c r="B96" s="41"/>
      <c r="C96" s="214" t="s">
        <v>260</v>
      </c>
      <c r="D96" s="214" t="s">
        <v>243</v>
      </c>
      <c r="E96" s="215" t="s">
        <v>2940</v>
      </c>
      <c r="F96" s="216" t="s">
        <v>2941</v>
      </c>
      <c r="G96" s="217" t="s">
        <v>246</v>
      </c>
      <c r="H96" s="218">
        <v>1</v>
      </c>
      <c r="I96" s="219"/>
      <c r="J96" s="220">
        <f>ROUND(I96*H96,2)</f>
        <v>0</v>
      </c>
      <c r="K96" s="216" t="s">
        <v>19</v>
      </c>
      <c r="L96" s="46"/>
      <c r="M96" s="221" t="s">
        <v>19</v>
      </c>
      <c r="N96" s="222" t="s">
        <v>48</v>
      </c>
      <c r="O96" s="86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5" t="s">
        <v>254</v>
      </c>
      <c r="AT96" s="225" t="s">
        <v>243</v>
      </c>
      <c r="AU96" s="225" t="s">
        <v>85</v>
      </c>
      <c r="AY96" s="19" t="s">
        <v>238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9" t="s">
        <v>85</v>
      </c>
      <c r="BK96" s="226">
        <f>ROUND(I96*H96,2)</f>
        <v>0</v>
      </c>
      <c r="BL96" s="19" t="s">
        <v>254</v>
      </c>
      <c r="BM96" s="225" t="s">
        <v>2942</v>
      </c>
    </row>
    <row r="97" s="2" customFormat="1">
      <c r="A97" s="40"/>
      <c r="B97" s="41"/>
      <c r="C97" s="42"/>
      <c r="D97" s="234" t="s">
        <v>343</v>
      </c>
      <c r="E97" s="42"/>
      <c r="F97" s="255" t="s">
        <v>2754</v>
      </c>
      <c r="G97" s="42"/>
      <c r="H97" s="42"/>
      <c r="I97" s="229"/>
      <c r="J97" s="42"/>
      <c r="K97" s="42"/>
      <c r="L97" s="46"/>
      <c r="M97" s="230"/>
      <c r="N97" s="231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343</v>
      </c>
      <c r="AU97" s="19" t="s">
        <v>85</v>
      </c>
    </row>
    <row r="98" s="13" customFormat="1">
      <c r="A98" s="13"/>
      <c r="B98" s="232"/>
      <c r="C98" s="233"/>
      <c r="D98" s="234" t="s">
        <v>252</v>
      </c>
      <c r="E98" s="235" t="s">
        <v>19</v>
      </c>
      <c r="F98" s="236" t="s">
        <v>85</v>
      </c>
      <c r="G98" s="233"/>
      <c r="H98" s="237">
        <v>1</v>
      </c>
      <c r="I98" s="238"/>
      <c r="J98" s="233"/>
      <c r="K98" s="233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252</v>
      </c>
      <c r="AU98" s="243" t="s">
        <v>85</v>
      </c>
      <c r="AV98" s="13" t="s">
        <v>87</v>
      </c>
      <c r="AW98" s="13" t="s">
        <v>37</v>
      </c>
      <c r="AX98" s="13" t="s">
        <v>77</v>
      </c>
      <c r="AY98" s="243" t="s">
        <v>238</v>
      </c>
    </row>
    <row r="99" s="14" customFormat="1">
      <c r="A99" s="14"/>
      <c r="B99" s="244"/>
      <c r="C99" s="245"/>
      <c r="D99" s="234" t="s">
        <v>252</v>
      </c>
      <c r="E99" s="246" t="s">
        <v>19</v>
      </c>
      <c r="F99" s="247" t="s">
        <v>253</v>
      </c>
      <c r="G99" s="245"/>
      <c r="H99" s="248">
        <v>1</v>
      </c>
      <c r="I99" s="249"/>
      <c r="J99" s="245"/>
      <c r="K99" s="245"/>
      <c r="L99" s="250"/>
      <c r="M99" s="256"/>
      <c r="N99" s="257"/>
      <c r="O99" s="257"/>
      <c r="P99" s="257"/>
      <c r="Q99" s="257"/>
      <c r="R99" s="257"/>
      <c r="S99" s="257"/>
      <c r="T99" s="258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252</v>
      </c>
      <c r="AU99" s="254" t="s">
        <v>85</v>
      </c>
      <c r="AV99" s="14" t="s">
        <v>254</v>
      </c>
      <c r="AW99" s="14" t="s">
        <v>37</v>
      </c>
      <c r="AX99" s="14" t="s">
        <v>85</v>
      </c>
      <c r="AY99" s="254" t="s">
        <v>238</v>
      </c>
    </row>
    <row r="100" s="2" customFormat="1" ht="6.96" customHeight="1">
      <c r="A100" s="40"/>
      <c r="B100" s="61"/>
      <c r="C100" s="62"/>
      <c r="D100" s="62"/>
      <c r="E100" s="62"/>
      <c r="F100" s="62"/>
      <c r="G100" s="62"/>
      <c r="H100" s="62"/>
      <c r="I100" s="62"/>
      <c r="J100" s="62"/>
      <c r="K100" s="62"/>
      <c r="L100" s="46"/>
      <c r="M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</row>
  </sheetData>
  <sheetProtection sheet="1" autoFilter="0" formatColumns="0" formatRows="0" objects="1" scenarios="1" spinCount="100000" saltValue="uNPFuggSq3joFZ0MVMgZohht6YxmMXwNaoHZz+ZcfFDJVeTtQXdio99Gnl1PwcFlMX8+hKuFgx+aI1r4XSLUjA==" hashValue="0HID8zBxDwHoJ21gv2/awqtE1gZnAjjQiY8lF366uhsheK9GigYBFL7dJQCmB1mb9vupUlNvtLYIOpdBbn4TPQ==" algorithmName="SHA-512" password="C8E5"/>
  <autoFilter ref="C85:K99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94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376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378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ROUND(J100,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ROUND((SUM(BE100:BE429)),  2)</f>
        <v>0</v>
      </c>
      <c r="G35" s="40"/>
      <c r="H35" s="40"/>
      <c r="I35" s="159">
        <v>0.20999999999999999</v>
      </c>
      <c r="J35" s="158">
        <f>ROUND(((SUM(BE100:BE429))*I35),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ROUND((SUM(BF100:BF429)),  2)</f>
        <v>0</v>
      </c>
      <c r="G36" s="40"/>
      <c r="H36" s="40"/>
      <c r="I36" s="159">
        <v>0.14999999999999999</v>
      </c>
      <c r="J36" s="158">
        <f>ROUND(((SUM(BF100:BF429))*I36),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ROUND((SUM(BG100:BG429)),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ROUND((SUM(BH100:BH429)),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ROUND((SUM(BI100:BI429)),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376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SO01.1 - Demontáže a bourání 1NP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J100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216</v>
      </c>
      <c r="E64" s="179"/>
      <c r="F64" s="179"/>
      <c r="G64" s="179"/>
      <c r="H64" s="179"/>
      <c r="I64" s="179"/>
      <c r="J64" s="180">
        <f>J101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2"/>
      <c r="C65" s="127"/>
      <c r="D65" s="183" t="s">
        <v>379</v>
      </c>
      <c r="E65" s="184"/>
      <c r="F65" s="184"/>
      <c r="G65" s="184"/>
      <c r="H65" s="184"/>
      <c r="I65" s="184"/>
      <c r="J65" s="185">
        <f>J102</f>
        <v>0</v>
      </c>
      <c r="K65" s="127"/>
      <c r="L65" s="18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2"/>
      <c r="C66" s="127"/>
      <c r="D66" s="183" t="s">
        <v>380</v>
      </c>
      <c r="E66" s="184"/>
      <c r="F66" s="184"/>
      <c r="G66" s="184"/>
      <c r="H66" s="184"/>
      <c r="I66" s="184"/>
      <c r="J66" s="185">
        <f>J108</f>
        <v>0</v>
      </c>
      <c r="K66" s="127"/>
      <c r="L66" s="18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2"/>
      <c r="C67" s="127"/>
      <c r="D67" s="183" t="s">
        <v>381</v>
      </c>
      <c r="E67" s="184"/>
      <c r="F67" s="184"/>
      <c r="G67" s="184"/>
      <c r="H67" s="184"/>
      <c r="I67" s="184"/>
      <c r="J67" s="185">
        <f>J219</f>
        <v>0</v>
      </c>
      <c r="K67" s="127"/>
      <c r="L67" s="18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9" customFormat="1" ht="24.96" customHeight="1">
      <c r="A68" s="9"/>
      <c r="B68" s="176"/>
      <c r="C68" s="177"/>
      <c r="D68" s="178" t="s">
        <v>382</v>
      </c>
      <c r="E68" s="179"/>
      <c r="F68" s="179"/>
      <c r="G68" s="179"/>
      <c r="H68" s="179"/>
      <c r="I68" s="179"/>
      <c r="J68" s="180">
        <f>J239</f>
        <v>0</v>
      </c>
      <c r="K68" s="177"/>
      <c r="L68" s="181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82"/>
      <c r="C69" s="127"/>
      <c r="D69" s="183" t="s">
        <v>383</v>
      </c>
      <c r="E69" s="184"/>
      <c r="F69" s="184"/>
      <c r="G69" s="184"/>
      <c r="H69" s="184"/>
      <c r="I69" s="184"/>
      <c r="J69" s="185">
        <f>J240</f>
        <v>0</v>
      </c>
      <c r="K69" s="127"/>
      <c r="L69" s="186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2"/>
      <c r="C70" s="127"/>
      <c r="D70" s="183" t="s">
        <v>384</v>
      </c>
      <c r="E70" s="184"/>
      <c r="F70" s="184"/>
      <c r="G70" s="184"/>
      <c r="H70" s="184"/>
      <c r="I70" s="184"/>
      <c r="J70" s="185">
        <f>J256</f>
        <v>0</v>
      </c>
      <c r="K70" s="127"/>
      <c r="L70" s="186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2"/>
      <c r="C71" s="127"/>
      <c r="D71" s="183" t="s">
        <v>385</v>
      </c>
      <c r="E71" s="184"/>
      <c r="F71" s="184"/>
      <c r="G71" s="184"/>
      <c r="H71" s="184"/>
      <c r="I71" s="184"/>
      <c r="J71" s="185">
        <f>J260</f>
        <v>0</v>
      </c>
      <c r="K71" s="127"/>
      <c r="L71" s="186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2"/>
      <c r="C72" s="127"/>
      <c r="D72" s="183" t="s">
        <v>386</v>
      </c>
      <c r="E72" s="184"/>
      <c r="F72" s="184"/>
      <c r="G72" s="184"/>
      <c r="H72" s="184"/>
      <c r="I72" s="184"/>
      <c r="J72" s="185">
        <f>J291</f>
        <v>0</v>
      </c>
      <c r="K72" s="127"/>
      <c r="L72" s="186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2"/>
      <c r="C73" s="127"/>
      <c r="D73" s="183" t="s">
        <v>387</v>
      </c>
      <c r="E73" s="184"/>
      <c r="F73" s="184"/>
      <c r="G73" s="184"/>
      <c r="H73" s="184"/>
      <c r="I73" s="184"/>
      <c r="J73" s="185">
        <f>J300</f>
        <v>0</v>
      </c>
      <c r="K73" s="127"/>
      <c r="L73" s="186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2"/>
      <c r="C74" s="127"/>
      <c r="D74" s="183" t="s">
        <v>388</v>
      </c>
      <c r="E74" s="184"/>
      <c r="F74" s="184"/>
      <c r="G74" s="184"/>
      <c r="H74" s="184"/>
      <c r="I74" s="184"/>
      <c r="J74" s="185">
        <f>J320</f>
        <v>0</v>
      </c>
      <c r="K74" s="127"/>
      <c r="L74" s="186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2"/>
      <c r="C75" s="127"/>
      <c r="D75" s="183" t="s">
        <v>389</v>
      </c>
      <c r="E75" s="184"/>
      <c r="F75" s="184"/>
      <c r="G75" s="184"/>
      <c r="H75" s="184"/>
      <c r="I75" s="184"/>
      <c r="J75" s="185">
        <f>J333</f>
        <v>0</v>
      </c>
      <c r="K75" s="127"/>
      <c r="L75" s="186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2"/>
      <c r="C76" s="127"/>
      <c r="D76" s="183" t="s">
        <v>390</v>
      </c>
      <c r="E76" s="184"/>
      <c r="F76" s="184"/>
      <c r="G76" s="184"/>
      <c r="H76" s="184"/>
      <c r="I76" s="184"/>
      <c r="J76" s="185">
        <f>J347</f>
        <v>0</v>
      </c>
      <c r="K76" s="127"/>
      <c r="L76" s="186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9.92" customHeight="1">
      <c r="A77" s="10"/>
      <c r="B77" s="182"/>
      <c r="C77" s="127"/>
      <c r="D77" s="183" t="s">
        <v>391</v>
      </c>
      <c r="E77" s="184"/>
      <c r="F77" s="184"/>
      <c r="G77" s="184"/>
      <c r="H77" s="184"/>
      <c r="I77" s="184"/>
      <c r="J77" s="185">
        <f>J355</f>
        <v>0</v>
      </c>
      <c r="K77" s="127"/>
      <c r="L77" s="186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9" customFormat="1" ht="24.96" customHeight="1">
      <c r="A78" s="9"/>
      <c r="B78" s="176"/>
      <c r="C78" s="177"/>
      <c r="D78" s="178" t="s">
        <v>392</v>
      </c>
      <c r="E78" s="179"/>
      <c r="F78" s="179"/>
      <c r="G78" s="179"/>
      <c r="H78" s="179"/>
      <c r="I78" s="179"/>
      <c r="J78" s="180">
        <f>J386</f>
        <v>0</v>
      </c>
      <c r="K78" s="177"/>
      <c r="L78" s="181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</row>
    <row r="79" s="2" customFormat="1" ht="21.84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6.96" customHeight="1">
      <c r="A80" s="40"/>
      <c r="B80" s="61"/>
      <c r="C80" s="62"/>
      <c r="D80" s="62"/>
      <c r="E80" s="62"/>
      <c r="F80" s="62"/>
      <c r="G80" s="62"/>
      <c r="H80" s="62"/>
      <c r="I80" s="62"/>
      <c r="J80" s="62"/>
      <c r="K80" s="6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4" s="2" customFormat="1" ht="6.96" customHeight="1">
      <c r="A84" s="40"/>
      <c r="B84" s="63"/>
      <c r="C84" s="64"/>
      <c r="D84" s="64"/>
      <c r="E84" s="64"/>
      <c r="F84" s="64"/>
      <c r="G84" s="64"/>
      <c r="H84" s="64"/>
      <c r="I84" s="64"/>
      <c r="J84" s="64"/>
      <c r="K84" s="64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24.96" customHeight="1">
      <c r="A85" s="40"/>
      <c r="B85" s="41"/>
      <c r="C85" s="25" t="s">
        <v>223</v>
      </c>
      <c r="D85" s="42"/>
      <c r="E85" s="42"/>
      <c r="F85" s="42"/>
      <c r="G85" s="42"/>
      <c r="H85" s="42"/>
      <c r="I85" s="42"/>
      <c r="J85" s="42"/>
      <c r="K85" s="42"/>
      <c r="L85" s="14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6.96" customHeight="1">
      <c r="A86" s="40"/>
      <c r="B86" s="41"/>
      <c r="C86" s="42"/>
      <c r="D86" s="42"/>
      <c r="E86" s="42"/>
      <c r="F86" s="42"/>
      <c r="G86" s="42"/>
      <c r="H86" s="42"/>
      <c r="I86" s="42"/>
      <c r="J86" s="42"/>
      <c r="K86" s="42"/>
      <c r="L86" s="14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2" customHeight="1">
      <c r="A87" s="40"/>
      <c r="B87" s="41"/>
      <c r="C87" s="34" t="s">
        <v>16</v>
      </c>
      <c r="D87" s="42"/>
      <c r="E87" s="42"/>
      <c r="F87" s="42"/>
      <c r="G87" s="42"/>
      <c r="H87" s="42"/>
      <c r="I87" s="42"/>
      <c r="J87" s="42"/>
      <c r="K87" s="42"/>
      <c r="L87" s="14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6.5" customHeight="1">
      <c r="A88" s="40"/>
      <c r="B88" s="41"/>
      <c r="C88" s="42"/>
      <c r="D88" s="42"/>
      <c r="E88" s="171" t="str">
        <f>E7</f>
        <v>Vytvoření laboratoří FŽP- UNICRE</v>
      </c>
      <c r="F88" s="34"/>
      <c r="G88" s="34"/>
      <c r="H88" s="34"/>
      <c r="I88" s="42"/>
      <c r="J88" s="42"/>
      <c r="K88" s="42"/>
      <c r="L88" s="14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1" customFormat="1" ht="12" customHeight="1">
      <c r="B89" s="23"/>
      <c r="C89" s="34" t="s">
        <v>210</v>
      </c>
      <c r="D89" s="24"/>
      <c r="E89" s="24"/>
      <c r="F89" s="24"/>
      <c r="G89" s="24"/>
      <c r="H89" s="24"/>
      <c r="I89" s="24"/>
      <c r="J89" s="24"/>
      <c r="K89" s="24"/>
      <c r="L89" s="22"/>
    </row>
    <row r="90" s="2" customFormat="1" ht="16.5" customHeight="1">
      <c r="A90" s="40"/>
      <c r="B90" s="41"/>
      <c r="C90" s="42"/>
      <c r="D90" s="42"/>
      <c r="E90" s="171" t="s">
        <v>376</v>
      </c>
      <c r="F90" s="42"/>
      <c r="G90" s="42"/>
      <c r="H90" s="42"/>
      <c r="I90" s="42"/>
      <c r="J90" s="42"/>
      <c r="K90" s="42"/>
      <c r="L90" s="14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12" customHeight="1">
      <c r="A91" s="40"/>
      <c r="B91" s="41"/>
      <c r="C91" s="34" t="s">
        <v>377</v>
      </c>
      <c r="D91" s="42"/>
      <c r="E91" s="42"/>
      <c r="F91" s="42"/>
      <c r="G91" s="42"/>
      <c r="H91" s="42"/>
      <c r="I91" s="42"/>
      <c r="J91" s="42"/>
      <c r="K91" s="42"/>
      <c r="L91" s="146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16.5" customHeight="1">
      <c r="A92" s="40"/>
      <c r="B92" s="41"/>
      <c r="C92" s="42"/>
      <c r="D92" s="42"/>
      <c r="E92" s="71" t="str">
        <f>E11</f>
        <v>SO01.1 - Demontáže a bourání 1NP</v>
      </c>
      <c r="F92" s="42"/>
      <c r="G92" s="42"/>
      <c r="H92" s="42"/>
      <c r="I92" s="42"/>
      <c r="J92" s="42"/>
      <c r="K92" s="42"/>
      <c r="L92" s="146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6.96" customHeight="1">
      <c r="A93" s="40"/>
      <c r="B93" s="41"/>
      <c r="C93" s="42"/>
      <c r="D93" s="42"/>
      <c r="E93" s="42"/>
      <c r="F93" s="42"/>
      <c r="G93" s="42"/>
      <c r="H93" s="42"/>
      <c r="I93" s="42"/>
      <c r="J93" s="42"/>
      <c r="K93" s="42"/>
      <c r="L93" s="146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12" customHeight="1">
      <c r="A94" s="40"/>
      <c r="B94" s="41"/>
      <c r="C94" s="34" t="s">
        <v>21</v>
      </c>
      <c r="D94" s="42"/>
      <c r="E94" s="42"/>
      <c r="F94" s="29" t="str">
        <f>F14</f>
        <v>Ústí nad Labem</v>
      </c>
      <c r="G94" s="42"/>
      <c r="H94" s="42"/>
      <c r="I94" s="34" t="s">
        <v>23</v>
      </c>
      <c r="J94" s="74" t="str">
        <f>IF(J14="","",J14)</f>
        <v>10. 5. 2023</v>
      </c>
      <c r="K94" s="42"/>
      <c r="L94" s="146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6.96" customHeight="1">
      <c r="A95" s="40"/>
      <c r="B95" s="41"/>
      <c r="C95" s="42"/>
      <c r="D95" s="42"/>
      <c r="E95" s="42"/>
      <c r="F95" s="42"/>
      <c r="G95" s="42"/>
      <c r="H95" s="42"/>
      <c r="I95" s="42"/>
      <c r="J95" s="42"/>
      <c r="K95" s="42"/>
      <c r="L95" s="146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2" customFormat="1" ht="40.05" customHeight="1">
      <c r="A96" s="40"/>
      <c r="B96" s="41"/>
      <c r="C96" s="34" t="s">
        <v>25</v>
      </c>
      <c r="D96" s="42"/>
      <c r="E96" s="42"/>
      <c r="F96" s="29" t="str">
        <f>E17</f>
        <v>UJEP, Pasteurova 3632/15, 400 96 Ústí nad Labem</v>
      </c>
      <c r="G96" s="42"/>
      <c r="H96" s="42"/>
      <c r="I96" s="34" t="s">
        <v>33</v>
      </c>
      <c r="J96" s="38" t="str">
        <f>E23</f>
        <v>Correct BC, s.r.o., El.Krásnohorské 1339/15, UL</v>
      </c>
      <c r="K96" s="42"/>
      <c r="L96" s="146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</row>
    <row r="97" s="2" customFormat="1" ht="40.05" customHeight="1">
      <c r="A97" s="40"/>
      <c r="B97" s="41"/>
      <c r="C97" s="34" t="s">
        <v>31</v>
      </c>
      <c r="D97" s="42"/>
      <c r="E97" s="42"/>
      <c r="F97" s="29" t="str">
        <f>IF(E20="","",E20)</f>
        <v>Vyplň údaj</v>
      </c>
      <c r="G97" s="42"/>
      <c r="H97" s="42"/>
      <c r="I97" s="34" t="s">
        <v>38</v>
      </c>
      <c r="J97" s="38" t="str">
        <f>E26</f>
        <v>Correct BC, s.r.o., El.Krásnohorské 1339/15, UL</v>
      </c>
      <c r="K97" s="42"/>
      <c r="L97" s="146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</row>
    <row r="98" s="2" customFormat="1" ht="10.32" customHeight="1">
      <c r="A98" s="40"/>
      <c r="B98" s="41"/>
      <c r="C98" s="42"/>
      <c r="D98" s="42"/>
      <c r="E98" s="42"/>
      <c r="F98" s="42"/>
      <c r="G98" s="42"/>
      <c r="H98" s="42"/>
      <c r="I98" s="42"/>
      <c r="J98" s="42"/>
      <c r="K98" s="42"/>
      <c r="L98" s="146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</row>
    <row r="99" s="11" customFormat="1" ht="29.28" customHeight="1">
      <c r="A99" s="187"/>
      <c r="B99" s="188"/>
      <c r="C99" s="189" t="s">
        <v>224</v>
      </c>
      <c r="D99" s="190" t="s">
        <v>62</v>
      </c>
      <c r="E99" s="190" t="s">
        <v>58</v>
      </c>
      <c r="F99" s="190" t="s">
        <v>59</v>
      </c>
      <c r="G99" s="190" t="s">
        <v>225</v>
      </c>
      <c r="H99" s="190" t="s">
        <v>226</v>
      </c>
      <c r="I99" s="190" t="s">
        <v>227</v>
      </c>
      <c r="J99" s="190" t="s">
        <v>214</v>
      </c>
      <c r="K99" s="191" t="s">
        <v>228</v>
      </c>
      <c r="L99" s="192"/>
      <c r="M99" s="94" t="s">
        <v>19</v>
      </c>
      <c r="N99" s="95" t="s">
        <v>47</v>
      </c>
      <c r="O99" s="95" t="s">
        <v>229</v>
      </c>
      <c r="P99" s="95" t="s">
        <v>230</v>
      </c>
      <c r="Q99" s="95" t="s">
        <v>231</v>
      </c>
      <c r="R99" s="95" t="s">
        <v>232</v>
      </c>
      <c r="S99" s="95" t="s">
        <v>233</v>
      </c>
      <c r="T99" s="96" t="s">
        <v>234</v>
      </c>
      <c r="U99" s="187"/>
      <c r="V99" s="187"/>
      <c r="W99" s="187"/>
      <c r="X99" s="187"/>
      <c r="Y99" s="187"/>
      <c r="Z99" s="187"/>
      <c r="AA99" s="187"/>
      <c r="AB99" s="187"/>
      <c r="AC99" s="187"/>
      <c r="AD99" s="187"/>
      <c r="AE99" s="187"/>
    </row>
    <row r="100" s="2" customFormat="1" ht="22.8" customHeight="1">
      <c r="A100" s="40"/>
      <c r="B100" s="41"/>
      <c r="C100" s="101" t="s">
        <v>235</v>
      </c>
      <c r="D100" s="42"/>
      <c r="E100" s="42"/>
      <c r="F100" s="42"/>
      <c r="G100" s="42"/>
      <c r="H100" s="42"/>
      <c r="I100" s="42"/>
      <c r="J100" s="193">
        <f>BK100</f>
        <v>0</v>
      </c>
      <c r="K100" s="42"/>
      <c r="L100" s="46"/>
      <c r="M100" s="97"/>
      <c r="N100" s="194"/>
      <c r="O100" s="98"/>
      <c r="P100" s="195">
        <f>P101+P239+P386</f>
        <v>0</v>
      </c>
      <c r="Q100" s="98"/>
      <c r="R100" s="195">
        <f>R101+R239+R386</f>
        <v>1.2295370799999998</v>
      </c>
      <c r="S100" s="98"/>
      <c r="T100" s="196">
        <f>T101+T239+T386</f>
        <v>27.375479489999996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T100" s="19" t="s">
        <v>76</v>
      </c>
      <c r="AU100" s="19" t="s">
        <v>215</v>
      </c>
      <c r="BK100" s="197">
        <f>BK101+BK239+BK386</f>
        <v>0</v>
      </c>
    </row>
    <row r="101" s="12" customFormat="1" ht="25.92" customHeight="1">
      <c r="A101" s="12"/>
      <c r="B101" s="198"/>
      <c r="C101" s="199"/>
      <c r="D101" s="200" t="s">
        <v>76</v>
      </c>
      <c r="E101" s="201" t="s">
        <v>236</v>
      </c>
      <c r="F101" s="201" t="s">
        <v>237</v>
      </c>
      <c r="G101" s="199"/>
      <c r="H101" s="199"/>
      <c r="I101" s="202"/>
      <c r="J101" s="203">
        <f>BK101</f>
        <v>0</v>
      </c>
      <c r="K101" s="199"/>
      <c r="L101" s="204"/>
      <c r="M101" s="205"/>
      <c r="N101" s="206"/>
      <c r="O101" s="206"/>
      <c r="P101" s="207">
        <f>P102+P108+P219</f>
        <v>0</v>
      </c>
      <c r="Q101" s="206"/>
      <c r="R101" s="207">
        <f>R102+R108+R219</f>
        <v>0.17554308000000002</v>
      </c>
      <c r="S101" s="206"/>
      <c r="T101" s="208">
        <f>T102+T108+T219</f>
        <v>16.034098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09" t="s">
        <v>85</v>
      </c>
      <c r="AT101" s="210" t="s">
        <v>76</v>
      </c>
      <c r="AU101" s="210" t="s">
        <v>77</v>
      </c>
      <c r="AY101" s="209" t="s">
        <v>238</v>
      </c>
      <c r="BK101" s="211">
        <f>BK102+BK108+BK219</f>
        <v>0</v>
      </c>
    </row>
    <row r="102" s="12" customFormat="1" ht="22.8" customHeight="1">
      <c r="A102" s="12"/>
      <c r="B102" s="198"/>
      <c r="C102" s="199"/>
      <c r="D102" s="200" t="s">
        <v>76</v>
      </c>
      <c r="E102" s="212" t="s">
        <v>276</v>
      </c>
      <c r="F102" s="212" t="s">
        <v>393</v>
      </c>
      <c r="G102" s="199"/>
      <c r="H102" s="199"/>
      <c r="I102" s="202"/>
      <c r="J102" s="213">
        <f>BK102</f>
        <v>0</v>
      </c>
      <c r="K102" s="199"/>
      <c r="L102" s="204"/>
      <c r="M102" s="205"/>
      <c r="N102" s="206"/>
      <c r="O102" s="206"/>
      <c r="P102" s="207">
        <f>SUM(P103:P107)</f>
        <v>0</v>
      </c>
      <c r="Q102" s="206"/>
      <c r="R102" s="207">
        <f>SUM(R103:R107)</f>
        <v>0.17225508000000001</v>
      </c>
      <c r="S102" s="206"/>
      <c r="T102" s="208">
        <f>SUM(T103:T107)</f>
        <v>0</v>
      </c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R102" s="209" t="s">
        <v>85</v>
      </c>
      <c r="AT102" s="210" t="s">
        <v>76</v>
      </c>
      <c r="AU102" s="210" t="s">
        <v>85</v>
      </c>
      <c r="AY102" s="209" t="s">
        <v>238</v>
      </c>
      <c r="BK102" s="211">
        <f>SUM(BK103:BK107)</f>
        <v>0</v>
      </c>
    </row>
    <row r="103" s="2" customFormat="1" ht="24.15" customHeight="1">
      <c r="A103" s="40"/>
      <c r="B103" s="41"/>
      <c r="C103" s="214" t="s">
        <v>85</v>
      </c>
      <c r="D103" s="214" t="s">
        <v>243</v>
      </c>
      <c r="E103" s="215" t="s">
        <v>394</v>
      </c>
      <c r="F103" s="216" t="s">
        <v>395</v>
      </c>
      <c r="G103" s="217" t="s">
        <v>396</v>
      </c>
      <c r="H103" s="218">
        <v>0.053999999999999999</v>
      </c>
      <c r="I103" s="219"/>
      <c r="J103" s="220">
        <f>ROUND(I103*H103,2)</f>
        <v>0</v>
      </c>
      <c r="K103" s="216" t="s">
        <v>247</v>
      </c>
      <c r="L103" s="46"/>
      <c r="M103" s="221" t="s">
        <v>19</v>
      </c>
      <c r="N103" s="222" t="s">
        <v>48</v>
      </c>
      <c r="O103" s="86"/>
      <c r="P103" s="223">
        <f>O103*H103</f>
        <v>0</v>
      </c>
      <c r="Q103" s="223">
        <v>2.3010199999999998</v>
      </c>
      <c r="R103" s="223">
        <f>Q103*H103</f>
        <v>0.12425507999999999</v>
      </c>
      <c r="S103" s="223">
        <v>0</v>
      </c>
      <c r="T103" s="224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25" t="s">
        <v>254</v>
      </c>
      <c r="AT103" s="225" t="s">
        <v>243</v>
      </c>
      <c r="AU103" s="225" t="s">
        <v>87</v>
      </c>
      <c r="AY103" s="19" t="s">
        <v>238</v>
      </c>
      <c r="BE103" s="226">
        <f>IF(N103="základní",J103,0)</f>
        <v>0</v>
      </c>
      <c r="BF103" s="226">
        <f>IF(N103="snížená",J103,0)</f>
        <v>0</v>
      </c>
      <c r="BG103" s="226">
        <f>IF(N103="zákl. přenesená",J103,0)</f>
        <v>0</v>
      </c>
      <c r="BH103" s="226">
        <f>IF(N103="sníž. přenesená",J103,0)</f>
        <v>0</v>
      </c>
      <c r="BI103" s="226">
        <f>IF(N103="nulová",J103,0)</f>
        <v>0</v>
      </c>
      <c r="BJ103" s="19" t="s">
        <v>85</v>
      </c>
      <c r="BK103" s="226">
        <f>ROUND(I103*H103,2)</f>
        <v>0</v>
      </c>
      <c r="BL103" s="19" t="s">
        <v>254</v>
      </c>
      <c r="BM103" s="225" t="s">
        <v>397</v>
      </c>
    </row>
    <row r="104" s="2" customFormat="1">
      <c r="A104" s="40"/>
      <c r="B104" s="41"/>
      <c r="C104" s="42"/>
      <c r="D104" s="227" t="s">
        <v>250</v>
      </c>
      <c r="E104" s="42"/>
      <c r="F104" s="228" t="s">
        <v>398</v>
      </c>
      <c r="G104" s="42"/>
      <c r="H104" s="42"/>
      <c r="I104" s="229"/>
      <c r="J104" s="42"/>
      <c r="K104" s="42"/>
      <c r="L104" s="46"/>
      <c r="M104" s="230"/>
      <c r="N104" s="231"/>
      <c r="O104" s="86"/>
      <c r="P104" s="86"/>
      <c r="Q104" s="86"/>
      <c r="R104" s="86"/>
      <c r="S104" s="86"/>
      <c r="T104" s="87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T104" s="19" t="s">
        <v>250</v>
      </c>
      <c r="AU104" s="19" t="s">
        <v>87</v>
      </c>
    </row>
    <row r="105" s="13" customFormat="1">
      <c r="A105" s="13"/>
      <c r="B105" s="232"/>
      <c r="C105" s="233"/>
      <c r="D105" s="234" t="s">
        <v>252</v>
      </c>
      <c r="E105" s="235" t="s">
        <v>19</v>
      </c>
      <c r="F105" s="236" t="s">
        <v>399</v>
      </c>
      <c r="G105" s="233"/>
      <c r="H105" s="237">
        <v>0.053999999999999999</v>
      </c>
      <c r="I105" s="238"/>
      <c r="J105" s="233"/>
      <c r="K105" s="233"/>
      <c r="L105" s="239"/>
      <c r="M105" s="240"/>
      <c r="N105" s="241"/>
      <c r="O105" s="241"/>
      <c r="P105" s="241"/>
      <c r="Q105" s="241"/>
      <c r="R105" s="241"/>
      <c r="S105" s="241"/>
      <c r="T105" s="242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3" t="s">
        <v>252</v>
      </c>
      <c r="AU105" s="243" t="s">
        <v>87</v>
      </c>
      <c r="AV105" s="13" t="s">
        <v>87</v>
      </c>
      <c r="AW105" s="13" t="s">
        <v>37</v>
      </c>
      <c r="AX105" s="13" t="s">
        <v>85</v>
      </c>
      <c r="AY105" s="243" t="s">
        <v>238</v>
      </c>
    </row>
    <row r="106" s="2" customFormat="1" ht="16.5" customHeight="1">
      <c r="A106" s="40"/>
      <c r="B106" s="41"/>
      <c r="C106" s="214" t="s">
        <v>87</v>
      </c>
      <c r="D106" s="214" t="s">
        <v>243</v>
      </c>
      <c r="E106" s="215" t="s">
        <v>400</v>
      </c>
      <c r="F106" s="216" t="s">
        <v>401</v>
      </c>
      <c r="G106" s="217" t="s">
        <v>368</v>
      </c>
      <c r="H106" s="218">
        <v>2</v>
      </c>
      <c r="I106" s="219"/>
      <c r="J106" s="220">
        <f>ROUND(I106*H106,2)</f>
        <v>0</v>
      </c>
      <c r="K106" s="216" t="s">
        <v>19</v>
      </c>
      <c r="L106" s="46"/>
      <c r="M106" s="221" t="s">
        <v>19</v>
      </c>
      <c r="N106" s="222" t="s">
        <v>48</v>
      </c>
      <c r="O106" s="86"/>
      <c r="P106" s="223">
        <f>O106*H106</f>
        <v>0</v>
      </c>
      <c r="Q106" s="223">
        <v>0.024</v>
      </c>
      <c r="R106" s="223">
        <f>Q106*H106</f>
        <v>0.048000000000000001</v>
      </c>
      <c r="S106" s="223">
        <v>0</v>
      </c>
      <c r="T106" s="224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25" t="s">
        <v>254</v>
      </c>
      <c r="AT106" s="225" t="s">
        <v>243</v>
      </c>
      <c r="AU106" s="225" t="s">
        <v>87</v>
      </c>
      <c r="AY106" s="19" t="s">
        <v>238</v>
      </c>
      <c r="BE106" s="226">
        <f>IF(N106="základní",J106,0)</f>
        <v>0</v>
      </c>
      <c r="BF106" s="226">
        <f>IF(N106="snížená",J106,0)</f>
        <v>0</v>
      </c>
      <c r="BG106" s="226">
        <f>IF(N106="zákl. přenesená",J106,0)</f>
        <v>0</v>
      </c>
      <c r="BH106" s="226">
        <f>IF(N106="sníž. přenesená",J106,0)</f>
        <v>0</v>
      </c>
      <c r="BI106" s="226">
        <f>IF(N106="nulová",J106,0)</f>
        <v>0</v>
      </c>
      <c r="BJ106" s="19" t="s">
        <v>85</v>
      </c>
      <c r="BK106" s="226">
        <f>ROUND(I106*H106,2)</f>
        <v>0</v>
      </c>
      <c r="BL106" s="19" t="s">
        <v>254</v>
      </c>
      <c r="BM106" s="225" t="s">
        <v>402</v>
      </c>
    </row>
    <row r="107" s="2" customFormat="1">
      <c r="A107" s="40"/>
      <c r="B107" s="41"/>
      <c r="C107" s="42"/>
      <c r="D107" s="234" t="s">
        <v>343</v>
      </c>
      <c r="E107" s="42"/>
      <c r="F107" s="255" t="s">
        <v>403</v>
      </c>
      <c r="G107" s="42"/>
      <c r="H107" s="42"/>
      <c r="I107" s="229"/>
      <c r="J107" s="42"/>
      <c r="K107" s="42"/>
      <c r="L107" s="46"/>
      <c r="M107" s="230"/>
      <c r="N107" s="231"/>
      <c r="O107" s="86"/>
      <c r="P107" s="86"/>
      <c r="Q107" s="86"/>
      <c r="R107" s="86"/>
      <c r="S107" s="86"/>
      <c r="T107" s="87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T107" s="19" t="s">
        <v>343</v>
      </c>
      <c r="AU107" s="19" t="s">
        <v>87</v>
      </c>
    </row>
    <row r="108" s="12" customFormat="1" ht="22.8" customHeight="1">
      <c r="A108" s="12"/>
      <c r="B108" s="198"/>
      <c r="C108" s="199"/>
      <c r="D108" s="200" t="s">
        <v>76</v>
      </c>
      <c r="E108" s="212" t="s">
        <v>293</v>
      </c>
      <c r="F108" s="212" t="s">
        <v>404</v>
      </c>
      <c r="G108" s="199"/>
      <c r="H108" s="199"/>
      <c r="I108" s="202"/>
      <c r="J108" s="213">
        <f>BK108</f>
        <v>0</v>
      </c>
      <c r="K108" s="199"/>
      <c r="L108" s="204"/>
      <c r="M108" s="205"/>
      <c r="N108" s="206"/>
      <c r="O108" s="206"/>
      <c r="P108" s="207">
        <f>SUM(P109:P218)</f>
        <v>0</v>
      </c>
      <c r="Q108" s="206"/>
      <c r="R108" s="207">
        <f>SUM(R109:R218)</f>
        <v>0.0032880000000000001</v>
      </c>
      <c r="S108" s="206"/>
      <c r="T108" s="208">
        <f>SUM(T109:T218)</f>
        <v>16.034098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209" t="s">
        <v>85</v>
      </c>
      <c r="AT108" s="210" t="s">
        <v>76</v>
      </c>
      <c r="AU108" s="210" t="s">
        <v>85</v>
      </c>
      <c r="AY108" s="209" t="s">
        <v>238</v>
      </c>
      <c r="BK108" s="211">
        <f>SUM(BK109:BK218)</f>
        <v>0</v>
      </c>
    </row>
    <row r="109" s="2" customFormat="1" ht="16.5" customHeight="1">
      <c r="A109" s="40"/>
      <c r="B109" s="41"/>
      <c r="C109" s="214" t="s">
        <v>260</v>
      </c>
      <c r="D109" s="214" t="s">
        <v>243</v>
      </c>
      <c r="E109" s="215" t="s">
        <v>405</v>
      </c>
      <c r="F109" s="216" t="s">
        <v>406</v>
      </c>
      <c r="G109" s="217" t="s">
        <v>407</v>
      </c>
      <c r="H109" s="218">
        <v>210.55000000000001</v>
      </c>
      <c r="I109" s="219"/>
      <c r="J109" s="220">
        <f>ROUND(I109*H109,2)</f>
        <v>0</v>
      </c>
      <c r="K109" s="216" t="s">
        <v>247</v>
      </c>
      <c r="L109" s="46"/>
      <c r="M109" s="221" t="s">
        <v>19</v>
      </c>
      <c r="N109" s="222" t="s">
        <v>48</v>
      </c>
      <c r="O109" s="86"/>
      <c r="P109" s="223">
        <f>O109*H109</f>
        <v>0</v>
      </c>
      <c r="Q109" s="223">
        <v>0</v>
      </c>
      <c r="R109" s="223">
        <f>Q109*H109</f>
        <v>0</v>
      </c>
      <c r="S109" s="223">
        <v>0</v>
      </c>
      <c r="T109" s="224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25" t="s">
        <v>254</v>
      </c>
      <c r="AT109" s="225" t="s">
        <v>243</v>
      </c>
      <c r="AU109" s="225" t="s">
        <v>87</v>
      </c>
      <c r="AY109" s="19" t="s">
        <v>238</v>
      </c>
      <c r="BE109" s="226">
        <f>IF(N109="základní",J109,0)</f>
        <v>0</v>
      </c>
      <c r="BF109" s="226">
        <f>IF(N109="snížená",J109,0)</f>
        <v>0</v>
      </c>
      <c r="BG109" s="226">
        <f>IF(N109="zákl. přenesená",J109,0)</f>
        <v>0</v>
      </c>
      <c r="BH109" s="226">
        <f>IF(N109="sníž. přenesená",J109,0)</f>
        <v>0</v>
      </c>
      <c r="BI109" s="226">
        <f>IF(N109="nulová",J109,0)</f>
        <v>0</v>
      </c>
      <c r="BJ109" s="19" t="s">
        <v>85</v>
      </c>
      <c r="BK109" s="226">
        <f>ROUND(I109*H109,2)</f>
        <v>0</v>
      </c>
      <c r="BL109" s="19" t="s">
        <v>254</v>
      </c>
      <c r="BM109" s="225" t="s">
        <v>408</v>
      </c>
    </row>
    <row r="110" s="2" customFormat="1">
      <c r="A110" s="40"/>
      <c r="B110" s="41"/>
      <c r="C110" s="42"/>
      <c r="D110" s="227" t="s">
        <v>250</v>
      </c>
      <c r="E110" s="42"/>
      <c r="F110" s="228" t="s">
        <v>409</v>
      </c>
      <c r="G110" s="42"/>
      <c r="H110" s="42"/>
      <c r="I110" s="229"/>
      <c r="J110" s="42"/>
      <c r="K110" s="42"/>
      <c r="L110" s="46"/>
      <c r="M110" s="230"/>
      <c r="N110" s="231"/>
      <c r="O110" s="86"/>
      <c r="P110" s="86"/>
      <c r="Q110" s="86"/>
      <c r="R110" s="86"/>
      <c r="S110" s="86"/>
      <c r="T110" s="87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T110" s="19" t="s">
        <v>250</v>
      </c>
      <c r="AU110" s="19" t="s">
        <v>87</v>
      </c>
    </row>
    <row r="111" s="2" customFormat="1">
      <c r="A111" s="40"/>
      <c r="B111" s="41"/>
      <c r="C111" s="42"/>
      <c r="D111" s="234" t="s">
        <v>343</v>
      </c>
      <c r="E111" s="42"/>
      <c r="F111" s="255" t="s">
        <v>410</v>
      </c>
      <c r="G111" s="42"/>
      <c r="H111" s="42"/>
      <c r="I111" s="229"/>
      <c r="J111" s="42"/>
      <c r="K111" s="42"/>
      <c r="L111" s="46"/>
      <c r="M111" s="230"/>
      <c r="N111" s="231"/>
      <c r="O111" s="86"/>
      <c r="P111" s="86"/>
      <c r="Q111" s="86"/>
      <c r="R111" s="86"/>
      <c r="S111" s="86"/>
      <c r="T111" s="87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T111" s="19" t="s">
        <v>343</v>
      </c>
      <c r="AU111" s="19" t="s">
        <v>87</v>
      </c>
    </row>
    <row r="112" s="13" customFormat="1">
      <c r="A112" s="13"/>
      <c r="B112" s="232"/>
      <c r="C112" s="233"/>
      <c r="D112" s="234" t="s">
        <v>252</v>
      </c>
      <c r="E112" s="235" t="s">
        <v>19</v>
      </c>
      <c r="F112" s="236" t="s">
        <v>411</v>
      </c>
      <c r="G112" s="233"/>
      <c r="H112" s="237">
        <v>210.55000000000001</v>
      </c>
      <c r="I112" s="238"/>
      <c r="J112" s="233"/>
      <c r="K112" s="233"/>
      <c r="L112" s="239"/>
      <c r="M112" s="240"/>
      <c r="N112" s="241"/>
      <c r="O112" s="241"/>
      <c r="P112" s="241"/>
      <c r="Q112" s="241"/>
      <c r="R112" s="241"/>
      <c r="S112" s="241"/>
      <c r="T112" s="242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3" t="s">
        <v>252</v>
      </c>
      <c r="AU112" s="243" t="s">
        <v>87</v>
      </c>
      <c r="AV112" s="13" t="s">
        <v>87</v>
      </c>
      <c r="AW112" s="13" t="s">
        <v>37</v>
      </c>
      <c r="AX112" s="13" t="s">
        <v>77</v>
      </c>
      <c r="AY112" s="243" t="s">
        <v>238</v>
      </c>
    </row>
    <row r="113" s="14" customFormat="1">
      <c r="A113" s="14"/>
      <c r="B113" s="244"/>
      <c r="C113" s="245"/>
      <c r="D113" s="234" t="s">
        <v>252</v>
      </c>
      <c r="E113" s="246" t="s">
        <v>19</v>
      </c>
      <c r="F113" s="247" t="s">
        <v>253</v>
      </c>
      <c r="G113" s="245"/>
      <c r="H113" s="248">
        <v>210.55000000000001</v>
      </c>
      <c r="I113" s="249"/>
      <c r="J113" s="245"/>
      <c r="K113" s="245"/>
      <c r="L113" s="250"/>
      <c r="M113" s="251"/>
      <c r="N113" s="252"/>
      <c r="O113" s="252"/>
      <c r="P113" s="252"/>
      <c r="Q113" s="252"/>
      <c r="R113" s="252"/>
      <c r="S113" s="252"/>
      <c r="T113" s="253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4" t="s">
        <v>252</v>
      </c>
      <c r="AU113" s="254" t="s">
        <v>87</v>
      </c>
      <c r="AV113" s="14" t="s">
        <v>254</v>
      </c>
      <c r="AW113" s="14" t="s">
        <v>37</v>
      </c>
      <c r="AX113" s="14" t="s">
        <v>85</v>
      </c>
      <c r="AY113" s="254" t="s">
        <v>238</v>
      </c>
    </row>
    <row r="114" s="2" customFormat="1" ht="16.5" customHeight="1">
      <c r="A114" s="40"/>
      <c r="B114" s="41"/>
      <c r="C114" s="214" t="s">
        <v>254</v>
      </c>
      <c r="D114" s="214" t="s">
        <v>243</v>
      </c>
      <c r="E114" s="215" t="s">
        <v>412</v>
      </c>
      <c r="F114" s="216" t="s">
        <v>413</v>
      </c>
      <c r="G114" s="217" t="s">
        <v>407</v>
      </c>
      <c r="H114" s="218">
        <v>842.20000000000005</v>
      </c>
      <c r="I114" s="219"/>
      <c r="J114" s="220">
        <f>ROUND(I114*H114,2)</f>
        <v>0</v>
      </c>
      <c r="K114" s="216" t="s">
        <v>247</v>
      </c>
      <c r="L114" s="46"/>
      <c r="M114" s="221" t="s">
        <v>19</v>
      </c>
      <c r="N114" s="222" t="s">
        <v>48</v>
      </c>
      <c r="O114" s="86"/>
      <c r="P114" s="223">
        <f>O114*H114</f>
        <v>0</v>
      </c>
      <c r="Q114" s="223">
        <v>0</v>
      </c>
      <c r="R114" s="223">
        <f>Q114*H114</f>
        <v>0</v>
      </c>
      <c r="S114" s="223">
        <v>0</v>
      </c>
      <c r="T114" s="224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25" t="s">
        <v>254</v>
      </c>
      <c r="AT114" s="225" t="s">
        <v>243</v>
      </c>
      <c r="AU114" s="225" t="s">
        <v>87</v>
      </c>
      <c r="AY114" s="19" t="s">
        <v>238</v>
      </c>
      <c r="BE114" s="226">
        <f>IF(N114="základní",J114,0)</f>
        <v>0</v>
      </c>
      <c r="BF114" s="226">
        <f>IF(N114="snížená",J114,0)</f>
        <v>0</v>
      </c>
      <c r="BG114" s="226">
        <f>IF(N114="zákl. přenesená",J114,0)</f>
        <v>0</v>
      </c>
      <c r="BH114" s="226">
        <f>IF(N114="sníž. přenesená",J114,0)</f>
        <v>0</v>
      </c>
      <c r="BI114" s="226">
        <f>IF(N114="nulová",J114,0)</f>
        <v>0</v>
      </c>
      <c r="BJ114" s="19" t="s">
        <v>85</v>
      </c>
      <c r="BK114" s="226">
        <f>ROUND(I114*H114,2)</f>
        <v>0</v>
      </c>
      <c r="BL114" s="19" t="s">
        <v>254</v>
      </c>
      <c r="BM114" s="225" t="s">
        <v>414</v>
      </c>
    </row>
    <row r="115" s="2" customFormat="1">
      <c r="A115" s="40"/>
      <c r="B115" s="41"/>
      <c r="C115" s="42"/>
      <c r="D115" s="227" t="s">
        <v>250</v>
      </c>
      <c r="E115" s="42"/>
      <c r="F115" s="228" t="s">
        <v>415</v>
      </c>
      <c r="G115" s="42"/>
      <c r="H115" s="42"/>
      <c r="I115" s="229"/>
      <c r="J115" s="42"/>
      <c r="K115" s="42"/>
      <c r="L115" s="46"/>
      <c r="M115" s="230"/>
      <c r="N115" s="231"/>
      <c r="O115" s="86"/>
      <c r="P115" s="86"/>
      <c r="Q115" s="86"/>
      <c r="R115" s="86"/>
      <c r="S115" s="86"/>
      <c r="T115" s="87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T115" s="19" t="s">
        <v>250</v>
      </c>
      <c r="AU115" s="19" t="s">
        <v>87</v>
      </c>
    </row>
    <row r="116" s="13" customFormat="1">
      <c r="A116" s="13"/>
      <c r="B116" s="232"/>
      <c r="C116" s="233"/>
      <c r="D116" s="234" t="s">
        <v>252</v>
      </c>
      <c r="E116" s="235" t="s">
        <v>19</v>
      </c>
      <c r="F116" s="236" t="s">
        <v>416</v>
      </c>
      <c r="G116" s="233"/>
      <c r="H116" s="237">
        <v>842.20000000000005</v>
      </c>
      <c r="I116" s="238"/>
      <c r="J116" s="233"/>
      <c r="K116" s="233"/>
      <c r="L116" s="239"/>
      <c r="M116" s="240"/>
      <c r="N116" s="241"/>
      <c r="O116" s="241"/>
      <c r="P116" s="241"/>
      <c r="Q116" s="241"/>
      <c r="R116" s="241"/>
      <c r="S116" s="241"/>
      <c r="T116" s="242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3" t="s">
        <v>252</v>
      </c>
      <c r="AU116" s="243" t="s">
        <v>87</v>
      </c>
      <c r="AV116" s="13" t="s">
        <v>87</v>
      </c>
      <c r="AW116" s="13" t="s">
        <v>37</v>
      </c>
      <c r="AX116" s="13" t="s">
        <v>77</v>
      </c>
      <c r="AY116" s="243" t="s">
        <v>238</v>
      </c>
    </row>
    <row r="117" s="14" customFormat="1">
      <c r="A117" s="14"/>
      <c r="B117" s="244"/>
      <c r="C117" s="245"/>
      <c r="D117" s="234" t="s">
        <v>252</v>
      </c>
      <c r="E117" s="246" t="s">
        <v>19</v>
      </c>
      <c r="F117" s="247" t="s">
        <v>253</v>
      </c>
      <c r="G117" s="245"/>
      <c r="H117" s="248">
        <v>842.20000000000005</v>
      </c>
      <c r="I117" s="249"/>
      <c r="J117" s="245"/>
      <c r="K117" s="245"/>
      <c r="L117" s="250"/>
      <c r="M117" s="251"/>
      <c r="N117" s="252"/>
      <c r="O117" s="252"/>
      <c r="P117" s="252"/>
      <c r="Q117" s="252"/>
      <c r="R117" s="252"/>
      <c r="S117" s="252"/>
      <c r="T117" s="253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4" t="s">
        <v>252</v>
      </c>
      <c r="AU117" s="254" t="s">
        <v>87</v>
      </c>
      <c r="AV117" s="14" t="s">
        <v>254</v>
      </c>
      <c r="AW117" s="14" t="s">
        <v>37</v>
      </c>
      <c r="AX117" s="14" t="s">
        <v>85</v>
      </c>
      <c r="AY117" s="254" t="s">
        <v>238</v>
      </c>
    </row>
    <row r="118" s="2" customFormat="1" ht="16.5" customHeight="1">
      <c r="A118" s="40"/>
      <c r="B118" s="41"/>
      <c r="C118" s="214" t="s">
        <v>240</v>
      </c>
      <c r="D118" s="214" t="s">
        <v>243</v>
      </c>
      <c r="E118" s="215" t="s">
        <v>417</v>
      </c>
      <c r="F118" s="216" t="s">
        <v>418</v>
      </c>
      <c r="G118" s="217" t="s">
        <v>419</v>
      </c>
      <c r="H118" s="218">
        <v>91.849999999999994</v>
      </c>
      <c r="I118" s="219"/>
      <c r="J118" s="220">
        <f>ROUND(I118*H118,2)</f>
        <v>0</v>
      </c>
      <c r="K118" s="216" t="s">
        <v>247</v>
      </c>
      <c r="L118" s="46"/>
      <c r="M118" s="221" t="s">
        <v>19</v>
      </c>
      <c r="N118" s="222" t="s">
        <v>48</v>
      </c>
      <c r="O118" s="86"/>
      <c r="P118" s="223">
        <f>O118*H118</f>
        <v>0</v>
      </c>
      <c r="Q118" s="223">
        <v>0</v>
      </c>
      <c r="R118" s="223">
        <f>Q118*H118</f>
        <v>0</v>
      </c>
      <c r="S118" s="223">
        <v>0.0089999999999999993</v>
      </c>
      <c r="T118" s="224">
        <f>S118*H118</f>
        <v>0.82664999999999988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25" t="s">
        <v>254</v>
      </c>
      <c r="AT118" s="225" t="s">
        <v>243</v>
      </c>
      <c r="AU118" s="225" t="s">
        <v>87</v>
      </c>
      <c r="AY118" s="19" t="s">
        <v>238</v>
      </c>
      <c r="BE118" s="226">
        <f>IF(N118="základní",J118,0)</f>
        <v>0</v>
      </c>
      <c r="BF118" s="226">
        <f>IF(N118="snížená",J118,0)</f>
        <v>0</v>
      </c>
      <c r="BG118" s="226">
        <f>IF(N118="zákl. přenesená",J118,0)</f>
        <v>0</v>
      </c>
      <c r="BH118" s="226">
        <f>IF(N118="sníž. přenesená",J118,0)</f>
        <v>0</v>
      </c>
      <c r="BI118" s="226">
        <f>IF(N118="nulová",J118,0)</f>
        <v>0</v>
      </c>
      <c r="BJ118" s="19" t="s">
        <v>85</v>
      </c>
      <c r="BK118" s="226">
        <f>ROUND(I118*H118,2)</f>
        <v>0</v>
      </c>
      <c r="BL118" s="19" t="s">
        <v>254</v>
      </c>
      <c r="BM118" s="225" t="s">
        <v>420</v>
      </c>
    </row>
    <row r="119" s="2" customFormat="1">
      <c r="A119" s="40"/>
      <c r="B119" s="41"/>
      <c r="C119" s="42"/>
      <c r="D119" s="227" t="s">
        <v>250</v>
      </c>
      <c r="E119" s="42"/>
      <c r="F119" s="228" t="s">
        <v>421</v>
      </c>
      <c r="G119" s="42"/>
      <c r="H119" s="42"/>
      <c r="I119" s="229"/>
      <c r="J119" s="42"/>
      <c r="K119" s="42"/>
      <c r="L119" s="46"/>
      <c r="M119" s="230"/>
      <c r="N119" s="231"/>
      <c r="O119" s="86"/>
      <c r="P119" s="86"/>
      <c r="Q119" s="86"/>
      <c r="R119" s="86"/>
      <c r="S119" s="86"/>
      <c r="T119" s="87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T119" s="19" t="s">
        <v>250</v>
      </c>
      <c r="AU119" s="19" t="s">
        <v>87</v>
      </c>
    </row>
    <row r="120" s="2" customFormat="1">
      <c r="A120" s="40"/>
      <c r="B120" s="41"/>
      <c r="C120" s="42"/>
      <c r="D120" s="234" t="s">
        <v>343</v>
      </c>
      <c r="E120" s="42"/>
      <c r="F120" s="255" t="s">
        <v>422</v>
      </c>
      <c r="G120" s="42"/>
      <c r="H120" s="42"/>
      <c r="I120" s="229"/>
      <c r="J120" s="42"/>
      <c r="K120" s="42"/>
      <c r="L120" s="46"/>
      <c r="M120" s="230"/>
      <c r="N120" s="231"/>
      <c r="O120" s="86"/>
      <c r="P120" s="86"/>
      <c r="Q120" s="86"/>
      <c r="R120" s="86"/>
      <c r="S120" s="86"/>
      <c r="T120" s="87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T120" s="19" t="s">
        <v>343</v>
      </c>
      <c r="AU120" s="19" t="s">
        <v>87</v>
      </c>
    </row>
    <row r="121" s="13" customFormat="1">
      <c r="A121" s="13"/>
      <c r="B121" s="232"/>
      <c r="C121" s="233"/>
      <c r="D121" s="234" t="s">
        <v>252</v>
      </c>
      <c r="E121" s="235" t="s">
        <v>19</v>
      </c>
      <c r="F121" s="236" t="s">
        <v>423</v>
      </c>
      <c r="G121" s="233"/>
      <c r="H121" s="237">
        <v>48.799999999999997</v>
      </c>
      <c r="I121" s="238"/>
      <c r="J121" s="233"/>
      <c r="K121" s="233"/>
      <c r="L121" s="239"/>
      <c r="M121" s="240"/>
      <c r="N121" s="241"/>
      <c r="O121" s="241"/>
      <c r="P121" s="241"/>
      <c r="Q121" s="241"/>
      <c r="R121" s="241"/>
      <c r="S121" s="241"/>
      <c r="T121" s="242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43" t="s">
        <v>252</v>
      </c>
      <c r="AU121" s="243" t="s">
        <v>87</v>
      </c>
      <c r="AV121" s="13" t="s">
        <v>87</v>
      </c>
      <c r="AW121" s="13" t="s">
        <v>37</v>
      </c>
      <c r="AX121" s="13" t="s">
        <v>77</v>
      </c>
      <c r="AY121" s="243" t="s">
        <v>238</v>
      </c>
    </row>
    <row r="122" s="13" customFormat="1">
      <c r="A122" s="13"/>
      <c r="B122" s="232"/>
      <c r="C122" s="233"/>
      <c r="D122" s="234" t="s">
        <v>252</v>
      </c>
      <c r="E122" s="235" t="s">
        <v>19</v>
      </c>
      <c r="F122" s="236" t="s">
        <v>424</v>
      </c>
      <c r="G122" s="233"/>
      <c r="H122" s="237">
        <v>13.75</v>
      </c>
      <c r="I122" s="238"/>
      <c r="J122" s="233"/>
      <c r="K122" s="233"/>
      <c r="L122" s="239"/>
      <c r="M122" s="240"/>
      <c r="N122" s="241"/>
      <c r="O122" s="241"/>
      <c r="P122" s="241"/>
      <c r="Q122" s="241"/>
      <c r="R122" s="241"/>
      <c r="S122" s="241"/>
      <c r="T122" s="242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3" t="s">
        <v>252</v>
      </c>
      <c r="AU122" s="243" t="s">
        <v>87</v>
      </c>
      <c r="AV122" s="13" t="s">
        <v>87</v>
      </c>
      <c r="AW122" s="13" t="s">
        <v>37</v>
      </c>
      <c r="AX122" s="13" t="s">
        <v>77</v>
      </c>
      <c r="AY122" s="243" t="s">
        <v>238</v>
      </c>
    </row>
    <row r="123" s="13" customFormat="1">
      <c r="A123" s="13"/>
      <c r="B123" s="232"/>
      <c r="C123" s="233"/>
      <c r="D123" s="234" t="s">
        <v>252</v>
      </c>
      <c r="E123" s="235" t="s">
        <v>19</v>
      </c>
      <c r="F123" s="236" t="s">
        <v>425</v>
      </c>
      <c r="G123" s="233"/>
      <c r="H123" s="237">
        <v>5.0999999999999996</v>
      </c>
      <c r="I123" s="238"/>
      <c r="J123" s="233"/>
      <c r="K123" s="233"/>
      <c r="L123" s="239"/>
      <c r="M123" s="240"/>
      <c r="N123" s="241"/>
      <c r="O123" s="241"/>
      <c r="P123" s="241"/>
      <c r="Q123" s="241"/>
      <c r="R123" s="241"/>
      <c r="S123" s="241"/>
      <c r="T123" s="242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3" t="s">
        <v>252</v>
      </c>
      <c r="AU123" s="243" t="s">
        <v>87</v>
      </c>
      <c r="AV123" s="13" t="s">
        <v>87</v>
      </c>
      <c r="AW123" s="13" t="s">
        <v>37</v>
      </c>
      <c r="AX123" s="13" t="s">
        <v>77</v>
      </c>
      <c r="AY123" s="243" t="s">
        <v>238</v>
      </c>
    </row>
    <row r="124" s="13" customFormat="1">
      <c r="A124" s="13"/>
      <c r="B124" s="232"/>
      <c r="C124" s="233"/>
      <c r="D124" s="234" t="s">
        <v>252</v>
      </c>
      <c r="E124" s="235" t="s">
        <v>19</v>
      </c>
      <c r="F124" s="236" t="s">
        <v>426</v>
      </c>
      <c r="G124" s="233"/>
      <c r="H124" s="237">
        <v>19.800000000000001</v>
      </c>
      <c r="I124" s="238"/>
      <c r="J124" s="233"/>
      <c r="K124" s="233"/>
      <c r="L124" s="239"/>
      <c r="M124" s="240"/>
      <c r="N124" s="241"/>
      <c r="O124" s="241"/>
      <c r="P124" s="241"/>
      <c r="Q124" s="241"/>
      <c r="R124" s="241"/>
      <c r="S124" s="241"/>
      <c r="T124" s="242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3" t="s">
        <v>252</v>
      </c>
      <c r="AU124" s="243" t="s">
        <v>87</v>
      </c>
      <c r="AV124" s="13" t="s">
        <v>87</v>
      </c>
      <c r="AW124" s="13" t="s">
        <v>37</v>
      </c>
      <c r="AX124" s="13" t="s">
        <v>77</v>
      </c>
      <c r="AY124" s="243" t="s">
        <v>238</v>
      </c>
    </row>
    <row r="125" s="13" customFormat="1">
      <c r="A125" s="13"/>
      <c r="B125" s="232"/>
      <c r="C125" s="233"/>
      <c r="D125" s="234" t="s">
        <v>252</v>
      </c>
      <c r="E125" s="235" t="s">
        <v>19</v>
      </c>
      <c r="F125" s="236" t="s">
        <v>427</v>
      </c>
      <c r="G125" s="233"/>
      <c r="H125" s="237">
        <v>4.4000000000000004</v>
      </c>
      <c r="I125" s="238"/>
      <c r="J125" s="233"/>
      <c r="K125" s="233"/>
      <c r="L125" s="239"/>
      <c r="M125" s="240"/>
      <c r="N125" s="241"/>
      <c r="O125" s="241"/>
      <c r="P125" s="241"/>
      <c r="Q125" s="241"/>
      <c r="R125" s="241"/>
      <c r="S125" s="241"/>
      <c r="T125" s="242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3" t="s">
        <v>252</v>
      </c>
      <c r="AU125" s="243" t="s">
        <v>87</v>
      </c>
      <c r="AV125" s="13" t="s">
        <v>87</v>
      </c>
      <c r="AW125" s="13" t="s">
        <v>37</v>
      </c>
      <c r="AX125" s="13" t="s">
        <v>77</v>
      </c>
      <c r="AY125" s="243" t="s">
        <v>238</v>
      </c>
    </row>
    <row r="126" s="14" customFormat="1">
      <c r="A126" s="14"/>
      <c r="B126" s="244"/>
      <c r="C126" s="245"/>
      <c r="D126" s="234" t="s">
        <v>252</v>
      </c>
      <c r="E126" s="246" t="s">
        <v>19</v>
      </c>
      <c r="F126" s="247" t="s">
        <v>253</v>
      </c>
      <c r="G126" s="245"/>
      <c r="H126" s="248">
        <v>91.849999999999994</v>
      </c>
      <c r="I126" s="249"/>
      <c r="J126" s="245"/>
      <c r="K126" s="245"/>
      <c r="L126" s="250"/>
      <c r="M126" s="251"/>
      <c r="N126" s="252"/>
      <c r="O126" s="252"/>
      <c r="P126" s="252"/>
      <c r="Q126" s="252"/>
      <c r="R126" s="252"/>
      <c r="S126" s="252"/>
      <c r="T126" s="253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4" t="s">
        <v>252</v>
      </c>
      <c r="AU126" s="254" t="s">
        <v>87</v>
      </c>
      <c r="AV126" s="14" t="s">
        <v>254</v>
      </c>
      <c r="AW126" s="14" t="s">
        <v>37</v>
      </c>
      <c r="AX126" s="14" t="s">
        <v>85</v>
      </c>
      <c r="AY126" s="254" t="s">
        <v>238</v>
      </c>
    </row>
    <row r="127" s="2" customFormat="1" ht="24.15" customHeight="1">
      <c r="A127" s="40"/>
      <c r="B127" s="41"/>
      <c r="C127" s="214" t="s">
        <v>276</v>
      </c>
      <c r="D127" s="214" t="s">
        <v>243</v>
      </c>
      <c r="E127" s="215" t="s">
        <v>428</v>
      </c>
      <c r="F127" s="216" t="s">
        <v>429</v>
      </c>
      <c r="G127" s="217" t="s">
        <v>407</v>
      </c>
      <c r="H127" s="218">
        <v>27.782</v>
      </c>
      <c r="I127" s="219"/>
      <c r="J127" s="220">
        <f>ROUND(I127*H127,2)</f>
        <v>0</v>
      </c>
      <c r="K127" s="216" t="s">
        <v>247</v>
      </c>
      <c r="L127" s="46"/>
      <c r="M127" s="221" t="s">
        <v>19</v>
      </c>
      <c r="N127" s="222" t="s">
        <v>48</v>
      </c>
      <c r="O127" s="86"/>
      <c r="P127" s="223">
        <f>O127*H127</f>
        <v>0</v>
      </c>
      <c r="Q127" s="223">
        <v>0</v>
      </c>
      <c r="R127" s="223">
        <f>Q127*H127</f>
        <v>0</v>
      </c>
      <c r="S127" s="223">
        <v>0.031</v>
      </c>
      <c r="T127" s="224">
        <f>S127*H127</f>
        <v>0.86124199999999995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225" t="s">
        <v>254</v>
      </c>
      <c r="AT127" s="225" t="s">
        <v>243</v>
      </c>
      <c r="AU127" s="225" t="s">
        <v>87</v>
      </c>
      <c r="AY127" s="19" t="s">
        <v>238</v>
      </c>
      <c r="BE127" s="226">
        <f>IF(N127="základní",J127,0)</f>
        <v>0</v>
      </c>
      <c r="BF127" s="226">
        <f>IF(N127="snížená",J127,0)</f>
        <v>0</v>
      </c>
      <c r="BG127" s="226">
        <f>IF(N127="zákl. přenesená",J127,0)</f>
        <v>0</v>
      </c>
      <c r="BH127" s="226">
        <f>IF(N127="sníž. přenesená",J127,0)</f>
        <v>0</v>
      </c>
      <c r="BI127" s="226">
        <f>IF(N127="nulová",J127,0)</f>
        <v>0</v>
      </c>
      <c r="BJ127" s="19" t="s">
        <v>85</v>
      </c>
      <c r="BK127" s="226">
        <f>ROUND(I127*H127,2)</f>
        <v>0</v>
      </c>
      <c r="BL127" s="19" t="s">
        <v>254</v>
      </c>
      <c r="BM127" s="225" t="s">
        <v>430</v>
      </c>
    </row>
    <row r="128" s="2" customFormat="1">
      <c r="A128" s="40"/>
      <c r="B128" s="41"/>
      <c r="C128" s="42"/>
      <c r="D128" s="227" t="s">
        <v>250</v>
      </c>
      <c r="E128" s="42"/>
      <c r="F128" s="228" t="s">
        <v>431</v>
      </c>
      <c r="G128" s="42"/>
      <c r="H128" s="42"/>
      <c r="I128" s="229"/>
      <c r="J128" s="42"/>
      <c r="K128" s="42"/>
      <c r="L128" s="46"/>
      <c r="M128" s="230"/>
      <c r="N128" s="231"/>
      <c r="O128" s="86"/>
      <c r="P128" s="86"/>
      <c r="Q128" s="86"/>
      <c r="R128" s="86"/>
      <c r="S128" s="86"/>
      <c r="T128" s="87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T128" s="19" t="s">
        <v>250</v>
      </c>
      <c r="AU128" s="19" t="s">
        <v>87</v>
      </c>
    </row>
    <row r="129" s="2" customFormat="1">
      <c r="A129" s="40"/>
      <c r="B129" s="41"/>
      <c r="C129" s="42"/>
      <c r="D129" s="234" t="s">
        <v>343</v>
      </c>
      <c r="E129" s="42"/>
      <c r="F129" s="255" t="s">
        <v>432</v>
      </c>
      <c r="G129" s="42"/>
      <c r="H129" s="42"/>
      <c r="I129" s="229"/>
      <c r="J129" s="42"/>
      <c r="K129" s="42"/>
      <c r="L129" s="46"/>
      <c r="M129" s="230"/>
      <c r="N129" s="231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343</v>
      </c>
      <c r="AU129" s="19" t="s">
        <v>87</v>
      </c>
    </row>
    <row r="130" s="13" customFormat="1">
      <c r="A130" s="13"/>
      <c r="B130" s="232"/>
      <c r="C130" s="233"/>
      <c r="D130" s="234" t="s">
        <v>252</v>
      </c>
      <c r="E130" s="235" t="s">
        <v>19</v>
      </c>
      <c r="F130" s="236" t="s">
        <v>433</v>
      </c>
      <c r="G130" s="233"/>
      <c r="H130" s="237">
        <v>21.600000000000001</v>
      </c>
      <c r="I130" s="238"/>
      <c r="J130" s="233"/>
      <c r="K130" s="233"/>
      <c r="L130" s="239"/>
      <c r="M130" s="240"/>
      <c r="N130" s="241"/>
      <c r="O130" s="241"/>
      <c r="P130" s="241"/>
      <c r="Q130" s="241"/>
      <c r="R130" s="241"/>
      <c r="S130" s="241"/>
      <c r="T130" s="242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3" t="s">
        <v>252</v>
      </c>
      <c r="AU130" s="243" t="s">
        <v>87</v>
      </c>
      <c r="AV130" s="13" t="s">
        <v>87</v>
      </c>
      <c r="AW130" s="13" t="s">
        <v>37</v>
      </c>
      <c r="AX130" s="13" t="s">
        <v>77</v>
      </c>
      <c r="AY130" s="243" t="s">
        <v>238</v>
      </c>
    </row>
    <row r="131" s="13" customFormat="1">
      <c r="A131" s="13"/>
      <c r="B131" s="232"/>
      <c r="C131" s="233"/>
      <c r="D131" s="234" t="s">
        <v>252</v>
      </c>
      <c r="E131" s="235" t="s">
        <v>19</v>
      </c>
      <c r="F131" s="236" t="s">
        <v>434</v>
      </c>
      <c r="G131" s="233"/>
      <c r="H131" s="237">
        <v>2</v>
      </c>
      <c r="I131" s="238"/>
      <c r="J131" s="233"/>
      <c r="K131" s="233"/>
      <c r="L131" s="239"/>
      <c r="M131" s="240"/>
      <c r="N131" s="241"/>
      <c r="O131" s="241"/>
      <c r="P131" s="241"/>
      <c r="Q131" s="241"/>
      <c r="R131" s="241"/>
      <c r="S131" s="241"/>
      <c r="T131" s="242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3" t="s">
        <v>252</v>
      </c>
      <c r="AU131" s="243" t="s">
        <v>87</v>
      </c>
      <c r="AV131" s="13" t="s">
        <v>87</v>
      </c>
      <c r="AW131" s="13" t="s">
        <v>37</v>
      </c>
      <c r="AX131" s="13" t="s">
        <v>77</v>
      </c>
      <c r="AY131" s="243" t="s">
        <v>238</v>
      </c>
    </row>
    <row r="132" s="13" customFormat="1">
      <c r="A132" s="13"/>
      <c r="B132" s="232"/>
      <c r="C132" s="233"/>
      <c r="D132" s="234" t="s">
        <v>252</v>
      </c>
      <c r="E132" s="235" t="s">
        <v>19</v>
      </c>
      <c r="F132" s="236" t="s">
        <v>435</v>
      </c>
      <c r="G132" s="233"/>
      <c r="H132" s="237">
        <v>4.1820000000000004</v>
      </c>
      <c r="I132" s="238"/>
      <c r="J132" s="233"/>
      <c r="K132" s="233"/>
      <c r="L132" s="239"/>
      <c r="M132" s="240"/>
      <c r="N132" s="241"/>
      <c r="O132" s="241"/>
      <c r="P132" s="241"/>
      <c r="Q132" s="241"/>
      <c r="R132" s="241"/>
      <c r="S132" s="241"/>
      <c r="T132" s="242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3" t="s">
        <v>252</v>
      </c>
      <c r="AU132" s="243" t="s">
        <v>87</v>
      </c>
      <c r="AV132" s="13" t="s">
        <v>87</v>
      </c>
      <c r="AW132" s="13" t="s">
        <v>37</v>
      </c>
      <c r="AX132" s="13" t="s">
        <v>77</v>
      </c>
      <c r="AY132" s="243" t="s">
        <v>238</v>
      </c>
    </row>
    <row r="133" s="14" customFormat="1">
      <c r="A133" s="14"/>
      <c r="B133" s="244"/>
      <c r="C133" s="245"/>
      <c r="D133" s="234" t="s">
        <v>252</v>
      </c>
      <c r="E133" s="246" t="s">
        <v>19</v>
      </c>
      <c r="F133" s="247" t="s">
        <v>253</v>
      </c>
      <c r="G133" s="245"/>
      <c r="H133" s="248">
        <v>27.782000000000004</v>
      </c>
      <c r="I133" s="249"/>
      <c r="J133" s="245"/>
      <c r="K133" s="245"/>
      <c r="L133" s="250"/>
      <c r="M133" s="251"/>
      <c r="N133" s="252"/>
      <c r="O133" s="252"/>
      <c r="P133" s="252"/>
      <c r="Q133" s="252"/>
      <c r="R133" s="252"/>
      <c r="S133" s="252"/>
      <c r="T133" s="253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4" t="s">
        <v>252</v>
      </c>
      <c r="AU133" s="254" t="s">
        <v>87</v>
      </c>
      <c r="AV133" s="14" t="s">
        <v>254</v>
      </c>
      <c r="AW133" s="14" t="s">
        <v>37</v>
      </c>
      <c r="AX133" s="14" t="s">
        <v>85</v>
      </c>
      <c r="AY133" s="254" t="s">
        <v>238</v>
      </c>
    </row>
    <row r="134" s="2" customFormat="1" ht="24.15" customHeight="1">
      <c r="A134" s="40"/>
      <c r="B134" s="41"/>
      <c r="C134" s="214" t="s">
        <v>281</v>
      </c>
      <c r="D134" s="214" t="s">
        <v>243</v>
      </c>
      <c r="E134" s="215" t="s">
        <v>436</v>
      </c>
      <c r="F134" s="216" t="s">
        <v>437</v>
      </c>
      <c r="G134" s="217" t="s">
        <v>368</v>
      </c>
      <c r="H134" s="218">
        <v>20</v>
      </c>
      <c r="I134" s="219"/>
      <c r="J134" s="220">
        <f>ROUND(I134*H134,2)</f>
        <v>0</v>
      </c>
      <c r="K134" s="216" t="s">
        <v>247</v>
      </c>
      <c r="L134" s="46"/>
      <c r="M134" s="221" t="s">
        <v>19</v>
      </c>
      <c r="N134" s="222" t="s">
        <v>48</v>
      </c>
      <c r="O134" s="86"/>
      <c r="P134" s="223">
        <f>O134*H134</f>
        <v>0</v>
      </c>
      <c r="Q134" s="223">
        <v>0</v>
      </c>
      <c r="R134" s="223">
        <f>Q134*H134</f>
        <v>0</v>
      </c>
      <c r="S134" s="223">
        <v>0.0040000000000000001</v>
      </c>
      <c r="T134" s="224">
        <f>S134*H134</f>
        <v>0.080000000000000002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25" t="s">
        <v>254</v>
      </c>
      <c r="AT134" s="225" t="s">
        <v>243</v>
      </c>
      <c r="AU134" s="225" t="s">
        <v>87</v>
      </c>
      <c r="AY134" s="19" t="s">
        <v>238</v>
      </c>
      <c r="BE134" s="226">
        <f>IF(N134="základní",J134,0)</f>
        <v>0</v>
      </c>
      <c r="BF134" s="226">
        <f>IF(N134="snížená",J134,0)</f>
        <v>0</v>
      </c>
      <c r="BG134" s="226">
        <f>IF(N134="zákl. přenesená",J134,0)</f>
        <v>0</v>
      </c>
      <c r="BH134" s="226">
        <f>IF(N134="sníž. přenesená",J134,0)</f>
        <v>0</v>
      </c>
      <c r="BI134" s="226">
        <f>IF(N134="nulová",J134,0)</f>
        <v>0</v>
      </c>
      <c r="BJ134" s="19" t="s">
        <v>85</v>
      </c>
      <c r="BK134" s="226">
        <f>ROUND(I134*H134,2)</f>
        <v>0</v>
      </c>
      <c r="BL134" s="19" t="s">
        <v>254</v>
      </c>
      <c r="BM134" s="225" t="s">
        <v>438</v>
      </c>
    </row>
    <row r="135" s="2" customFormat="1">
      <c r="A135" s="40"/>
      <c r="B135" s="41"/>
      <c r="C135" s="42"/>
      <c r="D135" s="227" t="s">
        <v>250</v>
      </c>
      <c r="E135" s="42"/>
      <c r="F135" s="228" t="s">
        <v>439</v>
      </c>
      <c r="G135" s="42"/>
      <c r="H135" s="42"/>
      <c r="I135" s="229"/>
      <c r="J135" s="42"/>
      <c r="K135" s="42"/>
      <c r="L135" s="46"/>
      <c r="M135" s="230"/>
      <c r="N135" s="231"/>
      <c r="O135" s="86"/>
      <c r="P135" s="86"/>
      <c r="Q135" s="86"/>
      <c r="R135" s="86"/>
      <c r="S135" s="86"/>
      <c r="T135" s="87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T135" s="19" t="s">
        <v>250</v>
      </c>
      <c r="AU135" s="19" t="s">
        <v>87</v>
      </c>
    </row>
    <row r="136" s="13" customFormat="1">
      <c r="A136" s="13"/>
      <c r="B136" s="232"/>
      <c r="C136" s="233"/>
      <c r="D136" s="234" t="s">
        <v>252</v>
      </c>
      <c r="E136" s="235" t="s">
        <v>19</v>
      </c>
      <c r="F136" s="236" t="s">
        <v>440</v>
      </c>
      <c r="G136" s="233"/>
      <c r="H136" s="237">
        <v>20</v>
      </c>
      <c r="I136" s="238"/>
      <c r="J136" s="233"/>
      <c r="K136" s="233"/>
      <c r="L136" s="239"/>
      <c r="M136" s="240"/>
      <c r="N136" s="241"/>
      <c r="O136" s="241"/>
      <c r="P136" s="241"/>
      <c r="Q136" s="241"/>
      <c r="R136" s="241"/>
      <c r="S136" s="241"/>
      <c r="T136" s="242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43" t="s">
        <v>252</v>
      </c>
      <c r="AU136" s="243" t="s">
        <v>87</v>
      </c>
      <c r="AV136" s="13" t="s">
        <v>87</v>
      </c>
      <c r="AW136" s="13" t="s">
        <v>37</v>
      </c>
      <c r="AX136" s="13" t="s">
        <v>77</v>
      </c>
      <c r="AY136" s="243" t="s">
        <v>238</v>
      </c>
    </row>
    <row r="137" s="14" customFormat="1">
      <c r="A137" s="14"/>
      <c r="B137" s="244"/>
      <c r="C137" s="245"/>
      <c r="D137" s="234" t="s">
        <v>252</v>
      </c>
      <c r="E137" s="246" t="s">
        <v>19</v>
      </c>
      <c r="F137" s="247" t="s">
        <v>253</v>
      </c>
      <c r="G137" s="245"/>
      <c r="H137" s="248">
        <v>20</v>
      </c>
      <c r="I137" s="249"/>
      <c r="J137" s="245"/>
      <c r="K137" s="245"/>
      <c r="L137" s="250"/>
      <c r="M137" s="251"/>
      <c r="N137" s="252"/>
      <c r="O137" s="252"/>
      <c r="P137" s="252"/>
      <c r="Q137" s="252"/>
      <c r="R137" s="252"/>
      <c r="S137" s="252"/>
      <c r="T137" s="253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54" t="s">
        <v>252</v>
      </c>
      <c r="AU137" s="254" t="s">
        <v>87</v>
      </c>
      <c r="AV137" s="14" t="s">
        <v>254</v>
      </c>
      <c r="AW137" s="14" t="s">
        <v>37</v>
      </c>
      <c r="AX137" s="14" t="s">
        <v>85</v>
      </c>
      <c r="AY137" s="254" t="s">
        <v>238</v>
      </c>
    </row>
    <row r="138" s="2" customFormat="1" ht="24.15" customHeight="1">
      <c r="A138" s="40"/>
      <c r="B138" s="41"/>
      <c r="C138" s="214" t="s">
        <v>287</v>
      </c>
      <c r="D138" s="214" t="s">
        <v>243</v>
      </c>
      <c r="E138" s="215" t="s">
        <v>441</v>
      </c>
      <c r="F138" s="216" t="s">
        <v>442</v>
      </c>
      <c r="G138" s="217" t="s">
        <v>368</v>
      </c>
      <c r="H138" s="218">
        <v>3</v>
      </c>
      <c r="I138" s="219"/>
      <c r="J138" s="220">
        <f>ROUND(I138*H138,2)</f>
        <v>0</v>
      </c>
      <c r="K138" s="216" t="s">
        <v>247</v>
      </c>
      <c r="L138" s="46"/>
      <c r="M138" s="221" t="s">
        <v>19</v>
      </c>
      <c r="N138" s="222" t="s">
        <v>48</v>
      </c>
      <c r="O138" s="86"/>
      <c r="P138" s="223">
        <f>O138*H138</f>
        <v>0</v>
      </c>
      <c r="Q138" s="223">
        <v>0</v>
      </c>
      <c r="R138" s="223">
        <f>Q138*H138</f>
        <v>0</v>
      </c>
      <c r="S138" s="223">
        <v>0.0080000000000000002</v>
      </c>
      <c r="T138" s="224">
        <f>S138*H138</f>
        <v>0.024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25" t="s">
        <v>254</v>
      </c>
      <c r="AT138" s="225" t="s">
        <v>243</v>
      </c>
      <c r="AU138" s="225" t="s">
        <v>87</v>
      </c>
      <c r="AY138" s="19" t="s">
        <v>238</v>
      </c>
      <c r="BE138" s="226">
        <f>IF(N138="základní",J138,0)</f>
        <v>0</v>
      </c>
      <c r="BF138" s="226">
        <f>IF(N138="snížená",J138,0)</f>
        <v>0</v>
      </c>
      <c r="BG138" s="226">
        <f>IF(N138="zákl. přenesená",J138,0)</f>
        <v>0</v>
      </c>
      <c r="BH138" s="226">
        <f>IF(N138="sníž. přenesená",J138,0)</f>
        <v>0</v>
      </c>
      <c r="BI138" s="226">
        <f>IF(N138="nulová",J138,0)</f>
        <v>0</v>
      </c>
      <c r="BJ138" s="19" t="s">
        <v>85</v>
      </c>
      <c r="BK138" s="226">
        <f>ROUND(I138*H138,2)</f>
        <v>0</v>
      </c>
      <c r="BL138" s="19" t="s">
        <v>254</v>
      </c>
      <c r="BM138" s="225" t="s">
        <v>443</v>
      </c>
    </row>
    <row r="139" s="2" customFormat="1">
      <c r="A139" s="40"/>
      <c r="B139" s="41"/>
      <c r="C139" s="42"/>
      <c r="D139" s="227" t="s">
        <v>250</v>
      </c>
      <c r="E139" s="42"/>
      <c r="F139" s="228" t="s">
        <v>444</v>
      </c>
      <c r="G139" s="42"/>
      <c r="H139" s="42"/>
      <c r="I139" s="229"/>
      <c r="J139" s="42"/>
      <c r="K139" s="42"/>
      <c r="L139" s="46"/>
      <c r="M139" s="230"/>
      <c r="N139" s="231"/>
      <c r="O139" s="86"/>
      <c r="P139" s="86"/>
      <c r="Q139" s="86"/>
      <c r="R139" s="86"/>
      <c r="S139" s="86"/>
      <c r="T139" s="87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T139" s="19" t="s">
        <v>250</v>
      </c>
      <c r="AU139" s="19" t="s">
        <v>87</v>
      </c>
    </row>
    <row r="140" s="13" customFormat="1">
      <c r="A140" s="13"/>
      <c r="B140" s="232"/>
      <c r="C140" s="233"/>
      <c r="D140" s="234" t="s">
        <v>252</v>
      </c>
      <c r="E140" s="235" t="s">
        <v>19</v>
      </c>
      <c r="F140" s="236" t="s">
        <v>445</v>
      </c>
      <c r="G140" s="233"/>
      <c r="H140" s="237">
        <v>3</v>
      </c>
      <c r="I140" s="238"/>
      <c r="J140" s="233"/>
      <c r="K140" s="233"/>
      <c r="L140" s="239"/>
      <c r="M140" s="240"/>
      <c r="N140" s="241"/>
      <c r="O140" s="241"/>
      <c r="P140" s="241"/>
      <c r="Q140" s="241"/>
      <c r="R140" s="241"/>
      <c r="S140" s="241"/>
      <c r="T140" s="242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3" t="s">
        <v>252</v>
      </c>
      <c r="AU140" s="243" t="s">
        <v>87</v>
      </c>
      <c r="AV140" s="13" t="s">
        <v>87</v>
      </c>
      <c r="AW140" s="13" t="s">
        <v>37</v>
      </c>
      <c r="AX140" s="13" t="s">
        <v>77</v>
      </c>
      <c r="AY140" s="243" t="s">
        <v>238</v>
      </c>
    </row>
    <row r="141" s="14" customFormat="1">
      <c r="A141" s="14"/>
      <c r="B141" s="244"/>
      <c r="C141" s="245"/>
      <c r="D141" s="234" t="s">
        <v>252</v>
      </c>
      <c r="E141" s="246" t="s">
        <v>19</v>
      </c>
      <c r="F141" s="247" t="s">
        <v>253</v>
      </c>
      <c r="G141" s="245"/>
      <c r="H141" s="248">
        <v>3</v>
      </c>
      <c r="I141" s="249"/>
      <c r="J141" s="245"/>
      <c r="K141" s="245"/>
      <c r="L141" s="250"/>
      <c r="M141" s="251"/>
      <c r="N141" s="252"/>
      <c r="O141" s="252"/>
      <c r="P141" s="252"/>
      <c r="Q141" s="252"/>
      <c r="R141" s="252"/>
      <c r="S141" s="252"/>
      <c r="T141" s="253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4" t="s">
        <v>252</v>
      </c>
      <c r="AU141" s="254" t="s">
        <v>87</v>
      </c>
      <c r="AV141" s="14" t="s">
        <v>254</v>
      </c>
      <c r="AW141" s="14" t="s">
        <v>37</v>
      </c>
      <c r="AX141" s="14" t="s">
        <v>85</v>
      </c>
      <c r="AY141" s="254" t="s">
        <v>238</v>
      </c>
    </row>
    <row r="142" s="2" customFormat="1" ht="24.15" customHeight="1">
      <c r="A142" s="40"/>
      <c r="B142" s="41"/>
      <c r="C142" s="214" t="s">
        <v>293</v>
      </c>
      <c r="D142" s="214" t="s">
        <v>243</v>
      </c>
      <c r="E142" s="215" t="s">
        <v>446</v>
      </c>
      <c r="F142" s="216" t="s">
        <v>447</v>
      </c>
      <c r="G142" s="217" t="s">
        <v>368</v>
      </c>
      <c r="H142" s="218">
        <v>2</v>
      </c>
      <c r="I142" s="219"/>
      <c r="J142" s="220">
        <f>ROUND(I142*H142,2)</f>
        <v>0</v>
      </c>
      <c r="K142" s="216" t="s">
        <v>247</v>
      </c>
      <c r="L142" s="46"/>
      <c r="M142" s="221" t="s">
        <v>19</v>
      </c>
      <c r="N142" s="222" t="s">
        <v>48</v>
      </c>
      <c r="O142" s="86"/>
      <c r="P142" s="223">
        <f>O142*H142</f>
        <v>0</v>
      </c>
      <c r="Q142" s="223">
        <v>0</v>
      </c>
      <c r="R142" s="223">
        <f>Q142*H142</f>
        <v>0</v>
      </c>
      <c r="S142" s="223">
        <v>0.012</v>
      </c>
      <c r="T142" s="224">
        <f>S142*H142</f>
        <v>0.024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25" t="s">
        <v>254</v>
      </c>
      <c r="AT142" s="225" t="s">
        <v>243</v>
      </c>
      <c r="AU142" s="225" t="s">
        <v>87</v>
      </c>
      <c r="AY142" s="19" t="s">
        <v>238</v>
      </c>
      <c r="BE142" s="226">
        <f>IF(N142="základní",J142,0)</f>
        <v>0</v>
      </c>
      <c r="BF142" s="226">
        <f>IF(N142="snížená",J142,0)</f>
        <v>0</v>
      </c>
      <c r="BG142" s="226">
        <f>IF(N142="zákl. přenesená",J142,0)</f>
        <v>0</v>
      </c>
      <c r="BH142" s="226">
        <f>IF(N142="sníž. přenesená",J142,0)</f>
        <v>0</v>
      </c>
      <c r="BI142" s="226">
        <f>IF(N142="nulová",J142,0)</f>
        <v>0</v>
      </c>
      <c r="BJ142" s="19" t="s">
        <v>85</v>
      </c>
      <c r="BK142" s="226">
        <f>ROUND(I142*H142,2)</f>
        <v>0</v>
      </c>
      <c r="BL142" s="19" t="s">
        <v>254</v>
      </c>
      <c r="BM142" s="225" t="s">
        <v>448</v>
      </c>
    </row>
    <row r="143" s="2" customFormat="1">
      <c r="A143" s="40"/>
      <c r="B143" s="41"/>
      <c r="C143" s="42"/>
      <c r="D143" s="227" t="s">
        <v>250</v>
      </c>
      <c r="E143" s="42"/>
      <c r="F143" s="228" t="s">
        <v>449</v>
      </c>
      <c r="G143" s="42"/>
      <c r="H143" s="42"/>
      <c r="I143" s="229"/>
      <c r="J143" s="42"/>
      <c r="K143" s="42"/>
      <c r="L143" s="46"/>
      <c r="M143" s="230"/>
      <c r="N143" s="231"/>
      <c r="O143" s="86"/>
      <c r="P143" s="86"/>
      <c r="Q143" s="86"/>
      <c r="R143" s="86"/>
      <c r="S143" s="86"/>
      <c r="T143" s="87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T143" s="19" t="s">
        <v>250</v>
      </c>
      <c r="AU143" s="19" t="s">
        <v>87</v>
      </c>
    </row>
    <row r="144" s="13" customFormat="1">
      <c r="A144" s="13"/>
      <c r="B144" s="232"/>
      <c r="C144" s="233"/>
      <c r="D144" s="234" t="s">
        <v>252</v>
      </c>
      <c r="E144" s="235" t="s">
        <v>19</v>
      </c>
      <c r="F144" s="236" t="s">
        <v>450</v>
      </c>
      <c r="G144" s="233"/>
      <c r="H144" s="237">
        <v>2</v>
      </c>
      <c r="I144" s="238"/>
      <c r="J144" s="233"/>
      <c r="K144" s="233"/>
      <c r="L144" s="239"/>
      <c r="M144" s="240"/>
      <c r="N144" s="241"/>
      <c r="O144" s="241"/>
      <c r="P144" s="241"/>
      <c r="Q144" s="241"/>
      <c r="R144" s="241"/>
      <c r="S144" s="241"/>
      <c r="T144" s="242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3" t="s">
        <v>252</v>
      </c>
      <c r="AU144" s="243" t="s">
        <v>87</v>
      </c>
      <c r="AV144" s="13" t="s">
        <v>87</v>
      </c>
      <c r="AW144" s="13" t="s">
        <v>37</v>
      </c>
      <c r="AX144" s="13" t="s">
        <v>77</v>
      </c>
      <c r="AY144" s="243" t="s">
        <v>238</v>
      </c>
    </row>
    <row r="145" s="14" customFormat="1">
      <c r="A145" s="14"/>
      <c r="B145" s="244"/>
      <c r="C145" s="245"/>
      <c r="D145" s="234" t="s">
        <v>252</v>
      </c>
      <c r="E145" s="246" t="s">
        <v>19</v>
      </c>
      <c r="F145" s="247" t="s">
        <v>253</v>
      </c>
      <c r="G145" s="245"/>
      <c r="H145" s="248">
        <v>2</v>
      </c>
      <c r="I145" s="249"/>
      <c r="J145" s="245"/>
      <c r="K145" s="245"/>
      <c r="L145" s="250"/>
      <c r="M145" s="251"/>
      <c r="N145" s="252"/>
      <c r="O145" s="252"/>
      <c r="P145" s="252"/>
      <c r="Q145" s="252"/>
      <c r="R145" s="252"/>
      <c r="S145" s="252"/>
      <c r="T145" s="253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4" t="s">
        <v>252</v>
      </c>
      <c r="AU145" s="254" t="s">
        <v>87</v>
      </c>
      <c r="AV145" s="14" t="s">
        <v>254</v>
      </c>
      <c r="AW145" s="14" t="s">
        <v>37</v>
      </c>
      <c r="AX145" s="14" t="s">
        <v>85</v>
      </c>
      <c r="AY145" s="254" t="s">
        <v>238</v>
      </c>
    </row>
    <row r="146" s="2" customFormat="1" ht="24.15" customHeight="1">
      <c r="A146" s="40"/>
      <c r="B146" s="41"/>
      <c r="C146" s="214" t="s">
        <v>298</v>
      </c>
      <c r="D146" s="214" t="s">
        <v>243</v>
      </c>
      <c r="E146" s="215" t="s">
        <v>451</v>
      </c>
      <c r="F146" s="216" t="s">
        <v>452</v>
      </c>
      <c r="G146" s="217" t="s">
        <v>368</v>
      </c>
      <c r="H146" s="218">
        <v>3</v>
      </c>
      <c r="I146" s="219"/>
      <c r="J146" s="220">
        <f>ROUND(I146*H146,2)</f>
        <v>0</v>
      </c>
      <c r="K146" s="216" t="s">
        <v>247</v>
      </c>
      <c r="L146" s="46"/>
      <c r="M146" s="221" t="s">
        <v>19</v>
      </c>
      <c r="N146" s="222" t="s">
        <v>48</v>
      </c>
      <c r="O146" s="86"/>
      <c r="P146" s="223">
        <f>O146*H146</f>
        <v>0</v>
      </c>
      <c r="Q146" s="223">
        <v>0</v>
      </c>
      <c r="R146" s="223">
        <f>Q146*H146</f>
        <v>0</v>
      </c>
      <c r="S146" s="223">
        <v>0.016</v>
      </c>
      <c r="T146" s="224">
        <f>S146*H146</f>
        <v>0.048000000000000001</v>
      </c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R146" s="225" t="s">
        <v>254</v>
      </c>
      <c r="AT146" s="225" t="s">
        <v>243</v>
      </c>
      <c r="AU146" s="225" t="s">
        <v>87</v>
      </c>
      <c r="AY146" s="19" t="s">
        <v>238</v>
      </c>
      <c r="BE146" s="226">
        <f>IF(N146="základní",J146,0)</f>
        <v>0</v>
      </c>
      <c r="BF146" s="226">
        <f>IF(N146="snížená",J146,0)</f>
        <v>0</v>
      </c>
      <c r="BG146" s="226">
        <f>IF(N146="zákl. přenesená",J146,0)</f>
        <v>0</v>
      </c>
      <c r="BH146" s="226">
        <f>IF(N146="sníž. přenesená",J146,0)</f>
        <v>0</v>
      </c>
      <c r="BI146" s="226">
        <f>IF(N146="nulová",J146,0)</f>
        <v>0</v>
      </c>
      <c r="BJ146" s="19" t="s">
        <v>85</v>
      </c>
      <c r="BK146" s="226">
        <f>ROUND(I146*H146,2)</f>
        <v>0</v>
      </c>
      <c r="BL146" s="19" t="s">
        <v>254</v>
      </c>
      <c r="BM146" s="225" t="s">
        <v>453</v>
      </c>
    </row>
    <row r="147" s="2" customFormat="1">
      <c r="A147" s="40"/>
      <c r="B147" s="41"/>
      <c r="C147" s="42"/>
      <c r="D147" s="227" t="s">
        <v>250</v>
      </c>
      <c r="E147" s="42"/>
      <c r="F147" s="228" t="s">
        <v>454</v>
      </c>
      <c r="G147" s="42"/>
      <c r="H147" s="42"/>
      <c r="I147" s="229"/>
      <c r="J147" s="42"/>
      <c r="K147" s="42"/>
      <c r="L147" s="46"/>
      <c r="M147" s="230"/>
      <c r="N147" s="231"/>
      <c r="O147" s="86"/>
      <c r="P147" s="86"/>
      <c r="Q147" s="86"/>
      <c r="R147" s="86"/>
      <c r="S147" s="86"/>
      <c r="T147" s="87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T147" s="19" t="s">
        <v>250</v>
      </c>
      <c r="AU147" s="19" t="s">
        <v>87</v>
      </c>
    </row>
    <row r="148" s="13" customFormat="1">
      <c r="A148" s="13"/>
      <c r="B148" s="232"/>
      <c r="C148" s="233"/>
      <c r="D148" s="234" t="s">
        <v>252</v>
      </c>
      <c r="E148" s="235" t="s">
        <v>19</v>
      </c>
      <c r="F148" s="236" t="s">
        <v>445</v>
      </c>
      <c r="G148" s="233"/>
      <c r="H148" s="237">
        <v>3</v>
      </c>
      <c r="I148" s="238"/>
      <c r="J148" s="233"/>
      <c r="K148" s="233"/>
      <c r="L148" s="239"/>
      <c r="M148" s="240"/>
      <c r="N148" s="241"/>
      <c r="O148" s="241"/>
      <c r="P148" s="241"/>
      <c r="Q148" s="241"/>
      <c r="R148" s="241"/>
      <c r="S148" s="241"/>
      <c r="T148" s="242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3" t="s">
        <v>252</v>
      </c>
      <c r="AU148" s="243" t="s">
        <v>87</v>
      </c>
      <c r="AV148" s="13" t="s">
        <v>87</v>
      </c>
      <c r="AW148" s="13" t="s">
        <v>37</v>
      </c>
      <c r="AX148" s="13" t="s">
        <v>77</v>
      </c>
      <c r="AY148" s="243" t="s">
        <v>238</v>
      </c>
    </row>
    <row r="149" s="14" customFormat="1">
      <c r="A149" s="14"/>
      <c r="B149" s="244"/>
      <c r="C149" s="245"/>
      <c r="D149" s="234" t="s">
        <v>252</v>
      </c>
      <c r="E149" s="246" t="s">
        <v>19</v>
      </c>
      <c r="F149" s="247" t="s">
        <v>253</v>
      </c>
      <c r="G149" s="245"/>
      <c r="H149" s="248">
        <v>3</v>
      </c>
      <c r="I149" s="249"/>
      <c r="J149" s="245"/>
      <c r="K149" s="245"/>
      <c r="L149" s="250"/>
      <c r="M149" s="251"/>
      <c r="N149" s="252"/>
      <c r="O149" s="252"/>
      <c r="P149" s="252"/>
      <c r="Q149" s="252"/>
      <c r="R149" s="252"/>
      <c r="S149" s="252"/>
      <c r="T149" s="253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4" t="s">
        <v>252</v>
      </c>
      <c r="AU149" s="254" t="s">
        <v>87</v>
      </c>
      <c r="AV149" s="14" t="s">
        <v>254</v>
      </c>
      <c r="AW149" s="14" t="s">
        <v>37</v>
      </c>
      <c r="AX149" s="14" t="s">
        <v>85</v>
      </c>
      <c r="AY149" s="254" t="s">
        <v>238</v>
      </c>
    </row>
    <row r="150" s="2" customFormat="1" ht="24.15" customHeight="1">
      <c r="A150" s="40"/>
      <c r="B150" s="41"/>
      <c r="C150" s="214" t="s">
        <v>303</v>
      </c>
      <c r="D150" s="214" t="s">
        <v>243</v>
      </c>
      <c r="E150" s="215" t="s">
        <v>455</v>
      </c>
      <c r="F150" s="216" t="s">
        <v>456</v>
      </c>
      <c r="G150" s="217" t="s">
        <v>368</v>
      </c>
      <c r="H150" s="218">
        <v>8</v>
      </c>
      <c r="I150" s="219"/>
      <c r="J150" s="220">
        <f>ROUND(I150*H150,2)</f>
        <v>0</v>
      </c>
      <c r="K150" s="216" t="s">
        <v>247</v>
      </c>
      <c r="L150" s="46"/>
      <c r="M150" s="221" t="s">
        <v>19</v>
      </c>
      <c r="N150" s="222" t="s">
        <v>48</v>
      </c>
      <c r="O150" s="86"/>
      <c r="P150" s="223">
        <f>O150*H150</f>
        <v>0</v>
      </c>
      <c r="Q150" s="223">
        <v>0</v>
      </c>
      <c r="R150" s="223">
        <f>Q150*H150</f>
        <v>0</v>
      </c>
      <c r="S150" s="223">
        <v>0.025000000000000001</v>
      </c>
      <c r="T150" s="224">
        <f>S150*H150</f>
        <v>0.20000000000000001</v>
      </c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R150" s="225" t="s">
        <v>254</v>
      </c>
      <c r="AT150" s="225" t="s">
        <v>243</v>
      </c>
      <c r="AU150" s="225" t="s">
        <v>87</v>
      </c>
      <c r="AY150" s="19" t="s">
        <v>238</v>
      </c>
      <c r="BE150" s="226">
        <f>IF(N150="základní",J150,0)</f>
        <v>0</v>
      </c>
      <c r="BF150" s="226">
        <f>IF(N150="snížená",J150,0)</f>
        <v>0</v>
      </c>
      <c r="BG150" s="226">
        <f>IF(N150="zákl. přenesená",J150,0)</f>
        <v>0</v>
      </c>
      <c r="BH150" s="226">
        <f>IF(N150="sníž. přenesená",J150,0)</f>
        <v>0</v>
      </c>
      <c r="BI150" s="226">
        <f>IF(N150="nulová",J150,0)</f>
        <v>0</v>
      </c>
      <c r="BJ150" s="19" t="s">
        <v>85</v>
      </c>
      <c r="BK150" s="226">
        <f>ROUND(I150*H150,2)</f>
        <v>0</v>
      </c>
      <c r="BL150" s="19" t="s">
        <v>254</v>
      </c>
      <c r="BM150" s="225" t="s">
        <v>457</v>
      </c>
    </row>
    <row r="151" s="2" customFormat="1">
      <c r="A151" s="40"/>
      <c r="B151" s="41"/>
      <c r="C151" s="42"/>
      <c r="D151" s="227" t="s">
        <v>250</v>
      </c>
      <c r="E151" s="42"/>
      <c r="F151" s="228" t="s">
        <v>458</v>
      </c>
      <c r="G151" s="42"/>
      <c r="H151" s="42"/>
      <c r="I151" s="229"/>
      <c r="J151" s="42"/>
      <c r="K151" s="42"/>
      <c r="L151" s="46"/>
      <c r="M151" s="230"/>
      <c r="N151" s="231"/>
      <c r="O151" s="86"/>
      <c r="P151" s="86"/>
      <c r="Q151" s="86"/>
      <c r="R151" s="86"/>
      <c r="S151" s="86"/>
      <c r="T151" s="87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T151" s="19" t="s">
        <v>250</v>
      </c>
      <c r="AU151" s="19" t="s">
        <v>87</v>
      </c>
    </row>
    <row r="152" s="13" customFormat="1">
      <c r="A152" s="13"/>
      <c r="B152" s="232"/>
      <c r="C152" s="233"/>
      <c r="D152" s="234" t="s">
        <v>252</v>
      </c>
      <c r="E152" s="235" t="s">
        <v>19</v>
      </c>
      <c r="F152" s="236" t="s">
        <v>459</v>
      </c>
      <c r="G152" s="233"/>
      <c r="H152" s="237">
        <v>8</v>
      </c>
      <c r="I152" s="238"/>
      <c r="J152" s="233"/>
      <c r="K152" s="233"/>
      <c r="L152" s="239"/>
      <c r="M152" s="240"/>
      <c r="N152" s="241"/>
      <c r="O152" s="241"/>
      <c r="P152" s="241"/>
      <c r="Q152" s="241"/>
      <c r="R152" s="241"/>
      <c r="S152" s="241"/>
      <c r="T152" s="242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3" t="s">
        <v>252</v>
      </c>
      <c r="AU152" s="243" t="s">
        <v>87</v>
      </c>
      <c r="AV152" s="13" t="s">
        <v>87</v>
      </c>
      <c r="AW152" s="13" t="s">
        <v>37</v>
      </c>
      <c r="AX152" s="13" t="s">
        <v>77</v>
      </c>
      <c r="AY152" s="243" t="s">
        <v>238</v>
      </c>
    </row>
    <row r="153" s="14" customFormat="1">
      <c r="A153" s="14"/>
      <c r="B153" s="244"/>
      <c r="C153" s="245"/>
      <c r="D153" s="234" t="s">
        <v>252</v>
      </c>
      <c r="E153" s="246" t="s">
        <v>19</v>
      </c>
      <c r="F153" s="247" t="s">
        <v>253</v>
      </c>
      <c r="G153" s="245"/>
      <c r="H153" s="248">
        <v>8</v>
      </c>
      <c r="I153" s="249"/>
      <c r="J153" s="245"/>
      <c r="K153" s="245"/>
      <c r="L153" s="250"/>
      <c r="M153" s="251"/>
      <c r="N153" s="252"/>
      <c r="O153" s="252"/>
      <c r="P153" s="252"/>
      <c r="Q153" s="252"/>
      <c r="R153" s="252"/>
      <c r="S153" s="252"/>
      <c r="T153" s="253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54" t="s">
        <v>252</v>
      </c>
      <c r="AU153" s="254" t="s">
        <v>87</v>
      </c>
      <c r="AV153" s="14" t="s">
        <v>254</v>
      </c>
      <c r="AW153" s="14" t="s">
        <v>37</v>
      </c>
      <c r="AX153" s="14" t="s">
        <v>85</v>
      </c>
      <c r="AY153" s="254" t="s">
        <v>238</v>
      </c>
    </row>
    <row r="154" s="2" customFormat="1" ht="24.15" customHeight="1">
      <c r="A154" s="40"/>
      <c r="B154" s="41"/>
      <c r="C154" s="214" t="s">
        <v>308</v>
      </c>
      <c r="D154" s="214" t="s">
        <v>243</v>
      </c>
      <c r="E154" s="215" t="s">
        <v>460</v>
      </c>
      <c r="F154" s="216" t="s">
        <v>461</v>
      </c>
      <c r="G154" s="217" t="s">
        <v>368</v>
      </c>
      <c r="H154" s="218">
        <v>4</v>
      </c>
      <c r="I154" s="219"/>
      <c r="J154" s="220">
        <f>ROUND(I154*H154,2)</f>
        <v>0</v>
      </c>
      <c r="K154" s="216" t="s">
        <v>247</v>
      </c>
      <c r="L154" s="46"/>
      <c r="M154" s="221" t="s">
        <v>19</v>
      </c>
      <c r="N154" s="222" t="s">
        <v>48</v>
      </c>
      <c r="O154" s="86"/>
      <c r="P154" s="223">
        <f>O154*H154</f>
        <v>0</v>
      </c>
      <c r="Q154" s="223">
        <v>0</v>
      </c>
      <c r="R154" s="223">
        <f>Q154*H154</f>
        <v>0</v>
      </c>
      <c r="S154" s="223">
        <v>0.053999999999999999</v>
      </c>
      <c r="T154" s="224">
        <f>S154*H154</f>
        <v>0.216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25" t="s">
        <v>254</v>
      </c>
      <c r="AT154" s="225" t="s">
        <v>243</v>
      </c>
      <c r="AU154" s="225" t="s">
        <v>87</v>
      </c>
      <c r="AY154" s="19" t="s">
        <v>238</v>
      </c>
      <c r="BE154" s="226">
        <f>IF(N154="základní",J154,0)</f>
        <v>0</v>
      </c>
      <c r="BF154" s="226">
        <f>IF(N154="snížená",J154,0)</f>
        <v>0</v>
      </c>
      <c r="BG154" s="226">
        <f>IF(N154="zákl. přenesená",J154,0)</f>
        <v>0</v>
      </c>
      <c r="BH154" s="226">
        <f>IF(N154="sníž. přenesená",J154,0)</f>
        <v>0</v>
      </c>
      <c r="BI154" s="226">
        <f>IF(N154="nulová",J154,0)</f>
        <v>0</v>
      </c>
      <c r="BJ154" s="19" t="s">
        <v>85</v>
      </c>
      <c r="BK154" s="226">
        <f>ROUND(I154*H154,2)</f>
        <v>0</v>
      </c>
      <c r="BL154" s="19" t="s">
        <v>254</v>
      </c>
      <c r="BM154" s="225" t="s">
        <v>462</v>
      </c>
    </row>
    <row r="155" s="2" customFormat="1">
      <c r="A155" s="40"/>
      <c r="B155" s="41"/>
      <c r="C155" s="42"/>
      <c r="D155" s="227" t="s">
        <v>250</v>
      </c>
      <c r="E155" s="42"/>
      <c r="F155" s="228" t="s">
        <v>463</v>
      </c>
      <c r="G155" s="42"/>
      <c r="H155" s="42"/>
      <c r="I155" s="229"/>
      <c r="J155" s="42"/>
      <c r="K155" s="42"/>
      <c r="L155" s="46"/>
      <c r="M155" s="230"/>
      <c r="N155" s="231"/>
      <c r="O155" s="86"/>
      <c r="P155" s="86"/>
      <c r="Q155" s="86"/>
      <c r="R155" s="86"/>
      <c r="S155" s="86"/>
      <c r="T155" s="87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T155" s="19" t="s">
        <v>250</v>
      </c>
      <c r="AU155" s="19" t="s">
        <v>87</v>
      </c>
    </row>
    <row r="156" s="13" customFormat="1">
      <c r="A156" s="13"/>
      <c r="B156" s="232"/>
      <c r="C156" s="233"/>
      <c r="D156" s="234" t="s">
        <v>252</v>
      </c>
      <c r="E156" s="235" t="s">
        <v>19</v>
      </c>
      <c r="F156" s="236" t="s">
        <v>464</v>
      </c>
      <c r="G156" s="233"/>
      <c r="H156" s="237">
        <v>4</v>
      </c>
      <c r="I156" s="238"/>
      <c r="J156" s="233"/>
      <c r="K156" s="233"/>
      <c r="L156" s="239"/>
      <c r="M156" s="240"/>
      <c r="N156" s="241"/>
      <c r="O156" s="241"/>
      <c r="P156" s="241"/>
      <c r="Q156" s="241"/>
      <c r="R156" s="241"/>
      <c r="S156" s="241"/>
      <c r="T156" s="242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3" t="s">
        <v>252</v>
      </c>
      <c r="AU156" s="243" t="s">
        <v>87</v>
      </c>
      <c r="AV156" s="13" t="s">
        <v>87</v>
      </c>
      <c r="AW156" s="13" t="s">
        <v>37</v>
      </c>
      <c r="AX156" s="13" t="s">
        <v>77</v>
      </c>
      <c r="AY156" s="243" t="s">
        <v>238</v>
      </c>
    </row>
    <row r="157" s="14" customFormat="1">
      <c r="A157" s="14"/>
      <c r="B157" s="244"/>
      <c r="C157" s="245"/>
      <c r="D157" s="234" t="s">
        <v>252</v>
      </c>
      <c r="E157" s="246" t="s">
        <v>19</v>
      </c>
      <c r="F157" s="247" t="s">
        <v>253</v>
      </c>
      <c r="G157" s="245"/>
      <c r="H157" s="248">
        <v>4</v>
      </c>
      <c r="I157" s="249"/>
      <c r="J157" s="245"/>
      <c r="K157" s="245"/>
      <c r="L157" s="250"/>
      <c r="M157" s="251"/>
      <c r="N157" s="252"/>
      <c r="O157" s="252"/>
      <c r="P157" s="252"/>
      <c r="Q157" s="252"/>
      <c r="R157" s="252"/>
      <c r="S157" s="252"/>
      <c r="T157" s="253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4" t="s">
        <v>252</v>
      </c>
      <c r="AU157" s="254" t="s">
        <v>87</v>
      </c>
      <c r="AV157" s="14" t="s">
        <v>254</v>
      </c>
      <c r="AW157" s="14" t="s">
        <v>37</v>
      </c>
      <c r="AX157" s="14" t="s">
        <v>85</v>
      </c>
      <c r="AY157" s="254" t="s">
        <v>238</v>
      </c>
    </row>
    <row r="158" s="2" customFormat="1" ht="24.15" customHeight="1">
      <c r="A158" s="40"/>
      <c r="B158" s="41"/>
      <c r="C158" s="214" t="s">
        <v>314</v>
      </c>
      <c r="D158" s="214" t="s">
        <v>243</v>
      </c>
      <c r="E158" s="215" t="s">
        <v>465</v>
      </c>
      <c r="F158" s="216" t="s">
        <v>466</v>
      </c>
      <c r="G158" s="217" t="s">
        <v>368</v>
      </c>
      <c r="H158" s="218">
        <v>5</v>
      </c>
      <c r="I158" s="219"/>
      <c r="J158" s="220">
        <f>ROUND(I158*H158,2)</f>
        <v>0</v>
      </c>
      <c r="K158" s="216" t="s">
        <v>247</v>
      </c>
      <c r="L158" s="46"/>
      <c r="M158" s="221" t="s">
        <v>19</v>
      </c>
      <c r="N158" s="222" t="s">
        <v>48</v>
      </c>
      <c r="O158" s="86"/>
      <c r="P158" s="223">
        <f>O158*H158</f>
        <v>0</v>
      </c>
      <c r="Q158" s="223">
        <v>0</v>
      </c>
      <c r="R158" s="223">
        <f>Q158*H158</f>
        <v>0</v>
      </c>
      <c r="S158" s="223">
        <v>0.073999999999999996</v>
      </c>
      <c r="T158" s="224">
        <f>S158*H158</f>
        <v>0.37</v>
      </c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R158" s="225" t="s">
        <v>254</v>
      </c>
      <c r="AT158" s="225" t="s">
        <v>243</v>
      </c>
      <c r="AU158" s="225" t="s">
        <v>87</v>
      </c>
      <c r="AY158" s="19" t="s">
        <v>238</v>
      </c>
      <c r="BE158" s="226">
        <f>IF(N158="základní",J158,0)</f>
        <v>0</v>
      </c>
      <c r="BF158" s="226">
        <f>IF(N158="snížená",J158,0)</f>
        <v>0</v>
      </c>
      <c r="BG158" s="226">
        <f>IF(N158="zákl. přenesená",J158,0)</f>
        <v>0</v>
      </c>
      <c r="BH158" s="226">
        <f>IF(N158="sníž. přenesená",J158,0)</f>
        <v>0</v>
      </c>
      <c r="BI158" s="226">
        <f>IF(N158="nulová",J158,0)</f>
        <v>0</v>
      </c>
      <c r="BJ158" s="19" t="s">
        <v>85</v>
      </c>
      <c r="BK158" s="226">
        <f>ROUND(I158*H158,2)</f>
        <v>0</v>
      </c>
      <c r="BL158" s="19" t="s">
        <v>254</v>
      </c>
      <c r="BM158" s="225" t="s">
        <v>467</v>
      </c>
    </row>
    <row r="159" s="2" customFormat="1">
      <c r="A159" s="40"/>
      <c r="B159" s="41"/>
      <c r="C159" s="42"/>
      <c r="D159" s="227" t="s">
        <v>250</v>
      </c>
      <c r="E159" s="42"/>
      <c r="F159" s="228" t="s">
        <v>468</v>
      </c>
      <c r="G159" s="42"/>
      <c r="H159" s="42"/>
      <c r="I159" s="229"/>
      <c r="J159" s="42"/>
      <c r="K159" s="42"/>
      <c r="L159" s="46"/>
      <c r="M159" s="230"/>
      <c r="N159" s="231"/>
      <c r="O159" s="86"/>
      <c r="P159" s="86"/>
      <c r="Q159" s="86"/>
      <c r="R159" s="86"/>
      <c r="S159" s="86"/>
      <c r="T159" s="87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T159" s="19" t="s">
        <v>250</v>
      </c>
      <c r="AU159" s="19" t="s">
        <v>87</v>
      </c>
    </row>
    <row r="160" s="13" customFormat="1">
      <c r="A160" s="13"/>
      <c r="B160" s="232"/>
      <c r="C160" s="233"/>
      <c r="D160" s="234" t="s">
        <v>252</v>
      </c>
      <c r="E160" s="235" t="s">
        <v>19</v>
      </c>
      <c r="F160" s="236" t="s">
        <v>469</v>
      </c>
      <c r="G160" s="233"/>
      <c r="H160" s="237">
        <v>5</v>
      </c>
      <c r="I160" s="238"/>
      <c r="J160" s="233"/>
      <c r="K160" s="233"/>
      <c r="L160" s="239"/>
      <c r="M160" s="240"/>
      <c r="N160" s="241"/>
      <c r="O160" s="241"/>
      <c r="P160" s="241"/>
      <c r="Q160" s="241"/>
      <c r="R160" s="241"/>
      <c r="S160" s="241"/>
      <c r="T160" s="242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3" t="s">
        <v>252</v>
      </c>
      <c r="AU160" s="243" t="s">
        <v>87</v>
      </c>
      <c r="AV160" s="13" t="s">
        <v>87</v>
      </c>
      <c r="AW160" s="13" t="s">
        <v>37</v>
      </c>
      <c r="AX160" s="13" t="s">
        <v>77</v>
      </c>
      <c r="AY160" s="243" t="s">
        <v>238</v>
      </c>
    </row>
    <row r="161" s="14" customFormat="1">
      <c r="A161" s="14"/>
      <c r="B161" s="244"/>
      <c r="C161" s="245"/>
      <c r="D161" s="234" t="s">
        <v>252</v>
      </c>
      <c r="E161" s="246" t="s">
        <v>19</v>
      </c>
      <c r="F161" s="247" t="s">
        <v>253</v>
      </c>
      <c r="G161" s="245"/>
      <c r="H161" s="248">
        <v>5</v>
      </c>
      <c r="I161" s="249"/>
      <c r="J161" s="245"/>
      <c r="K161" s="245"/>
      <c r="L161" s="250"/>
      <c r="M161" s="251"/>
      <c r="N161" s="252"/>
      <c r="O161" s="252"/>
      <c r="P161" s="252"/>
      <c r="Q161" s="252"/>
      <c r="R161" s="252"/>
      <c r="S161" s="252"/>
      <c r="T161" s="253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4" t="s">
        <v>252</v>
      </c>
      <c r="AU161" s="254" t="s">
        <v>87</v>
      </c>
      <c r="AV161" s="14" t="s">
        <v>254</v>
      </c>
      <c r="AW161" s="14" t="s">
        <v>37</v>
      </c>
      <c r="AX161" s="14" t="s">
        <v>85</v>
      </c>
      <c r="AY161" s="254" t="s">
        <v>238</v>
      </c>
    </row>
    <row r="162" s="2" customFormat="1" ht="24.15" customHeight="1">
      <c r="A162" s="40"/>
      <c r="B162" s="41"/>
      <c r="C162" s="214" t="s">
        <v>321</v>
      </c>
      <c r="D162" s="214" t="s">
        <v>243</v>
      </c>
      <c r="E162" s="215" t="s">
        <v>465</v>
      </c>
      <c r="F162" s="216" t="s">
        <v>466</v>
      </c>
      <c r="G162" s="217" t="s">
        <v>368</v>
      </c>
      <c r="H162" s="218">
        <v>3</v>
      </c>
      <c r="I162" s="219"/>
      <c r="J162" s="220">
        <f>ROUND(I162*H162,2)</f>
        <v>0</v>
      </c>
      <c r="K162" s="216" t="s">
        <v>247</v>
      </c>
      <c r="L162" s="46"/>
      <c r="M162" s="221" t="s">
        <v>19</v>
      </c>
      <c r="N162" s="222" t="s">
        <v>48</v>
      </c>
      <c r="O162" s="86"/>
      <c r="P162" s="223">
        <f>O162*H162</f>
        <v>0</v>
      </c>
      <c r="Q162" s="223">
        <v>0</v>
      </c>
      <c r="R162" s="223">
        <f>Q162*H162</f>
        <v>0</v>
      </c>
      <c r="S162" s="223">
        <v>0.073999999999999996</v>
      </c>
      <c r="T162" s="224">
        <f>S162*H162</f>
        <v>0.22199999999999998</v>
      </c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R162" s="225" t="s">
        <v>254</v>
      </c>
      <c r="AT162" s="225" t="s">
        <v>243</v>
      </c>
      <c r="AU162" s="225" t="s">
        <v>87</v>
      </c>
      <c r="AY162" s="19" t="s">
        <v>238</v>
      </c>
      <c r="BE162" s="226">
        <f>IF(N162="základní",J162,0)</f>
        <v>0</v>
      </c>
      <c r="BF162" s="226">
        <f>IF(N162="snížená",J162,0)</f>
        <v>0</v>
      </c>
      <c r="BG162" s="226">
        <f>IF(N162="zákl. přenesená",J162,0)</f>
        <v>0</v>
      </c>
      <c r="BH162" s="226">
        <f>IF(N162="sníž. přenesená",J162,0)</f>
        <v>0</v>
      </c>
      <c r="BI162" s="226">
        <f>IF(N162="nulová",J162,0)</f>
        <v>0</v>
      </c>
      <c r="BJ162" s="19" t="s">
        <v>85</v>
      </c>
      <c r="BK162" s="226">
        <f>ROUND(I162*H162,2)</f>
        <v>0</v>
      </c>
      <c r="BL162" s="19" t="s">
        <v>254</v>
      </c>
      <c r="BM162" s="225" t="s">
        <v>470</v>
      </c>
    </row>
    <row r="163" s="2" customFormat="1">
      <c r="A163" s="40"/>
      <c r="B163" s="41"/>
      <c r="C163" s="42"/>
      <c r="D163" s="227" t="s">
        <v>250</v>
      </c>
      <c r="E163" s="42"/>
      <c r="F163" s="228" t="s">
        <v>468</v>
      </c>
      <c r="G163" s="42"/>
      <c r="H163" s="42"/>
      <c r="I163" s="229"/>
      <c r="J163" s="42"/>
      <c r="K163" s="42"/>
      <c r="L163" s="46"/>
      <c r="M163" s="230"/>
      <c r="N163" s="231"/>
      <c r="O163" s="86"/>
      <c r="P163" s="86"/>
      <c r="Q163" s="86"/>
      <c r="R163" s="86"/>
      <c r="S163" s="86"/>
      <c r="T163" s="87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T163" s="19" t="s">
        <v>250</v>
      </c>
      <c r="AU163" s="19" t="s">
        <v>87</v>
      </c>
    </row>
    <row r="164" s="2" customFormat="1">
      <c r="A164" s="40"/>
      <c r="B164" s="41"/>
      <c r="C164" s="42"/>
      <c r="D164" s="234" t="s">
        <v>343</v>
      </c>
      <c r="E164" s="42"/>
      <c r="F164" s="255" t="s">
        <v>471</v>
      </c>
      <c r="G164" s="42"/>
      <c r="H164" s="42"/>
      <c r="I164" s="229"/>
      <c r="J164" s="42"/>
      <c r="K164" s="42"/>
      <c r="L164" s="46"/>
      <c r="M164" s="230"/>
      <c r="N164" s="231"/>
      <c r="O164" s="86"/>
      <c r="P164" s="86"/>
      <c r="Q164" s="86"/>
      <c r="R164" s="86"/>
      <c r="S164" s="86"/>
      <c r="T164" s="87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T164" s="19" t="s">
        <v>343</v>
      </c>
      <c r="AU164" s="19" t="s">
        <v>87</v>
      </c>
    </row>
    <row r="165" s="13" customFormat="1">
      <c r="A165" s="13"/>
      <c r="B165" s="232"/>
      <c r="C165" s="233"/>
      <c r="D165" s="234" t="s">
        <v>252</v>
      </c>
      <c r="E165" s="235" t="s">
        <v>19</v>
      </c>
      <c r="F165" s="236" t="s">
        <v>260</v>
      </c>
      <c r="G165" s="233"/>
      <c r="H165" s="237">
        <v>3</v>
      </c>
      <c r="I165" s="238"/>
      <c r="J165" s="233"/>
      <c r="K165" s="233"/>
      <c r="L165" s="239"/>
      <c r="M165" s="240"/>
      <c r="N165" s="241"/>
      <c r="O165" s="241"/>
      <c r="P165" s="241"/>
      <c r="Q165" s="241"/>
      <c r="R165" s="241"/>
      <c r="S165" s="241"/>
      <c r="T165" s="242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3" t="s">
        <v>252</v>
      </c>
      <c r="AU165" s="243" t="s">
        <v>87</v>
      </c>
      <c r="AV165" s="13" t="s">
        <v>87</v>
      </c>
      <c r="AW165" s="13" t="s">
        <v>37</v>
      </c>
      <c r="AX165" s="13" t="s">
        <v>77</v>
      </c>
      <c r="AY165" s="243" t="s">
        <v>238</v>
      </c>
    </row>
    <row r="166" s="14" customFormat="1">
      <c r="A166" s="14"/>
      <c r="B166" s="244"/>
      <c r="C166" s="245"/>
      <c r="D166" s="234" t="s">
        <v>252</v>
      </c>
      <c r="E166" s="246" t="s">
        <v>19</v>
      </c>
      <c r="F166" s="247" t="s">
        <v>253</v>
      </c>
      <c r="G166" s="245"/>
      <c r="H166" s="248">
        <v>3</v>
      </c>
      <c r="I166" s="249"/>
      <c r="J166" s="245"/>
      <c r="K166" s="245"/>
      <c r="L166" s="250"/>
      <c r="M166" s="251"/>
      <c r="N166" s="252"/>
      <c r="O166" s="252"/>
      <c r="P166" s="252"/>
      <c r="Q166" s="252"/>
      <c r="R166" s="252"/>
      <c r="S166" s="252"/>
      <c r="T166" s="253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4" t="s">
        <v>252</v>
      </c>
      <c r="AU166" s="254" t="s">
        <v>87</v>
      </c>
      <c r="AV166" s="14" t="s">
        <v>254</v>
      </c>
      <c r="AW166" s="14" t="s">
        <v>37</v>
      </c>
      <c r="AX166" s="14" t="s">
        <v>85</v>
      </c>
      <c r="AY166" s="254" t="s">
        <v>238</v>
      </c>
    </row>
    <row r="167" s="2" customFormat="1" ht="24.15" customHeight="1">
      <c r="A167" s="40"/>
      <c r="B167" s="41"/>
      <c r="C167" s="214" t="s">
        <v>8</v>
      </c>
      <c r="D167" s="214" t="s">
        <v>243</v>
      </c>
      <c r="E167" s="215" t="s">
        <v>472</v>
      </c>
      <c r="F167" s="216" t="s">
        <v>473</v>
      </c>
      <c r="G167" s="217" t="s">
        <v>368</v>
      </c>
      <c r="H167" s="218">
        <v>1</v>
      </c>
      <c r="I167" s="219"/>
      <c r="J167" s="220">
        <f>ROUND(I167*H167,2)</f>
        <v>0</v>
      </c>
      <c r="K167" s="216" t="s">
        <v>247</v>
      </c>
      <c r="L167" s="46"/>
      <c r="M167" s="221" t="s">
        <v>19</v>
      </c>
      <c r="N167" s="222" t="s">
        <v>48</v>
      </c>
      <c r="O167" s="86"/>
      <c r="P167" s="223">
        <f>O167*H167</f>
        <v>0</v>
      </c>
      <c r="Q167" s="223">
        <v>0</v>
      </c>
      <c r="R167" s="223">
        <f>Q167*H167</f>
        <v>0</v>
      </c>
      <c r="S167" s="223">
        <v>0.14899999999999999</v>
      </c>
      <c r="T167" s="224">
        <f>S167*H167</f>
        <v>0.14899999999999999</v>
      </c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R167" s="225" t="s">
        <v>254</v>
      </c>
      <c r="AT167" s="225" t="s">
        <v>243</v>
      </c>
      <c r="AU167" s="225" t="s">
        <v>87</v>
      </c>
      <c r="AY167" s="19" t="s">
        <v>238</v>
      </c>
      <c r="BE167" s="226">
        <f>IF(N167="základní",J167,0)</f>
        <v>0</v>
      </c>
      <c r="BF167" s="226">
        <f>IF(N167="snížená",J167,0)</f>
        <v>0</v>
      </c>
      <c r="BG167" s="226">
        <f>IF(N167="zákl. přenesená",J167,0)</f>
        <v>0</v>
      </c>
      <c r="BH167" s="226">
        <f>IF(N167="sníž. přenesená",J167,0)</f>
        <v>0</v>
      </c>
      <c r="BI167" s="226">
        <f>IF(N167="nulová",J167,0)</f>
        <v>0</v>
      </c>
      <c r="BJ167" s="19" t="s">
        <v>85</v>
      </c>
      <c r="BK167" s="226">
        <f>ROUND(I167*H167,2)</f>
        <v>0</v>
      </c>
      <c r="BL167" s="19" t="s">
        <v>254</v>
      </c>
      <c r="BM167" s="225" t="s">
        <v>474</v>
      </c>
    </row>
    <row r="168" s="2" customFormat="1">
      <c r="A168" s="40"/>
      <c r="B168" s="41"/>
      <c r="C168" s="42"/>
      <c r="D168" s="227" t="s">
        <v>250</v>
      </c>
      <c r="E168" s="42"/>
      <c r="F168" s="228" t="s">
        <v>475</v>
      </c>
      <c r="G168" s="42"/>
      <c r="H168" s="42"/>
      <c r="I168" s="229"/>
      <c r="J168" s="42"/>
      <c r="K168" s="42"/>
      <c r="L168" s="46"/>
      <c r="M168" s="230"/>
      <c r="N168" s="231"/>
      <c r="O168" s="86"/>
      <c r="P168" s="86"/>
      <c r="Q168" s="86"/>
      <c r="R168" s="86"/>
      <c r="S168" s="86"/>
      <c r="T168" s="87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T168" s="19" t="s">
        <v>250</v>
      </c>
      <c r="AU168" s="19" t="s">
        <v>87</v>
      </c>
    </row>
    <row r="169" s="13" customFormat="1">
      <c r="A169" s="13"/>
      <c r="B169" s="232"/>
      <c r="C169" s="233"/>
      <c r="D169" s="234" t="s">
        <v>252</v>
      </c>
      <c r="E169" s="235" t="s">
        <v>19</v>
      </c>
      <c r="F169" s="236" t="s">
        <v>85</v>
      </c>
      <c r="G169" s="233"/>
      <c r="H169" s="237">
        <v>1</v>
      </c>
      <c r="I169" s="238"/>
      <c r="J169" s="233"/>
      <c r="K169" s="233"/>
      <c r="L169" s="239"/>
      <c r="M169" s="240"/>
      <c r="N169" s="241"/>
      <c r="O169" s="241"/>
      <c r="P169" s="241"/>
      <c r="Q169" s="241"/>
      <c r="R169" s="241"/>
      <c r="S169" s="241"/>
      <c r="T169" s="242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3" t="s">
        <v>252</v>
      </c>
      <c r="AU169" s="243" t="s">
        <v>87</v>
      </c>
      <c r="AV169" s="13" t="s">
        <v>87</v>
      </c>
      <c r="AW169" s="13" t="s">
        <v>37</v>
      </c>
      <c r="AX169" s="13" t="s">
        <v>77</v>
      </c>
      <c r="AY169" s="243" t="s">
        <v>238</v>
      </c>
    </row>
    <row r="170" s="14" customFormat="1">
      <c r="A170" s="14"/>
      <c r="B170" s="244"/>
      <c r="C170" s="245"/>
      <c r="D170" s="234" t="s">
        <v>252</v>
      </c>
      <c r="E170" s="246" t="s">
        <v>19</v>
      </c>
      <c r="F170" s="247" t="s">
        <v>253</v>
      </c>
      <c r="G170" s="245"/>
      <c r="H170" s="248">
        <v>1</v>
      </c>
      <c r="I170" s="249"/>
      <c r="J170" s="245"/>
      <c r="K170" s="245"/>
      <c r="L170" s="250"/>
      <c r="M170" s="251"/>
      <c r="N170" s="252"/>
      <c r="O170" s="252"/>
      <c r="P170" s="252"/>
      <c r="Q170" s="252"/>
      <c r="R170" s="252"/>
      <c r="S170" s="252"/>
      <c r="T170" s="253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4" t="s">
        <v>252</v>
      </c>
      <c r="AU170" s="254" t="s">
        <v>87</v>
      </c>
      <c r="AV170" s="14" t="s">
        <v>254</v>
      </c>
      <c r="AW170" s="14" t="s">
        <v>37</v>
      </c>
      <c r="AX170" s="14" t="s">
        <v>85</v>
      </c>
      <c r="AY170" s="254" t="s">
        <v>238</v>
      </c>
    </row>
    <row r="171" s="2" customFormat="1" ht="24.15" customHeight="1">
      <c r="A171" s="40"/>
      <c r="B171" s="41"/>
      <c r="C171" s="214" t="s">
        <v>330</v>
      </c>
      <c r="D171" s="214" t="s">
        <v>243</v>
      </c>
      <c r="E171" s="215" t="s">
        <v>476</v>
      </c>
      <c r="F171" s="216" t="s">
        <v>477</v>
      </c>
      <c r="G171" s="217" t="s">
        <v>368</v>
      </c>
      <c r="H171" s="218">
        <v>9</v>
      </c>
      <c r="I171" s="219"/>
      <c r="J171" s="220">
        <f>ROUND(I171*H171,2)</f>
        <v>0</v>
      </c>
      <c r="K171" s="216" t="s">
        <v>247</v>
      </c>
      <c r="L171" s="46"/>
      <c r="M171" s="221" t="s">
        <v>19</v>
      </c>
      <c r="N171" s="222" t="s">
        <v>48</v>
      </c>
      <c r="O171" s="86"/>
      <c r="P171" s="223">
        <f>O171*H171</f>
        <v>0</v>
      </c>
      <c r="Q171" s="223">
        <v>0</v>
      </c>
      <c r="R171" s="223">
        <f>Q171*H171</f>
        <v>0</v>
      </c>
      <c r="S171" s="223">
        <v>0.069000000000000006</v>
      </c>
      <c r="T171" s="224">
        <f>S171*H171</f>
        <v>0.621</v>
      </c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R171" s="225" t="s">
        <v>254</v>
      </c>
      <c r="AT171" s="225" t="s">
        <v>243</v>
      </c>
      <c r="AU171" s="225" t="s">
        <v>87</v>
      </c>
      <c r="AY171" s="19" t="s">
        <v>238</v>
      </c>
      <c r="BE171" s="226">
        <f>IF(N171="základní",J171,0)</f>
        <v>0</v>
      </c>
      <c r="BF171" s="226">
        <f>IF(N171="snížená",J171,0)</f>
        <v>0</v>
      </c>
      <c r="BG171" s="226">
        <f>IF(N171="zákl. přenesená",J171,0)</f>
        <v>0</v>
      </c>
      <c r="BH171" s="226">
        <f>IF(N171="sníž. přenesená",J171,0)</f>
        <v>0</v>
      </c>
      <c r="BI171" s="226">
        <f>IF(N171="nulová",J171,0)</f>
        <v>0</v>
      </c>
      <c r="BJ171" s="19" t="s">
        <v>85</v>
      </c>
      <c r="BK171" s="226">
        <f>ROUND(I171*H171,2)</f>
        <v>0</v>
      </c>
      <c r="BL171" s="19" t="s">
        <v>254</v>
      </c>
      <c r="BM171" s="225" t="s">
        <v>478</v>
      </c>
    </row>
    <row r="172" s="2" customFormat="1">
      <c r="A172" s="40"/>
      <c r="B172" s="41"/>
      <c r="C172" s="42"/>
      <c r="D172" s="227" t="s">
        <v>250</v>
      </c>
      <c r="E172" s="42"/>
      <c r="F172" s="228" t="s">
        <v>479</v>
      </c>
      <c r="G172" s="42"/>
      <c r="H172" s="42"/>
      <c r="I172" s="229"/>
      <c r="J172" s="42"/>
      <c r="K172" s="42"/>
      <c r="L172" s="46"/>
      <c r="M172" s="230"/>
      <c r="N172" s="231"/>
      <c r="O172" s="86"/>
      <c r="P172" s="86"/>
      <c r="Q172" s="86"/>
      <c r="R172" s="86"/>
      <c r="S172" s="86"/>
      <c r="T172" s="87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T172" s="19" t="s">
        <v>250</v>
      </c>
      <c r="AU172" s="19" t="s">
        <v>87</v>
      </c>
    </row>
    <row r="173" s="13" customFormat="1">
      <c r="A173" s="13"/>
      <c r="B173" s="232"/>
      <c r="C173" s="233"/>
      <c r="D173" s="234" t="s">
        <v>252</v>
      </c>
      <c r="E173" s="235" t="s">
        <v>19</v>
      </c>
      <c r="F173" s="236" t="s">
        <v>480</v>
      </c>
      <c r="G173" s="233"/>
      <c r="H173" s="237">
        <v>9</v>
      </c>
      <c r="I173" s="238"/>
      <c r="J173" s="233"/>
      <c r="K173" s="233"/>
      <c r="L173" s="239"/>
      <c r="M173" s="240"/>
      <c r="N173" s="241"/>
      <c r="O173" s="241"/>
      <c r="P173" s="241"/>
      <c r="Q173" s="241"/>
      <c r="R173" s="241"/>
      <c r="S173" s="241"/>
      <c r="T173" s="242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43" t="s">
        <v>252</v>
      </c>
      <c r="AU173" s="243" t="s">
        <v>87</v>
      </c>
      <c r="AV173" s="13" t="s">
        <v>87</v>
      </c>
      <c r="AW173" s="13" t="s">
        <v>37</v>
      </c>
      <c r="AX173" s="13" t="s">
        <v>77</v>
      </c>
      <c r="AY173" s="243" t="s">
        <v>238</v>
      </c>
    </row>
    <row r="174" s="14" customFormat="1">
      <c r="A174" s="14"/>
      <c r="B174" s="244"/>
      <c r="C174" s="245"/>
      <c r="D174" s="234" t="s">
        <v>252</v>
      </c>
      <c r="E174" s="246" t="s">
        <v>19</v>
      </c>
      <c r="F174" s="247" t="s">
        <v>253</v>
      </c>
      <c r="G174" s="245"/>
      <c r="H174" s="248">
        <v>9</v>
      </c>
      <c r="I174" s="249"/>
      <c r="J174" s="245"/>
      <c r="K174" s="245"/>
      <c r="L174" s="250"/>
      <c r="M174" s="251"/>
      <c r="N174" s="252"/>
      <c r="O174" s="252"/>
      <c r="P174" s="252"/>
      <c r="Q174" s="252"/>
      <c r="R174" s="252"/>
      <c r="S174" s="252"/>
      <c r="T174" s="253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4" t="s">
        <v>252</v>
      </c>
      <c r="AU174" s="254" t="s">
        <v>87</v>
      </c>
      <c r="AV174" s="14" t="s">
        <v>254</v>
      </c>
      <c r="AW174" s="14" t="s">
        <v>37</v>
      </c>
      <c r="AX174" s="14" t="s">
        <v>85</v>
      </c>
      <c r="AY174" s="254" t="s">
        <v>238</v>
      </c>
    </row>
    <row r="175" s="2" customFormat="1" ht="24.15" customHeight="1">
      <c r="A175" s="40"/>
      <c r="B175" s="41"/>
      <c r="C175" s="214" t="s">
        <v>334</v>
      </c>
      <c r="D175" s="214" t="s">
        <v>243</v>
      </c>
      <c r="E175" s="215" t="s">
        <v>481</v>
      </c>
      <c r="F175" s="216" t="s">
        <v>482</v>
      </c>
      <c r="G175" s="217" t="s">
        <v>368</v>
      </c>
      <c r="H175" s="218">
        <v>5</v>
      </c>
      <c r="I175" s="219"/>
      <c r="J175" s="220">
        <f>ROUND(I175*H175,2)</f>
        <v>0</v>
      </c>
      <c r="K175" s="216" t="s">
        <v>247</v>
      </c>
      <c r="L175" s="46"/>
      <c r="M175" s="221" t="s">
        <v>19</v>
      </c>
      <c r="N175" s="222" t="s">
        <v>48</v>
      </c>
      <c r="O175" s="86"/>
      <c r="P175" s="223">
        <f>O175*H175</f>
        <v>0</v>
      </c>
      <c r="Q175" s="223">
        <v>0</v>
      </c>
      <c r="R175" s="223">
        <f>Q175*H175</f>
        <v>0</v>
      </c>
      <c r="S175" s="223">
        <v>0.13800000000000001</v>
      </c>
      <c r="T175" s="224">
        <f>S175*H175</f>
        <v>0.69000000000000006</v>
      </c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R175" s="225" t="s">
        <v>254</v>
      </c>
      <c r="AT175" s="225" t="s">
        <v>243</v>
      </c>
      <c r="AU175" s="225" t="s">
        <v>87</v>
      </c>
      <c r="AY175" s="19" t="s">
        <v>238</v>
      </c>
      <c r="BE175" s="226">
        <f>IF(N175="základní",J175,0)</f>
        <v>0</v>
      </c>
      <c r="BF175" s="226">
        <f>IF(N175="snížená",J175,0)</f>
        <v>0</v>
      </c>
      <c r="BG175" s="226">
        <f>IF(N175="zákl. přenesená",J175,0)</f>
        <v>0</v>
      </c>
      <c r="BH175" s="226">
        <f>IF(N175="sníž. přenesená",J175,0)</f>
        <v>0</v>
      </c>
      <c r="BI175" s="226">
        <f>IF(N175="nulová",J175,0)</f>
        <v>0</v>
      </c>
      <c r="BJ175" s="19" t="s">
        <v>85</v>
      </c>
      <c r="BK175" s="226">
        <f>ROUND(I175*H175,2)</f>
        <v>0</v>
      </c>
      <c r="BL175" s="19" t="s">
        <v>254</v>
      </c>
      <c r="BM175" s="225" t="s">
        <v>483</v>
      </c>
    </row>
    <row r="176" s="2" customFormat="1">
      <c r="A176" s="40"/>
      <c r="B176" s="41"/>
      <c r="C176" s="42"/>
      <c r="D176" s="227" t="s">
        <v>250</v>
      </c>
      <c r="E176" s="42"/>
      <c r="F176" s="228" t="s">
        <v>484</v>
      </c>
      <c r="G176" s="42"/>
      <c r="H176" s="42"/>
      <c r="I176" s="229"/>
      <c r="J176" s="42"/>
      <c r="K176" s="42"/>
      <c r="L176" s="46"/>
      <c r="M176" s="230"/>
      <c r="N176" s="231"/>
      <c r="O176" s="86"/>
      <c r="P176" s="86"/>
      <c r="Q176" s="86"/>
      <c r="R176" s="86"/>
      <c r="S176" s="86"/>
      <c r="T176" s="87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T176" s="19" t="s">
        <v>250</v>
      </c>
      <c r="AU176" s="19" t="s">
        <v>87</v>
      </c>
    </row>
    <row r="177" s="13" customFormat="1">
      <c r="A177" s="13"/>
      <c r="B177" s="232"/>
      <c r="C177" s="233"/>
      <c r="D177" s="234" t="s">
        <v>252</v>
      </c>
      <c r="E177" s="235" t="s">
        <v>19</v>
      </c>
      <c r="F177" s="236" t="s">
        <v>485</v>
      </c>
      <c r="G177" s="233"/>
      <c r="H177" s="237">
        <v>5</v>
      </c>
      <c r="I177" s="238"/>
      <c r="J177" s="233"/>
      <c r="K177" s="233"/>
      <c r="L177" s="239"/>
      <c r="M177" s="240"/>
      <c r="N177" s="241"/>
      <c r="O177" s="241"/>
      <c r="P177" s="241"/>
      <c r="Q177" s="241"/>
      <c r="R177" s="241"/>
      <c r="S177" s="241"/>
      <c r="T177" s="242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3" t="s">
        <v>252</v>
      </c>
      <c r="AU177" s="243" t="s">
        <v>87</v>
      </c>
      <c r="AV177" s="13" t="s">
        <v>87</v>
      </c>
      <c r="AW177" s="13" t="s">
        <v>37</v>
      </c>
      <c r="AX177" s="13" t="s">
        <v>77</v>
      </c>
      <c r="AY177" s="243" t="s">
        <v>238</v>
      </c>
    </row>
    <row r="178" s="14" customFormat="1">
      <c r="A178" s="14"/>
      <c r="B178" s="244"/>
      <c r="C178" s="245"/>
      <c r="D178" s="234" t="s">
        <v>252</v>
      </c>
      <c r="E178" s="246" t="s">
        <v>19</v>
      </c>
      <c r="F178" s="247" t="s">
        <v>253</v>
      </c>
      <c r="G178" s="245"/>
      <c r="H178" s="248">
        <v>5</v>
      </c>
      <c r="I178" s="249"/>
      <c r="J178" s="245"/>
      <c r="K178" s="245"/>
      <c r="L178" s="250"/>
      <c r="M178" s="251"/>
      <c r="N178" s="252"/>
      <c r="O178" s="252"/>
      <c r="P178" s="252"/>
      <c r="Q178" s="252"/>
      <c r="R178" s="252"/>
      <c r="S178" s="252"/>
      <c r="T178" s="253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54" t="s">
        <v>252</v>
      </c>
      <c r="AU178" s="254" t="s">
        <v>87</v>
      </c>
      <c r="AV178" s="14" t="s">
        <v>254</v>
      </c>
      <c r="AW178" s="14" t="s">
        <v>37</v>
      </c>
      <c r="AX178" s="14" t="s">
        <v>85</v>
      </c>
      <c r="AY178" s="254" t="s">
        <v>238</v>
      </c>
    </row>
    <row r="179" s="2" customFormat="1" ht="24.15" customHeight="1">
      <c r="A179" s="40"/>
      <c r="B179" s="41"/>
      <c r="C179" s="214" t="s">
        <v>339</v>
      </c>
      <c r="D179" s="214" t="s">
        <v>243</v>
      </c>
      <c r="E179" s="215" t="s">
        <v>486</v>
      </c>
      <c r="F179" s="216" t="s">
        <v>487</v>
      </c>
      <c r="G179" s="217" t="s">
        <v>407</v>
      </c>
      <c r="H179" s="218">
        <v>0.24299999999999999</v>
      </c>
      <c r="I179" s="219"/>
      <c r="J179" s="220">
        <f>ROUND(I179*H179,2)</f>
        <v>0</v>
      </c>
      <c r="K179" s="216" t="s">
        <v>247</v>
      </c>
      <c r="L179" s="46"/>
      <c r="M179" s="221" t="s">
        <v>19</v>
      </c>
      <c r="N179" s="222" t="s">
        <v>48</v>
      </c>
      <c r="O179" s="86"/>
      <c r="P179" s="223">
        <f>O179*H179</f>
        <v>0</v>
      </c>
      <c r="Q179" s="223">
        <v>0</v>
      </c>
      <c r="R179" s="223">
        <f>Q179*H179</f>
        <v>0</v>
      </c>
      <c r="S179" s="223">
        <v>0.27000000000000002</v>
      </c>
      <c r="T179" s="224">
        <f>S179*H179</f>
        <v>0.065610000000000002</v>
      </c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R179" s="225" t="s">
        <v>254</v>
      </c>
      <c r="AT179" s="225" t="s">
        <v>243</v>
      </c>
      <c r="AU179" s="225" t="s">
        <v>87</v>
      </c>
      <c r="AY179" s="19" t="s">
        <v>238</v>
      </c>
      <c r="BE179" s="226">
        <f>IF(N179="základní",J179,0)</f>
        <v>0</v>
      </c>
      <c r="BF179" s="226">
        <f>IF(N179="snížená",J179,0)</f>
        <v>0</v>
      </c>
      <c r="BG179" s="226">
        <f>IF(N179="zákl. přenesená",J179,0)</f>
        <v>0</v>
      </c>
      <c r="BH179" s="226">
        <f>IF(N179="sníž. přenesená",J179,0)</f>
        <v>0</v>
      </c>
      <c r="BI179" s="226">
        <f>IF(N179="nulová",J179,0)</f>
        <v>0</v>
      </c>
      <c r="BJ179" s="19" t="s">
        <v>85</v>
      </c>
      <c r="BK179" s="226">
        <f>ROUND(I179*H179,2)</f>
        <v>0</v>
      </c>
      <c r="BL179" s="19" t="s">
        <v>254</v>
      </c>
      <c r="BM179" s="225" t="s">
        <v>488</v>
      </c>
    </row>
    <row r="180" s="2" customFormat="1">
      <c r="A180" s="40"/>
      <c r="B180" s="41"/>
      <c r="C180" s="42"/>
      <c r="D180" s="227" t="s">
        <v>250</v>
      </c>
      <c r="E180" s="42"/>
      <c r="F180" s="228" t="s">
        <v>489</v>
      </c>
      <c r="G180" s="42"/>
      <c r="H180" s="42"/>
      <c r="I180" s="229"/>
      <c r="J180" s="42"/>
      <c r="K180" s="42"/>
      <c r="L180" s="46"/>
      <c r="M180" s="230"/>
      <c r="N180" s="231"/>
      <c r="O180" s="86"/>
      <c r="P180" s="86"/>
      <c r="Q180" s="86"/>
      <c r="R180" s="86"/>
      <c r="S180" s="86"/>
      <c r="T180" s="87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T180" s="19" t="s">
        <v>250</v>
      </c>
      <c r="AU180" s="19" t="s">
        <v>87</v>
      </c>
    </row>
    <row r="181" s="13" customFormat="1">
      <c r="A181" s="13"/>
      <c r="B181" s="232"/>
      <c r="C181" s="233"/>
      <c r="D181" s="234" t="s">
        <v>252</v>
      </c>
      <c r="E181" s="235" t="s">
        <v>19</v>
      </c>
      <c r="F181" s="236" t="s">
        <v>490</v>
      </c>
      <c r="G181" s="233"/>
      <c r="H181" s="237">
        <v>0.24299999999999999</v>
      </c>
      <c r="I181" s="238"/>
      <c r="J181" s="233"/>
      <c r="K181" s="233"/>
      <c r="L181" s="239"/>
      <c r="M181" s="240"/>
      <c r="N181" s="241"/>
      <c r="O181" s="241"/>
      <c r="P181" s="241"/>
      <c r="Q181" s="241"/>
      <c r="R181" s="241"/>
      <c r="S181" s="241"/>
      <c r="T181" s="242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43" t="s">
        <v>252</v>
      </c>
      <c r="AU181" s="243" t="s">
        <v>87</v>
      </c>
      <c r="AV181" s="13" t="s">
        <v>87</v>
      </c>
      <c r="AW181" s="13" t="s">
        <v>37</v>
      </c>
      <c r="AX181" s="13" t="s">
        <v>77</v>
      </c>
      <c r="AY181" s="243" t="s">
        <v>238</v>
      </c>
    </row>
    <row r="182" s="14" customFormat="1">
      <c r="A182" s="14"/>
      <c r="B182" s="244"/>
      <c r="C182" s="245"/>
      <c r="D182" s="234" t="s">
        <v>252</v>
      </c>
      <c r="E182" s="246" t="s">
        <v>19</v>
      </c>
      <c r="F182" s="247" t="s">
        <v>253</v>
      </c>
      <c r="G182" s="245"/>
      <c r="H182" s="248">
        <v>0.24299999999999999</v>
      </c>
      <c r="I182" s="249"/>
      <c r="J182" s="245"/>
      <c r="K182" s="245"/>
      <c r="L182" s="250"/>
      <c r="M182" s="251"/>
      <c r="N182" s="252"/>
      <c r="O182" s="252"/>
      <c r="P182" s="252"/>
      <c r="Q182" s="252"/>
      <c r="R182" s="252"/>
      <c r="S182" s="252"/>
      <c r="T182" s="253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4" t="s">
        <v>252</v>
      </c>
      <c r="AU182" s="254" t="s">
        <v>87</v>
      </c>
      <c r="AV182" s="14" t="s">
        <v>254</v>
      </c>
      <c r="AW182" s="14" t="s">
        <v>37</v>
      </c>
      <c r="AX182" s="14" t="s">
        <v>85</v>
      </c>
      <c r="AY182" s="254" t="s">
        <v>238</v>
      </c>
    </row>
    <row r="183" s="2" customFormat="1" ht="24.15" customHeight="1">
      <c r="A183" s="40"/>
      <c r="B183" s="41"/>
      <c r="C183" s="214" t="s">
        <v>346</v>
      </c>
      <c r="D183" s="214" t="s">
        <v>243</v>
      </c>
      <c r="E183" s="215" t="s">
        <v>491</v>
      </c>
      <c r="F183" s="216" t="s">
        <v>492</v>
      </c>
      <c r="G183" s="217" t="s">
        <v>396</v>
      </c>
      <c r="H183" s="218">
        <v>0.28299999999999997</v>
      </c>
      <c r="I183" s="219"/>
      <c r="J183" s="220">
        <f>ROUND(I183*H183,2)</f>
        <v>0</v>
      </c>
      <c r="K183" s="216" t="s">
        <v>247</v>
      </c>
      <c r="L183" s="46"/>
      <c r="M183" s="221" t="s">
        <v>19</v>
      </c>
      <c r="N183" s="222" t="s">
        <v>48</v>
      </c>
      <c r="O183" s="86"/>
      <c r="P183" s="223">
        <f>O183*H183</f>
        <v>0</v>
      </c>
      <c r="Q183" s="223">
        <v>0</v>
      </c>
      <c r="R183" s="223">
        <f>Q183*H183</f>
        <v>0</v>
      </c>
      <c r="S183" s="223">
        <v>1.8</v>
      </c>
      <c r="T183" s="224">
        <f>S183*H183</f>
        <v>0.50939999999999996</v>
      </c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R183" s="225" t="s">
        <v>254</v>
      </c>
      <c r="AT183" s="225" t="s">
        <v>243</v>
      </c>
      <c r="AU183" s="225" t="s">
        <v>87</v>
      </c>
      <c r="AY183" s="19" t="s">
        <v>238</v>
      </c>
      <c r="BE183" s="226">
        <f>IF(N183="základní",J183,0)</f>
        <v>0</v>
      </c>
      <c r="BF183" s="226">
        <f>IF(N183="snížená",J183,0)</f>
        <v>0</v>
      </c>
      <c r="BG183" s="226">
        <f>IF(N183="zákl. přenesená",J183,0)</f>
        <v>0</v>
      </c>
      <c r="BH183" s="226">
        <f>IF(N183="sníž. přenesená",J183,0)</f>
        <v>0</v>
      </c>
      <c r="BI183" s="226">
        <f>IF(N183="nulová",J183,0)</f>
        <v>0</v>
      </c>
      <c r="BJ183" s="19" t="s">
        <v>85</v>
      </c>
      <c r="BK183" s="226">
        <f>ROUND(I183*H183,2)</f>
        <v>0</v>
      </c>
      <c r="BL183" s="19" t="s">
        <v>254</v>
      </c>
      <c r="BM183" s="225" t="s">
        <v>493</v>
      </c>
    </row>
    <row r="184" s="2" customFormat="1">
      <c r="A184" s="40"/>
      <c r="B184" s="41"/>
      <c r="C184" s="42"/>
      <c r="D184" s="227" t="s">
        <v>250</v>
      </c>
      <c r="E184" s="42"/>
      <c r="F184" s="228" t="s">
        <v>494</v>
      </c>
      <c r="G184" s="42"/>
      <c r="H184" s="42"/>
      <c r="I184" s="229"/>
      <c r="J184" s="42"/>
      <c r="K184" s="42"/>
      <c r="L184" s="46"/>
      <c r="M184" s="230"/>
      <c r="N184" s="231"/>
      <c r="O184" s="86"/>
      <c r="P184" s="86"/>
      <c r="Q184" s="86"/>
      <c r="R184" s="86"/>
      <c r="S184" s="86"/>
      <c r="T184" s="87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T184" s="19" t="s">
        <v>250</v>
      </c>
      <c r="AU184" s="19" t="s">
        <v>87</v>
      </c>
    </row>
    <row r="185" s="13" customFormat="1">
      <c r="A185" s="13"/>
      <c r="B185" s="232"/>
      <c r="C185" s="233"/>
      <c r="D185" s="234" t="s">
        <v>252</v>
      </c>
      <c r="E185" s="235" t="s">
        <v>19</v>
      </c>
      <c r="F185" s="236" t="s">
        <v>495</v>
      </c>
      <c r="G185" s="233"/>
      <c r="H185" s="237">
        <v>0.28299999999999997</v>
      </c>
      <c r="I185" s="238"/>
      <c r="J185" s="233"/>
      <c r="K185" s="233"/>
      <c r="L185" s="239"/>
      <c r="M185" s="240"/>
      <c r="N185" s="241"/>
      <c r="O185" s="241"/>
      <c r="P185" s="241"/>
      <c r="Q185" s="241"/>
      <c r="R185" s="241"/>
      <c r="S185" s="241"/>
      <c r="T185" s="242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3" t="s">
        <v>252</v>
      </c>
      <c r="AU185" s="243" t="s">
        <v>87</v>
      </c>
      <c r="AV185" s="13" t="s">
        <v>87</v>
      </c>
      <c r="AW185" s="13" t="s">
        <v>37</v>
      </c>
      <c r="AX185" s="13" t="s">
        <v>77</v>
      </c>
      <c r="AY185" s="243" t="s">
        <v>238</v>
      </c>
    </row>
    <row r="186" s="14" customFormat="1">
      <c r="A186" s="14"/>
      <c r="B186" s="244"/>
      <c r="C186" s="245"/>
      <c r="D186" s="234" t="s">
        <v>252</v>
      </c>
      <c r="E186" s="246" t="s">
        <v>19</v>
      </c>
      <c r="F186" s="247" t="s">
        <v>253</v>
      </c>
      <c r="G186" s="245"/>
      <c r="H186" s="248">
        <v>0.28299999999999997</v>
      </c>
      <c r="I186" s="249"/>
      <c r="J186" s="245"/>
      <c r="K186" s="245"/>
      <c r="L186" s="250"/>
      <c r="M186" s="251"/>
      <c r="N186" s="252"/>
      <c r="O186" s="252"/>
      <c r="P186" s="252"/>
      <c r="Q186" s="252"/>
      <c r="R186" s="252"/>
      <c r="S186" s="252"/>
      <c r="T186" s="253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54" t="s">
        <v>252</v>
      </c>
      <c r="AU186" s="254" t="s">
        <v>87</v>
      </c>
      <c r="AV186" s="14" t="s">
        <v>254</v>
      </c>
      <c r="AW186" s="14" t="s">
        <v>37</v>
      </c>
      <c r="AX186" s="14" t="s">
        <v>85</v>
      </c>
      <c r="AY186" s="254" t="s">
        <v>238</v>
      </c>
    </row>
    <row r="187" s="2" customFormat="1" ht="24.15" customHeight="1">
      <c r="A187" s="40"/>
      <c r="B187" s="41"/>
      <c r="C187" s="214" t="s">
        <v>353</v>
      </c>
      <c r="D187" s="214" t="s">
        <v>243</v>
      </c>
      <c r="E187" s="215" t="s">
        <v>496</v>
      </c>
      <c r="F187" s="216" t="s">
        <v>497</v>
      </c>
      <c r="G187" s="217" t="s">
        <v>396</v>
      </c>
      <c r="H187" s="218">
        <v>0.625</v>
      </c>
      <c r="I187" s="219"/>
      <c r="J187" s="220">
        <f>ROUND(I187*H187,2)</f>
        <v>0</v>
      </c>
      <c r="K187" s="216" t="s">
        <v>247</v>
      </c>
      <c r="L187" s="46"/>
      <c r="M187" s="221" t="s">
        <v>19</v>
      </c>
      <c r="N187" s="222" t="s">
        <v>48</v>
      </c>
      <c r="O187" s="86"/>
      <c r="P187" s="223">
        <f>O187*H187</f>
        <v>0</v>
      </c>
      <c r="Q187" s="223">
        <v>0</v>
      </c>
      <c r="R187" s="223">
        <f>Q187*H187</f>
        <v>0</v>
      </c>
      <c r="S187" s="223">
        <v>0.27000000000000002</v>
      </c>
      <c r="T187" s="224">
        <f>S187*H187</f>
        <v>0.16875000000000001</v>
      </c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R187" s="225" t="s">
        <v>254</v>
      </c>
      <c r="AT187" s="225" t="s">
        <v>243</v>
      </c>
      <c r="AU187" s="225" t="s">
        <v>87</v>
      </c>
      <c r="AY187" s="19" t="s">
        <v>238</v>
      </c>
      <c r="BE187" s="226">
        <f>IF(N187="základní",J187,0)</f>
        <v>0</v>
      </c>
      <c r="BF187" s="226">
        <f>IF(N187="snížená",J187,0)</f>
        <v>0</v>
      </c>
      <c r="BG187" s="226">
        <f>IF(N187="zákl. přenesená",J187,0)</f>
        <v>0</v>
      </c>
      <c r="BH187" s="226">
        <f>IF(N187="sníž. přenesená",J187,0)</f>
        <v>0</v>
      </c>
      <c r="BI187" s="226">
        <f>IF(N187="nulová",J187,0)</f>
        <v>0</v>
      </c>
      <c r="BJ187" s="19" t="s">
        <v>85</v>
      </c>
      <c r="BK187" s="226">
        <f>ROUND(I187*H187,2)</f>
        <v>0</v>
      </c>
      <c r="BL187" s="19" t="s">
        <v>254</v>
      </c>
      <c r="BM187" s="225" t="s">
        <v>498</v>
      </c>
    </row>
    <row r="188" s="2" customFormat="1">
      <c r="A188" s="40"/>
      <c r="B188" s="41"/>
      <c r="C188" s="42"/>
      <c r="D188" s="227" t="s">
        <v>250</v>
      </c>
      <c r="E188" s="42"/>
      <c r="F188" s="228" t="s">
        <v>499</v>
      </c>
      <c r="G188" s="42"/>
      <c r="H188" s="42"/>
      <c r="I188" s="229"/>
      <c r="J188" s="42"/>
      <c r="K188" s="42"/>
      <c r="L188" s="46"/>
      <c r="M188" s="230"/>
      <c r="N188" s="231"/>
      <c r="O188" s="86"/>
      <c r="P188" s="86"/>
      <c r="Q188" s="86"/>
      <c r="R188" s="86"/>
      <c r="S188" s="86"/>
      <c r="T188" s="87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T188" s="19" t="s">
        <v>250</v>
      </c>
      <c r="AU188" s="19" t="s">
        <v>87</v>
      </c>
    </row>
    <row r="189" s="13" customFormat="1">
      <c r="A189" s="13"/>
      <c r="B189" s="232"/>
      <c r="C189" s="233"/>
      <c r="D189" s="234" t="s">
        <v>252</v>
      </c>
      <c r="E189" s="235" t="s">
        <v>19</v>
      </c>
      <c r="F189" s="236" t="s">
        <v>500</v>
      </c>
      <c r="G189" s="233"/>
      <c r="H189" s="237">
        <v>0.625</v>
      </c>
      <c r="I189" s="238"/>
      <c r="J189" s="233"/>
      <c r="K189" s="233"/>
      <c r="L189" s="239"/>
      <c r="M189" s="240"/>
      <c r="N189" s="241"/>
      <c r="O189" s="241"/>
      <c r="P189" s="241"/>
      <c r="Q189" s="241"/>
      <c r="R189" s="241"/>
      <c r="S189" s="241"/>
      <c r="T189" s="242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3" t="s">
        <v>252</v>
      </c>
      <c r="AU189" s="243" t="s">
        <v>87</v>
      </c>
      <c r="AV189" s="13" t="s">
        <v>87</v>
      </c>
      <c r="AW189" s="13" t="s">
        <v>37</v>
      </c>
      <c r="AX189" s="13" t="s">
        <v>77</v>
      </c>
      <c r="AY189" s="243" t="s">
        <v>238</v>
      </c>
    </row>
    <row r="190" s="14" customFormat="1">
      <c r="A190" s="14"/>
      <c r="B190" s="244"/>
      <c r="C190" s="245"/>
      <c r="D190" s="234" t="s">
        <v>252</v>
      </c>
      <c r="E190" s="246" t="s">
        <v>19</v>
      </c>
      <c r="F190" s="247" t="s">
        <v>253</v>
      </c>
      <c r="G190" s="245"/>
      <c r="H190" s="248">
        <v>0.625</v>
      </c>
      <c r="I190" s="249"/>
      <c r="J190" s="245"/>
      <c r="K190" s="245"/>
      <c r="L190" s="250"/>
      <c r="M190" s="251"/>
      <c r="N190" s="252"/>
      <c r="O190" s="252"/>
      <c r="P190" s="252"/>
      <c r="Q190" s="252"/>
      <c r="R190" s="252"/>
      <c r="S190" s="252"/>
      <c r="T190" s="253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4" t="s">
        <v>252</v>
      </c>
      <c r="AU190" s="254" t="s">
        <v>87</v>
      </c>
      <c r="AV190" s="14" t="s">
        <v>254</v>
      </c>
      <c r="AW190" s="14" t="s">
        <v>37</v>
      </c>
      <c r="AX190" s="14" t="s">
        <v>85</v>
      </c>
      <c r="AY190" s="254" t="s">
        <v>238</v>
      </c>
    </row>
    <row r="191" s="2" customFormat="1" ht="24.15" customHeight="1">
      <c r="A191" s="40"/>
      <c r="B191" s="41"/>
      <c r="C191" s="214" t="s">
        <v>7</v>
      </c>
      <c r="D191" s="214" t="s">
        <v>243</v>
      </c>
      <c r="E191" s="215" t="s">
        <v>501</v>
      </c>
      <c r="F191" s="216" t="s">
        <v>502</v>
      </c>
      <c r="G191" s="217" t="s">
        <v>396</v>
      </c>
      <c r="H191" s="218">
        <v>0.089999999999999997</v>
      </c>
      <c r="I191" s="219"/>
      <c r="J191" s="220">
        <f>ROUND(I191*H191,2)</f>
        <v>0</v>
      </c>
      <c r="K191" s="216" t="s">
        <v>19</v>
      </c>
      <c r="L191" s="46"/>
      <c r="M191" s="221" t="s">
        <v>19</v>
      </c>
      <c r="N191" s="222" t="s">
        <v>48</v>
      </c>
      <c r="O191" s="86"/>
      <c r="P191" s="223">
        <f>O191*H191</f>
        <v>0</v>
      </c>
      <c r="Q191" s="223">
        <v>0</v>
      </c>
      <c r="R191" s="223">
        <f>Q191*H191</f>
        <v>0</v>
      </c>
      <c r="S191" s="223">
        <v>2.3999999999999999</v>
      </c>
      <c r="T191" s="224">
        <f>S191*H191</f>
        <v>0.216</v>
      </c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R191" s="225" t="s">
        <v>254</v>
      </c>
      <c r="AT191" s="225" t="s">
        <v>243</v>
      </c>
      <c r="AU191" s="225" t="s">
        <v>87</v>
      </c>
      <c r="AY191" s="19" t="s">
        <v>238</v>
      </c>
      <c r="BE191" s="226">
        <f>IF(N191="základní",J191,0)</f>
        <v>0</v>
      </c>
      <c r="BF191" s="226">
        <f>IF(N191="snížená",J191,0)</f>
        <v>0</v>
      </c>
      <c r="BG191" s="226">
        <f>IF(N191="zákl. přenesená",J191,0)</f>
        <v>0</v>
      </c>
      <c r="BH191" s="226">
        <f>IF(N191="sníž. přenesená",J191,0)</f>
        <v>0</v>
      </c>
      <c r="BI191" s="226">
        <f>IF(N191="nulová",J191,0)</f>
        <v>0</v>
      </c>
      <c r="BJ191" s="19" t="s">
        <v>85</v>
      </c>
      <c r="BK191" s="226">
        <f>ROUND(I191*H191,2)</f>
        <v>0</v>
      </c>
      <c r="BL191" s="19" t="s">
        <v>254</v>
      </c>
      <c r="BM191" s="225" t="s">
        <v>503</v>
      </c>
    </row>
    <row r="192" s="2" customFormat="1">
      <c r="A192" s="40"/>
      <c r="B192" s="41"/>
      <c r="C192" s="42"/>
      <c r="D192" s="234" t="s">
        <v>343</v>
      </c>
      <c r="E192" s="42"/>
      <c r="F192" s="255" t="s">
        <v>504</v>
      </c>
      <c r="G192" s="42"/>
      <c r="H192" s="42"/>
      <c r="I192" s="229"/>
      <c r="J192" s="42"/>
      <c r="K192" s="42"/>
      <c r="L192" s="46"/>
      <c r="M192" s="230"/>
      <c r="N192" s="231"/>
      <c r="O192" s="86"/>
      <c r="P192" s="86"/>
      <c r="Q192" s="86"/>
      <c r="R192" s="86"/>
      <c r="S192" s="86"/>
      <c r="T192" s="87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T192" s="19" t="s">
        <v>343</v>
      </c>
      <c r="AU192" s="19" t="s">
        <v>87</v>
      </c>
    </row>
    <row r="193" s="13" customFormat="1">
      <c r="A193" s="13"/>
      <c r="B193" s="232"/>
      <c r="C193" s="233"/>
      <c r="D193" s="234" t="s">
        <v>252</v>
      </c>
      <c r="E193" s="235" t="s">
        <v>19</v>
      </c>
      <c r="F193" s="236" t="s">
        <v>505</v>
      </c>
      <c r="G193" s="233"/>
      <c r="H193" s="237">
        <v>0.089999999999999997</v>
      </c>
      <c r="I193" s="238"/>
      <c r="J193" s="233"/>
      <c r="K193" s="233"/>
      <c r="L193" s="239"/>
      <c r="M193" s="240"/>
      <c r="N193" s="241"/>
      <c r="O193" s="241"/>
      <c r="P193" s="241"/>
      <c r="Q193" s="241"/>
      <c r="R193" s="241"/>
      <c r="S193" s="241"/>
      <c r="T193" s="242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3" t="s">
        <v>252</v>
      </c>
      <c r="AU193" s="243" t="s">
        <v>87</v>
      </c>
      <c r="AV193" s="13" t="s">
        <v>87</v>
      </c>
      <c r="AW193" s="13" t="s">
        <v>37</v>
      </c>
      <c r="AX193" s="13" t="s">
        <v>85</v>
      </c>
      <c r="AY193" s="243" t="s">
        <v>238</v>
      </c>
    </row>
    <row r="194" s="2" customFormat="1" ht="24.15" customHeight="1">
      <c r="A194" s="40"/>
      <c r="B194" s="41"/>
      <c r="C194" s="214" t="s">
        <v>365</v>
      </c>
      <c r="D194" s="214" t="s">
        <v>243</v>
      </c>
      <c r="E194" s="215" t="s">
        <v>506</v>
      </c>
      <c r="F194" s="216" t="s">
        <v>507</v>
      </c>
      <c r="G194" s="217" t="s">
        <v>419</v>
      </c>
      <c r="H194" s="218">
        <v>0.80000000000000004</v>
      </c>
      <c r="I194" s="219"/>
      <c r="J194" s="220">
        <f>ROUND(I194*H194,2)</f>
        <v>0</v>
      </c>
      <c r="K194" s="216" t="s">
        <v>247</v>
      </c>
      <c r="L194" s="46"/>
      <c r="M194" s="221" t="s">
        <v>19</v>
      </c>
      <c r="N194" s="222" t="s">
        <v>48</v>
      </c>
      <c r="O194" s="86"/>
      <c r="P194" s="223">
        <f>O194*H194</f>
        <v>0</v>
      </c>
      <c r="Q194" s="223">
        <v>0.00132</v>
      </c>
      <c r="R194" s="223">
        <f>Q194*H194</f>
        <v>0.0010560000000000001</v>
      </c>
      <c r="S194" s="223">
        <v>0.025000000000000001</v>
      </c>
      <c r="T194" s="224">
        <f>S194*H194</f>
        <v>0.020000000000000004</v>
      </c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R194" s="225" t="s">
        <v>254</v>
      </c>
      <c r="AT194" s="225" t="s">
        <v>243</v>
      </c>
      <c r="AU194" s="225" t="s">
        <v>87</v>
      </c>
      <c r="AY194" s="19" t="s">
        <v>238</v>
      </c>
      <c r="BE194" s="226">
        <f>IF(N194="základní",J194,0)</f>
        <v>0</v>
      </c>
      <c r="BF194" s="226">
        <f>IF(N194="snížená",J194,0)</f>
        <v>0</v>
      </c>
      <c r="BG194" s="226">
        <f>IF(N194="zákl. přenesená",J194,0)</f>
        <v>0</v>
      </c>
      <c r="BH194" s="226">
        <f>IF(N194="sníž. přenesená",J194,0)</f>
        <v>0</v>
      </c>
      <c r="BI194" s="226">
        <f>IF(N194="nulová",J194,0)</f>
        <v>0</v>
      </c>
      <c r="BJ194" s="19" t="s">
        <v>85</v>
      </c>
      <c r="BK194" s="226">
        <f>ROUND(I194*H194,2)</f>
        <v>0</v>
      </c>
      <c r="BL194" s="19" t="s">
        <v>254</v>
      </c>
      <c r="BM194" s="225" t="s">
        <v>508</v>
      </c>
    </row>
    <row r="195" s="2" customFormat="1">
      <c r="A195" s="40"/>
      <c r="B195" s="41"/>
      <c r="C195" s="42"/>
      <c r="D195" s="227" t="s">
        <v>250</v>
      </c>
      <c r="E195" s="42"/>
      <c r="F195" s="228" t="s">
        <v>509</v>
      </c>
      <c r="G195" s="42"/>
      <c r="H195" s="42"/>
      <c r="I195" s="229"/>
      <c r="J195" s="42"/>
      <c r="K195" s="42"/>
      <c r="L195" s="46"/>
      <c r="M195" s="230"/>
      <c r="N195" s="231"/>
      <c r="O195" s="86"/>
      <c r="P195" s="86"/>
      <c r="Q195" s="86"/>
      <c r="R195" s="86"/>
      <c r="S195" s="86"/>
      <c r="T195" s="87"/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T195" s="19" t="s">
        <v>250</v>
      </c>
      <c r="AU195" s="19" t="s">
        <v>87</v>
      </c>
    </row>
    <row r="196" s="2" customFormat="1">
      <c r="A196" s="40"/>
      <c r="B196" s="41"/>
      <c r="C196" s="42"/>
      <c r="D196" s="234" t="s">
        <v>343</v>
      </c>
      <c r="E196" s="42"/>
      <c r="F196" s="255" t="s">
        <v>510</v>
      </c>
      <c r="G196" s="42"/>
      <c r="H196" s="42"/>
      <c r="I196" s="229"/>
      <c r="J196" s="42"/>
      <c r="K196" s="42"/>
      <c r="L196" s="46"/>
      <c r="M196" s="230"/>
      <c r="N196" s="231"/>
      <c r="O196" s="86"/>
      <c r="P196" s="86"/>
      <c r="Q196" s="86"/>
      <c r="R196" s="86"/>
      <c r="S196" s="86"/>
      <c r="T196" s="87"/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T196" s="19" t="s">
        <v>343</v>
      </c>
      <c r="AU196" s="19" t="s">
        <v>87</v>
      </c>
    </row>
    <row r="197" s="13" customFormat="1">
      <c r="A197" s="13"/>
      <c r="B197" s="232"/>
      <c r="C197" s="233"/>
      <c r="D197" s="234" t="s">
        <v>252</v>
      </c>
      <c r="E197" s="235" t="s">
        <v>19</v>
      </c>
      <c r="F197" s="236" t="s">
        <v>511</v>
      </c>
      <c r="G197" s="233"/>
      <c r="H197" s="237">
        <v>0.80000000000000004</v>
      </c>
      <c r="I197" s="238"/>
      <c r="J197" s="233"/>
      <c r="K197" s="233"/>
      <c r="L197" s="239"/>
      <c r="M197" s="240"/>
      <c r="N197" s="241"/>
      <c r="O197" s="241"/>
      <c r="P197" s="241"/>
      <c r="Q197" s="241"/>
      <c r="R197" s="241"/>
      <c r="S197" s="241"/>
      <c r="T197" s="242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3" t="s">
        <v>252</v>
      </c>
      <c r="AU197" s="243" t="s">
        <v>87</v>
      </c>
      <c r="AV197" s="13" t="s">
        <v>87</v>
      </c>
      <c r="AW197" s="13" t="s">
        <v>37</v>
      </c>
      <c r="AX197" s="13" t="s">
        <v>77</v>
      </c>
      <c r="AY197" s="243" t="s">
        <v>238</v>
      </c>
    </row>
    <row r="198" s="14" customFormat="1">
      <c r="A198" s="14"/>
      <c r="B198" s="244"/>
      <c r="C198" s="245"/>
      <c r="D198" s="234" t="s">
        <v>252</v>
      </c>
      <c r="E198" s="246" t="s">
        <v>19</v>
      </c>
      <c r="F198" s="247" t="s">
        <v>253</v>
      </c>
      <c r="G198" s="245"/>
      <c r="H198" s="248">
        <v>0.80000000000000004</v>
      </c>
      <c r="I198" s="249"/>
      <c r="J198" s="245"/>
      <c r="K198" s="245"/>
      <c r="L198" s="250"/>
      <c r="M198" s="251"/>
      <c r="N198" s="252"/>
      <c r="O198" s="252"/>
      <c r="P198" s="252"/>
      <c r="Q198" s="252"/>
      <c r="R198" s="252"/>
      <c r="S198" s="252"/>
      <c r="T198" s="253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4" t="s">
        <v>252</v>
      </c>
      <c r="AU198" s="254" t="s">
        <v>87</v>
      </c>
      <c r="AV198" s="14" t="s">
        <v>254</v>
      </c>
      <c r="AW198" s="14" t="s">
        <v>37</v>
      </c>
      <c r="AX198" s="14" t="s">
        <v>85</v>
      </c>
      <c r="AY198" s="254" t="s">
        <v>238</v>
      </c>
    </row>
    <row r="199" s="2" customFormat="1" ht="24.15" customHeight="1">
      <c r="A199" s="40"/>
      <c r="B199" s="41"/>
      <c r="C199" s="214" t="s">
        <v>371</v>
      </c>
      <c r="D199" s="214" t="s">
        <v>243</v>
      </c>
      <c r="E199" s="215" t="s">
        <v>512</v>
      </c>
      <c r="F199" s="216" t="s">
        <v>513</v>
      </c>
      <c r="G199" s="217" t="s">
        <v>419</v>
      </c>
      <c r="H199" s="218">
        <v>0.80000000000000004</v>
      </c>
      <c r="I199" s="219"/>
      <c r="J199" s="220">
        <f>ROUND(I199*H199,2)</f>
        <v>0</v>
      </c>
      <c r="K199" s="216" t="s">
        <v>247</v>
      </c>
      <c r="L199" s="46"/>
      <c r="M199" s="221" t="s">
        <v>19</v>
      </c>
      <c r="N199" s="222" t="s">
        <v>48</v>
      </c>
      <c r="O199" s="86"/>
      <c r="P199" s="223">
        <f>O199*H199</f>
        <v>0</v>
      </c>
      <c r="Q199" s="223">
        <v>0.0027899999999999999</v>
      </c>
      <c r="R199" s="223">
        <f>Q199*H199</f>
        <v>0.002232</v>
      </c>
      <c r="S199" s="223">
        <v>0.056000000000000001</v>
      </c>
      <c r="T199" s="224">
        <f>S199*H199</f>
        <v>0.044800000000000006</v>
      </c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R199" s="225" t="s">
        <v>254</v>
      </c>
      <c r="AT199" s="225" t="s">
        <v>243</v>
      </c>
      <c r="AU199" s="225" t="s">
        <v>87</v>
      </c>
      <c r="AY199" s="19" t="s">
        <v>238</v>
      </c>
      <c r="BE199" s="226">
        <f>IF(N199="základní",J199,0)</f>
        <v>0</v>
      </c>
      <c r="BF199" s="226">
        <f>IF(N199="snížená",J199,0)</f>
        <v>0</v>
      </c>
      <c r="BG199" s="226">
        <f>IF(N199="zákl. přenesená",J199,0)</f>
        <v>0</v>
      </c>
      <c r="BH199" s="226">
        <f>IF(N199="sníž. přenesená",J199,0)</f>
        <v>0</v>
      </c>
      <c r="BI199" s="226">
        <f>IF(N199="nulová",J199,0)</f>
        <v>0</v>
      </c>
      <c r="BJ199" s="19" t="s">
        <v>85</v>
      </c>
      <c r="BK199" s="226">
        <f>ROUND(I199*H199,2)</f>
        <v>0</v>
      </c>
      <c r="BL199" s="19" t="s">
        <v>254</v>
      </c>
      <c r="BM199" s="225" t="s">
        <v>514</v>
      </c>
    </row>
    <row r="200" s="2" customFormat="1">
      <c r="A200" s="40"/>
      <c r="B200" s="41"/>
      <c r="C200" s="42"/>
      <c r="D200" s="227" t="s">
        <v>250</v>
      </c>
      <c r="E200" s="42"/>
      <c r="F200" s="228" t="s">
        <v>515</v>
      </c>
      <c r="G200" s="42"/>
      <c r="H200" s="42"/>
      <c r="I200" s="229"/>
      <c r="J200" s="42"/>
      <c r="K200" s="42"/>
      <c r="L200" s="46"/>
      <c r="M200" s="230"/>
      <c r="N200" s="231"/>
      <c r="O200" s="86"/>
      <c r="P200" s="86"/>
      <c r="Q200" s="86"/>
      <c r="R200" s="86"/>
      <c r="S200" s="86"/>
      <c r="T200" s="87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T200" s="19" t="s">
        <v>250</v>
      </c>
      <c r="AU200" s="19" t="s">
        <v>87</v>
      </c>
    </row>
    <row r="201" s="2" customFormat="1">
      <c r="A201" s="40"/>
      <c r="B201" s="41"/>
      <c r="C201" s="42"/>
      <c r="D201" s="234" t="s">
        <v>343</v>
      </c>
      <c r="E201" s="42"/>
      <c r="F201" s="255" t="s">
        <v>516</v>
      </c>
      <c r="G201" s="42"/>
      <c r="H201" s="42"/>
      <c r="I201" s="229"/>
      <c r="J201" s="42"/>
      <c r="K201" s="42"/>
      <c r="L201" s="46"/>
      <c r="M201" s="230"/>
      <c r="N201" s="231"/>
      <c r="O201" s="86"/>
      <c r="P201" s="86"/>
      <c r="Q201" s="86"/>
      <c r="R201" s="86"/>
      <c r="S201" s="86"/>
      <c r="T201" s="87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T201" s="19" t="s">
        <v>343</v>
      </c>
      <c r="AU201" s="19" t="s">
        <v>87</v>
      </c>
    </row>
    <row r="202" s="13" customFormat="1">
      <c r="A202" s="13"/>
      <c r="B202" s="232"/>
      <c r="C202" s="233"/>
      <c r="D202" s="234" t="s">
        <v>252</v>
      </c>
      <c r="E202" s="235" t="s">
        <v>19</v>
      </c>
      <c r="F202" s="236" t="s">
        <v>517</v>
      </c>
      <c r="G202" s="233"/>
      <c r="H202" s="237">
        <v>0.80000000000000004</v>
      </c>
      <c r="I202" s="238"/>
      <c r="J202" s="233"/>
      <c r="K202" s="233"/>
      <c r="L202" s="239"/>
      <c r="M202" s="240"/>
      <c r="N202" s="241"/>
      <c r="O202" s="241"/>
      <c r="P202" s="241"/>
      <c r="Q202" s="241"/>
      <c r="R202" s="241"/>
      <c r="S202" s="241"/>
      <c r="T202" s="242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3" t="s">
        <v>252</v>
      </c>
      <c r="AU202" s="243" t="s">
        <v>87</v>
      </c>
      <c r="AV202" s="13" t="s">
        <v>87</v>
      </c>
      <c r="AW202" s="13" t="s">
        <v>37</v>
      </c>
      <c r="AX202" s="13" t="s">
        <v>77</v>
      </c>
      <c r="AY202" s="243" t="s">
        <v>238</v>
      </c>
    </row>
    <row r="203" s="14" customFormat="1">
      <c r="A203" s="14"/>
      <c r="B203" s="244"/>
      <c r="C203" s="245"/>
      <c r="D203" s="234" t="s">
        <v>252</v>
      </c>
      <c r="E203" s="246" t="s">
        <v>19</v>
      </c>
      <c r="F203" s="247" t="s">
        <v>253</v>
      </c>
      <c r="G203" s="245"/>
      <c r="H203" s="248">
        <v>0.80000000000000004</v>
      </c>
      <c r="I203" s="249"/>
      <c r="J203" s="245"/>
      <c r="K203" s="245"/>
      <c r="L203" s="250"/>
      <c r="M203" s="251"/>
      <c r="N203" s="252"/>
      <c r="O203" s="252"/>
      <c r="P203" s="252"/>
      <c r="Q203" s="252"/>
      <c r="R203" s="252"/>
      <c r="S203" s="252"/>
      <c r="T203" s="253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4" t="s">
        <v>252</v>
      </c>
      <c r="AU203" s="254" t="s">
        <v>87</v>
      </c>
      <c r="AV203" s="14" t="s">
        <v>254</v>
      </c>
      <c r="AW203" s="14" t="s">
        <v>37</v>
      </c>
      <c r="AX203" s="14" t="s">
        <v>85</v>
      </c>
      <c r="AY203" s="254" t="s">
        <v>238</v>
      </c>
    </row>
    <row r="204" s="2" customFormat="1" ht="21.75" customHeight="1">
      <c r="A204" s="40"/>
      <c r="B204" s="41"/>
      <c r="C204" s="214" t="s">
        <v>518</v>
      </c>
      <c r="D204" s="214" t="s">
        <v>243</v>
      </c>
      <c r="E204" s="215" t="s">
        <v>519</v>
      </c>
      <c r="F204" s="216" t="s">
        <v>520</v>
      </c>
      <c r="G204" s="217" t="s">
        <v>407</v>
      </c>
      <c r="H204" s="218">
        <v>20.949999999999999</v>
      </c>
      <c r="I204" s="219"/>
      <c r="J204" s="220">
        <f>ROUND(I204*H204,2)</f>
        <v>0</v>
      </c>
      <c r="K204" s="216" t="s">
        <v>247</v>
      </c>
      <c r="L204" s="46"/>
      <c r="M204" s="221" t="s">
        <v>19</v>
      </c>
      <c r="N204" s="222" t="s">
        <v>48</v>
      </c>
      <c r="O204" s="86"/>
      <c r="P204" s="223">
        <f>O204*H204</f>
        <v>0</v>
      </c>
      <c r="Q204" s="223">
        <v>0</v>
      </c>
      <c r="R204" s="223">
        <f>Q204*H204</f>
        <v>0</v>
      </c>
      <c r="S204" s="223">
        <v>0.050000000000000003</v>
      </c>
      <c r="T204" s="224">
        <f>S204*H204</f>
        <v>1.0475000000000001</v>
      </c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R204" s="225" t="s">
        <v>254</v>
      </c>
      <c r="AT204" s="225" t="s">
        <v>243</v>
      </c>
      <c r="AU204" s="225" t="s">
        <v>87</v>
      </c>
      <c r="AY204" s="19" t="s">
        <v>238</v>
      </c>
      <c r="BE204" s="226">
        <f>IF(N204="základní",J204,0)</f>
        <v>0</v>
      </c>
      <c r="BF204" s="226">
        <f>IF(N204="snížená",J204,0)</f>
        <v>0</v>
      </c>
      <c r="BG204" s="226">
        <f>IF(N204="zákl. přenesená",J204,0)</f>
        <v>0</v>
      </c>
      <c r="BH204" s="226">
        <f>IF(N204="sníž. přenesená",J204,0)</f>
        <v>0</v>
      </c>
      <c r="BI204" s="226">
        <f>IF(N204="nulová",J204,0)</f>
        <v>0</v>
      </c>
      <c r="BJ204" s="19" t="s">
        <v>85</v>
      </c>
      <c r="BK204" s="226">
        <f>ROUND(I204*H204,2)</f>
        <v>0</v>
      </c>
      <c r="BL204" s="19" t="s">
        <v>254</v>
      </c>
      <c r="BM204" s="225" t="s">
        <v>521</v>
      </c>
    </row>
    <row r="205" s="2" customFormat="1">
      <c r="A205" s="40"/>
      <c r="B205" s="41"/>
      <c r="C205" s="42"/>
      <c r="D205" s="227" t="s">
        <v>250</v>
      </c>
      <c r="E205" s="42"/>
      <c r="F205" s="228" t="s">
        <v>522</v>
      </c>
      <c r="G205" s="42"/>
      <c r="H205" s="42"/>
      <c r="I205" s="229"/>
      <c r="J205" s="42"/>
      <c r="K205" s="42"/>
      <c r="L205" s="46"/>
      <c r="M205" s="230"/>
      <c r="N205" s="231"/>
      <c r="O205" s="86"/>
      <c r="P205" s="86"/>
      <c r="Q205" s="86"/>
      <c r="R205" s="86"/>
      <c r="S205" s="86"/>
      <c r="T205" s="87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T205" s="19" t="s">
        <v>250</v>
      </c>
      <c r="AU205" s="19" t="s">
        <v>87</v>
      </c>
    </row>
    <row r="206" s="2" customFormat="1" ht="24.15" customHeight="1">
      <c r="A206" s="40"/>
      <c r="B206" s="41"/>
      <c r="C206" s="214" t="s">
        <v>345</v>
      </c>
      <c r="D206" s="214" t="s">
        <v>243</v>
      </c>
      <c r="E206" s="215" t="s">
        <v>523</v>
      </c>
      <c r="F206" s="216" t="s">
        <v>524</v>
      </c>
      <c r="G206" s="217" t="s">
        <v>407</v>
      </c>
      <c r="H206" s="218">
        <v>209.351</v>
      </c>
      <c r="I206" s="219"/>
      <c r="J206" s="220">
        <f>ROUND(I206*H206,2)</f>
        <v>0</v>
      </c>
      <c r="K206" s="216" t="s">
        <v>247</v>
      </c>
      <c r="L206" s="46"/>
      <c r="M206" s="221" t="s">
        <v>19</v>
      </c>
      <c r="N206" s="222" t="s">
        <v>48</v>
      </c>
      <c r="O206" s="86"/>
      <c r="P206" s="223">
        <f>O206*H206</f>
        <v>0</v>
      </c>
      <c r="Q206" s="223">
        <v>0</v>
      </c>
      <c r="R206" s="223">
        <f>Q206*H206</f>
        <v>0</v>
      </c>
      <c r="S206" s="223">
        <v>0.045999999999999999</v>
      </c>
      <c r="T206" s="224">
        <f>S206*H206</f>
        <v>9.6301459999999999</v>
      </c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R206" s="225" t="s">
        <v>254</v>
      </c>
      <c r="AT206" s="225" t="s">
        <v>243</v>
      </c>
      <c r="AU206" s="225" t="s">
        <v>87</v>
      </c>
      <c r="AY206" s="19" t="s">
        <v>238</v>
      </c>
      <c r="BE206" s="226">
        <f>IF(N206="základní",J206,0)</f>
        <v>0</v>
      </c>
      <c r="BF206" s="226">
        <f>IF(N206="snížená",J206,0)</f>
        <v>0</v>
      </c>
      <c r="BG206" s="226">
        <f>IF(N206="zákl. přenesená",J206,0)</f>
        <v>0</v>
      </c>
      <c r="BH206" s="226">
        <f>IF(N206="sníž. přenesená",J206,0)</f>
        <v>0</v>
      </c>
      <c r="BI206" s="226">
        <f>IF(N206="nulová",J206,0)</f>
        <v>0</v>
      </c>
      <c r="BJ206" s="19" t="s">
        <v>85</v>
      </c>
      <c r="BK206" s="226">
        <f>ROUND(I206*H206,2)</f>
        <v>0</v>
      </c>
      <c r="BL206" s="19" t="s">
        <v>254</v>
      </c>
      <c r="BM206" s="225" t="s">
        <v>525</v>
      </c>
    </row>
    <row r="207" s="2" customFormat="1">
      <c r="A207" s="40"/>
      <c r="B207" s="41"/>
      <c r="C207" s="42"/>
      <c r="D207" s="227" t="s">
        <v>250</v>
      </c>
      <c r="E207" s="42"/>
      <c r="F207" s="228" t="s">
        <v>526</v>
      </c>
      <c r="G207" s="42"/>
      <c r="H207" s="42"/>
      <c r="I207" s="229"/>
      <c r="J207" s="42"/>
      <c r="K207" s="42"/>
      <c r="L207" s="46"/>
      <c r="M207" s="230"/>
      <c r="N207" s="231"/>
      <c r="O207" s="86"/>
      <c r="P207" s="86"/>
      <c r="Q207" s="86"/>
      <c r="R207" s="86"/>
      <c r="S207" s="86"/>
      <c r="T207" s="87"/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T207" s="19" t="s">
        <v>250</v>
      </c>
      <c r="AU207" s="19" t="s">
        <v>87</v>
      </c>
    </row>
    <row r="208" s="2" customFormat="1">
      <c r="A208" s="40"/>
      <c r="B208" s="41"/>
      <c r="C208" s="42"/>
      <c r="D208" s="234" t="s">
        <v>343</v>
      </c>
      <c r="E208" s="42"/>
      <c r="F208" s="255" t="s">
        <v>527</v>
      </c>
      <c r="G208" s="42"/>
      <c r="H208" s="42"/>
      <c r="I208" s="229"/>
      <c r="J208" s="42"/>
      <c r="K208" s="42"/>
      <c r="L208" s="46"/>
      <c r="M208" s="230"/>
      <c r="N208" s="231"/>
      <c r="O208" s="86"/>
      <c r="P208" s="86"/>
      <c r="Q208" s="86"/>
      <c r="R208" s="86"/>
      <c r="S208" s="86"/>
      <c r="T208" s="87"/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T208" s="19" t="s">
        <v>343</v>
      </c>
      <c r="AU208" s="19" t="s">
        <v>87</v>
      </c>
    </row>
    <row r="209" s="13" customFormat="1">
      <c r="A209" s="13"/>
      <c r="B209" s="232"/>
      <c r="C209" s="233"/>
      <c r="D209" s="234" t="s">
        <v>252</v>
      </c>
      <c r="E209" s="235" t="s">
        <v>19</v>
      </c>
      <c r="F209" s="236" t="s">
        <v>528</v>
      </c>
      <c r="G209" s="233"/>
      <c r="H209" s="237">
        <v>45.317999999999998</v>
      </c>
      <c r="I209" s="238"/>
      <c r="J209" s="233"/>
      <c r="K209" s="233"/>
      <c r="L209" s="239"/>
      <c r="M209" s="240"/>
      <c r="N209" s="241"/>
      <c r="O209" s="241"/>
      <c r="P209" s="241"/>
      <c r="Q209" s="241"/>
      <c r="R209" s="241"/>
      <c r="S209" s="241"/>
      <c r="T209" s="242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3" t="s">
        <v>252</v>
      </c>
      <c r="AU209" s="243" t="s">
        <v>87</v>
      </c>
      <c r="AV209" s="13" t="s">
        <v>87</v>
      </c>
      <c r="AW209" s="13" t="s">
        <v>37</v>
      </c>
      <c r="AX209" s="13" t="s">
        <v>77</v>
      </c>
      <c r="AY209" s="243" t="s">
        <v>238</v>
      </c>
    </row>
    <row r="210" s="13" customFormat="1">
      <c r="A210" s="13"/>
      <c r="B210" s="232"/>
      <c r="C210" s="233"/>
      <c r="D210" s="234" t="s">
        <v>252</v>
      </c>
      <c r="E210" s="235" t="s">
        <v>19</v>
      </c>
      <c r="F210" s="236" t="s">
        <v>529</v>
      </c>
      <c r="G210" s="233"/>
      <c r="H210" s="237">
        <v>26.082000000000001</v>
      </c>
      <c r="I210" s="238"/>
      <c r="J210" s="233"/>
      <c r="K210" s="233"/>
      <c r="L210" s="239"/>
      <c r="M210" s="240"/>
      <c r="N210" s="241"/>
      <c r="O210" s="241"/>
      <c r="P210" s="241"/>
      <c r="Q210" s="241"/>
      <c r="R210" s="241"/>
      <c r="S210" s="241"/>
      <c r="T210" s="242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3" t="s">
        <v>252</v>
      </c>
      <c r="AU210" s="243" t="s">
        <v>87</v>
      </c>
      <c r="AV210" s="13" t="s">
        <v>87</v>
      </c>
      <c r="AW210" s="13" t="s">
        <v>37</v>
      </c>
      <c r="AX210" s="13" t="s">
        <v>77</v>
      </c>
      <c r="AY210" s="243" t="s">
        <v>238</v>
      </c>
    </row>
    <row r="211" s="13" customFormat="1">
      <c r="A211" s="13"/>
      <c r="B211" s="232"/>
      <c r="C211" s="233"/>
      <c r="D211" s="234" t="s">
        <v>252</v>
      </c>
      <c r="E211" s="235" t="s">
        <v>19</v>
      </c>
      <c r="F211" s="236" t="s">
        <v>530</v>
      </c>
      <c r="G211" s="233"/>
      <c r="H211" s="237">
        <v>24.285</v>
      </c>
      <c r="I211" s="238"/>
      <c r="J211" s="233"/>
      <c r="K211" s="233"/>
      <c r="L211" s="239"/>
      <c r="M211" s="240"/>
      <c r="N211" s="241"/>
      <c r="O211" s="241"/>
      <c r="P211" s="241"/>
      <c r="Q211" s="241"/>
      <c r="R211" s="241"/>
      <c r="S211" s="241"/>
      <c r="T211" s="242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3" t="s">
        <v>252</v>
      </c>
      <c r="AU211" s="243" t="s">
        <v>87</v>
      </c>
      <c r="AV211" s="13" t="s">
        <v>87</v>
      </c>
      <c r="AW211" s="13" t="s">
        <v>37</v>
      </c>
      <c r="AX211" s="13" t="s">
        <v>77</v>
      </c>
      <c r="AY211" s="243" t="s">
        <v>238</v>
      </c>
    </row>
    <row r="212" s="13" customFormat="1">
      <c r="A212" s="13"/>
      <c r="B212" s="232"/>
      <c r="C212" s="233"/>
      <c r="D212" s="234" t="s">
        <v>252</v>
      </c>
      <c r="E212" s="235" t="s">
        <v>19</v>
      </c>
      <c r="F212" s="236" t="s">
        <v>531</v>
      </c>
      <c r="G212" s="233"/>
      <c r="H212" s="237">
        <v>14.07</v>
      </c>
      <c r="I212" s="238"/>
      <c r="J212" s="233"/>
      <c r="K212" s="233"/>
      <c r="L212" s="239"/>
      <c r="M212" s="240"/>
      <c r="N212" s="241"/>
      <c r="O212" s="241"/>
      <c r="P212" s="241"/>
      <c r="Q212" s="241"/>
      <c r="R212" s="241"/>
      <c r="S212" s="241"/>
      <c r="T212" s="242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3" t="s">
        <v>252</v>
      </c>
      <c r="AU212" s="243" t="s">
        <v>87</v>
      </c>
      <c r="AV212" s="13" t="s">
        <v>87</v>
      </c>
      <c r="AW212" s="13" t="s">
        <v>37</v>
      </c>
      <c r="AX212" s="13" t="s">
        <v>77</v>
      </c>
      <c r="AY212" s="243" t="s">
        <v>238</v>
      </c>
    </row>
    <row r="213" s="13" customFormat="1">
      <c r="A213" s="13"/>
      <c r="B213" s="232"/>
      <c r="C213" s="233"/>
      <c r="D213" s="234" t="s">
        <v>252</v>
      </c>
      <c r="E213" s="235" t="s">
        <v>19</v>
      </c>
      <c r="F213" s="236" t="s">
        <v>532</v>
      </c>
      <c r="G213" s="233"/>
      <c r="H213" s="237">
        <v>10.18</v>
      </c>
      <c r="I213" s="238"/>
      <c r="J213" s="233"/>
      <c r="K213" s="233"/>
      <c r="L213" s="239"/>
      <c r="M213" s="240"/>
      <c r="N213" s="241"/>
      <c r="O213" s="241"/>
      <c r="P213" s="241"/>
      <c r="Q213" s="241"/>
      <c r="R213" s="241"/>
      <c r="S213" s="241"/>
      <c r="T213" s="242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3" t="s">
        <v>252</v>
      </c>
      <c r="AU213" s="243" t="s">
        <v>87</v>
      </c>
      <c r="AV213" s="13" t="s">
        <v>87</v>
      </c>
      <c r="AW213" s="13" t="s">
        <v>37</v>
      </c>
      <c r="AX213" s="13" t="s">
        <v>77</v>
      </c>
      <c r="AY213" s="243" t="s">
        <v>238</v>
      </c>
    </row>
    <row r="214" s="13" customFormat="1">
      <c r="A214" s="13"/>
      <c r="B214" s="232"/>
      <c r="C214" s="233"/>
      <c r="D214" s="234" t="s">
        <v>252</v>
      </c>
      <c r="E214" s="235" t="s">
        <v>19</v>
      </c>
      <c r="F214" s="236" t="s">
        <v>533</v>
      </c>
      <c r="G214" s="233"/>
      <c r="H214" s="237">
        <v>15.220000000000001</v>
      </c>
      <c r="I214" s="238"/>
      <c r="J214" s="233"/>
      <c r="K214" s="233"/>
      <c r="L214" s="239"/>
      <c r="M214" s="240"/>
      <c r="N214" s="241"/>
      <c r="O214" s="241"/>
      <c r="P214" s="241"/>
      <c r="Q214" s="241"/>
      <c r="R214" s="241"/>
      <c r="S214" s="241"/>
      <c r="T214" s="242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3" t="s">
        <v>252</v>
      </c>
      <c r="AU214" s="243" t="s">
        <v>87</v>
      </c>
      <c r="AV214" s="13" t="s">
        <v>87</v>
      </c>
      <c r="AW214" s="13" t="s">
        <v>37</v>
      </c>
      <c r="AX214" s="13" t="s">
        <v>77</v>
      </c>
      <c r="AY214" s="243" t="s">
        <v>238</v>
      </c>
    </row>
    <row r="215" s="13" customFormat="1">
      <c r="A215" s="13"/>
      <c r="B215" s="232"/>
      <c r="C215" s="233"/>
      <c r="D215" s="234" t="s">
        <v>252</v>
      </c>
      <c r="E215" s="235" t="s">
        <v>19</v>
      </c>
      <c r="F215" s="236" t="s">
        <v>534</v>
      </c>
      <c r="G215" s="233"/>
      <c r="H215" s="237">
        <v>43.941000000000002</v>
      </c>
      <c r="I215" s="238"/>
      <c r="J215" s="233"/>
      <c r="K215" s="233"/>
      <c r="L215" s="239"/>
      <c r="M215" s="240"/>
      <c r="N215" s="241"/>
      <c r="O215" s="241"/>
      <c r="P215" s="241"/>
      <c r="Q215" s="241"/>
      <c r="R215" s="241"/>
      <c r="S215" s="241"/>
      <c r="T215" s="242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43" t="s">
        <v>252</v>
      </c>
      <c r="AU215" s="243" t="s">
        <v>87</v>
      </c>
      <c r="AV215" s="13" t="s">
        <v>87</v>
      </c>
      <c r="AW215" s="13" t="s">
        <v>37</v>
      </c>
      <c r="AX215" s="13" t="s">
        <v>77</v>
      </c>
      <c r="AY215" s="243" t="s">
        <v>238</v>
      </c>
    </row>
    <row r="216" s="13" customFormat="1">
      <c r="A216" s="13"/>
      <c r="B216" s="232"/>
      <c r="C216" s="233"/>
      <c r="D216" s="234" t="s">
        <v>252</v>
      </c>
      <c r="E216" s="235" t="s">
        <v>19</v>
      </c>
      <c r="F216" s="236" t="s">
        <v>535</v>
      </c>
      <c r="G216" s="233"/>
      <c r="H216" s="237">
        <v>12.550000000000001</v>
      </c>
      <c r="I216" s="238"/>
      <c r="J216" s="233"/>
      <c r="K216" s="233"/>
      <c r="L216" s="239"/>
      <c r="M216" s="240"/>
      <c r="N216" s="241"/>
      <c r="O216" s="241"/>
      <c r="P216" s="241"/>
      <c r="Q216" s="241"/>
      <c r="R216" s="241"/>
      <c r="S216" s="241"/>
      <c r="T216" s="242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43" t="s">
        <v>252</v>
      </c>
      <c r="AU216" s="243" t="s">
        <v>87</v>
      </c>
      <c r="AV216" s="13" t="s">
        <v>87</v>
      </c>
      <c r="AW216" s="13" t="s">
        <v>37</v>
      </c>
      <c r="AX216" s="13" t="s">
        <v>77</v>
      </c>
      <c r="AY216" s="243" t="s">
        <v>238</v>
      </c>
    </row>
    <row r="217" s="13" customFormat="1">
      <c r="A217" s="13"/>
      <c r="B217" s="232"/>
      <c r="C217" s="233"/>
      <c r="D217" s="234" t="s">
        <v>252</v>
      </c>
      <c r="E217" s="235" t="s">
        <v>19</v>
      </c>
      <c r="F217" s="236" t="s">
        <v>536</v>
      </c>
      <c r="G217" s="233"/>
      <c r="H217" s="237">
        <v>17.704999999999998</v>
      </c>
      <c r="I217" s="238"/>
      <c r="J217" s="233"/>
      <c r="K217" s="233"/>
      <c r="L217" s="239"/>
      <c r="M217" s="240"/>
      <c r="N217" s="241"/>
      <c r="O217" s="241"/>
      <c r="P217" s="241"/>
      <c r="Q217" s="241"/>
      <c r="R217" s="241"/>
      <c r="S217" s="241"/>
      <c r="T217" s="242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43" t="s">
        <v>252</v>
      </c>
      <c r="AU217" s="243" t="s">
        <v>87</v>
      </c>
      <c r="AV217" s="13" t="s">
        <v>87</v>
      </c>
      <c r="AW217" s="13" t="s">
        <v>37</v>
      </c>
      <c r="AX217" s="13" t="s">
        <v>77</v>
      </c>
      <c r="AY217" s="243" t="s">
        <v>238</v>
      </c>
    </row>
    <row r="218" s="14" customFormat="1">
      <c r="A218" s="14"/>
      <c r="B218" s="244"/>
      <c r="C218" s="245"/>
      <c r="D218" s="234" t="s">
        <v>252</v>
      </c>
      <c r="E218" s="246" t="s">
        <v>19</v>
      </c>
      <c r="F218" s="247" t="s">
        <v>253</v>
      </c>
      <c r="G218" s="245"/>
      <c r="H218" s="248">
        <v>209.351</v>
      </c>
      <c r="I218" s="249"/>
      <c r="J218" s="245"/>
      <c r="K218" s="245"/>
      <c r="L218" s="250"/>
      <c r="M218" s="251"/>
      <c r="N218" s="252"/>
      <c r="O218" s="252"/>
      <c r="P218" s="252"/>
      <c r="Q218" s="252"/>
      <c r="R218" s="252"/>
      <c r="S218" s="252"/>
      <c r="T218" s="253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54" t="s">
        <v>252</v>
      </c>
      <c r="AU218" s="254" t="s">
        <v>87</v>
      </c>
      <c r="AV218" s="14" t="s">
        <v>254</v>
      </c>
      <c r="AW218" s="14" t="s">
        <v>37</v>
      </c>
      <c r="AX218" s="14" t="s">
        <v>85</v>
      </c>
      <c r="AY218" s="254" t="s">
        <v>238</v>
      </c>
    </row>
    <row r="219" s="12" customFormat="1" ht="22.8" customHeight="1">
      <c r="A219" s="12"/>
      <c r="B219" s="198"/>
      <c r="C219" s="199"/>
      <c r="D219" s="200" t="s">
        <v>76</v>
      </c>
      <c r="E219" s="212" t="s">
        <v>537</v>
      </c>
      <c r="F219" s="212" t="s">
        <v>538</v>
      </c>
      <c r="G219" s="199"/>
      <c r="H219" s="199"/>
      <c r="I219" s="202"/>
      <c r="J219" s="213">
        <f>BK219</f>
        <v>0</v>
      </c>
      <c r="K219" s="199"/>
      <c r="L219" s="204"/>
      <c r="M219" s="205"/>
      <c r="N219" s="206"/>
      <c r="O219" s="206"/>
      <c r="P219" s="207">
        <f>SUM(P220:P238)</f>
        <v>0</v>
      </c>
      <c r="Q219" s="206"/>
      <c r="R219" s="207">
        <f>SUM(R220:R238)</f>
        <v>0</v>
      </c>
      <c r="S219" s="206"/>
      <c r="T219" s="208">
        <f>SUM(T220:T238)</f>
        <v>0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R219" s="209" t="s">
        <v>85</v>
      </c>
      <c r="AT219" s="210" t="s">
        <v>76</v>
      </c>
      <c r="AU219" s="210" t="s">
        <v>85</v>
      </c>
      <c r="AY219" s="209" t="s">
        <v>238</v>
      </c>
      <c r="BK219" s="211">
        <f>SUM(BK220:BK238)</f>
        <v>0</v>
      </c>
    </row>
    <row r="220" s="2" customFormat="1" ht="24.15" customHeight="1">
      <c r="A220" s="40"/>
      <c r="B220" s="41"/>
      <c r="C220" s="214" t="s">
        <v>539</v>
      </c>
      <c r="D220" s="214" t="s">
        <v>243</v>
      </c>
      <c r="E220" s="215" t="s">
        <v>540</v>
      </c>
      <c r="F220" s="216" t="s">
        <v>541</v>
      </c>
      <c r="G220" s="217" t="s">
        <v>542</v>
      </c>
      <c r="H220" s="218">
        <v>27.375</v>
      </c>
      <c r="I220" s="219"/>
      <c r="J220" s="220">
        <f>ROUND(I220*H220,2)</f>
        <v>0</v>
      </c>
      <c r="K220" s="216" t="s">
        <v>247</v>
      </c>
      <c r="L220" s="46"/>
      <c r="M220" s="221" t="s">
        <v>19</v>
      </c>
      <c r="N220" s="222" t="s">
        <v>48</v>
      </c>
      <c r="O220" s="86"/>
      <c r="P220" s="223">
        <f>O220*H220</f>
        <v>0</v>
      </c>
      <c r="Q220" s="223">
        <v>0</v>
      </c>
      <c r="R220" s="223">
        <f>Q220*H220</f>
        <v>0</v>
      </c>
      <c r="S220" s="223">
        <v>0</v>
      </c>
      <c r="T220" s="224">
        <f>S220*H220</f>
        <v>0</v>
      </c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R220" s="225" t="s">
        <v>254</v>
      </c>
      <c r="AT220" s="225" t="s">
        <v>243</v>
      </c>
      <c r="AU220" s="225" t="s">
        <v>87</v>
      </c>
      <c r="AY220" s="19" t="s">
        <v>238</v>
      </c>
      <c r="BE220" s="226">
        <f>IF(N220="základní",J220,0)</f>
        <v>0</v>
      </c>
      <c r="BF220" s="226">
        <f>IF(N220="snížená",J220,0)</f>
        <v>0</v>
      </c>
      <c r="BG220" s="226">
        <f>IF(N220="zákl. přenesená",J220,0)</f>
        <v>0</v>
      </c>
      <c r="BH220" s="226">
        <f>IF(N220="sníž. přenesená",J220,0)</f>
        <v>0</v>
      </c>
      <c r="BI220" s="226">
        <f>IF(N220="nulová",J220,0)</f>
        <v>0</v>
      </c>
      <c r="BJ220" s="19" t="s">
        <v>85</v>
      </c>
      <c r="BK220" s="226">
        <f>ROUND(I220*H220,2)</f>
        <v>0</v>
      </c>
      <c r="BL220" s="19" t="s">
        <v>254</v>
      </c>
      <c r="BM220" s="225" t="s">
        <v>543</v>
      </c>
    </row>
    <row r="221" s="2" customFormat="1">
      <c r="A221" s="40"/>
      <c r="B221" s="41"/>
      <c r="C221" s="42"/>
      <c r="D221" s="227" t="s">
        <v>250</v>
      </c>
      <c r="E221" s="42"/>
      <c r="F221" s="228" t="s">
        <v>544</v>
      </c>
      <c r="G221" s="42"/>
      <c r="H221" s="42"/>
      <c r="I221" s="229"/>
      <c r="J221" s="42"/>
      <c r="K221" s="42"/>
      <c r="L221" s="46"/>
      <c r="M221" s="230"/>
      <c r="N221" s="231"/>
      <c r="O221" s="86"/>
      <c r="P221" s="86"/>
      <c r="Q221" s="86"/>
      <c r="R221" s="86"/>
      <c r="S221" s="86"/>
      <c r="T221" s="87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T221" s="19" t="s">
        <v>250</v>
      </c>
      <c r="AU221" s="19" t="s">
        <v>87</v>
      </c>
    </row>
    <row r="222" s="2" customFormat="1" ht="21.75" customHeight="1">
      <c r="A222" s="40"/>
      <c r="B222" s="41"/>
      <c r="C222" s="214" t="s">
        <v>545</v>
      </c>
      <c r="D222" s="214" t="s">
        <v>243</v>
      </c>
      <c r="E222" s="215" t="s">
        <v>546</v>
      </c>
      <c r="F222" s="216" t="s">
        <v>547</v>
      </c>
      <c r="G222" s="217" t="s">
        <v>542</v>
      </c>
      <c r="H222" s="218">
        <v>27.375</v>
      </c>
      <c r="I222" s="219"/>
      <c r="J222" s="220">
        <f>ROUND(I222*H222,2)</f>
        <v>0</v>
      </c>
      <c r="K222" s="216" t="s">
        <v>247</v>
      </c>
      <c r="L222" s="46"/>
      <c r="M222" s="221" t="s">
        <v>19</v>
      </c>
      <c r="N222" s="222" t="s">
        <v>48</v>
      </c>
      <c r="O222" s="86"/>
      <c r="P222" s="223">
        <f>O222*H222</f>
        <v>0</v>
      </c>
      <c r="Q222" s="223">
        <v>0</v>
      </c>
      <c r="R222" s="223">
        <f>Q222*H222</f>
        <v>0</v>
      </c>
      <c r="S222" s="223">
        <v>0</v>
      </c>
      <c r="T222" s="224">
        <f>S222*H222</f>
        <v>0</v>
      </c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R222" s="225" t="s">
        <v>254</v>
      </c>
      <c r="AT222" s="225" t="s">
        <v>243</v>
      </c>
      <c r="AU222" s="225" t="s">
        <v>87</v>
      </c>
      <c r="AY222" s="19" t="s">
        <v>238</v>
      </c>
      <c r="BE222" s="226">
        <f>IF(N222="základní",J222,0)</f>
        <v>0</v>
      </c>
      <c r="BF222" s="226">
        <f>IF(N222="snížená",J222,0)</f>
        <v>0</v>
      </c>
      <c r="BG222" s="226">
        <f>IF(N222="zákl. přenesená",J222,0)</f>
        <v>0</v>
      </c>
      <c r="BH222" s="226">
        <f>IF(N222="sníž. přenesená",J222,0)</f>
        <v>0</v>
      </c>
      <c r="BI222" s="226">
        <f>IF(N222="nulová",J222,0)</f>
        <v>0</v>
      </c>
      <c r="BJ222" s="19" t="s">
        <v>85</v>
      </c>
      <c r="BK222" s="226">
        <f>ROUND(I222*H222,2)</f>
        <v>0</v>
      </c>
      <c r="BL222" s="19" t="s">
        <v>254</v>
      </c>
      <c r="BM222" s="225" t="s">
        <v>548</v>
      </c>
    </row>
    <row r="223" s="2" customFormat="1">
      <c r="A223" s="40"/>
      <c r="B223" s="41"/>
      <c r="C223" s="42"/>
      <c r="D223" s="227" t="s">
        <v>250</v>
      </c>
      <c r="E223" s="42"/>
      <c r="F223" s="228" t="s">
        <v>549</v>
      </c>
      <c r="G223" s="42"/>
      <c r="H223" s="42"/>
      <c r="I223" s="229"/>
      <c r="J223" s="42"/>
      <c r="K223" s="42"/>
      <c r="L223" s="46"/>
      <c r="M223" s="230"/>
      <c r="N223" s="231"/>
      <c r="O223" s="86"/>
      <c r="P223" s="86"/>
      <c r="Q223" s="86"/>
      <c r="R223" s="86"/>
      <c r="S223" s="86"/>
      <c r="T223" s="87"/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T223" s="19" t="s">
        <v>250</v>
      </c>
      <c r="AU223" s="19" t="s">
        <v>87</v>
      </c>
    </row>
    <row r="224" s="2" customFormat="1" ht="24.15" customHeight="1">
      <c r="A224" s="40"/>
      <c r="B224" s="41"/>
      <c r="C224" s="214" t="s">
        <v>550</v>
      </c>
      <c r="D224" s="214" t="s">
        <v>243</v>
      </c>
      <c r="E224" s="215" t="s">
        <v>551</v>
      </c>
      <c r="F224" s="216" t="s">
        <v>552</v>
      </c>
      <c r="G224" s="217" t="s">
        <v>542</v>
      </c>
      <c r="H224" s="218">
        <v>492.75</v>
      </c>
      <c r="I224" s="219"/>
      <c r="J224" s="220">
        <f>ROUND(I224*H224,2)</f>
        <v>0</v>
      </c>
      <c r="K224" s="216" t="s">
        <v>247</v>
      </c>
      <c r="L224" s="46"/>
      <c r="M224" s="221" t="s">
        <v>19</v>
      </c>
      <c r="N224" s="222" t="s">
        <v>48</v>
      </c>
      <c r="O224" s="86"/>
      <c r="P224" s="223">
        <f>O224*H224</f>
        <v>0</v>
      </c>
      <c r="Q224" s="223">
        <v>0</v>
      </c>
      <c r="R224" s="223">
        <f>Q224*H224</f>
        <v>0</v>
      </c>
      <c r="S224" s="223">
        <v>0</v>
      </c>
      <c r="T224" s="224">
        <f>S224*H224</f>
        <v>0</v>
      </c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R224" s="225" t="s">
        <v>254</v>
      </c>
      <c r="AT224" s="225" t="s">
        <v>243</v>
      </c>
      <c r="AU224" s="225" t="s">
        <v>87</v>
      </c>
      <c r="AY224" s="19" t="s">
        <v>238</v>
      </c>
      <c r="BE224" s="226">
        <f>IF(N224="základní",J224,0)</f>
        <v>0</v>
      </c>
      <c r="BF224" s="226">
        <f>IF(N224="snížená",J224,0)</f>
        <v>0</v>
      </c>
      <c r="BG224" s="226">
        <f>IF(N224="zákl. přenesená",J224,0)</f>
        <v>0</v>
      </c>
      <c r="BH224" s="226">
        <f>IF(N224="sníž. přenesená",J224,0)</f>
        <v>0</v>
      </c>
      <c r="BI224" s="226">
        <f>IF(N224="nulová",J224,0)</f>
        <v>0</v>
      </c>
      <c r="BJ224" s="19" t="s">
        <v>85</v>
      </c>
      <c r="BK224" s="226">
        <f>ROUND(I224*H224,2)</f>
        <v>0</v>
      </c>
      <c r="BL224" s="19" t="s">
        <v>254</v>
      </c>
      <c r="BM224" s="225" t="s">
        <v>553</v>
      </c>
    </row>
    <row r="225" s="2" customFormat="1">
      <c r="A225" s="40"/>
      <c r="B225" s="41"/>
      <c r="C225" s="42"/>
      <c r="D225" s="227" t="s">
        <v>250</v>
      </c>
      <c r="E225" s="42"/>
      <c r="F225" s="228" t="s">
        <v>554</v>
      </c>
      <c r="G225" s="42"/>
      <c r="H225" s="42"/>
      <c r="I225" s="229"/>
      <c r="J225" s="42"/>
      <c r="K225" s="42"/>
      <c r="L225" s="46"/>
      <c r="M225" s="230"/>
      <c r="N225" s="231"/>
      <c r="O225" s="86"/>
      <c r="P225" s="86"/>
      <c r="Q225" s="86"/>
      <c r="R225" s="86"/>
      <c r="S225" s="86"/>
      <c r="T225" s="87"/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T225" s="19" t="s">
        <v>250</v>
      </c>
      <c r="AU225" s="19" t="s">
        <v>87</v>
      </c>
    </row>
    <row r="226" s="13" customFormat="1">
      <c r="A226" s="13"/>
      <c r="B226" s="232"/>
      <c r="C226" s="233"/>
      <c r="D226" s="234" t="s">
        <v>252</v>
      </c>
      <c r="E226" s="235" t="s">
        <v>19</v>
      </c>
      <c r="F226" s="236" t="s">
        <v>555</v>
      </c>
      <c r="G226" s="233"/>
      <c r="H226" s="237">
        <v>492.75</v>
      </c>
      <c r="I226" s="238"/>
      <c r="J226" s="233"/>
      <c r="K226" s="233"/>
      <c r="L226" s="239"/>
      <c r="M226" s="240"/>
      <c r="N226" s="241"/>
      <c r="O226" s="241"/>
      <c r="P226" s="241"/>
      <c r="Q226" s="241"/>
      <c r="R226" s="241"/>
      <c r="S226" s="241"/>
      <c r="T226" s="242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43" t="s">
        <v>252</v>
      </c>
      <c r="AU226" s="243" t="s">
        <v>87</v>
      </c>
      <c r="AV226" s="13" t="s">
        <v>87</v>
      </c>
      <c r="AW226" s="13" t="s">
        <v>37</v>
      </c>
      <c r="AX226" s="13" t="s">
        <v>85</v>
      </c>
      <c r="AY226" s="243" t="s">
        <v>238</v>
      </c>
    </row>
    <row r="227" s="2" customFormat="1" ht="24.15" customHeight="1">
      <c r="A227" s="40"/>
      <c r="B227" s="41"/>
      <c r="C227" s="214" t="s">
        <v>556</v>
      </c>
      <c r="D227" s="214" t="s">
        <v>243</v>
      </c>
      <c r="E227" s="215" t="s">
        <v>557</v>
      </c>
      <c r="F227" s="216" t="s">
        <v>558</v>
      </c>
      <c r="G227" s="217" t="s">
        <v>542</v>
      </c>
      <c r="H227" s="218">
        <v>0.99299999999999999</v>
      </c>
      <c r="I227" s="219"/>
      <c r="J227" s="220">
        <f>ROUND(I227*H227,2)</f>
        <v>0</v>
      </c>
      <c r="K227" s="216" t="s">
        <v>247</v>
      </c>
      <c r="L227" s="46"/>
      <c r="M227" s="221" t="s">
        <v>19</v>
      </c>
      <c r="N227" s="222" t="s">
        <v>48</v>
      </c>
      <c r="O227" s="86"/>
      <c r="P227" s="223">
        <f>O227*H227</f>
        <v>0</v>
      </c>
      <c r="Q227" s="223">
        <v>0</v>
      </c>
      <c r="R227" s="223">
        <f>Q227*H227</f>
        <v>0</v>
      </c>
      <c r="S227" s="223">
        <v>0</v>
      </c>
      <c r="T227" s="224">
        <f>S227*H227</f>
        <v>0</v>
      </c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R227" s="225" t="s">
        <v>254</v>
      </c>
      <c r="AT227" s="225" t="s">
        <v>243</v>
      </c>
      <c r="AU227" s="225" t="s">
        <v>87</v>
      </c>
      <c r="AY227" s="19" t="s">
        <v>238</v>
      </c>
      <c r="BE227" s="226">
        <f>IF(N227="základní",J227,0)</f>
        <v>0</v>
      </c>
      <c r="BF227" s="226">
        <f>IF(N227="snížená",J227,0)</f>
        <v>0</v>
      </c>
      <c r="BG227" s="226">
        <f>IF(N227="zákl. přenesená",J227,0)</f>
        <v>0</v>
      </c>
      <c r="BH227" s="226">
        <f>IF(N227="sníž. přenesená",J227,0)</f>
        <v>0</v>
      </c>
      <c r="BI227" s="226">
        <f>IF(N227="nulová",J227,0)</f>
        <v>0</v>
      </c>
      <c r="BJ227" s="19" t="s">
        <v>85</v>
      </c>
      <c r="BK227" s="226">
        <f>ROUND(I227*H227,2)</f>
        <v>0</v>
      </c>
      <c r="BL227" s="19" t="s">
        <v>254</v>
      </c>
      <c r="BM227" s="225" t="s">
        <v>559</v>
      </c>
    </row>
    <row r="228" s="2" customFormat="1">
      <c r="A228" s="40"/>
      <c r="B228" s="41"/>
      <c r="C228" s="42"/>
      <c r="D228" s="227" t="s">
        <v>250</v>
      </c>
      <c r="E228" s="42"/>
      <c r="F228" s="228" t="s">
        <v>560</v>
      </c>
      <c r="G228" s="42"/>
      <c r="H228" s="42"/>
      <c r="I228" s="229"/>
      <c r="J228" s="42"/>
      <c r="K228" s="42"/>
      <c r="L228" s="46"/>
      <c r="M228" s="230"/>
      <c r="N228" s="231"/>
      <c r="O228" s="86"/>
      <c r="P228" s="86"/>
      <c r="Q228" s="86"/>
      <c r="R228" s="86"/>
      <c r="S228" s="86"/>
      <c r="T228" s="87"/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T228" s="19" t="s">
        <v>250</v>
      </c>
      <c r="AU228" s="19" t="s">
        <v>87</v>
      </c>
    </row>
    <row r="229" s="2" customFormat="1" ht="24.15" customHeight="1">
      <c r="A229" s="40"/>
      <c r="B229" s="41"/>
      <c r="C229" s="214" t="s">
        <v>561</v>
      </c>
      <c r="D229" s="214" t="s">
        <v>243</v>
      </c>
      <c r="E229" s="215" t="s">
        <v>562</v>
      </c>
      <c r="F229" s="216" t="s">
        <v>563</v>
      </c>
      <c r="G229" s="217" t="s">
        <v>542</v>
      </c>
      <c r="H229" s="218">
        <v>3.214</v>
      </c>
      <c r="I229" s="219"/>
      <c r="J229" s="220">
        <f>ROUND(I229*H229,2)</f>
        <v>0</v>
      </c>
      <c r="K229" s="216" t="s">
        <v>247</v>
      </c>
      <c r="L229" s="46"/>
      <c r="M229" s="221" t="s">
        <v>19</v>
      </c>
      <c r="N229" s="222" t="s">
        <v>48</v>
      </c>
      <c r="O229" s="86"/>
      <c r="P229" s="223">
        <f>O229*H229</f>
        <v>0</v>
      </c>
      <c r="Q229" s="223">
        <v>0</v>
      </c>
      <c r="R229" s="223">
        <f>Q229*H229</f>
        <v>0</v>
      </c>
      <c r="S229" s="223">
        <v>0</v>
      </c>
      <c r="T229" s="224">
        <f>S229*H229</f>
        <v>0</v>
      </c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R229" s="225" t="s">
        <v>254</v>
      </c>
      <c r="AT229" s="225" t="s">
        <v>243</v>
      </c>
      <c r="AU229" s="225" t="s">
        <v>87</v>
      </c>
      <c r="AY229" s="19" t="s">
        <v>238</v>
      </c>
      <c r="BE229" s="226">
        <f>IF(N229="základní",J229,0)</f>
        <v>0</v>
      </c>
      <c r="BF229" s="226">
        <f>IF(N229="snížená",J229,0)</f>
        <v>0</v>
      </c>
      <c r="BG229" s="226">
        <f>IF(N229="zákl. přenesená",J229,0)</f>
        <v>0</v>
      </c>
      <c r="BH229" s="226">
        <f>IF(N229="sníž. přenesená",J229,0)</f>
        <v>0</v>
      </c>
      <c r="BI229" s="226">
        <f>IF(N229="nulová",J229,0)</f>
        <v>0</v>
      </c>
      <c r="BJ229" s="19" t="s">
        <v>85</v>
      </c>
      <c r="BK229" s="226">
        <f>ROUND(I229*H229,2)</f>
        <v>0</v>
      </c>
      <c r="BL229" s="19" t="s">
        <v>254</v>
      </c>
      <c r="BM229" s="225" t="s">
        <v>564</v>
      </c>
    </row>
    <row r="230" s="2" customFormat="1">
      <c r="A230" s="40"/>
      <c r="B230" s="41"/>
      <c r="C230" s="42"/>
      <c r="D230" s="227" t="s">
        <v>250</v>
      </c>
      <c r="E230" s="42"/>
      <c r="F230" s="228" t="s">
        <v>565</v>
      </c>
      <c r="G230" s="42"/>
      <c r="H230" s="42"/>
      <c r="I230" s="229"/>
      <c r="J230" s="42"/>
      <c r="K230" s="42"/>
      <c r="L230" s="46"/>
      <c r="M230" s="230"/>
      <c r="N230" s="231"/>
      <c r="O230" s="86"/>
      <c r="P230" s="86"/>
      <c r="Q230" s="86"/>
      <c r="R230" s="86"/>
      <c r="S230" s="86"/>
      <c r="T230" s="87"/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T230" s="19" t="s">
        <v>250</v>
      </c>
      <c r="AU230" s="19" t="s">
        <v>87</v>
      </c>
    </row>
    <row r="231" s="2" customFormat="1" ht="24.15" customHeight="1">
      <c r="A231" s="40"/>
      <c r="B231" s="41"/>
      <c r="C231" s="214" t="s">
        <v>566</v>
      </c>
      <c r="D231" s="214" t="s">
        <v>243</v>
      </c>
      <c r="E231" s="215" t="s">
        <v>567</v>
      </c>
      <c r="F231" s="216" t="s">
        <v>568</v>
      </c>
      <c r="G231" s="217" t="s">
        <v>542</v>
      </c>
      <c r="H231" s="218">
        <v>10.023</v>
      </c>
      <c r="I231" s="219"/>
      <c r="J231" s="220">
        <f>ROUND(I231*H231,2)</f>
        <v>0</v>
      </c>
      <c r="K231" s="216" t="s">
        <v>247</v>
      </c>
      <c r="L231" s="46"/>
      <c r="M231" s="221" t="s">
        <v>19</v>
      </c>
      <c r="N231" s="222" t="s">
        <v>48</v>
      </c>
      <c r="O231" s="86"/>
      <c r="P231" s="223">
        <f>O231*H231</f>
        <v>0</v>
      </c>
      <c r="Q231" s="223">
        <v>0</v>
      </c>
      <c r="R231" s="223">
        <f>Q231*H231</f>
        <v>0</v>
      </c>
      <c r="S231" s="223">
        <v>0</v>
      </c>
      <c r="T231" s="224">
        <f>S231*H231</f>
        <v>0</v>
      </c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R231" s="225" t="s">
        <v>254</v>
      </c>
      <c r="AT231" s="225" t="s">
        <v>243</v>
      </c>
      <c r="AU231" s="225" t="s">
        <v>87</v>
      </c>
      <c r="AY231" s="19" t="s">
        <v>238</v>
      </c>
      <c r="BE231" s="226">
        <f>IF(N231="základní",J231,0)</f>
        <v>0</v>
      </c>
      <c r="BF231" s="226">
        <f>IF(N231="snížená",J231,0)</f>
        <v>0</v>
      </c>
      <c r="BG231" s="226">
        <f>IF(N231="zákl. přenesená",J231,0)</f>
        <v>0</v>
      </c>
      <c r="BH231" s="226">
        <f>IF(N231="sníž. přenesená",J231,0)</f>
        <v>0</v>
      </c>
      <c r="BI231" s="226">
        <f>IF(N231="nulová",J231,0)</f>
        <v>0</v>
      </c>
      <c r="BJ231" s="19" t="s">
        <v>85</v>
      </c>
      <c r="BK231" s="226">
        <f>ROUND(I231*H231,2)</f>
        <v>0</v>
      </c>
      <c r="BL231" s="19" t="s">
        <v>254</v>
      </c>
      <c r="BM231" s="225" t="s">
        <v>569</v>
      </c>
    </row>
    <row r="232" s="2" customFormat="1">
      <c r="A232" s="40"/>
      <c r="B232" s="41"/>
      <c r="C232" s="42"/>
      <c r="D232" s="227" t="s">
        <v>250</v>
      </c>
      <c r="E232" s="42"/>
      <c r="F232" s="228" t="s">
        <v>570</v>
      </c>
      <c r="G232" s="42"/>
      <c r="H232" s="42"/>
      <c r="I232" s="229"/>
      <c r="J232" s="42"/>
      <c r="K232" s="42"/>
      <c r="L232" s="46"/>
      <c r="M232" s="230"/>
      <c r="N232" s="231"/>
      <c r="O232" s="86"/>
      <c r="P232" s="86"/>
      <c r="Q232" s="86"/>
      <c r="R232" s="86"/>
      <c r="S232" s="86"/>
      <c r="T232" s="87"/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T232" s="19" t="s">
        <v>250</v>
      </c>
      <c r="AU232" s="19" t="s">
        <v>87</v>
      </c>
    </row>
    <row r="233" s="2" customFormat="1" ht="33" customHeight="1">
      <c r="A233" s="40"/>
      <c r="B233" s="41"/>
      <c r="C233" s="214" t="s">
        <v>571</v>
      </c>
      <c r="D233" s="214" t="s">
        <v>243</v>
      </c>
      <c r="E233" s="215" t="s">
        <v>572</v>
      </c>
      <c r="F233" s="216" t="s">
        <v>573</v>
      </c>
      <c r="G233" s="217" t="s">
        <v>542</v>
      </c>
      <c r="H233" s="218">
        <v>9.6300000000000008</v>
      </c>
      <c r="I233" s="219"/>
      <c r="J233" s="220">
        <f>ROUND(I233*H233,2)</f>
        <v>0</v>
      </c>
      <c r="K233" s="216" t="s">
        <v>247</v>
      </c>
      <c r="L233" s="46"/>
      <c r="M233" s="221" t="s">
        <v>19</v>
      </c>
      <c r="N233" s="222" t="s">
        <v>48</v>
      </c>
      <c r="O233" s="86"/>
      <c r="P233" s="223">
        <f>O233*H233</f>
        <v>0</v>
      </c>
      <c r="Q233" s="223">
        <v>0</v>
      </c>
      <c r="R233" s="223">
        <f>Q233*H233</f>
        <v>0</v>
      </c>
      <c r="S233" s="223">
        <v>0</v>
      </c>
      <c r="T233" s="224">
        <f>S233*H233</f>
        <v>0</v>
      </c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R233" s="225" t="s">
        <v>254</v>
      </c>
      <c r="AT233" s="225" t="s">
        <v>243</v>
      </c>
      <c r="AU233" s="225" t="s">
        <v>87</v>
      </c>
      <c r="AY233" s="19" t="s">
        <v>238</v>
      </c>
      <c r="BE233" s="226">
        <f>IF(N233="základní",J233,0)</f>
        <v>0</v>
      </c>
      <c r="BF233" s="226">
        <f>IF(N233="snížená",J233,0)</f>
        <v>0</v>
      </c>
      <c r="BG233" s="226">
        <f>IF(N233="zákl. přenesená",J233,0)</f>
        <v>0</v>
      </c>
      <c r="BH233" s="226">
        <f>IF(N233="sníž. přenesená",J233,0)</f>
        <v>0</v>
      </c>
      <c r="BI233" s="226">
        <f>IF(N233="nulová",J233,0)</f>
        <v>0</v>
      </c>
      <c r="BJ233" s="19" t="s">
        <v>85</v>
      </c>
      <c r="BK233" s="226">
        <f>ROUND(I233*H233,2)</f>
        <v>0</v>
      </c>
      <c r="BL233" s="19" t="s">
        <v>254</v>
      </c>
      <c r="BM233" s="225" t="s">
        <v>574</v>
      </c>
    </row>
    <row r="234" s="2" customFormat="1">
      <c r="A234" s="40"/>
      <c r="B234" s="41"/>
      <c r="C234" s="42"/>
      <c r="D234" s="227" t="s">
        <v>250</v>
      </c>
      <c r="E234" s="42"/>
      <c r="F234" s="228" t="s">
        <v>575</v>
      </c>
      <c r="G234" s="42"/>
      <c r="H234" s="42"/>
      <c r="I234" s="229"/>
      <c r="J234" s="42"/>
      <c r="K234" s="42"/>
      <c r="L234" s="46"/>
      <c r="M234" s="230"/>
      <c r="N234" s="231"/>
      <c r="O234" s="86"/>
      <c r="P234" s="86"/>
      <c r="Q234" s="86"/>
      <c r="R234" s="86"/>
      <c r="S234" s="86"/>
      <c r="T234" s="87"/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T234" s="19" t="s">
        <v>250</v>
      </c>
      <c r="AU234" s="19" t="s">
        <v>87</v>
      </c>
    </row>
    <row r="235" s="2" customFormat="1" ht="24.15" customHeight="1">
      <c r="A235" s="40"/>
      <c r="B235" s="41"/>
      <c r="C235" s="214" t="s">
        <v>576</v>
      </c>
      <c r="D235" s="214" t="s">
        <v>243</v>
      </c>
      <c r="E235" s="215" t="s">
        <v>577</v>
      </c>
      <c r="F235" s="216" t="s">
        <v>578</v>
      </c>
      <c r="G235" s="217" t="s">
        <v>542</v>
      </c>
      <c r="H235" s="218">
        <v>1.155</v>
      </c>
      <c r="I235" s="219"/>
      <c r="J235" s="220">
        <f>ROUND(I235*H235,2)</f>
        <v>0</v>
      </c>
      <c r="K235" s="216" t="s">
        <v>247</v>
      </c>
      <c r="L235" s="46"/>
      <c r="M235" s="221" t="s">
        <v>19</v>
      </c>
      <c r="N235" s="222" t="s">
        <v>48</v>
      </c>
      <c r="O235" s="86"/>
      <c r="P235" s="223">
        <f>O235*H235</f>
        <v>0</v>
      </c>
      <c r="Q235" s="223">
        <v>0</v>
      </c>
      <c r="R235" s="223">
        <f>Q235*H235</f>
        <v>0</v>
      </c>
      <c r="S235" s="223">
        <v>0</v>
      </c>
      <c r="T235" s="224">
        <f>S235*H235</f>
        <v>0</v>
      </c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R235" s="225" t="s">
        <v>254</v>
      </c>
      <c r="AT235" s="225" t="s">
        <v>243</v>
      </c>
      <c r="AU235" s="225" t="s">
        <v>87</v>
      </c>
      <c r="AY235" s="19" t="s">
        <v>238</v>
      </c>
      <c r="BE235" s="226">
        <f>IF(N235="základní",J235,0)</f>
        <v>0</v>
      </c>
      <c r="BF235" s="226">
        <f>IF(N235="snížená",J235,0)</f>
        <v>0</v>
      </c>
      <c r="BG235" s="226">
        <f>IF(N235="zákl. přenesená",J235,0)</f>
        <v>0</v>
      </c>
      <c r="BH235" s="226">
        <f>IF(N235="sníž. přenesená",J235,0)</f>
        <v>0</v>
      </c>
      <c r="BI235" s="226">
        <f>IF(N235="nulová",J235,0)</f>
        <v>0</v>
      </c>
      <c r="BJ235" s="19" t="s">
        <v>85</v>
      </c>
      <c r="BK235" s="226">
        <f>ROUND(I235*H235,2)</f>
        <v>0</v>
      </c>
      <c r="BL235" s="19" t="s">
        <v>254</v>
      </c>
      <c r="BM235" s="225" t="s">
        <v>579</v>
      </c>
    </row>
    <row r="236" s="2" customFormat="1">
      <c r="A236" s="40"/>
      <c r="B236" s="41"/>
      <c r="C236" s="42"/>
      <c r="D236" s="227" t="s">
        <v>250</v>
      </c>
      <c r="E236" s="42"/>
      <c r="F236" s="228" t="s">
        <v>580</v>
      </c>
      <c r="G236" s="42"/>
      <c r="H236" s="42"/>
      <c r="I236" s="229"/>
      <c r="J236" s="42"/>
      <c r="K236" s="42"/>
      <c r="L236" s="46"/>
      <c r="M236" s="230"/>
      <c r="N236" s="231"/>
      <c r="O236" s="86"/>
      <c r="P236" s="86"/>
      <c r="Q236" s="86"/>
      <c r="R236" s="86"/>
      <c r="S236" s="86"/>
      <c r="T236" s="87"/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T236" s="19" t="s">
        <v>250</v>
      </c>
      <c r="AU236" s="19" t="s">
        <v>87</v>
      </c>
    </row>
    <row r="237" s="2" customFormat="1" ht="24.15" customHeight="1">
      <c r="A237" s="40"/>
      <c r="B237" s="41"/>
      <c r="C237" s="214" t="s">
        <v>581</v>
      </c>
      <c r="D237" s="214" t="s">
        <v>243</v>
      </c>
      <c r="E237" s="215" t="s">
        <v>582</v>
      </c>
      <c r="F237" s="216" t="s">
        <v>583</v>
      </c>
      <c r="G237" s="217" t="s">
        <v>542</v>
      </c>
      <c r="H237" s="218">
        <v>0.20000000000000001</v>
      </c>
      <c r="I237" s="219"/>
      <c r="J237" s="220">
        <f>ROUND(I237*H237,2)</f>
        <v>0</v>
      </c>
      <c r="K237" s="216" t="s">
        <v>247</v>
      </c>
      <c r="L237" s="46"/>
      <c r="M237" s="221" t="s">
        <v>19</v>
      </c>
      <c r="N237" s="222" t="s">
        <v>48</v>
      </c>
      <c r="O237" s="86"/>
      <c r="P237" s="223">
        <f>O237*H237</f>
        <v>0</v>
      </c>
      <c r="Q237" s="223">
        <v>0</v>
      </c>
      <c r="R237" s="223">
        <f>Q237*H237</f>
        <v>0</v>
      </c>
      <c r="S237" s="223">
        <v>0</v>
      </c>
      <c r="T237" s="224">
        <f>S237*H237</f>
        <v>0</v>
      </c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R237" s="225" t="s">
        <v>254</v>
      </c>
      <c r="AT237" s="225" t="s">
        <v>243</v>
      </c>
      <c r="AU237" s="225" t="s">
        <v>87</v>
      </c>
      <c r="AY237" s="19" t="s">
        <v>238</v>
      </c>
      <c r="BE237" s="226">
        <f>IF(N237="základní",J237,0)</f>
        <v>0</v>
      </c>
      <c r="BF237" s="226">
        <f>IF(N237="snížená",J237,0)</f>
        <v>0</v>
      </c>
      <c r="BG237" s="226">
        <f>IF(N237="zákl. přenesená",J237,0)</f>
        <v>0</v>
      </c>
      <c r="BH237" s="226">
        <f>IF(N237="sníž. přenesená",J237,0)</f>
        <v>0</v>
      </c>
      <c r="BI237" s="226">
        <f>IF(N237="nulová",J237,0)</f>
        <v>0</v>
      </c>
      <c r="BJ237" s="19" t="s">
        <v>85</v>
      </c>
      <c r="BK237" s="226">
        <f>ROUND(I237*H237,2)</f>
        <v>0</v>
      </c>
      <c r="BL237" s="19" t="s">
        <v>254</v>
      </c>
      <c r="BM237" s="225" t="s">
        <v>584</v>
      </c>
    </row>
    <row r="238" s="2" customFormat="1">
      <c r="A238" s="40"/>
      <c r="B238" s="41"/>
      <c r="C238" s="42"/>
      <c r="D238" s="227" t="s">
        <v>250</v>
      </c>
      <c r="E238" s="42"/>
      <c r="F238" s="228" t="s">
        <v>585</v>
      </c>
      <c r="G238" s="42"/>
      <c r="H238" s="42"/>
      <c r="I238" s="229"/>
      <c r="J238" s="42"/>
      <c r="K238" s="42"/>
      <c r="L238" s="46"/>
      <c r="M238" s="230"/>
      <c r="N238" s="231"/>
      <c r="O238" s="86"/>
      <c r="P238" s="86"/>
      <c r="Q238" s="86"/>
      <c r="R238" s="86"/>
      <c r="S238" s="86"/>
      <c r="T238" s="87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T238" s="19" t="s">
        <v>250</v>
      </c>
      <c r="AU238" s="19" t="s">
        <v>87</v>
      </c>
    </row>
    <row r="239" s="12" customFormat="1" ht="25.92" customHeight="1">
      <c r="A239" s="12"/>
      <c r="B239" s="198"/>
      <c r="C239" s="199"/>
      <c r="D239" s="200" t="s">
        <v>76</v>
      </c>
      <c r="E239" s="201" t="s">
        <v>586</v>
      </c>
      <c r="F239" s="201" t="s">
        <v>587</v>
      </c>
      <c r="G239" s="199"/>
      <c r="H239" s="199"/>
      <c r="I239" s="202"/>
      <c r="J239" s="203">
        <f>BK239</f>
        <v>0</v>
      </c>
      <c r="K239" s="199"/>
      <c r="L239" s="204"/>
      <c r="M239" s="205"/>
      <c r="N239" s="206"/>
      <c r="O239" s="206"/>
      <c r="P239" s="207">
        <f>P240+P256+P260+P291+P300+P320+P333+P347+P355</f>
        <v>0</v>
      </c>
      <c r="Q239" s="206"/>
      <c r="R239" s="207">
        <f>R240+R256+R260+R291+R300+R320+R333+R347+R355</f>
        <v>1.0539939999999999</v>
      </c>
      <c r="S239" s="206"/>
      <c r="T239" s="208">
        <f>T240+T256+T260+T291+T300+T320+T333+T347+T355</f>
        <v>11.341381489999998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209" t="s">
        <v>87</v>
      </c>
      <c r="AT239" s="210" t="s">
        <v>76</v>
      </c>
      <c r="AU239" s="210" t="s">
        <v>77</v>
      </c>
      <c r="AY239" s="209" t="s">
        <v>238</v>
      </c>
      <c r="BK239" s="211">
        <f>BK240+BK256+BK260+BK291+BK300+BK320+BK333+BK347+BK355</f>
        <v>0</v>
      </c>
    </row>
    <row r="240" s="12" customFormat="1" ht="22.8" customHeight="1">
      <c r="A240" s="12"/>
      <c r="B240" s="198"/>
      <c r="C240" s="199"/>
      <c r="D240" s="200" t="s">
        <v>76</v>
      </c>
      <c r="E240" s="212" t="s">
        <v>588</v>
      </c>
      <c r="F240" s="212" t="s">
        <v>589</v>
      </c>
      <c r="G240" s="199"/>
      <c r="H240" s="199"/>
      <c r="I240" s="202"/>
      <c r="J240" s="213">
        <f>BK240</f>
        <v>0</v>
      </c>
      <c r="K240" s="199"/>
      <c r="L240" s="204"/>
      <c r="M240" s="205"/>
      <c r="N240" s="206"/>
      <c r="O240" s="206"/>
      <c r="P240" s="207">
        <f>SUM(P241:P255)</f>
        <v>0</v>
      </c>
      <c r="Q240" s="206"/>
      <c r="R240" s="207">
        <f>SUM(R241:R255)</f>
        <v>0</v>
      </c>
      <c r="S240" s="206"/>
      <c r="T240" s="208">
        <f>SUM(T241:T255)</f>
        <v>0.22448000000000001</v>
      </c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R240" s="209" t="s">
        <v>87</v>
      </c>
      <c r="AT240" s="210" t="s">
        <v>76</v>
      </c>
      <c r="AU240" s="210" t="s">
        <v>85</v>
      </c>
      <c r="AY240" s="209" t="s">
        <v>238</v>
      </c>
      <c r="BK240" s="211">
        <f>SUM(BK241:BK255)</f>
        <v>0</v>
      </c>
    </row>
    <row r="241" s="2" customFormat="1" ht="16.5" customHeight="1">
      <c r="A241" s="40"/>
      <c r="B241" s="41"/>
      <c r="C241" s="214" t="s">
        <v>590</v>
      </c>
      <c r="D241" s="214" t="s">
        <v>243</v>
      </c>
      <c r="E241" s="215" t="s">
        <v>591</v>
      </c>
      <c r="F241" s="216" t="s">
        <v>592</v>
      </c>
      <c r="G241" s="217" t="s">
        <v>593</v>
      </c>
      <c r="H241" s="218">
        <v>2</v>
      </c>
      <c r="I241" s="219"/>
      <c r="J241" s="220">
        <f>ROUND(I241*H241,2)</f>
        <v>0</v>
      </c>
      <c r="K241" s="216" t="s">
        <v>247</v>
      </c>
      <c r="L241" s="46"/>
      <c r="M241" s="221" t="s">
        <v>19</v>
      </c>
      <c r="N241" s="222" t="s">
        <v>48</v>
      </c>
      <c r="O241" s="86"/>
      <c r="P241" s="223">
        <f>O241*H241</f>
        <v>0</v>
      </c>
      <c r="Q241" s="223">
        <v>0</v>
      </c>
      <c r="R241" s="223">
        <f>Q241*H241</f>
        <v>0</v>
      </c>
      <c r="S241" s="223">
        <v>0.034200000000000001</v>
      </c>
      <c r="T241" s="224">
        <f>S241*H241</f>
        <v>0.068400000000000002</v>
      </c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R241" s="225" t="s">
        <v>330</v>
      </c>
      <c r="AT241" s="225" t="s">
        <v>243</v>
      </c>
      <c r="AU241" s="225" t="s">
        <v>87</v>
      </c>
      <c r="AY241" s="19" t="s">
        <v>238</v>
      </c>
      <c r="BE241" s="226">
        <f>IF(N241="základní",J241,0)</f>
        <v>0</v>
      </c>
      <c r="BF241" s="226">
        <f>IF(N241="snížená",J241,0)</f>
        <v>0</v>
      </c>
      <c r="BG241" s="226">
        <f>IF(N241="zákl. přenesená",J241,0)</f>
        <v>0</v>
      </c>
      <c r="BH241" s="226">
        <f>IF(N241="sníž. přenesená",J241,0)</f>
        <v>0</v>
      </c>
      <c r="BI241" s="226">
        <f>IF(N241="nulová",J241,0)</f>
        <v>0</v>
      </c>
      <c r="BJ241" s="19" t="s">
        <v>85</v>
      </c>
      <c r="BK241" s="226">
        <f>ROUND(I241*H241,2)</f>
        <v>0</v>
      </c>
      <c r="BL241" s="19" t="s">
        <v>330</v>
      </c>
      <c r="BM241" s="225" t="s">
        <v>594</v>
      </c>
    </row>
    <row r="242" s="2" customFormat="1">
      <c r="A242" s="40"/>
      <c r="B242" s="41"/>
      <c r="C242" s="42"/>
      <c r="D242" s="227" t="s">
        <v>250</v>
      </c>
      <c r="E242" s="42"/>
      <c r="F242" s="228" t="s">
        <v>595</v>
      </c>
      <c r="G242" s="42"/>
      <c r="H242" s="42"/>
      <c r="I242" s="229"/>
      <c r="J242" s="42"/>
      <c r="K242" s="42"/>
      <c r="L242" s="46"/>
      <c r="M242" s="230"/>
      <c r="N242" s="231"/>
      <c r="O242" s="86"/>
      <c r="P242" s="86"/>
      <c r="Q242" s="86"/>
      <c r="R242" s="86"/>
      <c r="S242" s="86"/>
      <c r="T242" s="87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T242" s="19" t="s">
        <v>250</v>
      </c>
      <c r="AU242" s="19" t="s">
        <v>87</v>
      </c>
    </row>
    <row r="243" s="2" customFormat="1">
      <c r="A243" s="40"/>
      <c r="B243" s="41"/>
      <c r="C243" s="42"/>
      <c r="D243" s="234" t="s">
        <v>343</v>
      </c>
      <c r="E243" s="42"/>
      <c r="F243" s="255" t="s">
        <v>596</v>
      </c>
      <c r="G243" s="42"/>
      <c r="H243" s="42"/>
      <c r="I243" s="229"/>
      <c r="J243" s="42"/>
      <c r="K243" s="42"/>
      <c r="L243" s="46"/>
      <c r="M243" s="230"/>
      <c r="N243" s="231"/>
      <c r="O243" s="86"/>
      <c r="P243" s="86"/>
      <c r="Q243" s="86"/>
      <c r="R243" s="86"/>
      <c r="S243" s="86"/>
      <c r="T243" s="87"/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T243" s="19" t="s">
        <v>343</v>
      </c>
      <c r="AU243" s="19" t="s">
        <v>87</v>
      </c>
    </row>
    <row r="244" s="2" customFormat="1" ht="16.5" customHeight="1">
      <c r="A244" s="40"/>
      <c r="B244" s="41"/>
      <c r="C244" s="214" t="s">
        <v>597</v>
      </c>
      <c r="D244" s="214" t="s">
        <v>243</v>
      </c>
      <c r="E244" s="215" t="s">
        <v>598</v>
      </c>
      <c r="F244" s="216" t="s">
        <v>599</v>
      </c>
      <c r="G244" s="217" t="s">
        <v>593</v>
      </c>
      <c r="H244" s="218">
        <v>2</v>
      </c>
      <c r="I244" s="219"/>
      <c r="J244" s="220">
        <f>ROUND(I244*H244,2)</f>
        <v>0</v>
      </c>
      <c r="K244" s="216" t="s">
        <v>247</v>
      </c>
      <c r="L244" s="46"/>
      <c r="M244" s="221" t="s">
        <v>19</v>
      </c>
      <c r="N244" s="222" t="s">
        <v>48</v>
      </c>
      <c r="O244" s="86"/>
      <c r="P244" s="223">
        <f>O244*H244</f>
        <v>0</v>
      </c>
      <c r="Q244" s="223">
        <v>0</v>
      </c>
      <c r="R244" s="223">
        <f>Q244*H244</f>
        <v>0</v>
      </c>
      <c r="S244" s="223">
        <v>0.019460000000000002</v>
      </c>
      <c r="T244" s="224">
        <f>S244*H244</f>
        <v>0.038920000000000003</v>
      </c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R244" s="225" t="s">
        <v>330</v>
      </c>
      <c r="AT244" s="225" t="s">
        <v>243</v>
      </c>
      <c r="AU244" s="225" t="s">
        <v>87</v>
      </c>
      <c r="AY244" s="19" t="s">
        <v>238</v>
      </c>
      <c r="BE244" s="226">
        <f>IF(N244="základní",J244,0)</f>
        <v>0</v>
      </c>
      <c r="BF244" s="226">
        <f>IF(N244="snížená",J244,0)</f>
        <v>0</v>
      </c>
      <c r="BG244" s="226">
        <f>IF(N244="zákl. přenesená",J244,0)</f>
        <v>0</v>
      </c>
      <c r="BH244" s="226">
        <f>IF(N244="sníž. přenesená",J244,0)</f>
        <v>0</v>
      </c>
      <c r="BI244" s="226">
        <f>IF(N244="nulová",J244,0)</f>
        <v>0</v>
      </c>
      <c r="BJ244" s="19" t="s">
        <v>85</v>
      </c>
      <c r="BK244" s="226">
        <f>ROUND(I244*H244,2)</f>
        <v>0</v>
      </c>
      <c r="BL244" s="19" t="s">
        <v>330</v>
      </c>
      <c r="BM244" s="225" t="s">
        <v>600</v>
      </c>
    </row>
    <row r="245" s="2" customFormat="1">
      <c r="A245" s="40"/>
      <c r="B245" s="41"/>
      <c r="C245" s="42"/>
      <c r="D245" s="227" t="s">
        <v>250</v>
      </c>
      <c r="E245" s="42"/>
      <c r="F245" s="228" t="s">
        <v>601</v>
      </c>
      <c r="G245" s="42"/>
      <c r="H245" s="42"/>
      <c r="I245" s="229"/>
      <c r="J245" s="42"/>
      <c r="K245" s="42"/>
      <c r="L245" s="46"/>
      <c r="M245" s="230"/>
      <c r="N245" s="231"/>
      <c r="O245" s="86"/>
      <c r="P245" s="86"/>
      <c r="Q245" s="86"/>
      <c r="R245" s="86"/>
      <c r="S245" s="86"/>
      <c r="T245" s="87"/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T245" s="19" t="s">
        <v>250</v>
      </c>
      <c r="AU245" s="19" t="s">
        <v>87</v>
      </c>
    </row>
    <row r="246" s="2" customFormat="1">
      <c r="A246" s="40"/>
      <c r="B246" s="41"/>
      <c r="C246" s="42"/>
      <c r="D246" s="234" t="s">
        <v>343</v>
      </c>
      <c r="E246" s="42"/>
      <c r="F246" s="255" t="s">
        <v>602</v>
      </c>
      <c r="G246" s="42"/>
      <c r="H246" s="42"/>
      <c r="I246" s="229"/>
      <c r="J246" s="42"/>
      <c r="K246" s="42"/>
      <c r="L246" s="46"/>
      <c r="M246" s="230"/>
      <c r="N246" s="231"/>
      <c r="O246" s="86"/>
      <c r="P246" s="86"/>
      <c r="Q246" s="86"/>
      <c r="R246" s="86"/>
      <c r="S246" s="86"/>
      <c r="T246" s="87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T246" s="19" t="s">
        <v>343</v>
      </c>
      <c r="AU246" s="19" t="s">
        <v>87</v>
      </c>
    </row>
    <row r="247" s="2" customFormat="1" ht="16.5" customHeight="1">
      <c r="A247" s="40"/>
      <c r="B247" s="41"/>
      <c r="C247" s="214" t="s">
        <v>603</v>
      </c>
      <c r="D247" s="214" t="s">
        <v>243</v>
      </c>
      <c r="E247" s="215" t="s">
        <v>604</v>
      </c>
      <c r="F247" s="216" t="s">
        <v>605</v>
      </c>
      <c r="G247" s="217" t="s">
        <v>593</v>
      </c>
      <c r="H247" s="218">
        <v>1</v>
      </c>
      <c r="I247" s="219"/>
      <c r="J247" s="220">
        <f>ROUND(I247*H247,2)</f>
        <v>0</v>
      </c>
      <c r="K247" s="216" t="s">
        <v>247</v>
      </c>
      <c r="L247" s="46"/>
      <c r="M247" s="221" t="s">
        <v>19</v>
      </c>
      <c r="N247" s="222" t="s">
        <v>48</v>
      </c>
      <c r="O247" s="86"/>
      <c r="P247" s="223">
        <f>O247*H247</f>
        <v>0</v>
      </c>
      <c r="Q247" s="223">
        <v>0</v>
      </c>
      <c r="R247" s="223">
        <f>Q247*H247</f>
        <v>0</v>
      </c>
      <c r="S247" s="223">
        <v>0.040500000000000001</v>
      </c>
      <c r="T247" s="224">
        <f>S247*H247</f>
        <v>0.040500000000000001</v>
      </c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R247" s="225" t="s">
        <v>330</v>
      </c>
      <c r="AT247" s="225" t="s">
        <v>243</v>
      </c>
      <c r="AU247" s="225" t="s">
        <v>87</v>
      </c>
      <c r="AY247" s="19" t="s">
        <v>238</v>
      </c>
      <c r="BE247" s="226">
        <f>IF(N247="základní",J247,0)</f>
        <v>0</v>
      </c>
      <c r="BF247" s="226">
        <f>IF(N247="snížená",J247,0)</f>
        <v>0</v>
      </c>
      <c r="BG247" s="226">
        <f>IF(N247="zákl. přenesená",J247,0)</f>
        <v>0</v>
      </c>
      <c r="BH247" s="226">
        <f>IF(N247="sníž. přenesená",J247,0)</f>
        <v>0</v>
      </c>
      <c r="BI247" s="226">
        <f>IF(N247="nulová",J247,0)</f>
        <v>0</v>
      </c>
      <c r="BJ247" s="19" t="s">
        <v>85</v>
      </c>
      <c r="BK247" s="226">
        <f>ROUND(I247*H247,2)</f>
        <v>0</v>
      </c>
      <c r="BL247" s="19" t="s">
        <v>330</v>
      </c>
      <c r="BM247" s="225" t="s">
        <v>606</v>
      </c>
    </row>
    <row r="248" s="2" customFormat="1">
      <c r="A248" s="40"/>
      <c r="B248" s="41"/>
      <c r="C248" s="42"/>
      <c r="D248" s="227" t="s">
        <v>250</v>
      </c>
      <c r="E248" s="42"/>
      <c r="F248" s="228" t="s">
        <v>607</v>
      </c>
      <c r="G248" s="42"/>
      <c r="H248" s="42"/>
      <c r="I248" s="229"/>
      <c r="J248" s="42"/>
      <c r="K248" s="42"/>
      <c r="L248" s="46"/>
      <c r="M248" s="230"/>
      <c r="N248" s="231"/>
      <c r="O248" s="86"/>
      <c r="P248" s="86"/>
      <c r="Q248" s="86"/>
      <c r="R248" s="86"/>
      <c r="S248" s="86"/>
      <c r="T248" s="87"/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T248" s="19" t="s">
        <v>250</v>
      </c>
      <c r="AU248" s="19" t="s">
        <v>87</v>
      </c>
    </row>
    <row r="249" s="2" customFormat="1">
      <c r="A249" s="40"/>
      <c r="B249" s="41"/>
      <c r="C249" s="42"/>
      <c r="D249" s="234" t="s">
        <v>343</v>
      </c>
      <c r="E249" s="42"/>
      <c r="F249" s="255" t="s">
        <v>602</v>
      </c>
      <c r="G249" s="42"/>
      <c r="H249" s="42"/>
      <c r="I249" s="229"/>
      <c r="J249" s="42"/>
      <c r="K249" s="42"/>
      <c r="L249" s="46"/>
      <c r="M249" s="230"/>
      <c r="N249" s="231"/>
      <c r="O249" s="86"/>
      <c r="P249" s="86"/>
      <c r="Q249" s="86"/>
      <c r="R249" s="86"/>
      <c r="S249" s="86"/>
      <c r="T249" s="87"/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T249" s="19" t="s">
        <v>343</v>
      </c>
      <c r="AU249" s="19" t="s">
        <v>87</v>
      </c>
    </row>
    <row r="250" s="2" customFormat="1" ht="16.5" customHeight="1">
      <c r="A250" s="40"/>
      <c r="B250" s="41"/>
      <c r="C250" s="214" t="s">
        <v>608</v>
      </c>
      <c r="D250" s="214" t="s">
        <v>243</v>
      </c>
      <c r="E250" s="215" t="s">
        <v>609</v>
      </c>
      <c r="F250" s="216" t="s">
        <v>610</v>
      </c>
      <c r="G250" s="217" t="s">
        <v>593</v>
      </c>
      <c r="H250" s="218">
        <v>1</v>
      </c>
      <c r="I250" s="219"/>
      <c r="J250" s="220">
        <f>ROUND(I250*H250,2)</f>
        <v>0</v>
      </c>
      <c r="K250" s="216" t="s">
        <v>247</v>
      </c>
      <c r="L250" s="46"/>
      <c r="M250" s="221" t="s">
        <v>19</v>
      </c>
      <c r="N250" s="222" t="s">
        <v>48</v>
      </c>
      <c r="O250" s="86"/>
      <c r="P250" s="223">
        <f>O250*H250</f>
        <v>0</v>
      </c>
      <c r="Q250" s="223">
        <v>0</v>
      </c>
      <c r="R250" s="223">
        <f>Q250*H250</f>
        <v>0</v>
      </c>
      <c r="S250" s="223">
        <v>0.071499999999999994</v>
      </c>
      <c r="T250" s="224">
        <f>S250*H250</f>
        <v>0.071499999999999994</v>
      </c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R250" s="225" t="s">
        <v>330</v>
      </c>
      <c r="AT250" s="225" t="s">
        <v>243</v>
      </c>
      <c r="AU250" s="225" t="s">
        <v>87</v>
      </c>
      <c r="AY250" s="19" t="s">
        <v>238</v>
      </c>
      <c r="BE250" s="226">
        <f>IF(N250="základní",J250,0)</f>
        <v>0</v>
      </c>
      <c r="BF250" s="226">
        <f>IF(N250="snížená",J250,0)</f>
        <v>0</v>
      </c>
      <c r="BG250" s="226">
        <f>IF(N250="zákl. přenesená",J250,0)</f>
        <v>0</v>
      </c>
      <c r="BH250" s="226">
        <f>IF(N250="sníž. přenesená",J250,0)</f>
        <v>0</v>
      </c>
      <c r="BI250" s="226">
        <f>IF(N250="nulová",J250,0)</f>
        <v>0</v>
      </c>
      <c r="BJ250" s="19" t="s">
        <v>85</v>
      </c>
      <c r="BK250" s="226">
        <f>ROUND(I250*H250,2)</f>
        <v>0</v>
      </c>
      <c r="BL250" s="19" t="s">
        <v>330</v>
      </c>
      <c r="BM250" s="225" t="s">
        <v>611</v>
      </c>
    </row>
    <row r="251" s="2" customFormat="1">
      <c r="A251" s="40"/>
      <c r="B251" s="41"/>
      <c r="C251" s="42"/>
      <c r="D251" s="227" t="s">
        <v>250</v>
      </c>
      <c r="E251" s="42"/>
      <c r="F251" s="228" t="s">
        <v>612</v>
      </c>
      <c r="G251" s="42"/>
      <c r="H251" s="42"/>
      <c r="I251" s="229"/>
      <c r="J251" s="42"/>
      <c r="K251" s="42"/>
      <c r="L251" s="46"/>
      <c r="M251" s="230"/>
      <c r="N251" s="231"/>
      <c r="O251" s="86"/>
      <c r="P251" s="86"/>
      <c r="Q251" s="86"/>
      <c r="R251" s="86"/>
      <c r="S251" s="86"/>
      <c r="T251" s="87"/>
      <c r="U251" s="40"/>
      <c r="V251" s="40"/>
      <c r="W251" s="40"/>
      <c r="X251" s="40"/>
      <c r="Y251" s="40"/>
      <c r="Z251" s="40"/>
      <c r="AA251" s="40"/>
      <c r="AB251" s="40"/>
      <c r="AC251" s="40"/>
      <c r="AD251" s="40"/>
      <c r="AE251" s="40"/>
      <c r="AT251" s="19" t="s">
        <v>250</v>
      </c>
      <c r="AU251" s="19" t="s">
        <v>87</v>
      </c>
    </row>
    <row r="252" s="2" customFormat="1">
      <c r="A252" s="40"/>
      <c r="B252" s="41"/>
      <c r="C252" s="42"/>
      <c r="D252" s="234" t="s">
        <v>343</v>
      </c>
      <c r="E252" s="42"/>
      <c r="F252" s="255" t="s">
        <v>602</v>
      </c>
      <c r="G252" s="42"/>
      <c r="H252" s="42"/>
      <c r="I252" s="229"/>
      <c r="J252" s="42"/>
      <c r="K252" s="42"/>
      <c r="L252" s="46"/>
      <c r="M252" s="230"/>
      <c r="N252" s="231"/>
      <c r="O252" s="86"/>
      <c r="P252" s="86"/>
      <c r="Q252" s="86"/>
      <c r="R252" s="86"/>
      <c r="S252" s="86"/>
      <c r="T252" s="87"/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T252" s="19" t="s">
        <v>343</v>
      </c>
      <c r="AU252" s="19" t="s">
        <v>87</v>
      </c>
    </row>
    <row r="253" s="2" customFormat="1" ht="16.5" customHeight="1">
      <c r="A253" s="40"/>
      <c r="B253" s="41"/>
      <c r="C253" s="214" t="s">
        <v>613</v>
      </c>
      <c r="D253" s="214" t="s">
        <v>243</v>
      </c>
      <c r="E253" s="215" t="s">
        <v>614</v>
      </c>
      <c r="F253" s="216" t="s">
        <v>615</v>
      </c>
      <c r="G253" s="217" t="s">
        <v>593</v>
      </c>
      <c r="H253" s="218">
        <v>6</v>
      </c>
      <c r="I253" s="219"/>
      <c r="J253" s="220">
        <f>ROUND(I253*H253,2)</f>
        <v>0</v>
      </c>
      <c r="K253" s="216" t="s">
        <v>247</v>
      </c>
      <c r="L253" s="46"/>
      <c r="M253" s="221" t="s">
        <v>19</v>
      </c>
      <c r="N253" s="222" t="s">
        <v>48</v>
      </c>
      <c r="O253" s="86"/>
      <c r="P253" s="223">
        <f>O253*H253</f>
        <v>0</v>
      </c>
      <c r="Q253" s="223">
        <v>0</v>
      </c>
      <c r="R253" s="223">
        <f>Q253*H253</f>
        <v>0</v>
      </c>
      <c r="S253" s="223">
        <v>0.00085999999999999998</v>
      </c>
      <c r="T253" s="224">
        <f>S253*H253</f>
        <v>0.0051599999999999997</v>
      </c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R253" s="225" t="s">
        <v>330</v>
      </c>
      <c r="AT253" s="225" t="s">
        <v>243</v>
      </c>
      <c r="AU253" s="225" t="s">
        <v>87</v>
      </c>
      <c r="AY253" s="19" t="s">
        <v>238</v>
      </c>
      <c r="BE253" s="226">
        <f>IF(N253="základní",J253,0)</f>
        <v>0</v>
      </c>
      <c r="BF253" s="226">
        <f>IF(N253="snížená",J253,0)</f>
        <v>0</v>
      </c>
      <c r="BG253" s="226">
        <f>IF(N253="zákl. přenesená",J253,0)</f>
        <v>0</v>
      </c>
      <c r="BH253" s="226">
        <f>IF(N253="sníž. přenesená",J253,0)</f>
        <v>0</v>
      </c>
      <c r="BI253" s="226">
        <f>IF(N253="nulová",J253,0)</f>
        <v>0</v>
      </c>
      <c r="BJ253" s="19" t="s">
        <v>85</v>
      </c>
      <c r="BK253" s="226">
        <f>ROUND(I253*H253,2)</f>
        <v>0</v>
      </c>
      <c r="BL253" s="19" t="s">
        <v>330</v>
      </c>
      <c r="BM253" s="225" t="s">
        <v>616</v>
      </c>
    </row>
    <row r="254" s="2" customFormat="1">
      <c r="A254" s="40"/>
      <c r="B254" s="41"/>
      <c r="C254" s="42"/>
      <c r="D254" s="227" t="s">
        <v>250</v>
      </c>
      <c r="E254" s="42"/>
      <c r="F254" s="228" t="s">
        <v>617</v>
      </c>
      <c r="G254" s="42"/>
      <c r="H254" s="42"/>
      <c r="I254" s="229"/>
      <c r="J254" s="42"/>
      <c r="K254" s="42"/>
      <c r="L254" s="46"/>
      <c r="M254" s="230"/>
      <c r="N254" s="231"/>
      <c r="O254" s="86"/>
      <c r="P254" s="86"/>
      <c r="Q254" s="86"/>
      <c r="R254" s="86"/>
      <c r="S254" s="86"/>
      <c r="T254" s="87"/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T254" s="19" t="s">
        <v>250</v>
      </c>
      <c r="AU254" s="19" t="s">
        <v>87</v>
      </c>
    </row>
    <row r="255" s="2" customFormat="1">
      <c r="A255" s="40"/>
      <c r="B255" s="41"/>
      <c r="C255" s="42"/>
      <c r="D255" s="234" t="s">
        <v>343</v>
      </c>
      <c r="E255" s="42"/>
      <c r="F255" s="255" t="s">
        <v>618</v>
      </c>
      <c r="G255" s="42"/>
      <c r="H255" s="42"/>
      <c r="I255" s="229"/>
      <c r="J255" s="42"/>
      <c r="K255" s="42"/>
      <c r="L255" s="46"/>
      <c r="M255" s="230"/>
      <c r="N255" s="231"/>
      <c r="O255" s="86"/>
      <c r="P255" s="86"/>
      <c r="Q255" s="86"/>
      <c r="R255" s="86"/>
      <c r="S255" s="86"/>
      <c r="T255" s="87"/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T255" s="19" t="s">
        <v>343</v>
      </c>
      <c r="AU255" s="19" t="s">
        <v>87</v>
      </c>
    </row>
    <row r="256" s="12" customFormat="1" ht="22.8" customHeight="1">
      <c r="A256" s="12"/>
      <c r="B256" s="198"/>
      <c r="C256" s="199"/>
      <c r="D256" s="200" t="s">
        <v>76</v>
      </c>
      <c r="E256" s="212" t="s">
        <v>619</v>
      </c>
      <c r="F256" s="212" t="s">
        <v>620</v>
      </c>
      <c r="G256" s="199"/>
      <c r="H256" s="199"/>
      <c r="I256" s="202"/>
      <c r="J256" s="213">
        <f>BK256</f>
        <v>0</v>
      </c>
      <c r="K256" s="199"/>
      <c r="L256" s="204"/>
      <c r="M256" s="205"/>
      <c r="N256" s="206"/>
      <c r="O256" s="206"/>
      <c r="P256" s="207">
        <f>SUM(P257:P259)</f>
        <v>0</v>
      </c>
      <c r="Q256" s="206"/>
      <c r="R256" s="207">
        <f>SUM(R257:R259)</f>
        <v>0.0030600000000000002</v>
      </c>
      <c r="S256" s="206"/>
      <c r="T256" s="208">
        <f>SUM(T257:T259)</f>
        <v>0</v>
      </c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R256" s="209" t="s">
        <v>87</v>
      </c>
      <c r="AT256" s="210" t="s">
        <v>76</v>
      </c>
      <c r="AU256" s="210" t="s">
        <v>85</v>
      </c>
      <c r="AY256" s="209" t="s">
        <v>238</v>
      </c>
      <c r="BK256" s="211">
        <f>SUM(BK257:BK259)</f>
        <v>0</v>
      </c>
    </row>
    <row r="257" s="2" customFormat="1" ht="21.75" customHeight="1">
      <c r="A257" s="40"/>
      <c r="B257" s="41"/>
      <c r="C257" s="214" t="s">
        <v>621</v>
      </c>
      <c r="D257" s="214" t="s">
        <v>243</v>
      </c>
      <c r="E257" s="215" t="s">
        <v>622</v>
      </c>
      <c r="F257" s="216" t="s">
        <v>623</v>
      </c>
      <c r="G257" s="217" t="s">
        <v>368</v>
      </c>
      <c r="H257" s="218">
        <v>4</v>
      </c>
      <c r="I257" s="219"/>
      <c r="J257" s="220">
        <f>ROUND(I257*H257,2)</f>
        <v>0</v>
      </c>
      <c r="K257" s="216" t="s">
        <v>19</v>
      </c>
      <c r="L257" s="46"/>
      <c r="M257" s="221" t="s">
        <v>19</v>
      </c>
      <c r="N257" s="222" t="s">
        <v>48</v>
      </c>
      <c r="O257" s="86"/>
      <c r="P257" s="223">
        <f>O257*H257</f>
        <v>0</v>
      </c>
      <c r="Q257" s="223">
        <v>0.00066</v>
      </c>
      <c r="R257" s="223">
        <f>Q257*H257</f>
        <v>0.00264</v>
      </c>
      <c r="S257" s="223">
        <v>0</v>
      </c>
      <c r="T257" s="224">
        <f>S257*H257</f>
        <v>0</v>
      </c>
      <c r="U257" s="40"/>
      <c r="V257" s="40"/>
      <c r="W257" s="40"/>
      <c r="X257" s="40"/>
      <c r="Y257" s="40"/>
      <c r="Z257" s="40"/>
      <c r="AA257" s="40"/>
      <c r="AB257" s="40"/>
      <c r="AC257" s="40"/>
      <c r="AD257" s="40"/>
      <c r="AE257" s="40"/>
      <c r="AR257" s="225" t="s">
        <v>330</v>
      </c>
      <c r="AT257" s="225" t="s">
        <v>243</v>
      </c>
      <c r="AU257" s="225" t="s">
        <v>87</v>
      </c>
      <c r="AY257" s="19" t="s">
        <v>238</v>
      </c>
      <c r="BE257" s="226">
        <f>IF(N257="základní",J257,0)</f>
        <v>0</v>
      </c>
      <c r="BF257" s="226">
        <f>IF(N257="snížená",J257,0)</f>
        <v>0</v>
      </c>
      <c r="BG257" s="226">
        <f>IF(N257="zákl. přenesená",J257,0)</f>
        <v>0</v>
      </c>
      <c r="BH257" s="226">
        <f>IF(N257="sníž. přenesená",J257,0)</f>
        <v>0</v>
      </c>
      <c r="BI257" s="226">
        <f>IF(N257="nulová",J257,0)</f>
        <v>0</v>
      </c>
      <c r="BJ257" s="19" t="s">
        <v>85</v>
      </c>
      <c r="BK257" s="226">
        <f>ROUND(I257*H257,2)</f>
        <v>0</v>
      </c>
      <c r="BL257" s="19" t="s">
        <v>330</v>
      </c>
      <c r="BM257" s="225" t="s">
        <v>624</v>
      </c>
    </row>
    <row r="258" s="2" customFormat="1">
      <c r="A258" s="40"/>
      <c r="B258" s="41"/>
      <c r="C258" s="42"/>
      <c r="D258" s="234" t="s">
        <v>343</v>
      </c>
      <c r="E258" s="42"/>
      <c r="F258" s="255" t="s">
        <v>625</v>
      </c>
      <c r="G258" s="42"/>
      <c r="H258" s="42"/>
      <c r="I258" s="229"/>
      <c r="J258" s="42"/>
      <c r="K258" s="42"/>
      <c r="L258" s="46"/>
      <c r="M258" s="230"/>
      <c r="N258" s="231"/>
      <c r="O258" s="86"/>
      <c r="P258" s="86"/>
      <c r="Q258" s="86"/>
      <c r="R258" s="86"/>
      <c r="S258" s="86"/>
      <c r="T258" s="87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T258" s="19" t="s">
        <v>343</v>
      </c>
      <c r="AU258" s="19" t="s">
        <v>87</v>
      </c>
    </row>
    <row r="259" s="2" customFormat="1" ht="21.75" customHeight="1">
      <c r="A259" s="40"/>
      <c r="B259" s="41"/>
      <c r="C259" s="214" t="s">
        <v>626</v>
      </c>
      <c r="D259" s="214" t="s">
        <v>243</v>
      </c>
      <c r="E259" s="215" t="s">
        <v>627</v>
      </c>
      <c r="F259" s="216" t="s">
        <v>628</v>
      </c>
      <c r="G259" s="217" t="s">
        <v>368</v>
      </c>
      <c r="H259" s="218">
        <v>2</v>
      </c>
      <c r="I259" s="219"/>
      <c r="J259" s="220">
        <f>ROUND(I259*H259,2)</f>
        <v>0</v>
      </c>
      <c r="K259" s="216" t="s">
        <v>19</v>
      </c>
      <c r="L259" s="46"/>
      <c r="M259" s="221" t="s">
        <v>19</v>
      </c>
      <c r="N259" s="222" t="s">
        <v>48</v>
      </c>
      <c r="O259" s="86"/>
      <c r="P259" s="223">
        <f>O259*H259</f>
        <v>0</v>
      </c>
      <c r="Q259" s="223">
        <v>0.00021000000000000001</v>
      </c>
      <c r="R259" s="223">
        <f>Q259*H259</f>
        <v>0.00042000000000000002</v>
      </c>
      <c r="S259" s="223">
        <v>0</v>
      </c>
      <c r="T259" s="224">
        <f>S259*H259</f>
        <v>0</v>
      </c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R259" s="225" t="s">
        <v>330</v>
      </c>
      <c r="AT259" s="225" t="s">
        <v>243</v>
      </c>
      <c r="AU259" s="225" t="s">
        <v>87</v>
      </c>
      <c r="AY259" s="19" t="s">
        <v>238</v>
      </c>
      <c r="BE259" s="226">
        <f>IF(N259="základní",J259,0)</f>
        <v>0</v>
      </c>
      <c r="BF259" s="226">
        <f>IF(N259="snížená",J259,0)</f>
        <v>0</v>
      </c>
      <c r="BG259" s="226">
        <f>IF(N259="zákl. přenesená",J259,0)</f>
        <v>0</v>
      </c>
      <c r="BH259" s="226">
        <f>IF(N259="sníž. přenesená",J259,0)</f>
        <v>0</v>
      </c>
      <c r="BI259" s="226">
        <f>IF(N259="nulová",J259,0)</f>
        <v>0</v>
      </c>
      <c r="BJ259" s="19" t="s">
        <v>85</v>
      </c>
      <c r="BK259" s="226">
        <f>ROUND(I259*H259,2)</f>
        <v>0</v>
      </c>
      <c r="BL259" s="19" t="s">
        <v>330</v>
      </c>
      <c r="BM259" s="225" t="s">
        <v>629</v>
      </c>
    </row>
    <row r="260" s="12" customFormat="1" ht="22.8" customHeight="1">
      <c r="A260" s="12"/>
      <c r="B260" s="198"/>
      <c r="C260" s="199"/>
      <c r="D260" s="200" t="s">
        <v>76</v>
      </c>
      <c r="E260" s="212" t="s">
        <v>630</v>
      </c>
      <c r="F260" s="212" t="s">
        <v>631</v>
      </c>
      <c r="G260" s="199"/>
      <c r="H260" s="199"/>
      <c r="I260" s="202"/>
      <c r="J260" s="213">
        <f>BK260</f>
        <v>0</v>
      </c>
      <c r="K260" s="199"/>
      <c r="L260" s="204"/>
      <c r="M260" s="205"/>
      <c r="N260" s="206"/>
      <c r="O260" s="206"/>
      <c r="P260" s="207">
        <f>SUM(P261:P290)</f>
        <v>0</v>
      </c>
      <c r="Q260" s="206"/>
      <c r="R260" s="207">
        <f>SUM(R261:R290)</f>
        <v>0.10188</v>
      </c>
      <c r="S260" s="206"/>
      <c r="T260" s="208">
        <f>SUM(T261:T290)</f>
        <v>0.34509299999999998</v>
      </c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R260" s="209" t="s">
        <v>87</v>
      </c>
      <c r="AT260" s="210" t="s">
        <v>76</v>
      </c>
      <c r="AU260" s="210" t="s">
        <v>85</v>
      </c>
      <c r="AY260" s="209" t="s">
        <v>238</v>
      </c>
      <c r="BK260" s="211">
        <f>SUM(BK261:BK290)</f>
        <v>0</v>
      </c>
    </row>
    <row r="261" s="2" customFormat="1" ht="24.15" customHeight="1">
      <c r="A261" s="40"/>
      <c r="B261" s="41"/>
      <c r="C261" s="214" t="s">
        <v>632</v>
      </c>
      <c r="D261" s="214" t="s">
        <v>243</v>
      </c>
      <c r="E261" s="215" t="s">
        <v>633</v>
      </c>
      <c r="F261" s="216" t="s">
        <v>634</v>
      </c>
      <c r="G261" s="217" t="s">
        <v>407</v>
      </c>
      <c r="H261" s="218">
        <v>8.2799999999999994</v>
      </c>
      <c r="I261" s="219"/>
      <c r="J261" s="220">
        <f>ROUND(I261*H261,2)</f>
        <v>0</v>
      </c>
      <c r="K261" s="216" t="s">
        <v>247</v>
      </c>
      <c r="L261" s="46"/>
      <c r="M261" s="221" t="s">
        <v>19</v>
      </c>
      <c r="N261" s="222" t="s">
        <v>48</v>
      </c>
      <c r="O261" s="86"/>
      <c r="P261" s="223">
        <f>O261*H261</f>
        <v>0</v>
      </c>
      <c r="Q261" s="223">
        <v>0.00125</v>
      </c>
      <c r="R261" s="223">
        <f>Q261*H261</f>
        <v>0.01035</v>
      </c>
      <c r="S261" s="223">
        <v>0</v>
      </c>
      <c r="T261" s="224">
        <f>S261*H261</f>
        <v>0</v>
      </c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R261" s="225" t="s">
        <v>330</v>
      </c>
      <c r="AT261" s="225" t="s">
        <v>243</v>
      </c>
      <c r="AU261" s="225" t="s">
        <v>87</v>
      </c>
      <c r="AY261" s="19" t="s">
        <v>238</v>
      </c>
      <c r="BE261" s="226">
        <f>IF(N261="základní",J261,0)</f>
        <v>0</v>
      </c>
      <c r="BF261" s="226">
        <f>IF(N261="snížená",J261,0)</f>
        <v>0</v>
      </c>
      <c r="BG261" s="226">
        <f>IF(N261="zákl. přenesená",J261,0)</f>
        <v>0</v>
      </c>
      <c r="BH261" s="226">
        <f>IF(N261="sníž. přenesená",J261,0)</f>
        <v>0</v>
      </c>
      <c r="BI261" s="226">
        <f>IF(N261="nulová",J261,0)</f>
        <v>0</v>
      </c>
      <c r="BJ261" s="19" t="s">
        <v>85</v>
      </c>
      <c r="BK261" s="226">
        <f>ROUND(I261*H261,2)</f>
        <v>0</v>
      </c>
      <c r="BL261" s="19" t="s">
        <v>330</v>
      </c>
      <c r="BM261" s="225" t="s">
        <v>635</v>
      </c>
    </row>
    <row r="262" s="2" customFormat="1">
      <c r="A262" s="40"/>
      <c r="B262" s="41"/>
      <c r="C262" s="42"/>
      <c r="D262" s="227" t="s">
        <v>250</v>
      </c>
      <c r="E262" s="42"/>
      <c r="F262" s="228" t="s">
        <v>636</v>
      </c>
      <c r="G262" s="42"/>
      <c r="H262" s="42"/>
      <c r="I262" s="229"/>
      <c r="J262" s="42"/>
      <c r="K262" s="42"/>
      <c r="L262" s="46"/>
      <c r="M262" s="230"/>
      <c r="N262" s="231"/>
      <c r="O262" s="86"/>
      <c r="P262" s="86"/>
      <c r="Q262" s="86"/>
      <c r="R262" s="86"/>
      <c r="S262" s="86"/>
      <c r="T262" s="87"/>
      <c r="U262" s="40"/>
      <c r="V262" s="40"/>
      <c r="W262" s="40"/>
      <c r="X262" s="40"/>
      <c r="Y262" s="40"/>
      <c r="Z262" s="40"/>
      <c r="AA262" s="40"/>
      <c r="AB262" s="40"/>
      <c r="AC262" s="40"/>
      <c r="AD262" s="40"/>
      <c r="AE262" s="40"/>
      <c r="AT262" s="19" t="s">
        <v>250</v>
      </c>
      <c r="AU262" s="19" t="s">
        <v>87</v>
      </c>
    </row>
    <row r="263" s="2" customFormat="1">
      <c r="A263" s="40"/>
      <c r="B263" s="41"/>
      <c r="C263" s="42"/>
      <c r="D263" s="234" t="s">
        <v>343</v>
      </c>
      <c r="E263" s="42"/>
      <c r="F263" s="255" t="s">
        <v>637</v>
      </c>
      <c r="G263" s="42"/>
      <c r="H263" s="42"/>
      <c r="I263" s="229"/>
      <c r="J263" s="42"/>
      <c r="K263" s="42"/>
      <c r="L263" s="46"/>
      <c r="M263" s="230"/>
      <c r="N263" s="231"/>
      <c r="O263" s="86"/>
      <c r="P263" s="86"/>
      <c r="Q263" s="86"/>
      <c r="R263" s="86"/>
      <c r="S263" s="86"/>
      <c r="T263" s="87"/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T263" s="19" t="s">
        <v>343</v>
      </c>
      <c r="AU263" s="19" t="s">
        <v>87</v>
      </c>
    </row>
    <row r="264" s="13" customFormat="1">
      <c r="A264" s="13"/>
      <c r="B264" s="232"/>
      <c r="C264" s="233"/>
      <c r="D264" s="234" t="s">
        <v>252</v>
      </c>
      <c r="E264" s="235" t="s">
        <v>19</v>
      </c>
      <c r="F264" s="236" t="s">
        <v>638</v>
      </c>
      <c r="G264" s="233"/>
      <c r="H264" s="237">
        <v>8.2799999999999994</v>
      </c>
      <c r="I264" s="238"/>
      <c r="J264" s="233"/>
      <c r="K264" s="233"/>
      <c r="L264" s="239"/>
      <c r="M264" s="240"/>
      <c r="N264" s="241"/>
      <c r="O264" s="241"/>
      <c r="P264" s="241"/>
      <c r="Q264" s="241"/>
      <c r="R264" s="241"/>
      <c r="S264" s="241"/>
      <c r="T264" s="242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43" t="s">
        <v>252</v>
      </c>
      <c r="AU264" s="243" t="s">
        <v>87</v>
      </c>
      <c r="AV264" s="13" t="s">
        <v>87</v>
      </c>
      <c r="AW264" s="13" t="s">
        <v>37</v>
      </c>
      <c r="AX264" s="13" t="s">
        <v>77</v>
      </c>
      <c r="AY264" s="243" t="s">
        <v>238</v>
      </c>
    </row>
    <row r="265" s="14" customFormat="1">
      <c r="A265" s="14"/>
      <c r="B265" s="244"/>
      <c r="C265" s="245"/>
      <c r="D265" s="234" t="s">
        <v>252</v>
      </c>
      <c r="E265" s="246" t="s">
        <v>19</v>
      </c>
      <c r="F265" s="247" t="s">
        <v>253</v>
      </c>
      <c r="G265" s="245"/>
      <c r="H265" s="248">
        <v>8.2799999999999994</v>
      </c>
      <c r="I265" s="249"/>
      <c r="J265" s="245"/>
      <c r="K265" s="245"/>
      <c r="L265" s="250"/>
      <c r="M265" s="251"/>
      <c r="N265" s="252"/>
      <c r="O265" s="252"/>
      <c r="P265" s="252"/>
      <c r="Q265" s="252"/>
      <c r="R265" s="252"/>
      <c r="S265" s="252"/>
      <c r="T265" s="253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54" t="s">
        <v>252</v>
      </c>
      <c r="AU265" s="254" t="s">
        <v>87</v>
      </c>
      <c r="AV265" s="14" t="s">
        <v>254</v>
      </c>
      <c r="AW265" s="14" t="s">
        <v>37</v>
      </c>
      <c r="AX265" s="14" t="s">
        <v>85</v>
      </c>
      <c r="AY265" s="254" t="s">
        <v>238</v>
      </c>
    </row>
    <row r="266" s="2" customFormat="1" ht="16.5" customHeight="1">
      <c r="A266" s="40"/>
      <c r="B266" s="41"/>
      <c r="C266" s="259" t="s">
        <v>639</v>
      </c>
      <c r="D266" s="259" t="s">
        <v>640</v>
      </c>
      <c r="E266" s="260" t="s">
        <v>641</v>
      </c>
      <c r="F266" s="261" t="s">
        <v>642</v>
      </c>
      <c r="G266" s="262" t="s">
        <v>407</v>
      </c>
      <c r="H266" s="263">
        <v>8.6940000000000008</v>
      </c>
      <c r="I266" s="264"/>
      <c r="J266" s="265">
        <f>ROUND(I266*H266,2)</f>
        <v>0</v>
      </c>
      <c r="K266" s="261" t="s">
        <v>247</v>
      </c>
      <c r="L266" s="266"/>
      <c r="M266" s="267" t="s">
        <v>19</v>
      </c>
      <c r="N266" s="268" t="s">
        <v>48</v>
      </c>
      <c r="O266" s="86"/>
      <c r="P266" s="223">
        <f>O266*H266</f>
        <v>0</v>
      </c>
      <c r="Q266" s="223">
        <v>0.0080000000000000002</v>
      </c>
      <c r="R266" s="223">
        <f>Q266*H266</f>
        <v>0.069552000000000003</v>
      </c>
      <c r="S266" s="223">
        <v>0</v>
      </c>
      <c r="T266" s="224">
        <f>S266*H266</f>
        <v>0</v>
      </c>
      <c r="U266" s="40"/>
      <c r="V266" s="40"/>
      <c r="W266" s="40"/>
      <c r="X266" s="40"/>
      <c r="Y266" s="40"/>
      <c r="Z266" s="40"/>
      <c r="AA266" s="40"/>
      <c r="AB266" s="40"/>
      <c r="AC266" s="40"/>
      <c r="AD266" s="40"/>
      <c r="AE266" s="40"/>
      <c r="AR266" s="225" t="s">
        <v>571</v>
      </c>
      <c r="AT266" s="225" t="s">
        <v>640</v>
      </c>
      <c r="AU266" s="225" t="s">
        <v>87</v>
      </c>
      <c r="AY266" s="19" t="s">
        <v>238</v>
      </c>
      <c r="BE266" s="226">
        <f>IF(N266="základní",J266,0)</f>
        <v>0</v>
      </c>
      <c r="BF266" s="226">
        <f>IF(N266="snížená",J266,0)</f>
        <v>0</v>
      </c>
      <c r="BG266" s="226">
        <f>IF(N266="zákl. přenesená",J266,0)</f>
        <v>0</v>
      </c>
      <c r="BH266" s="226">
        <f>IF(N266="sníž. přenesená",J266,0)</f>
        <v>0</v>
      </c>
      <c r="BI266" s="226">
        <f>IF(N266="nulová",J266,0)</f>
        <v>0</v>
      </c>
      <c r="BJ266" s="19" t="s">
        <v>85</v>
      </c>
      <c r="BK266" s="226">
        <f>ROUND(I266*H266,2)</f>
        <v>0</v>
      </c>
      <c r="BL266" s="19" t="s">
        <v>330</v>
      </c>
      <c r="BM266" s="225" t="s">
        <v>643</v>
      </c>
    </row>
    <row r="267" s="13" customFormat="1">
      <c r="A267" s="13"/>
      <c r="B267" s="232"/>
      <c r="C267" s="233"/>
      <c r="D267" s="234" t="s">
        <v>252</v>
      </c>
      <c r="E267" s="235" t="s">
        <v>19</v>
      </c>
      <c r="F267" s="236" t="s">
        <v>644</v>
      </c>
      <c r="G267" s="233"/>
      <c r="H267" s="237">
        <v>8.6940000000000008</v>
      </c>
      <c r="I267" s="238"/>
      <c r="J267" s="233"/>
      <c r="K267" s="233"/>
      <c r="L267" s="239"/>
      <c r="M267" s="240"/>
      <c r="N267" s="241"/>
      <c r="O267" s="241"/>
      <c r="P267" s="241"/>
      <c r="Q267" s="241"/>
      <c r="R267" s="241"/>
      <c r="S267" s="241"/>
      <c r="T267" s="242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43" t="s">
        <v>252</v>
      </c>
      <c r="AU267" s="243" t="s">
        <v>87</v>
      </c>
      <c r="AV267" s="13" t="s">
        <v>87</v>
      </c>
      <c r="AW267" s="13" t="s">
        <v>37</v>
      </c>
      <c r="AX267" s="13" t="s">
        <v>85</v>
      </c>
      <c r="AY267" s="243" t="s">
        <v>238</v>
      </c>
    </row>
    <row r="268" s="2" customFormat="1" ht="24.15" customHeight="1">
      <c r="A268" s="40"/>
      <c r="B268" s="41"/>
      <c r="C268" s="214" t="s">
        <v>645</v>
      </c>
      <c r="D268" s="214" t="s">
        <v>243</v>
      </c>
      <c r="E268" s="215" t="s">
        <v>646</v>
      </c>
      <c r="F268" s="216" t="s">
        <v>647</v>
      </c>
      <c r="G268" s="217" t="s">
        <v>407</v>
      </c>
      <c r="H268" s="218">
        <v>1.8</v>
      </c>
      <c r="I268" s="219"/>
      <c r="J268" s="220">
        <f>ROUND(I268*H268,2)</f>
        <v>0</v>
      </c>
      <c r="K268" s="216" t="s">
        <v>247</v>
      </c>
      <c r="L268" s="46"/>
      <c r="M268" s="221" t="s">
        <v>19</v>
      </c>
      <c r="N268" s="222" t="s">
        <v>48</v>
      </c>
      <c r="O268" s="86"/>
      <c r="P268" s="223">
        <f>O268*H268</f>
        <v>0</v>
      </c>
      <c r="Q268" s="223">
        <v>0.01221</v>
      </c>
      <c r="R268" s="223">
        <f>Q268*H268</f>
        <v>0.021978000000000001</v>
      </c>
      <c r="S268" s="223">
        <v>0</v>
      </c>
      <c r="T268" s="224">
        <f>S268*H268</f>
        <v>0</v>
      </c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R268" s="225" t="s">
        <v>330</v>
      </c>
      <c r="AT268" s="225" t="s">
        <v>243</v>
      </c>
      <c r="AU268" s="225" t="s">
        <v>87</v>
      </c>
      <c r="AY268" s="19" t="s">
        <v>238</v>
      </c>
      <c r="BE268" s="226">
        <f>IF(N268="základní",J268,0)</f>
        <v>0</v>
      </c>
      <c r="BF268" s="226">
        <f>IF(N268="snížená",J268,0)</f>
        <v>0</v>
      </c>
      <c r="BG268" s="226">
        <f>IF(N268="zákl. přenesená",J268,0)</f>
        <v>0</v>
      </c>
      <c r="BH268" s="226">
        <f>IF(N268="sníž. přenesená",J268,0)</f>
        <v>0</v>
      </c>
      <c r="BI268" s="226">
        <f>IF(N268="nulová",J268,0)</f>
        <v>0</v>
      </c>
      <c r="BJ268" s="19" t="s">
        <v>85</v>
      </c>
      <c r="BK268" s="226">
        <f>ROUND(I268*H268,2)</f>
        <v>0</v>
      </c>
      <c r="BL268" s="19" t="s">
        <v>330</v>
      </c>
      <c r="BM268" s="225" t="s">
        <v>648</v>
      </c>
    </row>
    <row r="269" s="2" customFormat="1">
      <c r="A269" s="40"/>
      <c r="B269" s="41"/>
      <c r="C269" s="42"/>
      <c r="D269" s="227" t="s">
        <v>250</v>
      </c>
      <c r="E269" s="42"/>
      <c r="F269" s="228" t="s">
        <v>649</v>
      </c>
      <c r="G269" s="42"/>
      <c r="H269" s="42"/>
      <c r="I269" s="229"/>
      <c r="J269" s="42"/>
      <c r="K269" s="42"/>
      <c r="L269" s="46"/>
      <c r="M269" s="230"/>
      <c r="N269" s="231"/>
      <c r="O269" s="86"/>
      <c r="P269" s="86"/>
      <c r="Q269" s="86"/>
      <c r="R269" s="86"/>
      <c r="S269" s="86"/>
      <c r="T269" s="87"/>
      <c r="U269" s="40"/>
      <c r="V269" s="40"/>
      <c r="W269" s="40"/>
      <c r="X269" s="40"/>
      <c r="Y269" s="40"/>
      <c r="Z269" s="40"/>
      <c r="AA269" s="40"/>
      <c r="AB269" s="40"/>
      <c r="AC269" s="40"/>
      <c r="AD269" s="40"/>
      <c r="AE269" s="40"/>
      <c r="AT269" s="19" t="s">
        <v>250</v>
      </c>
      <c r="AU269" s="19" t="s">
        <v>87</v>
      </c>
    </row>
    <row r="270" s="2" customFormat="1">
      <c r="A270" s="40"/>
      <c r="B270" s="41"/>
      <c r="C270" s="42"/>
      <c r="D270" s="234" t="s">
        <v>343</v>
      </c>
      <c r="E270" s="42"/>
      <c r="F270" s="255" t="s">
        <v>637</v>
      </c>
      <c r="G270" s="42"/>
      <c r="H270" s="42"/>
      <c r="I270" s="229"/>
      <c r="J270" s="42"/>
      <c r="K270" s="42"/>
      <c r="L270" s="46"/>
      <c r="M270" s="230"/>
      <c r="N270" s="231"/>
      <c r="O270" s="86"/>
      <c r="P270" s="86"/>
      <c r="Q270" s="86"/>
      <c r="R270" s="86"/>
      <c r="S270" s="86"/>
      <c r="T270" s="87"/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T270" s="19" t="s">
        <v>343</v>
      </c>
      <c r="AU270" s="19" t="s">
        <v>87</v>
      </c>
    </row>
    <row r="271" s="13" customFormat="1">
      <c r="A271" s="13"/>
      <c r="B271" s="232"/>
      <c r="C271" s="233"/>
      <c r="D271" s="234" t="s">
        <v>252</v>
      </c>
      <c r="E271" s="235" t="s">
        <v>19</v>
      </c>
      <c r="F271" s="236" t="s">
        <v>650</v>
      </c>
      <c r="G271" s="233"/>
      <c r="H271" s="237">
        <v>1.8</v>
      </c>
      <c r="I271" s="238"/>
      <c r="J271" s="233"/>
      <c r="K271" s="233"/>
      <c r="L271" s="239"/>
      <c r="M271" s="240"/>
      <c r="N271" s="241"/>
      <c r="O271" s="241"/>
      <c r="P271" s="241"/>
      <c r="Q271" s="241"/>
      <c r="R271" s="241"/>
      <c r="S271" s="241"/>
      <c r="T271" s="242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43" t="s">
        <v>252</v>
      </c>
      <c r="AU271" s="243" t="s">
        <v>87</v>
      </c>
      <c r="AV271" s="13" t="s">
        <v>87</v>
      </c>
      <c r="AW271" s="13" t="s">
        <v>37</v>
      </c>
      <c r="AX271" s="13" t="s">
        <v>85</v>
      </c>
      <c r="AY271" s="243" t="s">
        <v>238</v>
      </c>
    </row>
    <row r="272" s="2" customFormat="1" ht="16.5" customHeight="1">
      <c r="A272" s="40"/>
      <c r="B272" s="41"/>
      <c r="C272" s="214" t="s">
        <v>651</v>
      </c>
      <c r="D272" s="214" t="s">
        <v>243</v>
      </c>
      <c r="E272" s="215" t="s">
        <v>652</v>
      </c>
      <c r="F272" s="216" t="s">
        <v>653</v>
      </c>
      <c r="G272" s="217" t="s">
        <v>407</v>
      </c>
      <c r="H272" s="218">
        <v>164.33000000000001</v>
      </c>
      <c r="I272" s="219"/>
      <c r="J272" s="220">
        <f>ROUND(I272*H272,2)</f>
        <v>0</v>
      </c>
      <c r="K272" s="216" t="s">
        <v>247</v>
      </c>
      <c r="L272" s="46"/>
      <c r="M272" s="221" t="s">
        <v>19</v>
      </c>
      <c r="N272" s="222" t="s">
        <v>48</v>
      </c>
      <c r="O272" s="86"/>
      <c r="P272" s="223">
        <f>O272*H272</f>
        <v>0</v>
      </c>
      <c r="Q272" s="223">
        <v>0</v>
      </c>
      <c r="R272" s="223">
        <f>Q272*H272</f>
        <v>0</v>
      </c>
      <c r="S272" s="223">
        <v>0.0020999999999999999</v>
      </c>
      <c r="T272" s="224">
        <f>S272*H272</f>
        <v>0.34509299999999998</v>
      </c>
      <c r="U272" s="40"/>
      <c r="V272" s="40"/>
      <c r="W272" s="40"/>
      <c r="X272" s="40"/>
      <c r="Y272" s="40"/>
      <c r="Z272" s="40"/>
      <c r="AA272" s="40"/>
      <c r="AB272" s="40"/>
      <c r="AC272" s="40"/>
      <c r="AD272" s="40"/>
      <c r="AE272" s="40"/>
      <c r="AR272" s="225" t="s">
        <v>330</v>
      </c>
      <c r="AT272" s="225" t="s">
        <v>243</v>
      </c>
      <c r="AU272" s="225" t="s">
        <v>87</v>
      </c>
      <c r="AY272" s="19" t="s">
        <v>238</v>
      </c>
      <c r="BE272" s="226">
        <f>IF(N272="základní",J272,0)</f>
        <v>0</v>
      </c>
      <c r="BF272" s="226">
        <f>IF(N272="snížená",J272,0)</f>
        <v>0</v>
      </c>
      <c r="BG272" s="226">
        <f>IF(N272="zákl. přenesená",J272,0)</f>
        <v>0</v>
      </c>
      <c r="BH272" s="226">
        <f>IF(N272="sníž. přenesená",J272,0)</f>
        <v>0</v>
      </c>
      <c r="BI272" s="226">
        <f>IF(N272="nulová",J272,0)</f>
        <v>0</v>
      </c>
      <c r="BJ272" s="19" t="s">
        <v>85</v>
      </c>
      <c r="BK272" s="226">
        <f>ROUND(I272*H272,2)</f>
        <v>0</v>
      </c>
      <c r="BL272" s="19" t="s">
        <v>330</v>
      </c>
      <c r="BM272" s="225" t="s">
        <v>654</v>
      </c>
    </row>
    <row r="273" s="2" customFormat="1">
      <c r="A273" s="40"/>
      <c r="B273" s="41"/>
      <c r="C273" s="42"/>
      <c r="D273" s="227" t="s">
        <v>250</v>
      </c>
      <c r="E273" s="42"/>
      <c r="F273" s="228" t="s">
        <v>655</v>
      </c>
      <c r="G273" s="42"/>
      <c r="H273" s="42"/>
      <c r="I273" s="229"/>
      <c r="J273" s="42"/>
      <c r="K273" s="42"/>
      <c r="L273" s="46"/>
      <c r="M273" s="230"/>
      <c r="N273" s="231"/>
      <c r="O273" s="86"/>
      <c r="P273" s="86"/>
      <c r="Q273" s="86"/>
      <c r="R273" s="86"/>
      <c r="S273" s="86"/>
      <c r="T273" s="87"/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T273" s="19" t="s">
        <v>250</v>
      </c>
      <c r="AU273" s="19" t="s">
        <v>87</v>
      </c>
    </row>
    <row r="274" s="2" customFormat="1">
      <c r="A274" s="40"/>
      <c r="B274" s="41"/>
      <c r="C274" s="42"/>
      <c r="D274" s="234" t="s">
        <v>343</v>
      </c>
      <c r="E274" s="42"/>
      <c r="F274" s="255" t="s">
        <v>656</v>
      </c>
      <c r="G274" s="42"/>
      <c r="H274" s="42"/>
      <c r="I274" s="229"/>
      <c r="J274" s="42"/>
      <c r="K274" s="42"/>
      <c r="L274" s="46"/>
      <c r="M274" s="230"/>
      <c r="N274" s="231"/>
      <c r="O274" s="86"/>
      <c r="P274" s="86"/>
      <c r="Q274" s="86"/>
      <c r="R274" s="86"/>
      <c r="S274" s="86"/>
      <c r="T274" s="87"/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T274" s="19" t="s">
        <v>343</v>
      </c>
      <c r="AU274" s="19" t="s">
        <v>87</v>
      </c>
    </row>
    <row r="275" s="15" customFormat="1">
      <c r="A275" s="15"/>
      <c r="B275" s="269"/>
      <c r="C275" s="270"/>
      <c r="D275" s="234" t="s">
        <v>252</v>
      </c>
      <c r="E275" s="271" t="s">
        <v>19</v>
      </c>
      <c r="F275" s="272" t="s">
        <v>657</v>
      </c>
      <c r="G275" s="270"/>
      <c r="H275" s="271" t="s">
        <v>19</v>
      </c>
      <c r="I275" s="273"/>
      <c r="J275" s="270"/>
      <c r="K275" s="270"/>
      <c r="L275" s="274"/>
      <c r="M275" s="275"/>
      <c r="N275" s="276"/>
      <c r="O275" s="276"/>
      <c r="P275" s="276"/>
      <c r="Q275" s="276"/>
      <c r="R275" s="276"/>
      <c r="S275" s="276"/>
      <c r="T275" s="277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T275" s="278" t="s">
        <v>252</v>
      </c>
      <c r="AU275" s="278" t="s">
        <v>87</v>
      </c>
      <c r="AV275" s="15" t="s">
        <v>85</v>
      </c>
      <c r="AW275" s="15" t="s">
        <v>37</v>
      </c>
      <c r="AX275" s="15" t="s">
        <v>77</v>
      </c>
      <c r="AY275" s="278" t="s">
        <v>238</v>
      </c>
    </row>
    <row r="276" s="13" customFormat="1">
      <c r="A276" s="13"/>
      <c r="B276" s="232"/>
      <c r="C276" s="233"/>
      <c r="D276" s="234" t="s">
        <v>252</v>
      </c>
      <c r="E276" s="235" t="s">
        <v>19</v>
      </c>
      <c r="F276" s="236" t="s">
        <v>658</v>
      </c>
      <c r="G276" s="233"/>
      <c r="H276" s="237">
        <v>8.2799999999999994</v>
      </c>
      <c r="I276" s="238"/>
      <c r="J276" s="233"/>
      <c r="K276" s="233"/>
      <c r="L276" s="239"/>
      <c r="M276" s="240"/>
      <c r="N276" s="241"/>
      <c r="O276" s="241"/>
      <c r="P276" s="241"/>
      <c r="Q276" s="241"/>
      <c r="R276" s="241"/>
      <c r="S276" s="241"/>
      <c r="T276" s="242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3" t="s">
        <v>252</v>
      </c>
      <c r="AU276" s="243" t="s">
        <v>87</v>
      </c>
      <c r="AV276" s="13" t="s">
        <v>87</v>
      </c>
      <c r="AW276" s="13" t="s">
        <v>37</v>
      </c>
      <c r="AX276" s="13" t="s">
        <v>77</v>
      </c>
      <c r="AY276" s="243" t="s">
        <v>238</v>
      </c>
    </row>
    <row r="277" s="15" customFormat="1">
      <c r="A277" s="15"/>
      <c r="B277" s="269"/>
      <c r="C277" s="270"/>
      <c r="D277" s="234" t="s">
        <v>252</v>
      </c>
      <c r="E277" s="271" t="s">
        <v>19</v>
      </c>
      <c r="F277" s="272" t="s">
        <v>659</v>
      </c>
      <c r="G277" s="270"/>
      <c r="H277" s="271" t="s">
        <v>19</v>
      </c>
      <c r="I277" s="273"/>
      <c r="J277" s="270"/>
      <c r="K277" s="270"/>
      <c r="L277" s="274"/>
      <c r="M277" s="275"/>
      <c r="N277" s="276"/>
      <c r="O277" s="276"/>
      <c r="P277" s="276"/>
      <c r="Q277" s="276"/>
      <c r="R277" s="276"/>
      <c r="S277" s="276"/>
      <c r="T277" s="277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T277" s="278" t="s">
        <v>252</v>
      </c>
      <c r="AU277" s="278" t="s">
        <v>87</v>
      </c>
      <c r="AV277" s="15" t="s">
        <v>85</v>
      </c>
      <c r="AW277" s="15" t="s">
        <v>37</v>
      </c>
      <c r="AX277" s="15" t="s">
        <v>77</v>
      </c>
      <c r="AY277" s="278" t="s">
        <v>238</v>
      </c>
    </row>
    <row r="278" s="13" customFormat="1">
      <c r="A278" s="13"/>
      <c r="B278" s="232"/>
      <c r="C278" s="233"/>
      <c r="D278" s="234" t="s">
        <v>252</v>
      </c>
      <c r="E278" s="235" t="s">
        <v>19</v>
      </c>
      <c r="F278" s="236" t="s">
        <v>660</v>
      </c>
      <c r="G278" s="233"/>
      <c r="H278" s="237">
        <v>1.3999999999999999</v>
      </c>
      <c r="I278" s="238"/>
      <c r="J278" s="233"/>
      <c r="K278" s="233"/>
      <c r="L278" s="239"/>
      <c r="M278" s="240"/>
      <c r="N278" s="241"/>
      <c r="O278" s="241"/>
      <c r="P278" s="241"/>
      <c r="Q278" s="241"/>
      <c r="R278" s="241"/>
      <c r="S278" s="241"/>
      <c r="T278" s="242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43" t="s">
        <v>252</v>
      </c>
      <c r="AU278" s="243" t="s">
        <v>87</v>
      </c>
      <c r="AV278" s="13" t="s">
        <v>87</v>
      </c>
      <c r="AW278" s="13" t="s">
        <v>37</v>
      </c>
      <c r="AX278" s="13" t="s">
        <v>77</v>
      </c>
      <c r="AY278" s="243" t="s">
        <v>238</v>
      </c>
    </row>
    <row r="279" s="13" customFormat="1">
      <c r="A279" s="13"/>
      <c r="B279" s="232"/>
      <c r="C279" s="233"/>
      <c r="D279" s="234" t="s">
        <v>252</v>
      </c>
      <c r="E279" s="235" t="s">
        <v>19</v>
      </c>
      <c r="F279" s="236" t="s">
        <v>661</v>
      </c>
      <c r="G279" s="233"/>
      <c r="H279" s="237">
        <v>4.9500000000000002</v>
      </c>
      <c r="I279" s="238"/>
      <c r="J279" s="233"/>
      <c r="K279" s="233"/>
      <c r="L279" s="239"/>
      <c r="M279" s="240"/>
      <c r="N279" s="241"/>
      <c r="O279" s="241"/>
      <c r="P279" s="241"/>
      <c r="Q279" s="241"/>
      <c r="R279" s="241"/>
      <c r="S279" s="241"/>
      <c r="T279" s="242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3" t="s">
        <v>252</v>
      </c>
      <c r="AU279" s="243" t="s">
        <v>87</v>
      </c>
      <c r="AV279" s="13" t="s">
        <v>87</v>
      </c>
      <c r="AW279" s="13" t="s">
        <v>37</v>
      </c>
      <c r="AX279" s="13" t="s">
        <v>77</v>
      </c>
      <c r="AY279" s="243" t="s">
        <v>238</v>
      </c>
    </row>
    <row r="280" s="13" customFormat="1">
      <c r="A280" s="13"/>
      <c r="B280" s="232"/>
      <c r="C280" s="233"/>
      <c r="D280" s="234" t="s">
        <v>252</v>
      </c>
      <c r="E280" s="235" t="s">
        <v>19</v>
      </c>
      <c r="F280" s="236" t="s">
        <v>662</v>
      </c>
      <c r="G280" s="233"/>
      <c r="H280" s="237">
        <v>20.949999999999999</v>
      </c>
      <c r="I280" s="238"/>
      <c r="J280" s="233"/>
      <c r="K280" s="233"/>
      <c r="L280" s="239"/>
      <c r="M280" s="240"/>
      <c r="N280" s="241"/>
      <c r="O280" s="241"/>
      <c r="P280" s="241"/>
      <c r="Q280" s="241"/>
      <c r="R280" s="241"/>
      <c r="S280" s="241"/>
      <c r="T280" s="242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43" t="s">
        <v>252</v>
      </c>
      <c r="AU280" s="243" t="s">
        <v>87</v>
      </c>
      <c r="AV280" s="13" t="s">
        <v>87</v>
      </c>
      <c r="AW280" s="13" t="s">
        <v>37</v>
      </c>
      <c r="AX280" s="13" t="s">
        <v>77</v>
      </c>
      <c r="AY280" s="243" t="s">
        <v>238</v>
      </c>
    </row>
    <row r="281" s="13" customFormat="1">
      <c r="A281" s="13"/>
      <c r="B281" s="232"/>
      <c r="C281" s="233"/>
      <c r="D281" s="234" t="s">
        <v>252</v>
      </c>
      <c r="E281" s="235" t="s">
        <v>19</v>
      </c>
      <c r="F281" s="236" t="s">
        <v>663</v>
      </c>
      <c r="G281" s="233"/>
      <c r="H281" s="237">
        <v>1.7</v>
      </c>
      <c r="I281" s="238"/>
      <c r="J281" s="233"/>
      <c r="K281" s="233"/>
      <c r="L281" s="239"/>
      <c r="M281" s="240"/>
      <c r="N281" s="241"/>
      <c r="O281" s="241"/>
      <c r="P281" s="241"/>
      <c r="Q281" s="241"/>
      <c r="R281" s="241"/>
      <c r="S281" s="241"/>
      <c r="T281" s="242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43" t="s">
        <v>252</v>
      </c>
      <c r="AU281" s="243" t="s">
        <v>87</v>
      </c>
      <c r="AV281" s="13" t="s">
        <v>87</v>
      </c>
      <c r="AW281" s="13" t="s">
        <v>37</v>
      </c>
      <c r="AX281" s="13" t="s">
        <v>77</v>
      </c>
      <c r="AY281" s="243" t="s">
        <v>238</v>
      </c>
    </row>
    <row r="282" s="13" customFormat="1">
      <c r="A282" s="13"/>
      <c r="B282" s="232"/>
      <c r="C282" s="233"/>
      <c r="D282" s="234" t="s">
        <v>252</v>
      </c>
      <c r="E282" s="235" t="s">
        <v>19</v>
      </c>
      <c r="F282" s="236" t="s">
        <v>664</v>
      </c>
      <c r="G282" s="233"/>
      <c r="H282" s="237">
        <v>1.7</v>
      </c>
      <c r="I282" s="238"/>
      <c r="J282" s="233"/>
      <c r="K282" s="233"/>
      <c r="L282" s="239"/>
      <c r="M282" s="240"/>
      <c r="N282" s="241"/>
      <c r="O282" s="241"/>
      <c r="P282" s="241"/>
      <c r="Q282" s="241"/>
      <c r="R282" s="241"/>
      <c r="S282" s="241"/>
      <c r="T282" s="242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3" t="s">
        <v>252</v>
      </c>
      <c r="AU282" s="243" t="s">
        <v>87</v>
      </c>
      <c r="AV282" s="13" t="s">
        <v>87</v>
      </c>
      <c r="AW282" s="13" t="s">
        <v>37</v>
      </c>
      <c r="AX282" s="13" t="s">
        <v>77</v>
      </c>
      <c r="AY282" s="243" t="s">
        <v>238</v>
      </c>
    </row>
    <row r="283" s="13" customFormat="1">
      <c r="A283" s="13"/>
      <c r="B283" s="232"/>
      <c r="C283" s="233"/>
      <c r="D283" s="234" t="s">
        <v>252</v>
      </c>
      <c r="E283" s="235" t="s">
        <v>19</v>
      </c>
      <c r="F283" s="236" t="s">
        <v>665</v>
      </c>
      <c r="G283" s="233"/>
      <c r="H283" s="237">
        <v>104.5</v>
      </c>
      <c r="I283" s="238"/>
      <c r="J283" s="233"/>
      <c r="K283" s="233"/>
      <c r="L283" s="239"/>
      <c r="M283" s="240"/>
      <c r="N283" s="241"/>
      <c r="O283" s="241"/>
      <c r="P283" s="241"/>
      <c r="Q283" s="241"/>
      <c r="R283" s="241"/>
      <c r="S283" s="241"/>
      <c r="T283" s="242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3" t="s">
        <v>252</v>
      </c>
      <c r="AU283" s="243" t="s">
        <v>87</v>
      </c>
      <c r="AV283" s="13" t="s">
        <v>87</v>
      </c>
      <c r="AW283" s="13" t="s">
        <v>37</v>
      </c>
      <c r="AX283" s="13" t="s">
        <v>77</v>
      </c>
      <c r="AY283" s="243" t="s">
        <v>238</v>
      </c>
    </row>
    <row r="284" s="13" customFormat="1">
      <c r="A284" s="13"/>
      <c r="B284" s="232"/>
      <c r="C284" s="233"/>
      <c r="D284" s="234" t="s">
        <v>252</v>
      </c>
      <c r="E284" s="235" t="s">
        <v>19</v>
      </c>
      <c r="F284" s="236" t="s">
        <v>666</v>
      </c>
      <c r="G284" s="233"/>
      <c r="H284" s="237">
        <v>11.699999999999999</v>
      </c>
      <c r="I284" s="238"/>
      <c r="J284" s="233"/>
      <c r="K284" s="233"/>
      <c r="L284" s="239"/>
      <c r="M284" s="240"/>
      <c r="N284" s="241"/>
      <c r="O284" s="241"/>
      <c r="P284" s="241"/>
      <c r="Q284" s="241"/>
      <c r="R284" s="241"/>
      <c r="S284" s="241"/>
      <c r="T284" s="242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43" t="s">
        <v>252</v>
      </c>
      <c r="AU284" s="243" t="s">
        <v>87</v>
      </c>
      <c r="AV284" s="13" t="s">
        <v>87</v>
      </c>
      <c r="AW284" s="13" t="s">
        <v>37</v>
      </c>
      <c r="AX284" s="13" t="s">
        <v>77</v>
      </c>
      <c r="AY284" s="243" t="s">
        <v>238</v>
      </c>
    </row>
    <row r="285" s="13" customFormat="1">
      <c r="A285" s="13"/>
      <c r="B285" s="232"/>
      <c r="C285" s="233"/>
      <c r="D285" s="234" t="s">
        <v>252</v>
      </c>
      <c r="E285" s="235" t="s">
        <v>19</v>
      </c>
      <c r="F285" s="236" t="s">
        <v>667</v>
      </c>
      <c r="G285" s="233"/>
      <c r="H285" s="237">
        <v>1.8500000000000001</v>
      </c>
      <c r="I285" s="238"/>
      <c r="J285" s="233"/>
      <c r="K285" s="233"/>
      <c r="L285" s="239"/>
      <c r="M285" s="240"/>
      <c r="N285" s="241"/>
      <c r="O285" s="241"/>
      <c r="P285" s="241"/>
      <c r="Q285" s="241"/>
      <c r="R285" s="241"/>
      <c r="S285" s="241"/>
      <c r="T285" s="242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43" t="s">
        <v>252</v>
      </c>
      <c r="AU285" s="243" t="s">
        <v>87</v>
      </c>
      <c r="AV285" s="13" t="s">
        <v>87</v>
      </c>
      <c r="AW285" s="13" t="s">
        <v>37</v>
      </c>
      <c r="AX285" s="13" t="s">
        <v>77</v>
      </c>
      <c r="AY285" s="243" t="s">
        <v>238</v>
      </c>
    </row>
    <row r="286" s="13" customFormat="1">
      <c r="A286" s="13"/>
      <c r="B286" s="232"/>
      <c r="C286" s="233"/>
      <c r="D286" s="234" t="s">
        <v>252</v>
      </c>
      <c r="E286" s="235" t="s">
        <v>19</v>
      </c>
      <c r="F286" s="236" t="s">
        <v>668</v>
      </c>
      <c r="G286" s="233"/>
      <c r="H286" s="237">
        <v>4.0999999999999996</v>
      </c>
      <c r="I286" s="238"/>
      <c r="J286" s="233"/>
      <c r="K286" s="233"/>
      <c r="L286" s="239"/>
      <c r="M286" s="240"/>
      <c r="N286" s="241"/>
      <c r="O286" s="241"/>
      <c r="P286" s="241"/>
      <c r="Q286" s="241"/>
      <c r="R286" s="241"/>
      <c r="S286" s="241"/>
      <c r="T286" s="242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43" t="s">
        <v>252</v>
      </c>
      <c r="AU286" s="243" t="s">
        <v>87</v>
      </c>
      <c r="AV286" s="13" t="s">
        <v>87</v>
      </c>
      <c r="AW286" s="13" t="s">
        <v>37</v>
      </c>
      <c r="AX286" s="13" t="s">
        <v>77</v>
      </c>
      <c r="AY286" s="243" t="s">
        <v>238</v>
      </c>
    </row>
    <row r="287" s="13" customFormat="1">
      <c r="A287" s="13"/>
      <c r="B287" s="232"/>
      <c r="C287" s="233"/>
      <c r="D287" s="234" t="s">
        <v>252</v>
      </c>
      <c r="E287" s="235" t="s">
        <v>19</v>
      </c>
      <c r="F287" s="236" t="s">
        <v>669</v>
      </c>
      <c r="G287" s="233"/>
      <c r="H287" s="237">
        <v>3.2000000000000002</v>
      </c>
      <c r="I287" s="238"/>
      <c r="J287" s="233"/>
      <c r="K287" s="233"/>
      <c r="L287" s="239"/>
      <c r="M287" s="240"/>
      <c r="N287" s="241"/>
      <c r="O287" s="241"/>
      <c r="P287" s="241"/>
      <c r="Q287" s="241"/>
      <c r="R287" s="241"/>
      <c r="S287" s="241"/>
      <c r="T287" s="242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43" t="s">
        <v>252</v>
      </c>
      <c r="AU287" s="243" t="s">
        <v>87</v>
      </c>
      <c r="AV287" s="13" t="s">
        <v>87</v>
      </c>
      <c r="AW287" s="13" t="s">
        <v>37</v>
      </c>
      <c r="AX287" s="13" t="s">
        <v>77</v>
      </c>
      <c r="AY287" s="243" t="s">
        <v>238</v>
      </c>
    </row>
    <row r="288" s="14" customFormat="1">
      <c r="A288" s="14"/>
      <c r="B288" s="244"/>
      <c r="C288" s="245"/>
      <c r="D288" s="234" t="s">
        <v>252</v>
      </c>
      <c r="E288" s="246" t="s">
        <v>19</v>
      </c>
      <c r="F288" s="247" t="s">
        <v>253</v>
      </c>
      <c r="G288" s="245"/>
      <c r="H288" s="248">
        <v>164.32999999999998</v>
      </c>
      <c r="I288" s="249"/>
      <c r="J288" s="245"/>
      <c r="K288" s="245"/>
      <c r="L288" s="250"/>
      <c r="M288" s="251"/>
      <c r="N288" s="252"/>
      <c r="O288" s="252"/>
      <c r="P288" s="252"/>
      <c r="Q288" s="252"/>
      <c r="R288" s="252"/>
      <c r="S288" s="252"/>
      <c r="T288" s="253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54" t="s">
        <v>252</v>
      </c>
      <c r="AU288" s="254" t="s">
        <v>87</v>
      </c>
      <c r="AV288" s="14" t="s">
        <v>254</v>
      </c>
      <c r="AW288" s="14" t="s">
        <v>37</v>
      </c>
      <c r="AX288" s="14" t="s">
        <v>85</v>
      </c>
      <c r="AY288" s="254" t="s">
        <v>238</v>
      </c>
    </row>
    <row r="289" s="2" customFormat="1" ht="37.8" customHeight="1">
      <c r="A289" s="40"/>
      <c r="B289" s="41"/>
      <c r="C289" s="214" t="s">
        <v>350</v>
      </c>
      <c r="D289" s="214" t="s">
        <v>243</v>
      </c>
      <c r="E289" s="215" t="s">
        <v>670</v>
      </c>
      <c r="F289" s="216" t="s">
        <v>671</v>
      </c>
      <c r="G289" s="217" t="s">
        <v>542</v>
      </c>
      <c r="H289" s="218">
        <v>0.10199999999999999</v>
      </c>
      <c r="I289" s="219"/>
      <c r="J289" s="220">
        <f>ROUND(I289*H289,2)</f>
        <v>0</v>
      </c>
      <c r="K289" s="216" t="s">
        <v>247</v>
      </c>
      <c r="L289" s="46"/>
      <c r="M289" s="221" t="s">
        <v>19</v>
      </c>
      <c r="N289" s="222" t="s">
        <v>48</v>
      </c>
      <c r="O289" s="86"/>
      <c r="P289" s="223">
        <f>O289*H289</f>
        <v>0</v>
      </c>
      <c r="Q289" s="223">
        <v>0</v>
      </c>
      <c r="R289" s="223">
        <f>Q289*H289</f>
        <v>0</v>
      </c>
      <c r="S289" s="223">
        <v>0</v>
      </c>
      <c r="T289" s="224">
        <f>S289*H289</f>
        <v>0</v>
      </c>
      <c r="U289" s="40"/>
      <c r="V289" s="40"/>
      <c r="W289" s="40"/>
      <c r="X289" s="40"/>
      <c r="Y289" s="40"/>
      <c r="Z289" s="40"/>
      <c r="AA289" s="40"/>
      <c r="AB289" s="40"/>
      <c r="AC289" s="40"/>
      <c r="AD289" s="40"/>
      <c r="AE289" s="40"/>
      <c r="AR289" s="225" t="s">
        <v>330</v>
      </c>
      <c r="AT289" s="225" t="s">
        <v>243</v>
      </c>
      <c r="AU289" s="225" t="s">
        <v>87</v>
      </c>
      <c r="AY289" s="19" t="s">
        <v>238</v>
      </c>
      <c r="BE289" s="226">
        <f>IF(N289="základní",J289,0)</f>
        <v>0</v>
      </c>
      <c r="BF289" s="226">
        <f>IF(N289="snížená",J289,0)</f>
        <v>0</v>
      </c>
      <c r="BG289" s="226">
        <f>IF(N289="zákl. přenesená",J289,0)</f>
        <v>0</v>
      </c>
      <c r="BH289" s="226">
        <f>IF(N289="sníž. přenesená",J289,0)</f>
        <v>0</v>
      </c>
      <c r="BI289" s="226">
        <f>IF(N289="nulová",J289,0)</f>
        <v>0</v>
      </c>
      <c r="BJ289" s="19" t="s">
        <v>85</v>
      </c>
      <c r="BK289" s="226">
        <f>ROUND(I289*H289,2)</f>
        <v>0</v>
      </c>
      <c r="BL289" s="19" t="s">
        <v>330</v>
      </c>
      <c r="BM289" s="225" t="s">
        <v>672</v>
      </c>
    </row>
    <row r="290" s="2" customFormat="1">
      <c r="A290" s="40"/>
      <c r="B290" s="41"/>
      <c r="C290" s="42"/>
      <c r="D290" s="227" t="s">
        <v>250</v>
      </c>
      <c r="E290" s="42"/>
      <c r="F290" s="228" t="s">
        <v>673</v>
      </c>
      <c r="G290" s="42"/>
      <c r="H290" s="42"/>
      <c r="I290" s="229"/>
      <c r="J290" s="42"/>
      <c r="K290" s="42"/>
      <c r="L290" s="46"/>
      <c r="M290" s="230"/>
      <c r="N290" s="231"/>
      <c r="O290" s="86"/>
      <c r="P290" s="86"/>
      <c r="Q290" s="86"/>
      <c r="R290" s="86"/>
      <c r="S290" s="86"/>
      <c r="T290" s="87"/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T290" s="19" t="s">
        <v>250</v>
      </c>
      <c r="AU290" s="19" t="s">
        <v>87</v>
      </c>
    </row>
    <row r="291" s="12" customFormat="1" ht="22.8" customHeight="1">
      <c r="A291" s="12"/>
      <c r="B291" s="198"/>
      <c r="C291" s="199"/>
      <c r="D291" s="200" t="s">
        <v>76</v>
      </c>
      <c r="E291" s="212" t="s">
        <v>674</v>
      </c>
      <c r="F291" s="212" t="s">
        <v>675</v>
      </c>
      <c r="G291" s="199"/>
      <c r="H291" s="199"/>
      <c r="I291" s="202"/>
      <c r="J291" s="213">
        <f>BK291</f>
        <v>0</v>
      </c>
      <c r="K291" s="199"/>
      <c r="L291" s="204"/>
      <c r="M291" s="205"/>
      <c r="N291" s="206"/>
      <c r="O291" s="206"/>
      <c r="P291" s="207">
        <f>SUM(P292:P299)</f>
        <v>0</v>
      </c>
      <c r="Q291" s="206"/>
      <c r="R291" s="207">
        <f>SUM(R292:R299)</f>
        <v>0</v>
      </c>
      <c r="S291" s="206"/>
      <c r="T291" s="208">
        <f>SUM(T292:T299)</f>
        <v>0.070000000000000007</v>
      </c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R291" s="209" t="s">
        <v>87</v>
      </c>
      <c r="AT291" s="210" t="s">
        <v>76</v>
      </c>
      <c r="AU291" s="210" t="s">
        <v>85</v>
      </c>
      <c r="AY291" s="209" t="s">
        <v>238</v>
      </c>
      <c r="BK291" s="211">
        <f>SUM(BK292:BK299)</f>
        <v>0</v>
      </c>
    </row>
    <row r="292" s="2" customFormat="1" ht="16.5" customHeight="1">
      <c r="A292" s="40"/>
      <c r="B292" s="41"/>
      <c r="C292" s="214" t="s">
        <v>676</v>
      </c>
      <c r="D292" s="214" t="s">
        <v>243</v>
      </c>
      <c r="E292" s="215" t="s">
        <v>677</v>
      </c>
      <c r="F292" s="216" t="s">
        <v>678</v>
      </c>
      <c r="G292" s="217" t="s">
        <v>368</v>
      </c>
      <c r="H292" s="218">
        <v>10</v>
      </c>
      <c r="I292" s="219"/>
      <c r="J292" s="220">
        <f>ROUND(I292*H292,2)</f>
        <v>0</v>
      </c>
      <c r="K292" s="216" t="s">
        <v>247</v>
      </c>
      <c r="L292" s="46"/>
      <c r="M292" s="221" t="s">
        <v>19</v>
      </c>
      <c r="N292" s="222" t="s">
        <v>48</v>
      </c>
      <c r="O292" s="86"/>
      <c r="P292" s="223">
        <f>O292*H292</f>
        <v>0</v>
      </c>
      <c r="Q292" s="223">
        <v>0</v>
      </c>
      <c r="R292" s="223">
        <f>Q292*H292</f>
        <v>0</v>
      </c>
      <c r="S292" s="223">
        <v>0.0070000000000000001</v>
      </c>
      <c r="T292" s="224">
        <f>S292*H292</f>
        <v>0.070000000000000007</v>
      </c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R292" s="225" t="s">
        <v>330</v>
      </c>
      <c r="AT292" s="225" t="s">
        <v>243</v>
      </c>
      <c r="AU292" s="225" t="s">
        <v>87</v>
      </c>
      <c r="AY292" s="19" t="s">
        <v>238</v>
      </c>
      <c r="BE292" s="226">
        <f>IF(N292="základní",J292,0)</f>
        <v>0</v>
      </c>
      <c r="BF292" s="226">
        <f>IF(N292="snížená",J292,0)</f>
        <v>0</v>
      </c>
      <c r="BG292" s="226">
        <f>IF(N292="zákl. přenesená",J292,0)</f>
        <v>0</v>
      </c>
      <c r="BH292" s="226">
        <f>IF(N292="sníž. přenesená",J292,0)</f>
        <v>0</v>
      </c>
      <c r="BI292" s="226">
        <f>IF(N292="nulová",J292,0)</f>
        <v>0</v>
      </c>
      <c r="BJ292" s="19" t="s">
        <v>85</v>
      </c>
      <c r="BK292" s="226">
        <f>ROUND(I292*H292,2)</f>
        <v>0</v>
      </c>
      <c r="BL292" s="19" t="s">
        <v>330</v>
      </c>
      <c r="BM292" s="225" t="s">
        <v>679</v>
      </c>
    </row>
    <row r="293" s="2" customFormat="1">
      <c r="A293" s="40"/>
      <c r="B293" s="41"/>
      <c r="C293" s="42"/>
      <c r="D293" s="227" t="s">
        <v>250</v>
      </c>
      <c r="E293" s="42"/>
      <c r="F293" s="228" t="s">
        <v>680</v>
      </c>
      <c r="G293" s="42"/>
      <c r="H293" s="42"/>
      <c r="I293" s="229"/>
      <c r="J293" s="42"/>
      <c r="K293" s="42"/>
      <c r="L293" s="46"/>
      <c r="M293" s="230"/>
      <c r="N293" s="231"/>
      <c r="O293" s="86"/>
      <c r="P293" s="86"/>
      <c r="Q293" s="86"/>
      <c r="R293" s="86"/>
      <c r="S293" s="86"/>
      <c r="T293" s="87"/>
      <c r="U293" s="40"/>
      <c r="V293" s="40"/>
      <c r="W293" s="40"/>
      <c r="X293" s="40"/>
      <c r="Y293" s="40"/>
      <c r="Z293" s="40"/>
      <c r="AA293" s="40"/>
      <c r="AB293" s="40"/>
      <c r="AC293" s="40"/>
      <c r="AD293" s="40"/>
      <c r="AE293" s="40"/>
      <c r="AT293" s="19" t="s">
        <v>250</v>
      </c>
      <c r="AU293" s="19" t="s">
        <v>87</v>
      </c>
    </row>
    <row r="294" s="13" customFormat="1">
      <c r="A294" s="13"/>
      <c r="B294" s="232"/>
      <c r="C294" s="233"/>
      <c r="D294" s="234" t="s">
        <v>252</v>
      </c>
      <c r="E294" s="235" t="s">
        <v>19</v>
      </c>
      <c r="F294" s="236" t="s">
        <v>298</v>
      </c>
      <c r="G294" s="233"/>
      <c r="H294" s="237">
        <v>10</v>
      </c>
      <c r="I294" s="238"/>
      <c r="J294" s="233"/>
      <c r="K294" s="233"/>
      <c r="L294" s="239"/>
      <c r="M294" s="240"/>
      <c r="N294" s="241"/>
      <c r="O294" s="241"/>
      <c r="P294" s="241"/>
      <c r="Q294" s="241"/>
      <c r="R294" s="241"/>
      <c r="S294" s="241"/>
      <c r="T294" s="242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43" t="s">
        <v>252</v>
      </c>
      <c r="AU294" s="243" t="s">
        <v>87</v>
      </c>
      <c r="AV294" s="13" t="s">
        <v>87</v>
      </c>
      <c r="AW294" s="13" t="s">
        <v>37</v>
      </c>
      <c r="AX294" s="13" t="s">
        <v>77</v>
      </c>
      <c r="AY294" s="243" t="s">
        <v>238</v>
      </c>
    </row>
    <row r="295" s="14" customFormat="1">
      <c r="A295" s="14"/>
      <c r="B295" s="244"/>
      <c r="C295" s="245"/>
      <c r="D295" s="234" t="s">
        <v>252</v>
      </c>
      <c r="E295" s="246" t="s">
        <v>19</v>
      </c>
      <c r="F295" s="247" t="s">
        <v>253</v>
      </c>
      <c r="G295" s="245"/>
      <c r="H295" s="248">
        <v>10</v>
      </c>
      <c r="I295" s="249"/>
      <c r="J295" s="245"/>
      <c r="K295" s="245"/>
      <c r="L295" s="250"/>
      <c r="M295" s="251"/>
      <c r="N295" s="252"/>
      <c r="O295" s="252"/>
      <c r="P295" s="252"/>
      <c r="Q295" s="252"/>
      <c r="R295" s="252"/>
      <c r="S295" s="252"/>
      <c r="T295" s="253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54" t="s">
        <v>252</v>
      </c>
      <c r="AU295" s="254" t="s">
        <v>87</v>
      </c>
      <c r="AV295" s="14" t="s">
        <v>254</v>
      </c>
      <c r="AW295" s="14" t="s">
        <v>37</v>
      </c>
      <c r="AX295" s="14" t="s">
        <v>85</v>
      </c>
      <c r="AY295" s="254" t="s">
        <v>238</v>
      </c>
    </row>
    <row r="296" s="2" customFormat="1" ht="24.15" customHeight="1">
      <c r="A296" s="40"/>
      <c r="B296" s="41"/>
      <c r="C296" s="214" t="s">
        <v>681</v>
      </c>
      <c r="D296" s="214" t="s">
        <v>243</v>
      </c>
      <c r="E296" s="215" t="s">
        <v>682</v>
      </c>
      <c r="F296" s="216" t="s">
        <v>683</v>
      </c>
      <c r="G296" s="217" t="s">
        <v>407</v>
      </c>
      <c r="H296" s="218">
        <v>4.2000000000000002</v>
      </c>
      <c r="I296" s="219"/>
      <c r="J296" s="220">
        <f>ROUND(I296*H296,2)</f>
        <v>0</v>
      </c>
      <c r="K296" s="216" t="s">
        <v>247</v>
      </c>
      <c r="L296" s="46"/>
      <c r="M296" s="221" t="s">
        <v>19</v>
      </c>
      <c r="N296" s="222" t="s">
        <v>48</v>
      </c>
      <c r="O296" s="86"/>
      <c r="P296" s="223">
        <f>O296*H296</f>
        <v>0</v>
      </c>
      <c r="Q296" s="223">
        <v>0</v>
      </c>
      <c r="R296" s="223">
        <f>Q296*H296</f>
        <v>0</v>
      </c>
      <c r="S296" s="223">
        <v>0</v>
      </c>
      <c r="T296" s="224">
        <f>S296*H296</f>
        <v>0</v>
      </c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  <c r="AR296" s="225" t="s">
        <v>330</v>
      </c>
      <c r="AT296" s="225" t="s">
        <v>243</v>
      </c>
      <c r="AU296" s="225" t="s">
        <v>87</v>
      </c>
      <c r="AY296" s="19" t="s">
        <v>238</v>
      </c>
      <c r="BE296" s="226">
        <f>IF(N296="základní",J296,0)</f>
        <v>0</v>
      </c>
      <c r="BF296" s="226">
        <f>IF(N296="snížená",J296,0)</f>
        <v>0</v>
      </c>
      <c r="BG296" s="226">
        <f>IF(N296="zákl. přenesená",J296,0)</f>
        <v>0</v>
      </c>
      <c r="BH296" s="226">
        <f>IF(N296="sníž. přenesená",J296,0)</f>
        <v>0</v>
      </c>
      <c r="BI296" s="226">
        <f>IF(N296="nulová",J296,0)</f>
        <v>0</v>
      </c>
      <c r="BJ296" s="19" t="s">
        <v>85</v>
      </c>
      <c r="BK296" s="226">
        <f>ROUND(I296*H296,2)</f>
        <v>0</v>
      </c>
      <c r="BL296" s="19" t="s">
        <v>330</v>
      </c>
      <c r="BM296" s="225" t="s">
        <v>684</v>
      </c>
    </row>
    <row r="297" s="2" customFormat="1">
      <c r="A297" s="40"/>
      <c r="B297" s="41"/>
      <c r="C297" s="42"/>
      <c r="D297" s="227" t="s">
        <v>250</v>
      </c>
      <c r="E297" s="42"/>
      <c r="F297" s="228" t="s">
        <v>685</v>
      </c>
      <c r="G297" s="42"/>
      <c r="H297" s="42"/>
      <c r="I297" s="229"/>
      <c r="J297" s="42"/>
      <c r="K297" s="42"/>
      <c r="L297" s="46"/>
      <c r="M297" s="230"/>
      <c r="N297" s="231"/>
      <c r="O297" s="86"/>
      <c r="P297" s="86"/>
      <c r="Q297" s="86"/>
      <c r="R297" s="86"/>
      <c r="S297" s="86"/>
      <c r="T297" s="87"/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T297" s="19" t="s">
        <v>250</v>
      </c>
      <c r="AU297" s="19" t="s">
        <v>87</v>
      </c>
    </row>
    <row r="298" s="2" customFormat="1" ht="24.15" customHeight="1">
      <c r="A298" s="40"/>
      <c r="B298" s="41"/>
      <c r="C298" s="214" t="s">
        <v>686</v>
      </c>
      <c r="D298" s="214" t="s">
        <v>243</v>
      </c>
      <c r="E298" s="215" t="s">
        <v>687</v>
      </c>
      <c r="F298" s="216" t="s">
        <v>688</v>
      </c>
      <c r="G298" s="217" t="s">
        <v>368</v>
      </c>
      <c r="H298" s="218">
        <v>2</v>
      </c>
      <c r="I298" s="219"/>
      <c r="J298" s="220">
        <f>ROUND(I298*H298,2)</f>
        <v>0</v>
      </c>
      <c r="K298" s="216" t="s">
        <v>247</v>
      </c>
      <c r="L298" s="46"/>
      <c r="M298" s="221" t="s">
        <v>19</v>
      </c>
      <c r="N298" s="222" t="s">
        <v>48</v>
      </c>
      <c r="O298" s="86"/>
      <c r="P298" s="223">
        <f>O298*H298</f>
        <v>0</v>
      </c>
      <c r="Q298" s="223">
        <v>0</v>
      </c>
      <c r="R298" s="223">
        <f>Q298*H298</f>
        <v>0</v>
      </c>
      <c r="S298" s="223">
        <v>0</v>
      </c>
      <c r="T298" s="224">
        <f>S298*H298</f>
        <v>0</v>
      </c>
      <c r="U298" s="40"/>
      <c r="V298" s="40"/>
      <c r="W298" s="40"/>
      <c r="X298" s="40"/>
      <c r="Y298" s="40"/>
      <c r="Z298" s="40"/>
      <c r="AA298" s="40"/>
      <c r="AB298" s="40"/>
      <c r="AC298" s="40"/>
      <c r="AD298" s="40"/>
      <c r="AE298" s="40"/>
      <c r="AR298" s="225" t="s">
        <v>330</v>
      </c>
      <c r="AT298" s="225" t="s">
        <v>243</v>
      </c>
      <c r="AU298" s="225" t="s">
        <v>87</v>
      </c>
      <c r="AY298" s="19" t="s">
        <v>238</v>
      </c>
      <c r="BE298" s="226">
        <f>IF(N298="základní",J298,0)</f>
        <v>0</v>
      </c>
      <c r="BF298" s="226">
        <f>IF(N298="snížená",J298,0)</f>
        <v>0</v>
      </c>
      <c r="BG298" s="226">
        <f>IF(N298="zákl. přenesená",J298,0)</f>
        <v>0</v>
      </c>
      <c r="BH298" s="226">
        <f>IF(N298="sníž. přenesená",J298,0)</f>
        <v>0</v>
      </c>
      <c r="BI298" s="226">
        <f>IF(N298="nulová",J298,0)</f>
        <v>0</v>
      </c>
      <c r="BJ298" s="19" t="s">
        <v>85</v>
      </c>
      <c r="BK298" s="226">
        <f>ROUND(I298*H298,2)</f>
        <v>0</v>
      </c>
      <c r="BL298" s="19" t="s">
        <v>330</v>
      </c>
      <c r="BM298" s="225" t="s">
        <v>689</v>
      </c>
    </row>
    <row r="299" s="2" customFormat="1">
      <c r="A299" s="40"/>
      <c r="B299" s="41"/>
      <c r="C299" s="42"/>
      <c r="D299" s="227" t="s">
        <v>250</v>
      </c>
      <c r="E299" s="42"/>
      <c r="F299" s="228" t="s">
        <v>690</v>
      </c>
      <c r="G299" s="42"/>
      <c r="H299" s="42"/>
      <c r="I299" s="229"/>
      <c r="J299" s="42"/>
      <c r="K299" s="42"/>
      <c r="L299" s="46"/>
      <c r="M299" s="230"/>
      <c r="N299" s="231"/>
      <c r="O299" s="86"/>
      <c r="P299" s="86"/>
      <c r="Q299" s="86"/>
      <c r="R299" s="86"/>
      <c r="S299" s="86"/>
      <c r="T299" s="87"/>
      <c r="U299" s="40"/>
      <c r="V299" s="40"/>
      <c r="W299" s="40"/>
      <c r="X299" s="40"/>
      <c r="Y299" s="40"/>
      <c r="Z299" s="40"/>
      <c r="AA299" s="40"/>
      <c r="AB299" s="40"/>
      <c r="AC299" s="40"/>
      <c r="AD299" s="40"/>
      <c r="AE299" s="40"/>
      <c r="AT299" s="19" t="s">
        <v>250</v>
      </c>
      <c r="AU299" s="19" t="s">
        <v>87</v>
      </c>
    </row>
    <row r="300" s="12" customFormat="1" ht="22.8" customHeight="1">
      <c r="A300" s="12"/>
      <c r="B300" s="198"/>
      <c r="C300" s="199"/>
      <c r="D300" s="200" t="s">
        <v>76</v>
      </c>
      <c r="E300" s="212" t="s">
        <v>691</v>
      </c>
      <c r="F300" s="212" t="s">
        <v>692</v>
      </c>
      <c r="G300" s="199"/>
      <c r="H300" s="199"/>
      <c r="I300" s="202"/>
      <c r="J300" s="213">
        <f>BK300</f>
        <v>0</v>
      </c>
      <c r="K300" s="199"/>
      <c r="L300" s="204"/>
      <c r="M300" s="205"/>
      <c r="N300" s="206"/>
      <c r="O300" s="206"/>
      <c r="P300" s="207">
        <f>SUM(P301:P319)</f>
        <v>0</v>
      </c>
      <c r="Q300" s="206"/>
      <c r="R300" s="207">
        <f>SUM(R301:R319)</f>
        <v>0</v>
      </c>
      <c r="S300" s="206"/>
      <c r="T300" s="208">
        <f>SUM(T301:T319)</f>
        <v>7.5414187499999992</v>
      </c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R300" s="209" t="s">
        <v>87</v>
      </c>
      <c r="AT300" s="210" t="s">
        <v>76</v>
      </c>
      <c r="AU300" s="210" t="s">
        <v>85</v>
      </c>
      <c r="AY300" s="209" t="s">
        <v>238</v>
      </c>
      <c r="BK300" s="211">
        <f>SUM(BK301:BK319)</f>
        <v>0</v>
      </c>
    </row>
    <row r="301" s="2" customFormat="1" ht="16.5" customHeight="1">
      <c r="A301" s="40"/>
      <c r="B301" s="41"/>
      <c r="C301" s="214" t="s">
        <v>693</v>
      </c>
      <c r="D301" s="214" t="s">
        <v>243</v>
      </c>
      <c r="E301" s="215" t="s">
        <v>694</v>
      </c>
      <c r="F301" s="216" t="s">
        <v>695</v>
      </c>
      <c r="G301" s="217" t="s">
        <v>419</v>
      </c>
      <c r="H301" s="218">
        <v>99.795000000000002</v>
      </c>
      <c r="I301" s="219"/>
      <c r="J301" s="220">
        <f>ROUND(I301*H301,2)</f>
        <v>0</v>
      </c>
      <c r="K301" s="216" t="s">
        <v>247</v>
      </c>
      <c r="L301" s="46"/>
      <c r="M301" s="221" t="s">
        <v>19</v>
      </c>
      <c r="N301" s="222" t="s">
        <v>48</v>
      </c>
      <c r="O301" s="86"/>
      <c r="P301" s="223">
        <f>O301*H301</f>
        <v>0</v>
      </c>
      <c r="Q301" s="223">
        <v>0</v>
      </c>
      <c r="R301" s="223">
        <f>Q301*H301</f>
        <v>0</v>
      </c>
      <c r="S301" s="223">
        <v>0.0032499999999999999</v>
      </c>
      <c r="T301" s="224">
        <f>S301*H301</f>
        <v>0.32433374999999998</v>
      </c>
      <c r="U301" s="40"/>
      <c r="V301" s="40"/>
      <c r="W301" s="40"/>
      <c r="X301" s="40"/>
      <c r="Y301" s="40"/>
      <c r="Z301" s="40"/>
      <c r="AA301" s="40"/>
      <c r="AB301" s="40"/>
      <c r="AC301" s="40"/>
      <c r="AD301" s="40"/>
      <c r="AE301" s="40"/>
      <c r="AR301" s="225" t="s">
        <v>330</v>
      </c>
      <c r="AT301" s="225" t="s">
        <v>243</v>
      </c>
      <c r="AU301" s="225" t="s">
        <v>87</v>
      </c>
      <c r="AY301" s="19" t="s">
        <v>238</v>
      </c>
      <c r="BE301" s="226">
        <f>IF(N301="základní",J301,0)</f>
        <v>0</v>
      </c>
      <c r="BF301" s="226">
        <f>IF(N301="snížená",J301,0)</f>
        <v>0</v>
      </c>
      <c r="BG301" s="226">
        <f>IF(N301="zákl. přenesená",J301,0)</f>
        <v>0</v>
      </c>
      <c r="BH301" s="226">
        <f>IF(N301="sníž. přenesená",J301,0)</f>
        <v>0</v>
      </c>
      <c r="BI301" s="226">
        <f>IF(N301="nulová",J301,0)</f>
        <v>0</v>
      </c>
      <c r="BJ301" s="19" t="s">
        <v>85</v>
      </c>
      <c r="BK301" s="226">
        <f>ROUND(I301*H301,2)</f>
        <v>0</v>
      </c>
      <c r="BL301" s="19" t="s">
        <v>330</v>
      </c>
      <c r="BM301" s="225" t="s">
        <v>696</v>
      </c>
    </row>
    <row r="302" s="2" customFormat="1">
      <c r="A302" s="40"/>
      <c r="B302" s="41"/>
      <c r="C302" s="42"/>
      <c r="D302" s="227" t="s">
        <v>250</v>
      </c>
      <c r="E302" s="42"/>
      <c r="F302" s="228" t="s">
        <v>697</v>
      </c>
      <c r="G302" s="42"/>
      <c r="H302" s="42"/>
      <c r="I302" s="229"/>
      <c r="J302" s="42"/>
      <c r="K302" s="42"/>
      <c r="L302" s="46"/>
      <c r="M302" s="230"/>
      <c r="N302" s="231"/>
      <c r="O302" s="86"/>
      <c r="P302" s="86"/>
      <c r="Q302" s="86"/>
      <c r="R302" s="86"/>
      <c r="S302" s="86"/>
      <c r="T302" s="87"/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T302" s="19" t="s">
        <v>250</v>
      </c>
      <c r="AU302" s="19" t="s">
        <v>87</v>
      </c>
    </row>
    <row r="303" s="13" customFormat="1">
      <c r="A303" s="13"/>
      <c r="B303" s="232"/>
      <c r="C303" s="233"/>
      <c r="D303" s="234" t="s">
        <v>252</v>
      </c>
      <c r="E303" s="235" t="s">
        <v>19</v>
      </c>
      <c r="F303" s="236" t="s">
        <v>698</v>
      </c>
      <c r="G303" s="233"/>
      <c r="H303" s="237">
        <v>46.935000000000002</v>
      </c>
      <c r="I303" s="238"/>
      <c r="J303" s="233"/>
      <c r="K303" s="233"/>
      <c r="L303" s="239"/>
      <c r="M303" s="240"/>
      <c r="N303" s="241"/>
      <c r="O303" s="241"/>
      <c r="P303" s="241"/>
      <c r="Q303" s="241"/>
      <c r="R303" s="241"/>
      <c r="S303" s="241"/>
      <c r="T303" s="242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43" t="s">
        <v>252</v>
      </c>
      <c r="AU303" s="243" t="s">
        <v>87</v>
      </c>
      <c r="AV303" s="13" t="s">
        <v>87</v>
      </c>
      <c r="AW303" s="13" t="s">
        <v>37</v>
      </c>
      <c r="AX303" s="13" t="s">
        <v>77</v>
      </c>
      <c r="AY303" s="243" t="s">
        <v>238</v>
      </c>
    </row>
    <row r="304" s="13" customFormat="1">
      <c r="A304" s="13"/>
      <c r="B304" s="232"/>
      <c r="C304" s="233"/>
      <c r="D304" s="234" t="s">
        <v>252</v>
      </c>
      <c r="E304" s="235" t="s">
        <v>19</v>
      </c>
      <c r="F304" s="236" t="s">
        <v>699</v>
      </c>
      <c r="G304" s="233"/>
      <c r="H304" s="237">
        <v>15.76</v>
      </c>
      <c r="I304" s="238"/>
      <c r="J304" s="233"/>
      <c r="K304" s="233"/>
      <c r="L304" s="239"/>
      <c r="M304" s="240"/>
      <c r="N304" s="241"/>
      <c r="O304" s="241"/>
      <c r="P304" s="241"/>
      <c r="Q304" s="241"/>
      <c r="R304" s="241"/>
      <c r="S304" s="241"/>
      <c r="T304" s="242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43" t="s">
        <v>252</v>
      </c>
      <c r="AU304" s="243" t="s">
        <v>87</v>
      </c>
      <c r="AV304" s="13" t="s">
        <v>87</v>
      </c>
      <c r="AW304" s="13" t="s">
        <v>37</v>
      </c>
      <c r="AX304" s="13" t="s">
        <v>77</v>
      </c>
      <c r="AY304" s="243" t="s">
        <v>238</v>
      </c>
    </row>
    <row r="305" s="13" customFormat="1">
      <c r="A305" s="13"/>
      <c r="B305" s="232"/>
      <c r="C305" s="233"/>
      <c r="D305" s="234" t="s">
        <v>252</v>
      </c>
      <c r="E305" s="235" t="s">
        <v>19</v>
      </c>
      <c r="F305" s="236" t="s">
        <v>700</v>
      </c>
      <c r="G305" s="233"/>
      <c r="H305" s="237">
        <v>17.800000000000001</v>
      </c>
      <c r="I305" s="238"/>
      <c r="J305" s="233"/>
      <c r="K305" s="233"/>
      <c r="L305" s="239"/>
      <c r="M305" s="240"/>
      <c r="N305" s="241"/>
      <c r="O305" s="241"/>
      <c r="P305" s="241"/>
      <c r="Q305" s="241"/>
      <c r="R305" s="241"/>
      <c r="S305" s="241"/>
      <c r="T305" s="242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43" t="s">
        <v>252</v>
      </c>
      <c r="AU305" s="243" t="s">
        <v>87</v>
      </c>
      <c r="AV305" s="13" t="s">
        <v>87</v>
      </c>
      <c r="AW305" s="13" t="s">
        <v>37</v>
      </c>
      <c r="AX305" s="13" t="s">
        <v>77</v>
      </c>
      <c r="AY305" s="243" t="s">
        <v>238</v>
      </c>
    </row>
    <row r="306" s="13" customFormat="1">
      <c r="A306" s="13"/>
      <c r="B306" s="232"/>
      <c r="C306" s="233"/>
      <c r="D306" s="234" t="s">
        <v>252</v>
      </c>
      <c r="E306" s="235" t="s">
        <v>19</v>
      </c>
      <c r="F306" s="236" t="s">
        <v>701</v>
      </c>
      <c r="G306" s="233"/>
      <c r="H306" s="237">
        <v>19.300000000000001</v>
      </c>
      <c r="I306" s="238"/>
      <c r="J306" s="233"/>
      <c r="K306" s="233"/>
      <c r="L306" s="239"/>
      <c r="M306" s="240"/>
      <c r="N306" s="241"/>
      <c r="O306" s="241"/>
      <c r="P306" s="241"/>
      <c r="Q306" s="241"/>
      <c r="R306" s="241"/>
      <c r="S306" s="241"/>
      <c r="T306" s="242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43" t="s">
        <v>252</v>
      </c>
      <c r="AU306" s="243" t="s">
        <v>87</v>
      </c>
      <c r="AV306" s="13" t="s">
        <v>87</v>
      </c>
      <c r="AW306" s="13" t="s">
        <v>37</v>
      </c>
      <c r="AX306" s="13" t="s">
        <v>77</v>
      </c>
      <c r="AY306" s="243" t="s">
        <v>238</v>
      </c>
    </row>
    <row r="307" s="14" customFormat="1">
      <c r="A307" s="14"/>
      <c r="B307" s="244"/>
      <c r="C307" s="245"/>
      <c r="D307" s="234" t="s">
        <v>252</v>
      </c>
      <c r="E307" s="246" t="s">
        <v>19</v>
      </c>
      <c r="F307" s="247" t="s">
        <v>253</v>
      </c>
      <c r="G307" s="245"/>
      <c r="H307" s="248">
        <v>99.795000000000002</v>
      </c>
      <c r="I307" s="249"/>
      <c r="J307" s="245"/>
      <c r="K307" s="245"/>
      <c r="L307" s="250"/>
      <c r="M307" s="251"/>
      <c r="N307" s="252"/>
      <c r="O307" s="252"/>
      <c r="P307" s="252"/>
      <c r="Q307" s="252"/>
      <c r="R307" s="252"/>
      <c r="S307" s="252"/>
      <c r="T307" s="253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54" t="s">
        <v>252</v>
      </c>
      <c r="AU307" s="254" t="s">
        <v>87</v>
      </c>
      <c r="AV307" s="14" t="s">
        <v>254</v>
      </c>
      <c r="AW307" s="14" t="s">
        <v>37</v>
      </c>
      <c r="AX307" s="14" t="s">
        <v>85</v>
      </c>
      <c r="AY307" s="254" t="s">
        <v>238</v>
      </c>
    </row>
    <row r="308" s="2" customFormat="1" ht="16.5" customHeight="1">
      <c r="A308" s="40"/>
      <c r="B308" s="41"/>
      <c r="C308" s="214" t="s">
        <v>702</v>
      </c>
      <c r="D308" s="214" t="s">
        <v>243</v>
      </c>
      <c r="E308" s="215" t="s">
        <v>703</v>
      </c>
      <c r="F308" s="216" t="s">
        <v>704</v>
      </c>
      <c r="G308" s="217" t="s">
        <v>407</v>
      </c>
      <c r="H308" s="218">
        <v>204.44999999999999</v>
      </c>
      <c r="I308" s="219"/>
      <c r="J308" s="220">
        <f>ROUND(I308*H308,2)</f>
        <v>0</v>
      </c>
      <c r="K308" s="216" t="s">
        <v>247</v>
      </c>
      <c r="L308" s="46"/>
      <c r="M308" s="221" t="s">
        <v>19</v>
      </c>
      <c r="N308" s="222" t="s">
        <v>48</v>
      </c>
      <c r="O308" s="86"/>
      <c r="P308" s="223">
        <f>O308*H308</f>
        <v>0</v>
      </c>
      <c r="Q308" s="223">
        <v>0</v>
      </c>
      <c r="R308" s="223">
        <f>Q308*H308</f>
        <v>0</v>
      </c>
      <c r="S308" s="223">
        <v>0.035299999999999998</v>
      </c>
      <c r="T308" s="224">
        <f>S308*H308</f>
        <v>7.2170849999999991</v>
      </c>
      <c r="U308" s="40"/>
      <c r="V308" s="40"/>
      <c r="W308" s="40"/>
      <c r="X308" s="40"/>
      <c r="Y308" s="40"/>
      <c r="Z308" s="40"/>
      <c r="AA308" s="40"/>
      <c r="AB308" s="40"/>
      <c r="AC308" s="40"/>
      <c r="AD308" s="40"/>
      <c r="AE308" s="40"/>
      <c r="AR308" s="225" t="s">
        <v>330</v>
      </c>
      <c r="AT308" s="225" t="s">
        <v>243</v>
      </c>
      <c r="AU308" s="225" t="s">
        <v>87</v>
      </c>
      <c r="AY308" s="19" t="s">
        <v>238</v>
      </c>
      <c r="BE308" s="226">
        <f>IF(N308="základní",J308,0)</f>
        <v>0</v>
      </c>
      <c r="BF308" s="226">
        <f>IF(N308="snížená",J308,0)</f>
        <v>0</v>
      </c>
      <c r="BG308" s="226">
        <f>IF(N308="zákl. přenesená",J308,0)</f>
        <v>0</v>
      </c>
      <c r="BH308" s="226">
        <f>IF(N308="sníž. přenesená",J308,0)</f>
        <v>0</v>
      </c>
      <c r="BI308" s="226">
        <f>IF(N308="nulová",J308,0)</f>
        <v>0</v>
      </c>
      <c r="BJ308" s="19" t="s">
        <v>85</v>
      </c>
      <c r="BK308" s="226">
        <f>ROUND(I308*H308,2)</f>
        <v>0</v>
      </c>
      <c r="BL308" s="19" t="s">
        <v>330</v>
      </c>
      <c r="BM308" s="225" t="s">
        <v>705</v>
      </c>
    </row>
    <row r="309" s="2" customFormat="1">
      <c r="A309" s="40"/>
      <c r="B309" s="41"/>
      <c r="C309" s="42"/>
      <c r="D309" s="227" t="s">
        <v>250</v>
      </c>
      <c r="E309" s="42"/>
      <c r="F309" s="228" t="s">
        <v>706</v>
      </c>
      <c r="G309" s="42"/>
      <c r="H309" s="42"/>
      <c r="I309" s="229"/>
      <c r="J309" s="42"/>
      <c r="K309" s="42"/>
      <c r="L309" s="46"/>
      <c r="M309" s="230"/>
      <c r="N309" s="231"/>
      <c r="O309" s="86"/>
      <c r="P309" s="86"/>
      <c r="Q309" s="86"/>
      <c r="R309" s="86"/>
      <c r="S309" s="86"/>
      <c r="T309" s="87"/>
      <c r="U309" s="40"/>
      <c r="V309" s="40"/>
      <c r="W309" s="40"/>
      <c r="X309" s="40"/>
      <c r="Y309" s="40"/>
      <c r="Z309" s="40"/>
      <c r="AA309" s="40"/>
      <c r="AB309" s="40"/>
      <c r="AC309" s="40"/>
      <c r="AD309" s="40"/>
      <c r="AE309" s="40"/>
      <c r="AT309" s="19" t="s">
        <v>250</v>
      </c>
      <c r="AU309" s="19" t="s">
        <v>87</v>
      </c>
    </row>
    <row r="310" s="13" customFormat="1">
      <c r="A310" s="13"/>
      <c r="B310" s="232"/>
      <c r="C310" s="233"/>
      <c r="D310" s="234" t="s">
        <v>252</v>
      </c>
      <c r="E310" s="235" t="s">
        <v>19</v>
      </c>
      <c r="F310" s="236" t="s">
        <v>707</v>
      </c>
      <c r="G310" s="233"/>
      <c r="H310" s="237">
        <v>104.5</v>
      </c>
      <c r="I310" s="238"/>
      <c r="J310" s="233"/>
      <c r="K310" s="233"/>
      <c r="L310" s="239"/>
      <c r="M310" s="240"/>
      <c r="N310" s="241"/>
      <c r="O310" s="241"/>
      <c r="P310" s="241"/>
      <c r="Q310" s="241"/>
      <c r="R310" s="241"/>
      <c r="S310" s="241"/>
      <c r="T310" s="242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43" t="s">
        <v>252</v>
      </c>
      <c r="AU310" s="243" t="s">
        <v>87</v>
      </c>
      <c r="AV310" s="13" t="s">
        <v>87</v>
      </c>
      <c r="AW310" s="13" t="s">
        <v>37</v>
      </c>
      <c r="AX310" s="13" t="s">
        <v>77</v>
      </c>
      <c r="AY310" s="243" t="s">
        <v>238</v>
      </c>
    </row>
    <row r="311" s="13" customFormat="1">
      <c r="A311" s="13"/>
      <c r="B311" s="232"/>
      <c r="C311" s="233"/>
      <c r="D311" s="234" t="s">
        <v>252</v>
      </c>
      <c r="E311" s="235" t="s">
        <v>19</v>
      </c>
      <c r="F311" s="236" t="s">
        <v>708</v>
      </c>
      <c r="G311" s="233"/>
      <c r="H311" s="237">
        <v>28.5</v>
      </c>
      <c r="I311" s="238"/>
      <c r="J311" s="233"/>
      <c r="K311" s="233"/>
      <c r="L311" s="239"/>
      <c r="M311" s="240"/>
      <c r="N311" s="241"/>
      <c r="O311" s="241"/>
      <c r="P311" s="241"/>
      <c r="Q311" s="241"/>
      <c r="R311" s="241"/>
      <c r="S311" s="241"/>
      <c r="T311" s="242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43" t="s">
        <v>252</v>
      </c>
      <c r="AU311" s="243" t="s">
        <v>87</v>
      </c>
      <c r="AV311" s="13" t="s">
        <v>87</v>
      </c>
      <c r="AW311" s="13" t="s">
        <v>37</v>
      </c>
      <c r="AX311" s="13" t="s">
        <v>77</v>
      </c>
      <c r="AY311" s="243" t="s">
        <v>238</v>
      </c>
    </row>
    <row r="312" s="13" customFormat="1">
      <c r="A312" s="13"/>
      <c r="B312" s="232"/>
      <c r="C312" s="233"/>
      <c r="D312" s="234" t="s">
        <v>252</v>
      </c>
      <c r="E312" s="235" t="s">
        <v>19</v>
      </c>
      <c r="F312" s="236" t="s">
        <v>709</v>
      </c>
      <c r="G312" s="233"/>
      <c r="H312" s="237">
        <v>16.399999999999999</v>
      </c>
      <c r="I312" s="238"/>
      <c r="J312" s="233"/>
      <c r="K312" s="233"/>
      <c r="L312" s="239"/>
      <c r="M312" s="240"/>
      <c r="N312" s="241"/>
      <c r="O312" s="241"/>
      <c r="P312" s="241"/>
      <c r="Q312" s="241"/>
      <c r="R312" s="241"/>
      <c r="S312" s="241"/>
      <c r="T312" s="242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43" t="s">
        <v>252</v>
      </c>
      <c r="AU312" s="243" t="s">
        <v>87</v>
      </c>
      <c r="AV312" s="13" t="s">
        <v>87</v>
      </c>
      <c r="AW312" s="13" t="s">
        <v>37</v>
      </c>
      <c r="AX312" s="13" t="s">
        <v>77</v>
      </c>
      <c r="AY312" s="243" t="s">
        <v>238</v>
      </c>
    </row>
    <row r="313" s="13" customFormat="1">
      <c r="A313" s="13"/>
      <c r="B313" s="232"/>
      <c r="C313" s="233"/>
      <c r="D313" s="234" t="s">
        <v>252</v>
      </c>
      <c r="E313" s="235" t="s">
        <v>19</v>
      </c>
      <c r="F313" s="236" t="s">
        <v>710</v>
      </c>
      <c r="G313" s="233"/>
      <c r="H313" s="237">
        <v>4</v>
      </c>
      <c r="I313" s="238"/>
      <c r="J313" s="233"/>
      <c r="K313" s="233"/>
      <c r="L313" s="239"/>
      <c r="M313" s="240"/>
      <c r="N313" s="241"/>
      <c r="O313" s="241"/>
      <c r="P313" s="241"/>
      <c r="Q313" s="241"/>
      <c r="R313" s="241"/>
      <c r="S313" s="241"/>
      <c r="T313" s="242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43" t="s">
        <v>252</v>
      </c>
      <c r="AU313" s="243" t="s">
        <v>87</v>
      </c>
      <c r="AV313" s="13" t="s">
        <v>87</v>
      </c>
      <c r="AW313" s="13" t="s">
        <v>37</v>
      </c>
      <c r="AX313" s="13" t="s">
        <v>77</v>
      </c>
      <c r="AY313" s="243" t="s">
        <v>238</v>
      </c>
    </row>
    <row r="314" s="13" customFormat="1">
      <c r="A314" s="13"/>
      <c r="B314" s="232"/>
      <c r="C314" s="233"/>
      <c r="D314" s="234" t="s">
        <v>252</v>
      </c>
      <c r="E314" s="235" t="s">
        <v>19</v>
      </c>
      <c r="F314" s="236" t="s">
        <v>711</v>
      </c>
      <c r="G314" s="233"/>
      <c r="H314" s="237">
        <v>11.1</v>
      </c>
      <c r="I314" s="238"/>
      <c r="J314" s="233"/>
      <c r="K314" s="233"/>
      <c r="L314" s="239"/>
      <c r="M314" s="240"/>
      <c r="N314" s="241"/>
      <c r="O314" s="241"/>
      <c r="P314" s="241"/>
      <c r="Q314" s="241"/>
      <c r="R314" s="241"/>
      <c r="S314" s="241"/>
      <c r="T314" s="242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43" t="s">
        <v>252</v>
      </c>
      <c r="AU314" s="243" t="s">
        <v>87</v>
      </c>
      <c r="AV314" s="13" t="s">
        <v>87</v>
      </c>
      <c r="AW314" s="13" t="s">
        <v>37</v>
      </c>
      <c r="AX314" s="13" t="s">
        <v>77</v>
      </c>
      <c r="AY314" s="243" t="s">
        <v>238</v>
      </c>
    </row>
    <row r="315" s="13" customFormat="1">
      <c r="A315" s="13"/>
      <c r="B315" s="232"/>
      <c r="C315" s="233"/>
      <c r="D315" s="234" t="s">
        <v>252</v>
      </c>
      <c r="E315" s="235" t="s">
        <v>19</v>
      </c>
      <c r="F315" s="236" t="s">
        <v>712</v>
      </c>
      <c r="G315" s="233"/>
      <c r="H315" s="237">
        <v>11.699999999999999</v>
      </c>
      <c r="I315" s="238"/>
      <c r="J315" s="233"/>
      <c r="K315" s="233"/>
      <c r="L315" s="239"/>
      <c r="M315" s="240"/>
      <c r="N315" s="241"/>
      <c r="O315" s="241"/>
      <c r="P315" s="241"/>
      <c r="Q315" s="241"/>
      <c r="R315" s="241"/>
      <c r="S315" s="241"/>
      <c r="T315" s="242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43" t="s">
        <v>252</v>
      </c>
      <c r="AU315" s="243" t="s">
        <v>87</v>
      </c>
      <c r="AV315" s="13" t="s">
        <v>87</v>
      </c>
      <c r="AW315" s="13" t="s">
        <v>37</v>
      </c>
      <c r="AX315" s="13" t="s">
        <v>77</v>
      </c>
      <c r="AY315" s="243" t="s">
        <v>238</v>
      </c>
    </row>
    <row r="316" s="13" customFormat="1">
      <c r="A316" s="13"/>
      <c r="B316" s="232"/>
      <c r="C316" s="233"/>
      <c r="D316" s="234" t="s">
        <v>252</v>
      </c>
      <c r="E316" s="235" t="s">
        <v>19</v>
      </c>
      <c r="F316" s="236" t="s">
        <v>713</v>
      </c>
      <c r="G316" s="233"/>
      <c r="H316" s="237">
        <v>1.8500000000000001</v>
      </c>
      <c r="I316" s="238"/>
      <c r="J316" s="233"/>
      <c r="K316" s="233"/>
      <c r="L316" s="239"/>
      <c r="M316" s="240"/>
      <c r="N316" s="241"/>
      <c r="O316" s="241"/>
      <c r="P316" s="241"/>
      <c r="Q316" s="241"/>
      <c r="R316" s="241"/>
      <c r="S316" s="241"/>
      <c r="T316" s="242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43" t="s">
        <v>252</v>
      </c>
      <c r="AU316" s="243" t="s">
        <v>87</v>
      </c>
      <c r="AV316" s="13" t="s">
        <v>87</v>
      </c>
      <c r="AW316" s="13" t="s">
        <v>37</v>
      </c>
      <c r="AX316" s="13" t="s">
        <v>77</v>
      </c>
      <c r="AY316" s="243" t="s">
        <v>238</v>
      </c>
    </row>
    <row r="317" s="13" customFormat="1">
      <c r="A317" s="13"/>
      <c r="B317" s="232"/>
      <c r="C317" s="233"/>
      <c r="D317" s="234" t="s">
        <v>252</v>
      </c>
      <c r="E317" s="235" t="s">
        <v>19</v>
      </c>
      <c r="F317" s="236" t="s">
        <v>714</v>
      </c>
      <c r="G317" s="233"/>
      <c r="H317" s="237">
        <v>4.0999999999999996</v>
      </c>
      <c r="I317" s="238"/>
      <c r="J317" s="233"/>
      <c r="K317" s="233"/>
      <c r="L317" s="239"/>
      <c r="M317" s="240"/>
      <c r="N317" s="241"/>
      <c r="O317" s="241"/>
      <c r="P317" s="241"/>
      <c r="Q317" s="241"/>
      <c r="R317" s="241"/>
      <c r="S317" s="241"/>
      <c r="T317" s="242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43" t="s">
        <v>252</v>
      </c>
      <c r="AU317" s="243" t="s">
        <v>87</v>
      </c>
      <c r="AV317" s="13" t="s">
        <v>87</v>
      </c>
      <c r="AW317" s="13" t="s">
        <v>37</v>
      </c>
      <c r="AX317" s="13" t="s">
        <v>77</v>
      </c>
      <c r="AY317" s="243" t="s">
        <v>238</v>
      </c>
    </row>
    <row r="318" s="13" customFormat="1">
      <c r="A318" s="13"/>
      <c r="B318" s="232"/>
      <c r="C318" s="233"/>
      <c r="D318" s="234" t="s">
        <v>252</v>
      </c>
      <c r="E318" s="235" t="s">
        <v>19</v>
      </c>
      <c r="F318" s="236" t="s">
        <v>715</v>
      </c>
      <c r="G318" s="233"/>
      <c r="H318" s="237">
        <v>22.300000000000001</v>
      </c>
      <c r="I318" s="238"/>
      <c r="J318" s="233"/>
      <c r="K318" s="233"/>
      <c r="L318" s="239"/>
      <c r="M318" s="240"/>
      <c r="N318" s="241"/>
      <c r="O318" s="241"/>
      <c r="P318" s="241"/>
      <c r="Q318" s="241"/>
      <c r="R318" s="241"/>
      <c r="S318" s="241"/>
      <c r="T318" s="242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43" t="s">
        <v>252</v>
      </c>
      <c r="AU318" s="243" t="s">
        <v>87</v>
      </c>
      <c r="AV318" s="13" t="s">
        <v>87</v>
      </c>
      <c r="AW318" s="13" t="s">
        <v>37</v>
      </c>
      <c r="AX318" s="13" t="s">
        <v>77</v>
      </c>
      <c r="AY318" s="243" t="s">
        <v>238</v>
      </c>
    </row>
    <row r="319" s="14" customFormat="1">
      <c r="A319" s="14"/>
      <c r="B319" s="244"/>
      <c r="C319" s="245"/>
      <c r="D319" s="234" t="s">
        <v>252</v>
      </c>
      <c r="E319" s="246" t="s">
        <v>19</v>
      </c>
      <c r="F319" s="247" t="s">
        <v>253</v>
      </c>
      <c r="G319" s="245"/>
      <c r="H319" s="248">
        <v>204.44999999999999</v>
      </c>
      <c r="I319" s="249"/>
      <c r="J319" s="245"/>
      <c r="K319" s="245"/>
      <c r="L319" s="250"/>
      <c r="M319" s="251"/>
      <c r="N319" s="252"/>
      <c r="O319" s="252"/>
      <c r="P319" s="252"/>
      <c r="Q319" s="252"/>
      <c r="R319" s="252"/>
      <c r="S319" s="252"/>
      <c r="T319" s="253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54" t="s">
        <v>252</v>
      </c>
      <c r="AU319" s="254" t="s">
        <v>87</v>
      </c>
      <c r="AV319" s="14" t="s">
        <v>254</v>
      </c>
      <c r="AW319" s="14" t="s">
        <v>37</v>
      </c>
      <c r="AX319" s="14" t="s">
        <v>85</v>
      </c>
      <c r="AY319" s="254" t="s">
        <v>238</v>
      </c>
    </row>
    <row r="320" s="12" customFormat="1" ht="22.8" customHeight="1">
      <c r="A320" s="12"/>
      <c r="B320" s="198"/>
      <c r="C320" s="199"/>
      <c r="D320" s="200" t="s">
        <v>76</v>
      </c>
      <c r="E320" s="212" t="s">
        <v>716</v>
      </c>
      <c r="F320" s="212" t="s">
        <v>717</v>
      </c>
      <c r="G320" s="199"/>
      <c r="H320" s="199"/>
      <c r="I320" s="202"/>
      <c r="J320" s="213">
        <f>BK320</f>
        <v>0</v>
      </c>
      <c r="K320" s="199"/>
      <c r="L320" s="204"/>
      <c r="M320" s="205"/>
      <c r="N320" s="206"/>
      <c r="O320" s="206"/>
      <c r="P320" s="207">
        <f>SUM(P321:P332)</f>
        <v>0</v>
      </c>
      <c r="Q320" s="206"/>
      <c r="R320" s="207">
        <f>SUM(R321:R332)</f>
        <v>0</v>
      </c>
      <c r="S320" s="206"/>
      <c r="T320" s="208">
        <f>SUM(T321:T332)</f>
        <v>0.021075</v>
      </c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R320" s="209" t="s">
        <v>87</v>
      </c>
      <c r="AT320" s="210" t="s">
        <v>76</v>
      </c>
      <c r="AU320" s="210" t="s">
        <v>85</v>
      </c>
      <c r="AY320" s="209" t="s">
        <v>238</v>
      </c>
      <c r="BK320" s="211">
        <f>SUM(BK321:BK332)</f>
        <v>0</v>
      </c>
    </row>
    <row r="321" s="2" customFormat="1" ht="16.5" customHeight="1">
      <c r="A321" s="40"/>
      <c r="B321" s="41"/>
      <c r="C321" s="214" t="s">
        <v>718</v>
      </c>
      <c r="D321" s="214" t="s">
        <v>243</v>
      </c>
      <c r="E321" s="215" t="s">
        <v>719</v>
      </c>
      <c r="F321" s="216" t="s">
        <v>720</v>
      </c>
      <c r="G321" s="217" t="s">
        <v>407</v>
      </c>
      <c r="H321" s="218">
        <v>6.0999999999999996</v>
      </c>
      <c r="I321" s="219"/>
      <c r="J321" s="220">
        <f>ROUND(I321*H321,2)</f>
        <v>0</v>
      </c>
      <c r="K321" s="216" t="s">
        <v>247</v>
      </c>
      <c r="L321" s="46"/>
      <c r="M321" s="221" t="s">
        <v>19</v>
      </c>
      <c r="N321" s="222" t="s">
        <v>48</v>
      </c>
      <c r="O321" s="86"/>
      <c r="P321" s="223">
        <f>O321*H321</f>
        <v>0</v>
      </c>
      <c r="Q321" s="223">
        <v>0</v>
      </c>
      <c r="R321" s="223">
        <f>Q321*H321</f>
        <v>0</v>
      </c>
      <c r="S321" s="223">
        <v>0.0030000000000000001</v>
      </c>
      <c r="T321" s="224">
        <f>S321*H321</f>
        <v>0.0183</v>
      </c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R321" s="225" t="s">
        <v>330</v>
      </c>
      <c r="AT321" s="225" t="s">
        <v>243</v>
      </c>
      <c r="AU321" s="225" t="s">
        <v>87</v>
      </c>
      <c r="AY321" s="19" t="s">
        <v>238</v>
      </c>
      <c r="BE321" s="226">
        <f>IF(N321="základní",J321,0)</f>
        <v>0</v>
      </c>
      <c r="BF321" s="226">
        <f>IF(N321="snížená",J321,0)</f>
        <v>0</v>
      </c>
      <c r="BG321" s="226">
        <f>IF(N321="zákl. přenesená",J321,0)</f>
        <v>0</v>
      </c>
      <c r="BH321" s="226">
        <f>IF(N321="sníž. přenesená",J321,0)</f>
        <v>0</v>
      </c>
      <c r="BI321" s="226">
        <f>IF(N321="nulová",J321,0)</f>
        <v>0</v>
      </c>
      <c r="BJ321" s="19" t="s">
        <v>85</v>
      </c>
      <c r="BK321" s="226">
        <f>ROUND(I321*H321,2)</f>
        <v>0</v>
      </c>
      <c r="BL321" s="19" t="s">
        <v>330</v>
      </c>
      <c r="BM321" s="225" t="s">
        <v>721</v>
      </c>
    </row>
    <row r="322" s="2" customFormat="1">
      <c r="A322" s="40"/>
      <c r="B322" s="41"/>
      <c r="C322" s="42"/>
      <c r="D322" s="227" t="s">
        <v>250</v>
      </c>
      <c r="E322" s="42"/>
      <c r="F322" s="228" t="s">
        <v>722</v>
      </c>
      <c r="G322" s="42"/>
      <c r="H322" s="42"/>
      <c r="I322" s="229"/>
      <c r="J322" s="42"/>
      <c r="K322" s="42"/>
      <c r="L322" s="46"/>
      <c r="M322" s="230"/>
      <c r="N322" s="231"/>
      <c r="O322" s="86"/>
      <c r="P322" s="86"/>
      <c r="Q322" s="86"/>
      <c r="R322" s="86"/>
      <c r="S322" s="86"/>
      <c r="T322" s="87"/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T322" s="19" t="s">
        <v>250</v>
      </c>
      <c r="AU322" s="19" t="s">
        <v>87</v>
      </c>
    </row>
    <row r="323" s="13" customFormat="1">
      <c r="A323" s="13"/>
      <c r="B323" s="232"/>
      <c r="C323" s="233"/>
      <c r="D323" s="234" t="s">
        <v>252</v>
      </c>
      <c r="E323" s="235" t="s">
        <v>19</v>
      </c>
      <c r="F323" s="236" t="s">
        <v>723</v>
      </c>
      <c r="G323" s="233"/>
      <c r="H323" s="237">
        <v>6.0999999999999996</v>
      </c>
      <c r="I323" s="238"/>
      <c r="J323" s="233"/>
      <c r="K323" s="233"/>
      <c r="L323" s="239"/>
      <c r="M323" s="240"/>
      <c r="N323" s="241"/>
      <c r="O323" s="241"/>
      <c r="P323" s="241"/>
      <c r="Q323" s="241"/>
      <c r="R323" s="241"/>
      <c r="S323" s="241"/>
      <c r="T323" s="242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43" t="s">
        <v>252</v>
      </c>
      <c r="AU323" s="243" t="s">
        <v>87</v>
      </c>
      <c r="AV323" s="13" t="s">
        <v>87</v>
      </c>
      <c r="AW323" s="13" t="s">
        <v>37</v>
      </c>
      <c r="AX323" s="13" t="s">
        <v>77</v>
      </c>
      <c r="AY323" s="243" t="s">
        <v>238</v>
      </c>
    </row>
    <row r="324" s="14" customFormat="1">
      <c r="A324" s="14"/>
      <c r="B324" s="244"/>
      <c r="C324" s="245"/>
      <c r="D324" s="234" t="s">
        <v>252</v>
      </c>
      <c r="E324" s="246" t="s">
        <v>19</v>
      </c>
      <c r="F324" s="247" t="s">
        <v>253</v>
      </c>
      <c r="G324" s="245"/>
      <c r="H324" s="248">
        <v>6.0999999999999996</v>
      </c>
      <c r="I324" s="249"/>
      <c r="J324" s="245"/>
      <c r="K324" s="245"/>
      <c r="L324" s="250"/>
      <c r="M324" s="251"/>
      <c r="N324" s="252"/>
      <c r="O324" s="252"/>
      <c r="P324" s="252"/>
      <c r="Q324" s="252"/>
      <c r="R324" s="252"/>
      <c r="S324" s="252"/>
      <c r="T324" s="253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54" t="s">
        <v>252</v>
      </c>
      <c r="AU324" s="254" t="s">
        <v>87</v>
      </c>
      <c r="AV324" s="14" t="s">
        <v>254</v>
      </c>
      <c r="AW324" s="14" t="s">
        <v>37</v>
      </c>
      <c r="AX324" s="14" t="s">
        <v>85</v>
      </c>
      <c r="AY324" s="254" t="s">
        <v>238</v>
      </c>
    </row>
    <row r="325" s="2" customFormat="1" ht="16.5" customHeight="1">
      <c r="A325" s="40"/>
      <c r="B325" s="41"/>
      <c r="C325" s="214" t="s">
        <v>724</v>
      </c>
      <c r="D325" s="214" t="s">
        <v>243</v>
      </c>
      <c r="E325" s="215" t="s">
        <v>725</v>
      </c>
      <c r="F325" s="216" t="s">
        <v>726</v>
      </c>
      <c r="G325" s="217" t="s">
        <v>419</v>
      </c>
      <c r="H325" s="218">
        <v>9.25</v>
      </c>
      <c r="I325" s="219"/>
      <c r="J325" s="220">
        <f>ROUND(I325*H325,2)</f>
        <v>0</v>
      </c>
      <c r="K325" s="216" t="s">
        <v>247</v>
      </c>
      <c r="L325" s="46"/>
      <c r="M325" s="221" t="s">
        <v>19</v>
      </c>
      <c r="N325" s="222" t="s">
        <v>48</v>
      </c>
      <c r="O325" s="86"/>
      <c r="P325" s="223">
        <f>O325*H325</f>
        <v>0</v>
      </c>
      <c r="Q325" s="223">
        <v>0</v>
      </c>
      <c r="R325" s="223">
        <f>Q325*H325</f>
        <v>0</v>
      </c>
      <c r="S325" s="223">
        <v>0.00029999999999999997</v>
      </c>
      <c r="T325" s="224">
        <f>S325*H325</f>
        <v>0.0027749999999999997</v>
      </c>
      <c r="U325" s="40"/>
      <c r="V325" s="40"/>
      <c r="W325" s="40"/>
      <c r="X325" s="40"/>
      <c r="Y325" s="40"/>
      <c r="Z325" s="40"/>
      <c r="AA325" s="40"/>
      <c r="AB325" s="40"/>
      <c r="AC325" s="40"/>
      <c r="AD325" s="40"/>
      <c r="AE325" s="40"/>
      <c r="AR325" s="225" t="s">
        <v>330</v>
      </c>
      <c r="AT325" s="225" t="s">
        <v>243</v>
      </c>
      <c r="AU325" s="225" t="s">
        <v>87</v>
      </c>
      <c r="AY325" s="19" t="s">
        <v>238</v>
      </c>
      <c r="BE325" s="226">
        <f>IF(N325="základní",J325,0)</f>
        <v>0</v>
      </c>
      <c r="BF325" s="226">
        <f>IF(N325="snížená",J325,0)</f>
        <v>0</v>
      </c>
      <c r="BG325" s="226">
        <f>IF(N325="zákl. přenesená",J325,0)</f>
        <v>0</v>
      </c>
      <c r="BH325" s="226">
        <f>IF(N325="sníž. přenesená",J325,0)</f>
        <v>0</v>
      </c>
      <c r="BI325" s="226">
        <f>IF(N325="nulová",J325,0)</f>
        <v>0</v>
      </c>
      <c r="BJ325" s="19" t="s">
        <v>85</v>
      </c>
      <c r="BK325" s="226">
        <f>ROUND(I325*H325,2)</f>
        <v>0</v>
      </c>
      <c r="BL325" s="19" t="s">
        <v>330</v>
      </c>
      <c r="BM325" s="225" t="s">
        <v>727</v>
      </c>
    </row>
    <row r="326" s="2" customFormat="1">
      <c r="A326" s="40"/>
      <c r="B326" s="41"/>
      <c r="C326" s="42"/>
      <c r="D326" s="227" t="s">
        <v>250</v>
      </c>
      <c r="E326" s="42"/>
      <c r="F326" s="228" t="s">
        <v>728</v>
      </c>
      <c r="G326" s="42"/>
      <c r="H326" s="42"/>
      <c r="I326" s="229"/>
      <c r="J326" s="42"/>
      <c r="K326" s="42"/>
      <c r="L326" s="46"/>
      <c r="M326" s="230"/>
      <c r="N326" s="231"/>
      <c r="O326" s="86"/>
      <c r="P326" s="86"/>
      <c r="Q326" s="86"/>
      <c r="R326" s="86"/>
      <c r="S326" s="86"/>
      <c r="T326" s="87"/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T326" s="19" t="s">
        <v>250</v>
      </c>
      <c r="AU326" s="19" t="s">
        <v>87</v>
      </c>
    </row>
    <row r="327" s="13" customFormat="1">
      <c r="A327" s="13"/>
      <c r="B327" s="232"/>
      <c r="C327" s="233"/>
      <c r="D327" s="234" t="s">
        <v>252</v>
      </c>
      <c r="E327" s="235" t="s">
        <v>19</v>
      </c>
      <c r="F327" s="236" t="s">
        <v>729</v>
      </c>
      <c r="G327" s="233"/>
      <c r="H327" s="237">
        <v>9.25</v>
      </c>
      <c r="I327" s="238"/>
      <c r="J327" s="233"/>
      <c r="K327" s="233"/>
      <c r="L327" s="239"/>
      <c r="M327" s="240"/>
      <c r="N327" s="241"/>
      <c r="O327" s="241"/>
      <c r="P327" s="241"/>
      <c r="Q327" s="241"/>
      <c r="R327" s="241"/>
      <c r="S327" s="241"/>
      <c r="T327" s="242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43" t="s">
        <v>252</v>
      </c>
      <c r="AU327" s="243" t="s">
        <v>87</v>
      </c>
      <c r="AV327" s="13" t="s">
        <v>87</v>
      </c>
      <c r="AW327" s="13" t="s">
        <v>37</v>
      </c>
      <c r="AX327" s="13" t="s">
        <v>77</v>
      </c>
      <c r="AY327" s="243" t="s">
        <v>238</v>
      </c>
    </row>
    <row r="328" s="14" customFormat="1">
      <c r="A328" s="14"/>
      <c r="B328" s="244"/>
      <c r="C328" s="245"/>
      <c r="D328" s="234" t="s">
        <v>252</v>
      </c>
      <c r="E328" s="246" t="s">
        <v>19</v>
      </c>
      <c r="F328" s="247" t="s">
        <v>253</v>
      </c>
      <c r="G328" s="245"/>
      <c r="H328" s="248">
        <v>9.25</v>
      </c>
      <c r="I328" s="249"/>
      <c r="J328" s="245"/>
      <c r="K328" s="245"/>
      <c r="L328" s="250"/>
      <c r="M328" s="251"/>
      <c r="N328" s="252"/>
      <c r="O328" s="252"/>
      <c r="P328" s="252"/>
      <c r="Q328" s="252"/>
      <c r="R328" s="252"/>
      <c r="S328" s="252"/>
      <c r="T328" s="253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54" t="s">
        <v>252</v>
      </c>
      <c r="AU328" s="254" t="s">
        <v>87</v>
      </c>
      <c r="AV328" s="14" t="s">
        <v>254</v>
      </c>
      <c r="AW328" s="14" t="s">
        <v>37</v>
      </c>
      <c r="AX328" s="14" t="s">
        <v>85</v>
      </c>
      <c r="AY328" s="254" t="s">
        <v>238</v>
      </c>
    </row>
    <row r="329" s="2" customFormat="1" ht="16.5" customHeight="1">
      <c r="A329" s="40"/>
      <c r="B329" s="41"/>
      <c r="C329" s="214" t="s">
        <v>730</v>
      </c>
      <c r="D329" s="214" t="s">
        <v>243</v>
      </c>
      <c r="E329" s="215" t="s">
        <v>731</v>
      </c>
      <c r="F329" s="216" t="s">
        <v>732</v>
      </c>
      <c r="G329" s="217" t="s">
        <v>407</v>
      </c>
      <c r="H329" s="218">
        <v>6.0999999999999996</v>
      </c>
      <c r="I329" s="219"/>
      <c r="J329" s="220">
        <f>ROUND(I329*H329,2)</f>
        <v>0</v>
      </c>
      <c r="K329" s="216" t="s">
        <v>247</v>
      </c>
      <c r="L329" s="46"/>
      <c r="M329" s="221" t="s">
        <v>19</v>
      </c>
      <c r="N329" s="222" t="s">
        <v>48</v>
      </c>
      <c r="O329" s="86"/>
      <c r="P329" s="223">
        <f>O329*H329</f>
        <v>0</v>
      </c>
      <c r="Q329" s="223">
        <v>0</v>
      </c>
      <c r="R329" s="223">
        <f>Q329*H329</f>
        <v>0</v>
      </c>
      <c r="S329" s="223">
        <v>0</v>
      </c>
      <c r="T329" s="224">
        <f>S329*H329</f>
        <v>0</v>
      </c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R329" s="225" t="s">
        <v>330</v>
      </c>
      <c r="AT329" s="225" t="s">
        <v>243</v>
      </c>
      <c r="AU329" s="225" t="s">
        <v>87</v>
      </c>
      <c r="AY329" s="19" t="s">
        <v>238</v>
      </c>
      <c r="BE329" s="226">
        <f>IF(N329="základní",J329,0)</f>
        <v>0</v>
      </c>
      <c r="BF329" s="226">
        <f>IF(N329="snížená",J329,0)</f>
        <v>0</v>
      </c>
      <c r="BG329" s="226">
        <f>IF(N329="zákl. přenesená",J329,0)</f>
        <v>0</v>
      </c>
      <c r="BH329" s="226">
        <f>IF(N329="sníž. přenesená",J329,0)</f>
        <v>0</v>
      </c>
      <c r="BI329" s="226">
        <f>IF(N329="nulová",J329,0)</f>
        <v>0</v>
      </c>
      <c r="BJ329" s="19" t="s">
        <v>85</v>
      </c>
      <c r="BK329" s="226">
        <f>ROUND(I329*H329,2)</f>
        <v>0</v>
      </c>
      <c r="BL329" s="19" t="s">
        <v>330</v>
      </c>
      <c r="BM329" s="225" t="s">
        <v>733</v>
      </c>
    </row>
    <row r="330" s="2" customFormat="1">
      <c r="A330" s="40"/>
      <c r="B330" s="41"/>
      <c r="C330" s="42"/>
      <c r="D330" s="227" t="s">
        <v>250</v>
      </c>
      <c r="E330" s="42"/>
      <c r="F330" s="228" t="s">
        <v>734</v>
      </c>
      <c r="G330" s="42"/>
      <c r="H330" s="42"/>
      <c r="I330" s="229"/>
      <c r="J330" s="42"/>
      <c r="K330" s="42"/>
      <c r="L330" s="46"/>
      <c r="M330" s="230"/>
      <c r="N330" s="231"/>
      <c r="O330" s="86"/>
      <c r="P330" s="86"/>
      <c r="Q330" s="86"/>
      <c r="R330" s="86"/>
      <c r="S330" s="86"/>
      <c r="T330" s="87"/>
      <c r="U330" s="40"/>
      <c r="V330" s="40"/>
      <c r="W330" s="40"/>
      <c r="X330" s="40"/>
      <c r="Y330" s="40"/>
      <c r="Z330" s="40"/>
      <c r="AA330" s="40"/>
      <c r="AB330" s="40"/>
      <c r="AC330" s="40"/>
      <c r="AD330" s="40"/>
      <c r="AE330" s="40"/>
      <c r="AT330" s="19" t="s">
        <v>250</v>
      </c>
      <c r="AU330" s="19" t="s">
        <v>87</v>
      </c>
    </row>
    <row r="331" s="13" customFormat="1">
      <c r="A331" s="13"/>
      <c r="B331" s="232"/>
      <c r="C331" s="233"/>
      <c r="D331" s="234" t="s">
        <v>252</v>
      </c>
      <c r="E331" s="235" t="s">
        <v>19</v>
      </c>
      <c r="F331" s="236" t="s">
        <v>735</v>
      </c>
      <c r="G331" s="233"/>
      <c r="H331" s="237">
        <v>6.0999999999999996</v>
      </c>
      <c r="I331" s="238"/>
      <c r="J331" s="233"/>
      <c r="K331" s="233"/>
      <c r="L331" s="239"/>
      <c r="M331" s="240"/>
      <c r="N331" s="241"/>
      <c r="O331" s="241"/>
      <c r="P331" s="241"/>
      <c r="Q331" s="241"/>
      <c r="R331" s="241"/>
      <c r="S331" s="241"/>
      <c r="T331" s="242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43" t="s">
        <v>252</v>
      </c>
      <c r="AU331" s="243" t="s">
        <v>87</v>
      </c>
      <c r="AV331" s="13" t="s">
        <v>87</v>
      </c>
      <c r="AW331" s="13" t="s">
        <v>37</v>
      </c>
      <c r="AX331" s="13" t="s">
        <v>77</v>
      </c>
      <c r="AY331" s="243" t="s">
        <v>238</v>
      </c>
    </row>
    <row r="332" s="14" customFormat="1">
      <c r="A332" s="14"/>
      <c r="B332" s="244"/>
      <c r="C332" s="245"/>
      <c r="D332" s="234" t="s">
        <v>252</v>
      </c>
      <c r="E332" s="246" t="s">
        <v>19</v>
      </c>
      <c r="F332" s="247" t="s">
        <v>253</v>
      </c>
      <c r="G332" s="245"/>
      <c r="H332" s="248">
        <v>6.0999999999999996</v>
      </c>
      <c r="I332" s="249"/>
      <c r="J332" s="245"/>
      <c r="K332" s="245"/>
      <c r="L332" s="250"/>
      <c r="M332" s="251"/>
      <c r="N332" s="252"/>
      <c r="O332" s="252"/>
      <c r="P332" s="252"/>
      <c r="Q332" s="252"/>
      <c r="R332" s="252"/>
      <c r="S332" s="252"/>
      <c r="T332" s="253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54" t="s">
        <v>252</v>
      </c>
      <c r="AU332" s="254" t="s">
        <v>87</v>
      </c>
      <c r="AV332" s="14" t="s">
        <v>254</v>
      </c>
      <c r="AW332" s="14" t="s">
        <v>37</v>
      </c>
      <c r="AX332" s="14" t="s">
        <v>85</v>
      </c>
      <c r="AY332" s="254" t="s">
        <v>238</v>
      </c>
    </row>
    <row r="333" s="12" customFormat="1" ht="22.8" customHeight="1">
      <c r="A333" s="12"/>
      <c r="B333" s="198"/>
      <c r="C333" s="199"/>
      <c r="D333" s="200" t="s">
        <v>76</v>
      </c>
      <c r="E333" s="212" t="s">
        <v>736</v>
      </c>
      <c r="F333" s="212" t="s">
        <v>737</v>
      </c>
      <c r="G333" s="199"/>
      <c r="H333" s="199"/>
      <c r="I333" s="202"/>
      <c r="J333" s="213">
        <f>BK333</f>
        <v>0</v>
      </c>
      <c r="K333" s="199"/>
      <c r="L333" s="204"/>
      <c r="M333" s="205"/>
      <c r="N333" s="206"/>
      <c r="O333" s="206"/>
      <c r="P333" s="207">
        <f>SUM(P334:P346)</f>
        <v>0</v>
      </c>
      <c r="Q333" s="206"/>
      <c r="R333" s="207">
        <f>SUM(R334:R346)</f>
        <v>0</v>
      </c>
      <c r="S333" s="206"/>
      <c r="T333" s="208">
        <f>SUM(T334:T346)</f>
        <v>2.8451079999999997</v>
      </c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R333" s="209" t="s">
        <v>87</v>
      </c>
      <c r="AT333" s="210" t="s">
        <v>76</v>
      </c>
      <c r="AU333" s="210" t="s">
        <v>85</v>
      </c>
      <c r="AY333" s="209" t="s">
        <v>238</v>
      </c>
      <c r="BK333" s="211">
        <f>SUM(BK334:BK346)</f>
        <v>0</v>
      </c>
    </row>
    <row r="334" s="2" customFormat="1" ht="16.5" customHeight="1">
      <c r="A334" s="40"/>
      <c r="B334" s="41"/>
      <c r="C334" s="214" t="s">
        <v>738</v>
      </c>
      <c r="D334" s="214" t="s">
        <v>243</v>
      </c>
      <c r="E334" s="215" t="s">
        <v>739</v>
      </c>
      <c r="F334" s="216" t="s">
        <v>740</v>
      </c>
      <c r="G334" s="217" t="s">
        <v>407</v>
      </c>
      <c r="H334" s="218">
        <v>104.39</v>
      </c>
      <c r="I334" s="219"/>
      <c r="J334" s="220">
        <f>ROUND(I334*H334,2)</f>
        <v>0</v>
      </c>
      <c r="K334" s="216" t="s">
        <v>247</v>
      </c>
      <c r="L334" s="46"/>
      <c r="M334" s="221" t="s">
        <v>19</v>
      </c>
      <c r="N334" s="222" t="s">
        <v>48</v>
      </c>
      <c r="O334" s="86"/>
      <c r="P334" s="223">
        <f>O334*H334</f>
        <v>0</v>
      </c>
      <c r="Q334" s="223">
        <v>0</v>
      </c>
      <c r="R334" s="223">
        <f>Q334*H334</f>
        <v>0</v>
      </c>
      <c r="S334" s="223">
        <v>0.027199999999999998</v>
      </c>
      <c r="T334" s="224">
        <f>S334*H334</f>
        <v>2.8394079999999997</v>
      </c>
      <c r="U334" s="40"/>
      <c r="V334" s="40"/>
      <c r="W334" s="40"/>
      <c r="X334" s="40"/>
      <c r="Y334" s="40"/>
      <c r="Z334" s="40"/>
      <c r="AA334" s="40"/>
      <c r="AB334" s="40"/>
      <c r="AC334" s="40"/>
      <c r="AD334" s="40"/>
      <c r="AE334" s="40"/>
      <c r="AR334" s="225" t="s">
        <v>330</v>
      </c>
      <c r="AT334" s="225" t="s">
        <v>243</v>
      </c>
      <c r="AU334" s="225" t="s">
        <v>87</v>
      </c>
      <c r="AY334" s="19" t="s">
        <v>238</v>
      </c>
      <c r="BE334" s="226">
        <f>IF(N334="základní",J334,0)</f>
        <v>0</v>
      </c>
      <c r="BF334" s="226">
        <f>IF(N334="snížená",J334,0)</f>
        <v>0</v>
      </c>
      <c r="BG334" s="226">
        <f>IF(N334="zákl. přenesená",J334,0)</f>
        <v>0</v>
      </c>
      <c r="BH334" s="226">
        <f>IF(N334="sníž. přenesená",J334,0)</f>
        <v>0</v>
      </c>
      <c r="BI334" s="226">
        <f>IF(N334="nulová",J334,0)</f>
        <v>0</v>
      </c>
      <c r="BJ334" s="19" t="s">
        <v>85</v>
      </c>
      <c r="BK334" s="226">
        <f>ROUND(I334*H334,2)</f>
        <v>0</v>
      </c>
      <c r="BL334" s="19" t="s">
        <v>330</v>
      </c>
      <c r="BM334" s="225" t="s">
        <v>741</v>
      </c>
    </row>
    <row r="335" s="2" customFormat="1">
      <c r="A335" s="40"/>
      <c r="B335" s="41"/>
      <c r="C335" s="42"/>
      <c r="D335" s="227" t="s">
        <v>250</v>
      </c>
      <c r="E335" s="42"/>
      <c r="F335" s="228" t="s">
        <v>742</v>
      </c>
      <c r="G335" s="42"/>
      <c r="H335" s="42"/>
      <c r="I335" s="229"/>
      <c r="J335" s="42"/>
      <c r="K335" s="42"/>
      <c r="L335" s="46"/>
      <c r="M335" s="230"/>
      <c r="N335" s="231"/>
      <c r="O335" s="86"/>
      <c r="P335" s="86"/>
      <c r="Q335" s="86"/>
      <c r="R335" s="86"/>
      <c r="S335" s="86"/>
      <c r="T335" s="87"/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  <c r="AT335" s="19" t="s">
        <v>250</v>
      </c>
      <c r="AU335" s="19" t="s">
        <v>87</v>
      </c>
    </row>
    <row r="336" s="13" customFormat="1">
      <c r="A336" s="13"/>
      <c r="B336" s="232"/>
      <c r="C336" s="233"/>
      <c r="D336" s="234" t="s">
        <v>252</v>
      </c>
      <c r="E336" s="235" t="s">
        <v>19</v>
      </c>
      <c r="F336" s="236" t="s">
        <v>743</v>
      </c>
      <c r="G336" s="233"/>
      <c r="H336" s="237">
        <v>6.5599999999999996</v>
      </c>
      <c r="I336" s="238"/>
      <c r="J336" s="233"/>
      <c r="K336" s="233"/>
      <c r="L336" s="239"/>
      <c r="M336" s="240"/>
      <c r="N336" s="241"/>
      <c r="O336" s="241"/>
      <c r="P336" s="241"/>
      <c r="Q336" s="241"/>
      <c r="R336" s="241"/>
      <c r="S336" s="241"/>
      <c r="T336" s="242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43" t="s">
        <v>252</v>
      </c>
      <c r="AU336" s="243" t="s">
        <v>87</v>
      </c>
      <c r="AV336" s="13" t="s">
        <v>87</v>
      </c>
      <c r="AW336" s="13" t="s">
        <v>37</v>
      </c>
      <c r="AX336" s="13" t="s">
        <v>77</v>
      </c>
      <c r="AY336" s="243" t="s">
        <v>238</v>
      </c>
    </row>
    <row r="337" s="13" customFormat="1">
      <c r="A337" s="13"/>
      <c r="B337" s="232"/>
      <c r="C337" s="233"/>
      <c r="D337" s="234" t="s">
        <v>252</v>
      </c>
      <c r="E337" s="235" t="s">
        <v>19</v>
      </c>
      <c r="F337" s="236" t="s">
        <v>744</v>
      </c>
      <c r="G337" s="233"/>
      <c r="H337" s="237">
        <v>37.329999999999998</v>
      </c>
      <c r="I337" s="238"/>
      <c r="J337" s="233"/>
      <c r="K337" s="233"/>
      <c r="L337" s="239"/>
      <c r="M337" s="240"/>
      <c r="N337" s="241"/>
      <c r="O337" s="241"/>
      <c r="P337" s="241"/>
      <c r="Q337" s="241"/>
      <c r="R337" s="241"/>
      <c r="S337" s="241"/>
      <c r="T337" s="242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43" t="s">
        <v>252</v>
      </c>
      <c r="AU337" s="243" t="s">
        <v>87</v>
      </c>
      <c r="AV337" s="13" t="s">
        <v>87</v>
      </c>
      <c r="AW337" s="13" t="s">
        <v>37</v>
      </c>
      <c r="AX337" s="13" t="s">
        <v>77</v>
      </c>
      <c r="AY337" s="243" t="s">
        <v>238</v>
      </c>
    </row>
    <row r="338" s="13" customFormat="1">
      <c r="A338" s="13"/>
      <c r="B338" s="232"/>
      <c r="C338" s="233"/>
      <c r="D338" s="234" t="s">
        <v>252</v>
      </c>
      <c r="E338" s="235" t="s">
        <v>19</v>
      </c>
      <c r="F338" s="236" t="s">
        <v>745</v>
      </c>
      <c r="G338" s="233"/>
      <c r="H338" s="237">
        <v>14.300000000000001</v>
      </c>
      <c r="I338" s="238"/>
      <c r="J338" s="233"/>
      <c r="K338" s="233"/>
      <c r="L338" s="239"/>
      <c r="M338" s="240"/>
      <c r="N338" s="241"/>
      <c r="O338" s="241"/>
      <c r="P338" s="241"/>
      <c r="Q338" s="241"/>
      <c r="R338" s="241"/>
      <c r="S338" s="241"/>
      <c r="T338" s="242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43" t="s">
        <v>252</v>
      </c>
      <c r="AU338" s="243" t="s">
        <v>87</v>
      </c>
      <c r="AV338" s="13" t="s">
        <v>87</v>
      </c>
      <c r="AW338" s="13" t="s">
        <v>37</v>
      </c>
      <c r="AX338" s="13" t="s">
        <v>77</v>
      </c>
      <c r="AY338" s="243" t="s">
        <v>238</v>
      </c>
    </row>
    <row r="339" s="13" customFormat="1">
      <c r="A339" s="13"/>
      <c r="B339" s="232"/>
      <c r="C339" s="233"/>
      <c r="D339" s="234" t="s">
        <v>252</v>
      </c>
      <c r="E339" s="235" t="s">
        <v>19</v>
      </c>
      <c r="F339" s="236" t="s">
        <v>746</v>
      </c>
      <c r="G339" s="233"/>
      <c r="H339" s="237">
        <v>15</v>
      </c>
      <c r="I339" s="238"/>
      <c r="J339" s="233"/>
      <c r="K339" s="233"/>
      <c r="L339" s="239"/>
      <c r="M339" s="240"/>
      <c r="N339" s="241"/>
      <c r="O339" s="241"/>
      <c r="P339" s="241"/>
      <c r="Q339" s="241"/>
      <c r="R339" s="241"/>
      <c r="S339" s="241"/>
      <c r="T339" s="242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43" t="s">
        <v>252</v>
      </c>
      <c r="AU339" s="243" t="s">
        <v>87</v>
      </c>
      <c r="AV339" s="13" t="s">
        <v>87</v>
      </c>
      <c r="AW339" s="13" t="s">
        <v>37</v>
      </c>
      <c r="AX339" s="13" t="s">
        <v>77</v>
      </c>
      <c r="AY339" s="243" t="s">
        <v>238</v>
      </c>
    </row>
    <row r="340" s="13" customFormat="1">
      <c r="A340" s="13"/>
      <c r="B340" s="232"/>
      <c r="C340" s="233"/>
      <c r="D340" s="234" t="s">
        <v>252</v>
      </c>
      <c r="E340" s="235" t="s">
        <v>19</v>
      </c>
      <c r="F340" s="236" t="s">
        <v>747</v>
      </c>
      <c r="G340" s="233"/>
      <c r="H340" s="237">
        <v>9.8000000000000007</v>
      </c>
      <c r="I340" s="238"/>
      <c r="J340" s="233"/>
      <c r="K340" s="233"/>
      <c r="L340" s="239"/>
      <c r="M340" s="240"/>
      <c r="N340" s="241"/>
      <c r="O340" s="241"/>
      <c r="P340" s="241"/>
      <c r="Q340" s="241"/>
      <c r="R340" s="241"/>
      <c r="S340" s="241"/>
      <c r="T340" s="242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43" t="s">
        <v>252</v>
      </c>
      <c r="AU340" s="243" t="s">
        <v>87</v>
      </c>
      <c r="AV340" s="13" t="s">
        <v>87</v>
      </c>
      <c r="AW340" s="13" t="s">
        <v>37</v>
      </c>
      <c r="AX340" s="13" t="s">
        <v>77</v>
      </c>
      <c r="AY340" s="243" t="s">
        <v>238</v>
      </c>
    </row>
    <row r="341" s="13" customFormat="1">
      <c r="A341" s="13"/>
      <c r="B341" s="232"/>
      <c r="C341" s="233"/>
      <c r="D341" s="234" t="s">
        <v>252</v>
      </c>
      <c r="E341" s="235" t="s">
        <v>19</v>
      </c>
      <c r="F341" s="236" t="s">
        <v>748</v>
      </c>
      <c r="G341" s="233"/>
      <c r="H341" s="237">
        <v>21.399999999999999</v>
      </c>
      <c r="I341" s="238"/>
      <c r="J341" s="233"/>
      <c r="K341" s="233"/>
      <c r="L341" s="239"/>
      <c r="M341" s="240"/>
      <c r="N341" s="241"/>
      <c r="O341" s="241"/>
      <c r="P341" s="241"/>
      <c r="Q341" s="241"/>
      <c r="R341" s="241"/>
      <c r="S341" s="241"/>
      <c r="T341" s="242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43" t="s">
        <v>252</v>
      </c>
      <c r="AU341" s="243" t="s">
        <v>87</v>
      </c>
      <c r="AV341" s="13" t="s">
        <v>87</v>
      </c>
      <c r="AW341" s="13" t="s">
        <v>37</v>
      </c>
      <c r="AX341" s="13" t="s">
        <v>77</v>
      </c>
      <c r="AY341" s="243" t="s">
        <v>238</v>
      </c>
    </row>
    <row r="342" s="14" customFormat="1">
      <c r="A342" s="14"/>
      <c r="B342" s="244"/>
      <c r="C342" s="245"/>
      <c r="D342" s="234" t="s">
        <v>252</v>
      </c>
      <c r="E342" s="246" t="s">
        <v>19</v>
      </c>
      <c r="F342" s="247" t="s">
        <v>253</v>
      </c>
      <c r="G342" s="245"/>
      <c r="H342" s="248">
        <v>104.38999999999999</v>
      </c>
      <c r="I342" s="249"/>
      <c r="J342" s="245"/>
      <c r="K342" s="245"/>
      <c r="L342" s="250"/>
      <c r="M342" s="251"/>
      <c r="N342" s="252"/>
      <c r="O342" s="252"/>
      <c r="P342" s="252"/>
      <c r="Q342" s="252"/>
      <c r="R342" s="252"/>
      <c r="S342" s="252"/>
      <c r="T342" s="253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54" t="s">
        <v>252</v>
      </c>
      <c r="AU342" s="254" t="s">
        <v>87</v>
      </c>
      <c r="AV342" s="14" t="s">
        <v>254</v>
      </c>
      <c r="AW342" s="14" t="s">
        <v>37</v>
      </c>
      <c r="AX342" s="14" t="s">
        <v>85</v>
      </c>
      <c r="AY342" s="254" t="s">
        <v>238</v>
      </c>
    </row>
    <row r="343" s="2" customFormat="1" ht="16.5" customHeight="1">
      <c r="A343" s="40"/>
      <c r="B343" s="41"/>
      <c r="C343" s="214" t="s">
        <v>749</v>
      </c>
      <c r="D343" s="214" t="s">
        <v>243</v>
      </c>
      <c r="E343" s="215" t="s">
        <v>750</v>
      </c>
      <c r="F343" s="216" t="s">
        <v>751</v>
      </c>
      <c r="G343" s="217" t="s">
        <v>419</v>
      </c>
      <c r="H343" s="218">
        <v>30</v>
      </c>
      <c r="I343" s="219"/>
      <c r="J343" s="220">
        <f>ROUND(I343*H343,2)</f>
        <v>0</v>
      </c>
      <c r="K343" s="216" t="s">
        <v>247</v>
      </c>
      <c r="L343" s="46"/>
      <c r="M343" s="221" t="s">
        <v>19</v>
      </c>
      <c r="N343" s="222" t="s">
        <v>48</v>
      </c>
      <c r="O343" s="86"/>
      <c r="P343" s="223">
        <f>O343*H343</f>
        <v>0</v>
      </c>
      <c r="Q343" s="223">
        <v>0</v>
      </c>
      <c r="R343" s="223">
        <f>Q343*H343</f>
        <v>0</v>
      </c>
      <c r="S343" s="223">
        <v>0.00019000000000000001</v>
      </c>
      <c r="T343" s="224">
        <f>S343*H343</f>
        <v>0.0057000000000000002</v>
      </c>
      <c r="U343" s="40"/>
      <c r="V343" s="40"/>
      <c r="W343" s="40"/>
      <c r="X343" s="40"/>
      <c r="Y343" s="40"/>
      <c r="Z343" s="40"/>
      <c r="AA343" s="40"/>
      <c r="AB343" s="40"/>
      <c r="AC343" s="40"/>
      <c r="AD343" s="40"/>
      <c r="AE343" s="40"/>
      <c r="AR343" s="225" t="s">
        <v>330</v>
      </c>
      <c r="AT343" s="225" t="s">
        <v>243</v>
      </c>
      <c r="AU343" s="225" t="s">
        <v>87</v>
      </c>
      <c r="AY343" s="19" t="s">
        <v>238</v>
      </c>
      <c r="BE343" s="226">
        <f>IF(N343="základní",J343,0)</f>
        <v>0</v>
      </c>
      <c r="BF343" s="226">
        <f>IF(N343="snížená",J343,0)</f>
        <v>0</v>
      </c>
      <c r="BG343" s="226">
        <f>IF(N343="zákl. přenesená",J343,0)</f>
        <v>0</v>
      </c>
      <c r="BH343" s="226">
        <f>IF(N343="sníž. přenesená",J343,0)</f>
        <v>0</v>
      </c>
      <c r="BI343" s="226">
        <f>IF(N343="nulová",J343,0)</f>
        <v>0</v>
      </c>
      <c r="BJ343" s="19" t="s">
        <v>85</v>
      </c>
      <c r="BK343" s="226">
        <f>ROUND(I343*H343,2)</f>
        <v>0</v>
      </c>
      <c r="BL343" s="19" t="s">
        <v>330</v>
      </c>
      <c r="BM343" s="225" t="s">
        <v>752</v>
      </c>
    </row>
    <row r="344" s="2" customFormat="1">
      <c r="A344" s="40"/>
      <c r="B344" s="41"/>
      <c r="C344" s="42"/>
      <c r="D344" s="227" t="s">
        <v>250</v>
      </c>
      <c r="E344" s="42"/>
      <c r="F344" s="228" t="s">
        <v>753</v>
      </c>
      <c r="G344" s="42"/>
      <c r="H344" s="42"/>
      <c r="I344" s="229"/>
      <c r="J344" s="42"/>
      <c r="K344" s="42"/>
      <c r="L344" s="46"/>
      <c r="M344" s="230"/>
      <c r="N344" s="231"/>
      <c r="O344" s="86"/>
      <c r="P344" s="86"/>
      <c r="Q344" s="86"/>
      <c r="R344" s="86"/>
      <c r="S344" s="86"/>
      <c r="T344" s="87"/>
      <c r="U344" s="40"/>
      <c r="V344" s="40"/>
      <c r="W344" s="40"/>
      <c r="X344" s="40"/>
      <c r="Y344" s="40"/>
      <c r="Z344" s="40"/>
      <c r="AA344" s="40"/>
      <c r="AB344" s="40"/>
      <c r="AC344" s="40"/>
      <c r="AD344" s="40"/>
      <c r="AE344" s="40"/>
      <c r="AT344" s="19" t="s">
        <v>250</v>
      </c>
      <c r="AU344" s="19" t="s">
        <v>87</v>
      </c>
    </row>
    <row r="345" s="13" customFormat="1">
      <c r="A345" s="13"/>
      <c r="B345" s="232"/>
      <c r="C345" s="233"/>
      <c r="D345" s="234" t="s">
        <v>252</v>
      </c>
      <c r="E345" s="235" t="s">
        <v>19</v>
      </c>
      <c r="F345" s="236" t="s">
        <v>754</v>
      </c>
      <c r="G345" s="233"/>
      <c r="H345" s="237">
        <v>30</v>
      </c>
      <c r="I345" s="238"/>
      <c r="J345" s="233"/>
      <c r="K345" s="233"/>
      <c r="L345" s="239"/>
      <c r="M345" s="240"/>
      <c r="N345" s="241"/>
      <c r="O345" s="241"/>
      <c r="P345" s="241"/>
      <c r="Q345" s="241"/>
      <c r="R345" s="241"/>
      <c r="S345" s="241"/>
      <c r="T345" s="242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43" t="s">
        <v>252</v>
      </c>
      <c r="AU345" s="243" t="s">
        <v>87</v>
      </c>
      <c r="AV345" s="13" t="s">
        <v>87</v>
      </c>
      <c r="AW345" s="13" t="s">
        <v>37</v>
      </c>
      <c r="AX345" s="13" t="s">
        <v>77</v>
      </c>
      <c r="AY345" s="243" t="s">
        <v>238</v>
      </c>
    </row>
    <row r="346" s="14" customFormat="1">
      <c r="A346" s="14"/>
      <c r="B346" s="244"/>
      <c r="C346" s="245"/>
      <c r="D346" s="234" t="s">
        <v>252</v>
      </c>
      <c r="E346" s="246" t="s">
        <v>19</v>
      </c>
      <c r="F346" s="247" t="s">
        <v>253</v>
      </c>
      <c r="G346" s="245"/>
      <c r="H346" s="248">
        <v>30</v>
      </c>
      <c r="I346" s="249"/>
      <c r="J346" s="245"/>
      <c r="K346" s="245"/>
      <c r="L346" s="250"/>
      <c r="M346" s="251"/>
      <c r="N346" s="252"/>
      <c r="O346" s="252"/>
      <c r="P346" s="252"/>
      <c r="Q346" s="252"/>
      <c r="R346" s="252"/>
      <c r="S346" s="252"/>
      <c r="T346" s="253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254" t="s">
        <v>252</v>
      </c>
      <c r="AU346" s="254" t="s">
        <v>87</v>
      </c>
      <c r="AV346" s="14" t="s">
        <v>254</v>
      </c>
      <c r="AW346" s="14" t="s">
        <v>37</v>
      </c>
      <c r="AX346" s="14" t="s">
        <v>85</v>
      </c>
      <c r="AY346" s="254" t="s">
        <v>238</v>
      </c>
    </row>
    <row r="347" s="12" customFormat="1" ht="22.8" customHeight="1">
      <c r="A347" s="12"/>
      <c r="B347" s="198"/>
      <c r="C347" s="199"/>
      <c r="D347" s="200" t="s">
        <v>76</v>
      </c>
      <c r="E347" s="212" t="s">
        <v>755</v>
      </c>
      <c r="F347" s="212" t="s">
        <v>756</v>
      </c>
      <c r="G347" s="199"/>
      <c r="H347" s="199"/>
      <c r="I347" s="202"/>
      <c r="J347" s="213">
        <f>BK347</f>
        <v>0</v>
      </c>
      <c r="K347" s="199"/>
      <c r="L347" s="204"/>
      <c r="M347" s="205"/>
      <c r="N347" s="206"/>
      <c r="O347" s="206"/>
      <c r="P347" s="207">
        <f>SUM(P348:P354)</f>
        <v>0</v>
      </c>
      <c r="Q347" s="206"/>
      <c r="R347" s="207">
        <f>SUM(R348:R354)</f>
        <v>0</v>
      </c>
      <c r="S347" s="206"/>
      <c r="T347" s="208">
        <f>SUM(T348:T354)</f>
        <v>0</v>
      </c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R347" s="209" t="s">
        <v>87</v>
      </c>
      <c r="AT347" s="210" t="s">
        <v>76</v>
      </c>
      <c r="AU347" s="210" t="s">
        <v>85</v>
      </c>
      <c r="AY347" s="209" t="s">
        <v>238</v>
      </c>
      <c r="BK347" s="211">
        <f>SUM(BK348:BK354)</f>
        <v>0</v>
      </c>
    </row>
    <row r="348" s="2" customFormat="1" ht="16.5" customHeight="1">
      <c r="A348" s="40"/>
      <c r="B348" s="41"/>
      <c r="C348" s="214" t="s">
        <v>757</v>
      </c>
      <c r="D348" s="214" t="s">
        <v>243</v>
      </c>
      <c r="E348" s="215" t="s">
        <v>758</v>
      </c>
      <c r="F348" s="216" t="s">
        <v>759</v>
      </c>
      <c r="G348" s="217" t="s">
        <v>407</v>
      </c>
      <c r="H348" s="218">
        <v>122.8</v>
      </c>
      <c r="I348" s="219"/>
      <c r="J348" s="220">
        <f>ROUND(I348*H348,2)</f>
        <v>0</v>
      </c>
      <c r="K348" s="216" t="s">
        <v>247</v>
      </c>
      <c r="L348" s="46"/>
      <c r="M348" s="221" t="s">
        <v>19</v>
      </c>
      <c r="N348" s="222" t="s">
        <v>48</v>
      </c>
      <c r="O348" s="86"/>
      <c r="P348" s="223">
        <f>O348*H348</f>
        <v>0</v>
      </c>
      <c r="Q348" s="223">
        <v>0</v>
      </c>
      <c r="R348" s="223">
        <f>Q348*H348</f>
        <v>0</v>
      </c>
      <c r="S348" s="223">
        <v>0</v>
      </c>
      <c r="T348" s="224">
        <f>S348*H348</f>
        <v>0</v>
      </c>
      <c r="U348" s="40"/>
      <c r="V348" s="40"/>
      <c r="W348" s="40"/>
      <c r="X348" s="40"/>
      <c r="Y348" s="40"/>
      <c r="Z348" s="40"/>
      <c r="AA348" s="40"/>
      <c r="AB348" s="40"/>
      <c r="AC348" s="40"/>
      <c r="AD348" s="40"/>
      <c r="AE348" s="40"/>
      <c r="AR348" s="225" t="s">
        <v>330</v>
      </c>
      <c r="AT348" s="225" t="s">
        <v>243</v>
      </c>
      <c r="AU348" s="225" t="s">
        <v>87</v>
      </c>
      <c r="AY348" s="19" t="s">
        <v>238</v>
      </c>
      <c r="BE348" s="226">
        <f>IF(N348="základní",J348,0)</f>
        <v>0</v>
      </c>
      <c r="BF348" s="226">
        <f>IF(N348="snížená",J348,0)</f>
        <v>0</v>
      </c>
      <c r="BG348" s="226">
        <f>IF(N348="zákl. přenesená",J348,0)</f>
        <v>0</v>
      </c>
      <c r="BH348" s="226">
        <f>IF(N348="sníž. přenesená",J348,0)</f>
        <v>0</v>
      </c>
      <c r="BI348" s="226">
        <f>IF(N348="nulová",J348,0)</f>
        <v>0</v>
      </c>
      <c r="BJ348" s="19" t="s">
        <v>85</v>
      </c>
      <c r="BK348" s="226">
        <f>ROUND(I348*H348,2)</f>
        <v>0</v>
      </c>
      <c r="BL348" s="19" t="s">
        <v>330</v>
      </c>
      <c r="BM348" s="225" t="s">
        <v>760</v>
      </c>
    </row>
    <row r="349" s="2" customFormat="1">
      <c r="A349" s="40"/>
      <c r="B349" s="41"/>
      <c r="C349" s="42"/>
      <c r="D349" s="227" t="s">
        <v>250</v>
      </c>
      <c r="E349" s="42"/>
      <c r="F349" s="228" t="s">
        <v>761</v>
      </c>
      <c r="G349" s="42"/>
      <c r="H349" s="42"/>
      <c r="I349" s="229"/>
      <c r="J349" s="42"/>
      <c r="K349" s="42"/>
      <c r="L349" s="46"/>
      <c r="M349" s="230"/>
      <c r="N349" s="231"/>
      <c r="O349" s="86"/>
      <c r="P349" s="86"/>
      <c r="Q349" s="86"/>
      <c r="R349" s="86"/>
      <c r="S349" s="86"/>
      <c r="T349" s="87"/>
      <c r="U349" s="40"/>
      <c r="V349" s="40"/>
      <c r="W349" s="40"/>
      <c r="X349" s="40"/>
      <c r="Y349" s="40"/>
      <c r="Z349" s="40"/>
      <c r="AA349" s="40"/>
      <c r="AB349" s="40"/>
      <c r="AC349" s="40"/>
      <c r="AD349" s="40"/>
      <c r="AE349" s="40"/>
      <c r="AT349" s="19" t="s">
        <v>250</v>
      </c>
      <c r="AU349" s="19" t="s">
        <v>87</v>
      </c>
    </row>
    <row r="350" s="13" customFormat="1">
      <c r="A350" s="13"/>
      <c r="B350" s="232"/>
      <c r="C350" s="233"/>
      <c r="D350" s="234" t="s">
        <v>252</v>
      </c>
      <c r="E350" s="235" t="s">
        <v>19</v>
      </c>
      <c r="F350" s="236" t="s">
        <v>762</v>
      </c>
      <c r="G350" s="233"/>
      <c r="H350" s="237">
        <v>46.899999999999999</v>
      </c>
      <c r="I350" s="238"/>
      <c r="J350" s="233"/>
      <c r="K350" s="233"/>
      <c r="L350" s="239"/>
      <c r="M350" s="240"/>
      <c r="N350" s="241"/>
      <c r="O350" s="241"/>
      <c r="P350" s="241"/>
      <c r="Q350" s="241"/>
      <c r="R350" s="241"/>
      <c r="S350" s="241"/>
      <c r="T350" s="242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3" t="s">
        <v>252</v>
      </c>
      <c r="AU350" s="243" t="s">
        <v>87</v>
      </c>
      <c r="AV350" s="13" t="s">
        <v>87</v>
      </c>
      <c r="AW350" s="13" t="s">
        <v>37</v>
      </c>
      <c r="AX350" s="13" t="s">
        <v>77</v>
      </c>
      <c r="AY350" s="243" t="s">
        <v>238</v>
      </c>
    </row>
    <row r="351" s="13" customFormat="1">
      <c r="A351" s="13"/>
      <c r="B351" s="232"/>
      <c r="C351" s="233"/>
      <c r="D351" s="234" t="s">
        <v>252</v>
      </c>
      <c r="E351" s="235" t="s">
        <v>19</v>
      </c>
      <c r="F351" s="236" t="s">
        <v>763</v>
      </c>
      <c r="G351" s="233"/>
      <c r="H351" s="237">
        <v>45.600000000000001</v>
      </c>
      <c r="I351" s="238"/>
      <c r="J351" s="233"/>
      <c r="K351" s="233"/>
      <c r="L351" s="239"/>
      <c r="M351" s="240"/>
      <c r="N351" s="241"/>
      <c r="O351" s="241"/>
      <c r="P351" s="241"/>
      <c r="Q351" s="241"/>
      <c r="R351" s="241"/>
      <c r="S351" s="241"/>
      <c r="T351" s="242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3" t="s">
        <v>252</v>
      </c>
      <c r="AU351" s="243" t="s">
        <v>87</v>
      </c>
      <c r="AV351" s="13" t="s">
        <v>87</v>
      </c>
      <c r="AW351" s="13" t="s">
        <v>37</v>
      </c>
      <c r="AX351" s="13" t="s">
        <v>77</v>
      </c>
      <c r="AY351" s="243" t="s">
        <v>238</v>
      </c>
    </row>
    <row r="352" s="13" customFormat="1">
      <c r="A352" s="13"/>
      <c r="B352" s="232"/>
      <c r="C352" s="233"/>
      <c r="D352" s="234" t="s">
        <v>252</v>
      </c>
      <c r="E352" s="235" t="s">
        <v>19</v>
      </c>
      <c r="F352" s="236" t="s">
        <v>764</v>
      </c>
      <c r="G352" s="233"/>
      <c r="H352" s="237">
        <v>11.800000000000001</v>
      </c>
      <c r="I352" s="238"/>
      <c r="J352" s="233"/>
      <c r="K352" s="233"/>
      <c r="L352" s="239"/>
      <c r="M352" s="240"/>
      <c r="N352" s="241"/>
      <c r="O352" s="241"/>
      <c r="P352" s="241"/>
      <c r="Q352" s="241"/>
      <c r="R352" s="241"/>
      <c r="S352" s="241"/>
      <c r="T352" s="242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3" t="s">
        <v>252</v>
      </c>
      <c r="AU352" s="243" t="s">
        <v>87</v>
      </c>
      <c r="AV352" s="13" t="s">
        <v>87</v>
      </c>
      <c r="AW352" s="13" t="s">
        <v>37</v>
      </c>
      <c r="AX352" s="13" t="s">
        <v>77</v>
      </c>
      <c r="AY352" s="243" t="s">
        <v>238</v>
      </c>
    </row>
    <row r="353" s="13" customFormat="1">
      <c r="A353" s="13"/>
      <c r="B353" s="232"/>
      <c r="C353" s="233"/>
      <c r="D353" s="234" t="s">
        <v>252</v>
      </c>
      <c r="E353" s="235" t="s">
        <v>19</v>
      </c>
      <c r="F353" s="236" t="s">
        <v>765</v>
      </c>
      <c r="G353" s="233"/>
      <c r="H353" s="237">
        <v>18.5</v>
      </c>
      <c r="I353" s="238"/>
      <c r="J353" s="233"/>
      <c r="K353" s="233"/>
      <c r="L353" s="239"/>
      <c r="M353" s="240"/>
      <c r="N353" s="241"/>
      <c r="O353" s="241"/>
      <c r="P353" s="241"/>
      <c r="Q353" s="241"/>
      <c r="R353" s="241"/>
      <c r="S353" s="241"/>
      <c r="T353" s="242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43" t="s">
        <v>252</v>
      </c>
      <c r="AU353" s="243" t="s">
        <v>87</v>
      </c>
      <c r="AV353" s="13" t="s">
        <v>87</v>
      </c>
      <c r="AW353" s="13" t="s">
        <v>37</v>
      </c>
      <c r="AX353" s="13" t="s">
        <v>77</v>
      </c>
      <c r="AY353" s="243" t="s">
        <v>238</v>
      </c>
    </row>
    <row r="354" s="14" customFormat="1">
      <c r="A354" s="14"/>
      <c r="B354" s="244"/>
      <c r="C354" s="245"/>
      <c r="D354" s="234" t="s">
        <v>252</v>
      </c>
      <c r="E354" s="246" t="s">
        <v>19</v>
      </c>
      <c r="F354" s="247" t="s">
        <v>253</v>
      </c>
      <c r="G354" s="245"/>
      <c r="H354" s="248">
        <v>122.8</v>
      </c>
      <c r="I354" s="249"/>
      <c r="J354" s="245"/>
      <c r="K354" s="245"/>
      <c r="L354" s="250"/>
      <c r="M354" s="251"/>
      <c r="N354" s="252"/>
      <c r="O354" s="252"/>
      <c r="P354" s="252"/>
      <c r="Q354" s="252"/>
      <c r="R354" s="252"/>
      <c r="S354" s="252"/>
      <c r="T354" s="253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54" t="s">
        <v>252</v>
      </c>
      <c r="AU354" s="254" t="s">
        <v>87</v>
      </c>
      <c r="AV354" s="14" t="s">
        <v>254</v>
      </c>
      <c r="AW354" s="14" t="s">
        <v>37</v>
      </c>
      <c r="AX354" s="14" t="s">
        <v>85</v>
      </c>
      <c r="AY354" s="254" t="s">
        <v>238</v>
      </c>
    </row>
    <row r="355" s="12" customFormat="1" ht="22.8" customHeight="1">
      <c r="A355" s="12"/>
      <c r="B355" s="198"/>
      <c r="C355" s="199"/>
      <c r="D355" s="200" t="s">
        <v>76</v>
      </c>
      <c r="E355" s="212" t="s">
        <v>766</v>
      </c>
      <c r="F355" s="212" t="s">
        <v>767</v>
      </c>
      <c r="G355" s="199"/>
      <c r="H355" s="199"/>
      <c r="I355" s="202"/>
      <c r="J355" s="213">
        <f>BK355</f>
        <v>0</v>
      </c>
      <c r="K355" s="199"/>
      <c r="L355" s="204"/>
      <c r="M355" s="205"/>
      <c r="N355" s="206"/>
      <c r="O355" s="206"/>
      <c r="P355" s="207">
        <f>SUM(P356:P385)</f>
        <v>0</v>
      </c>
      <c r="Q355" s="206"/>
      <c r="R355" s="207">
        <f>SUM(R356:R385)</f>
        <v>0.94905399999999995</v>
      </c>
      <c r="S355" s="206"/>
      <c r="T355" s="208">
        <f>SUM(T356:T385)</f>
        <v>0.29420673999999997</v>
      </c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R355" s="209" t="s">
        <v>87</v>
      </c>
      <c r="AT355" s="210" t="s">
        <v>76</v>
      </c>
      <c r="AU355" s="210" t="s">
        <v>85</v>
      </c>
      <c r="AY355" s="209" t="s">
        <v>238</v>
      </c>
      <c r="BK355" s="211">
        <f>SUM(BK356:BK385)</f>
        <v>0</v>
      </c>
    </row>
    <row r="356" s="2" customFormat="1" ht="16.5" customHeight="1">
      <c r="A356" s="40"/>
      <c r="B356" s="41"/>
      <c r="C356" s="214" t="s">
        <v>768</v>
      </c>
      <c r="D356" s="214" t="s">
        <v>243</v>
      </c>
      <c r="E356" s="215" t="s">
        <v>769</v>
      </c>
      <c r="F356" s="216" t="s">
        <v>770</v>
      </c>
      <c r="G356" s="217" t="s">
        <v>407</v>
      </c>
      <c r="H356" s="218">
        <v>949.05399999999997</v>
      </c>
      <c r="I356" s="219"/>
      <c r="J356" s="220">
        <f>ROUND(I356*H356,2)</f>
        <v>0</v>
      </c>
      <c r="K356" s="216" t="s">
        <v>247</v>
      </c>
      <c r="L356" s="46"/>
      <c r="M356" s="221" t="s">
        <v>19</v>
      </c>
      <c r="N356" s="222" t="s">
        <v>48</v>
      </c>
      <c r="O356" s="86"/>
      <c r="P356" s="223">
        <f>O356*H356</f>
        <v>0</v>
      </c>
      <c r="Q356" s="223">
        <v>0.001</v>
      </c>
      <c r="R356" s="223">
        <f>Q356*H356</f>
        <v>0.94905399999999995</v>
      </c>
      <c r="S356" s="223">
        <v>0.00031</v>
      </c>
      <c r="T356" s="224">
        <f>S356*H356</f>
        <v>0.29420673999999997</v>
      </c>
      <c r="U356" s="40"/>
      <c r="V356" s="40"/>
      <c r="W356" s="40"/>
      <c r="X356" s="40"/>
      <c r="Y356" s="40"/>
      <c r="Z356" s="40"/>
      <c r="AA356" s="40"/>
      <c r="AB356" s="40"/>
      <c r="AC356" s="40"/>
      <c r="AD356" s="40"/>
      <c r="AE356" s="40"/>
      <c r="AR356" s="225" t="s">
        <v>330</v>
      </c>
      <c r="AT356" s="225" t="s">
        <v>243</v>
      </c>
      <c r="AU356" s="225" t="s">
        <v>87</v>
      </c>
      <c r="AY356" s="19" t="s">
        <v>238</v>
      </c>
      <c r="BE356" s="226">
        <f>IF(N356="základní",J356,0)</f>
        <v>0</v>
      </c>
      <c r="BF356" s="226">
        <f>IF(N356="snížená",J356,0)</f>
        <v>0</v>
      </c>
      <c r="BG356" s="226">
        <f>IF(N356="zákl. přenesená",J356,0)</f>
        <v>0</v>
      </c>
      <c r="BH356" s="226">
        <f>IF(N356="sníž. přenesená",J356,0)</f>
        <v>0</v>
      </c>
      <c r="BI356" s="226">
        <f>IF(N356="nulová",J356,0)</f>
        <v>0</v>
      </c>
      <c r="BJ356" s="19" t="s">
        <v>85</v>
      </c>
      <c r="BK356" s="226">
        <f>ROUND(I356*H356,2)</f>
        <v>0</v>
      </c>
      <c r="BL356" s="19" t="s">
        <v>330</v>
      </c>
      <c r="BM356" s="225" t="s">
        <v>771</v>
      </c>
    </row>
    <row r="357" s="2" customFormat="1">
      <c r="A357" s="40"/>
      <c r="B357" s="41"/>
      <c r="C357" s="42"/>
      <c r="D357" s="227" t="s">
        <v>250</v>
      </c>
      <c r="E357" s="42"/>
      <c r="F357" s="228" t="s">
        <v>772</v>
      </c>
      <c r="G357" s="42"/>
      <c r="H357" s="42"/>
      <c r="I357" s="229"/>
      <c r="J357" s="42"/>
      <c r="K357" s="42"/>
      <c r="L357" s="46"/>
      <c r="M357" s="230"/>
      <c r="N357" s="231"/>
      <c r="O357" s="86"/>
      <c r="P357" s="86"/>
      <c r="Q357" s="86"/>
      <c r="R357" s="86"/>
      <c r="S357" s="86"/>
      <c r="T357" s="87"/>
      <c r="U357" s="40"/>
      <c r="V357" s="40"/>
      <c r="W357" s="40"/>
      <c r="X357" s="40"/>
      <c r="Y357" s="40"/>
      <c r="Z357" s="40"/>
      <c r="AA357" s="40"/>
      <c r="AB357" s="40"/>
      <c r="AC357" s="40"/>
      <c r="AD357" s="40"/>
      <c r="AE357" s="40"/>
      <c r="AT357" s="19" t="s">
        <v>250</v>
      </c>
      <c r="AU357" s="19" t="s">
        <v>87</v>
      </c>
    </row>
    <row r="358" s="13" customFormat="1">
      <c r="A358" s="13"/>
      <c r="B358" s="232"/>
      <c r="C358" s="233"/>
      <c r="D358" s="234" t="s">
        <v>252</v>
      </c>
      <c r="E358" s="235" t="s">
        <v>19</v>
      </c>
      <c r="F358" s="236" t="s">
        <v>773</v>
      </c>
      <c r="G358" s="233"/>
      <c r="H358" s="237">
        <v>193.23500000000001</v>
      </c>
      <c r="I358" s="238"/>
      <c r="J358" s="233"/>
      <c r="K358" s="233"/>
      <c r="L358" s="239"/>
      <c r="M358" s="240"/>
      <c r="N358" s="241"/>
      <c r="O358" s="241"/>
      <c r="P358" s="241"/>
      <c r="Q358" s="241"/>
      <c r="R358" s="241"/>
      <c r="S358" s="241"/>
      <c r="T358" s="242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43" t="s">
        <v>252</v>
      </c>
      <c r="AU358" s="243" t="s">
        <v>87</v>
      </c>
      <c r="AV358" s="13" t="s">
        <v>87</v>
      </c>
      <c r="AW358" s="13" t="s">
        <v>37</v>
      </c>
      <c r="AX358" s="13" t="s">
        <v>77</v>
      </c>
      <c r="AY358" s="243" t="s">
        <v>238</v>
      </c>
    </row>
    <row r="359" s="13" customFormat="1">
      <c r="A359" s="13"/>
      <c r="B359" s="232"/>
      <c r="C359" s="233"/>
      <c r="D359" s="234" t="s">
        <v>252</v>
      </c>
      <c r="E359" s="235" t="s">
        <v>19</v>
      </c>
      <c r="F359" s="236" t="s">
        <v>774</v>
      </c>
      <c r="G359" s="233"/>
      <c r="H359" s="237">
        <v>37.058</v>
      </c>
      <c r="I359" s="238"/>
      <c r="J359" s="233"/>
      <c r="K359" s="233"/>
      <c r="L359" s="239"/>
      <c r="M359" s="240"/>
      <c r="N359" s="241"/>
      <c r="O359" s="241"/>
      <c r="P359" s="241"/>
      <c r="Q359" s="241"/>
      <c r="R359" s="241"/>
      <c r="S359" s="241"/>
      <c r="T359" s="242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43" t="s">
        <v>252</v>
      </c>
      <c r="AU359" s="243" t="s">
        <v>87</v>
      </c>
      <c r="AV359" s="13" t="s">
        <v>87</v>
      </c>
      <c r="AW359" s="13" t="s">
        <v>37</v>
      </c>
      <c r="AX359" s="13" t="s">
        <v>77</v>
      </c>
      <c r="AY359" s="243" t="s">
        <v>238</v>
      </c>
    </row>
    <row r="360" s="13" customFormat="1">
      <c r="A360" s="13"/>
      <c r="B360" s="232"/>
      <c r="C360" s="233"/>
      <c r="D360" s="234" t="s">
        <v>252</v>
      </c>
      <c r="E360" s="235" t="s">
        <v>19</v>
      </c>
      <c r="F360" s="236" t="s">
        <v>775</v>
      </c>
      <c r="G360" s="233"/>
      <c r="H360" s="237">
        <v>21.890000000000001</v>
      </c>
      <c r="I360" s="238"/>
      <c r="J360" s="233"/>
      <c r="K360" s="233"/>
      <c r="L360" s="239"/>
      <c r="M360" s="240"/>
      <c r="N360" s="241"/>
      <c r="O360" s="241"/>
      <c r="P360" s="241"/>
      <c r="Q360" s="241"/>
      <c r="R360" s="241"/>
      <c r="S360" s="241"/>
      <c r="T360" s="242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43" t="s">
        <v>252</v>
      </c>
      <c r="AU360" s="243" t="s">
        <v>87</v>
      </c>
      <c r="AV360" s="13" t="s">
        <v>87</v>
      </c>
      <c r="AW360" s="13" t="s">
        <v>37</v>
      </c>
      <c r="AX360" s="13" t="s">
        <v>77</v>
      </c>
      <c r="AY360" s="243" t="s">
        <v>238</v>
      </c>
    </row>
    <row r="361" s="13" customFormat="1">
      <c r="A361" s="13"/>
      <c r="B361" s="232"/>
      <c r="C361" s="233"/>
      <c r="D361" s="234" t="s">
        <v>252</v>
      </c>
      <c r="E361" s="235" t="s">
        <v>19</v>
      </c>
      <c r="F361" s="236" t="s">
        <v>776</v>
      </c>
      <c r="G361" s="233"/>
      <c r="H361" s="237">
        <v>12.997999999999999</v>
      </c>
      <c r="I361" s="238"/>
      <c r="J361" s="233"/>
      <c r="K361" s="233"/>
      <c r="L361" s="239"/>
      <c r="M361" s="240"/>
      <c r="N361" s="241"/>
      <c r="O361" s="241"/>
      <c r="P361" s="241"/>
      <c r="Q361" s="241"/>
      <c r="R361" s="241"/>
      <c r="S361" s="241"/>
      <c r="T361" s="242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43" t="s">
        <v>252</v>
      </c>
      <c r="AU361" s="243" t="s">
        <v>87</v>
      </c>
      <c r="AV361" s="13" t="s">
        <v>87</v>
      </c>
      <c r="AW361" s="13" t="s">
        <v>37</v>
      </c>
      <c r="AX361" s="13" t="s">
        <v>77</v>
      </c>
      <c r="AY361" s="243" t="s">
        <v>238</v>
      </c>
    </row>
    <row r="362" s="13" customFormat="1">
      <c r="A362" s="13"/>
      <c r="B362" s="232"/>
      <c r="C362" s="233"/>
      <c r="D362" s="234" t="s">
        <v>252</v>
      </c>
      <c r="E362" s="235" t="s">
        <v>19</v>
      </c>
      <c r="F362" s="236" t="s">
        <v>777</v>
      </c>
      <c r="G362" s="233"/>
      <c r="H362" s="237">
        <v>9.1799999999999997</v>
      </c>
      <c r="I362" s="238"/>
      <c r="J362" s="233"/>
      <c r="K362" s="233"/>
      <c r="L362" s="239"/>
      <c r="M362" s="240"/>
      <c r="N362" s="241"/>
      <c r="O362" s="241"/>
      <c r="P362" s="241"/>
      <c r="Q362" s="241"/>
      <c r="R362" s="241"/>
      <c r="S362" s="241"/>
      <c r="T362" s="242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43" t="s">
        <v>252</v>
      </c>
      <c r="AU362" s="243" t="s">
        <v>87</v>
      </c>
      <c r="AV362" s="13" t="s">
        <v>87</v>
      </c>
      <c r="AW362" s="13" t="s">
        <v>37</v>
      </c>
      <c r="AX362" s="13" t="s">
        <v>77</v>
      </c>
      <c r="AY362" s="243" t="s">
        <v>238</v>
      </c>
    </row>
    <row r="363" s="13" customFormat="1">
      <c r="A363" s="13"/>
      <c r="B363" s="232"/>
      <c r="C363" s="233"/>
      <c r="D363" s="234" t="s">
        <v>252</v>
      </c>
      <c r="E363" s="235" t="s">
        <v>19</v>
      </c>
      <c r="F363" s="236" t="s">
        <v>778</v>
      </c>
      <c r="G363" s="233"/>
      <c r="H363" s="237">
        <v>28.065999999999999</v>
      </c>
      <c r="I363" s="238"/>
      <c r="J363" s="233"/>
      <c r="K363" s="233"/>
      <c r="L363" s="239"/>
      <c r="M363" s="240"/>
      <c r="N363" s="241"/>
      <c r="O363" s="241"/>
      <c r="P363" s="241"/>
      <c r="Q363" s="241"/>
      <c r="R363" s="241"/>
      <c r="S363" s="241"/>
      <c r="T363" s="242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43" t="s">
        <v>252</v>
      </c>
      <c r="AU363" s="243" t="s">
        <v>87</v>
      </c>
      <c r="AV363" s="13" t="s">
        <v>87</v>
      </c>
      <c r="AW363" s="13" t="s">
        <v>37</v>
      </c>
      <c r="AX363" s="13" t="s">
        <v>77</v>
      </c>
      <c r="AY363" s="243" t="s">
        <v>238</v>
      </c>
    </row>
    <row r="364" s="13" customFormat="1">
      <c r="A364" s="13"/>
      <c r="B364" s="232"/>
      <c r="C364" s="233"/>
      <c r="D364" s="234" t="s">
        <v>252</v>
      </c>
      <c r="E364" s="235" t="s">
        <v>19</v>
      </c>
      <c r="F364" s="236" t="s">
        <v>779</v>
      </c>
      <c r="G364" s="233"/>
      <c r="H364" s="237">
        <v>4.5899999999999999</v>
      </c>
      <c r="I364" s="238"/>
      <c r="J364" s="233"/>
      <c r="K364" s="233"/>
      <c r="L364" s="239"/>
      <c r="M364" s="240"/>
      <c r="N364" s="241"/>
      <c r="O364" s="241"/>
      <c r="P364" s="241"/>
      <c r="Q364" s="241"/>
      <c r="R364" s="241"/>
      <c r="S364" s="241"/>
      <c r="T364" s="242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43" t="s">
        <v>252</v>
      </c>
      <c r="AU364" s="243" t="s">
        <v>87</v>
      </c>
      <c r="AV364" s="13" t="s">
        <v>87</v>
      </c>
      <c r="AW364" s="13" t="s">
        <v>37</v>
      </c>
      <c r="AX364" s="13" t="s">
        <v>77</v>
      </c>
      <c r="AY364" s="243" t="s">
        <v>238</v>
      </c>
    </row>
    <row r="365" s="13" customFormat="1">
      <c r="A365" s="13"/>
      <c r="B365" s="232"/>
      <c r="C365" s="233"/>
      <c r="D365" s="234" t="s">
        <v>252</v>
      </c>
      <c r="E365" s="235" t="s">
        <v>19</v>
      </c>
      <c r="F365" s="236" t="s">
        <v>780</v>
      </c>
      <c r="G365" s="233"/>
      <c r="H365" s="237">
        <v>5.508</v>
      </c>
      <c r="I365" s="238"/>
      <c r="J365" s="233"/>
      <c r="K365" s="233"/>
      <c r="L365" s="239"/>
      <c r="M365" s="240"/>
      <c r="N365" s="241"/>
      <c r="O365" s="241"/>
      <c r="P365" s="241"/>
      <c r="Q365" s="241"/>
      <c r="R365" s="241"/>
      <c r="S365" s="241"/>
      <c r="T365" s="242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43" t="s">
        <v>252</v>
      </c>
      <c r="AU365" s="243" t="s">
        <v>87</v>
      </c>
      <c r="AV365" s="13" t="s">
        <v>87</v>
      </c>
      <c r="AW365" s="13" t="s">
        <v>37</v>
      </c>
      <c r="AX365" s="13" t="s">
        <v>77</v>
      </c>
      <c r="AY365" s="243" t="s">
        <v>238</v>
      </c>
    </row>
    <row r="366" s="13" customFormat="1">
      <c r="A366" s="13"/>
      <c r="B366" s="232"/>
      <c r="C366" s="233"/>
      <c r="D366" s="234" t="s">
        <v>252</v>
      </c>
      <c r="E366" s="235" t="s">
        <v>19</v>
      </c>
      <c r="F366" s="236" t="s">
        <v>781</v>
      </c>
      <c r="G366" s="233"/>
      <c r="H366" s="237">
        <v>148.20099999999999</v>
      </c>
      <c r="I366" s="238"/>
      <c r="J366" s="233"/>
      <c r="K366" s="233"/>
      <c r="L366" s="239"/>
      <c r="M366" s="240"/>
      <c r="N366" s="241"/>
      <c r="O366" s="241"/>
      <c r="P366" s="241"/>
      <c r="Q366" s="241"/>
      <c r="R366" s="241"/>
      <c r="S366" s="241"/>
      <c r="T366" s="242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43" t="s">
        <v>252</v>
      </c>
      <c r="AU366" s="243" t="s">
        <v>87</v>
      </c>
      <c r="AV366" s="13" t="s">
        <v>87</v>
      </c>
      <c r="AW366" s="13" t="s">
        <v>37</v>
      </c>
      <c r="AX366" s="13" t="s">
        <v>77</v>
      </c>
      <c r="AY366" s="243" t="s">
        <v>238</v>
      </c>
    </row>
    <row r="367" s="13" customFormat="1">
      <c r="A367" s="13"/>
      <c r="B367" s="232"/>
      <c r="C367" s="233"/>
      <c r="D367" s="234" t="s">
        <v>252</v>
      </c>
      <c r="E367" s="235" t="s">
        <v>19</v>
      </c>
      <c r="F367" s="236" t="s">
        <v>782</v>
      </c>
      <c r="G367" s="233"/>
      <c r="H367" s="237">
        <v>70.480000000000004</v>
      </c>
      <c r="I367" s="238"/>
      <c r="J367" s="233"/>
      <c r="K367" s="233"/>
      <c r="L367" s="239"/>
      <c r="M367" s="240"/>
      <c r="N367" s="241"/>
      <c r="O367" s="241"/>
      <c r="P367" s="241"/>
      <c r="Q367" s="241"/>
      <c r="R367" s="241"/>
      <c r="S367" s="241"/>
      <c r="T367" s="242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43" t="s">
        <v>252</v>
      </c>
      <c r="AU367" s="243" t="s">
        <v>87</v>
      </c>
      <c r="AV367" s="13" t="s">
        <v>87</v>
      </c>
      <c r="AW367" s="13" t="s">
        <v>37</v>
      </c>
      <c r="AX367" s="13" t="s">
        <v>77</v>
      </c>
      <c r="AY367" s="243" t="s">
        <v>238</v>
      </c>
    </row>
    <row r="368" s="13" customFormat="1">
      <c r="A368" s="13"/>
      <c r="B368" s="232"/>
      <c r="C368" s="233"/>
      <c r="D368" s="234" t="s">
        <v>252</v>
      </c>
      <c r="E368" s="235" t="s">
        <v>19</v>
      </c>
      <c r="F368" s="236" t="s">
        <v>783</v>
      </c>
      <c r="G368" s="233"/>
      <c r="H368" s="237">
        <v>30.716000000000001</v>
      </c>
      <c r="I368" s="238"/>
      <c r="J368" s="233"/>
      <c r="K368" s="233"/>
      <c r="L368" s="239"/>
      <c r="M368" s="240"/>
      <c r="N368" s="241"/>
      <c r="O368" s="241"/>
      <c r="P368" s="241"/>
      <c r="Q368" s="241"/>
      <c r="R368" s="241"/>
      <c r="S368" s="241"/>
      <c r="T368" s="242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43" t="s">
        <v>252</v>
      </c>
      <c r="AU368" s="243" t="s">
        <v>87</v>
      </c>
      <c r="AV368" s="13" t="s">
        <v>87</v>
      </c>
      <c r="AW368" s="13" t="s">
        <v>37</v>
      </c>
      <c r="AX368" s="13" t="s">
        <v>77</v>
      </c>
      <c r="AY368" s="243" t="s">
        <v>238</v>
      </c>
    </row>
    <row r="369" s="13" customFormat="1">
      <c r="A369" s="13"/>
      <c r="B369" s="232"/>
      <c r="C369" s="233"/>
      <c r="D369" s="234" t="s">
        <v>252</v>
      </c>
      <c r="E369" s="235" t="s">
        <v>19</v>
      </c>
      <c r="F369" s="236" t="s">
        <v>784</v>
      </c>
      <c r="G369" s="233"/>
      <c r="H369" s="237">
        <v>11.548</v>
      </c>
      <c r="I369" s="238"/>
      <c r="J369" s="233"/>
      <c r="K369" s="233"/>
      <c r="L369" s="239"/>
      <c r="M369" s="240"/>
      <c r="N369" s="241"/>
      <c r="O369" s="241"/>
      <c r="P369" s="241"/>
      <c r="Q369" s="241"/>
      <c r="R369" s="241"/>
      <c r="S369" s="241"/>
      <c r="T369" s="242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43" t="s">
        <v>252</v>
      </c>
      <c r="AU369" s="243" t="s">
        <v>87</v>
      </c>
      <c r="AV369" s="13" t="s">
        <v>87</v>
      </c>
      <c r="AW369" s="13" t="s">
        <v>37</v>
      </c>
      <c r="AX369" s="13" t="s">
        <v>77</v>
      </c>
      <c r="AY369" s="243" t="s">
        <v>238</v>
      </c>
    </row>
    <row r="370" s="13" customFormat="1">
      <c r="A370" s="13"/>
      <c r="B370" s="232"/>
      <c r="C370" s="233"/>
      <c r="D370" s="234" t="s">
        <v>252</v>
      </c>
      <c r="E370" s="235" t="s">
        <v>19</v>
      </c>
      <c r="F370" s="236" t="s">
        <v>785</v>
      </c>
      <c r="G370" s="233"/>
      <c r="H370" s="237">
        <v>17.934000000000001</v>
      </c>
      <c r="I370" s="238"/>
      <c r="J370" s="233"/>
      <c r="K370" s="233"/>
      <c r="L370" s="239"/>
      <c r="M370" s="240"/>
      <c r="N370" s="241"/>
      <c r="O370" s="241"/>
      <c r="P370" s="241"/>
      <c r="Q370" s="241"/>
      <c r="R370" s="241"/>
      <c r="S370" s="241"/>
      <c r="T370" s="242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43" t="s">
        <v>252</v>
      </c>
      <c r="AU370" s="243" t="s">
        <v>87</v>
      </c>
      <c r="AV370" s="13" t="s">
        <v>87</v>
      </c>
      <c r="AW370" s="13" t="s">
        <v>37</v>
      </c>
      <c r="AX370" s="13" t="s">
        <v>77</v>
      </c>
      <c r="AY370" s="243" t="s">
        <v>238</v>
      </c>
    </row>
    <row r="371" s="13" customFormat="1">
      <c r="A371" s="13"/>
      <c r="B371" s="232"/>
      <c r="C371" s="233"/>
      <c r="D371" s="234" t="s">
        <v>252</v>
      </c>
      <c r="E371" s="235" t="s">
        <v>19</v>
      </c>
      <c r="F371" s="236" t="s">
        <v>786</v>
      </c>
      <c r="G371" s="233"/>
      <c r="H371" s="237">
        <v>11.066000000000001</v>
      </c>
      <c r="I371" s="238"/>
      <c r="J371" s="233"/>
      <c r="K371" s="233"/>
      <c r="L371" s="239"/>
      <c r="M371" s="240"/>
      <c r="N371" s="241"/>
      <c r="O371" s="241"/>
      <c r="P371" s="241"/>
      <c r="Q371" s="241"/>
      <c r="R371" s="241"/>
      <c r="S371" s="241"/>
      <c r="T371" s="242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43" t="s">
        <v>252</v>
      </c>
      <c r="AU371" s="243" t="s">
        <v>87</v>
      </c>
      <c r="AV371" s="13" t="s">
        <v>87</v>
      </c>
      <c r="AW371" s="13" t="s">
        <v>37</v>
      </c>
      <c r="AX371" s="13" t="s">
        <v>77</v>
      </c>
      <c r="AY371" s="243" t="s">
        <v>238</v>
      </c>
    </row>
    <row r="372" s="13" customFormat="1">
      <c r="A372" s="13"/>
      <c r="B372" s="232"/>
      <c r="C372" s="233"/>
      <c r="D372" s="234" t="s">
        <v>252</v>
      </c>
      <c r="E372" s="235" t="s">
        <v>19</v>
      </c>
      <c r="F372" s="236" t="s">
        <v>787</v>
      </c>
      <c r="G372" s="233"/>
      <c r="H372" s="237">
        <v>34.334000000000003</v>
      </c>
      <c r="I372" s="238"/>
      <c r="J372" s="233"/>
      <c r="K372" s="233"/>
      <c r="L372" s="239"/>
      <c r="M372" s="240"/>
      <c r="N372" s="241"/>
      <c r="O372" s="241"/>
      <c r="P372" s="241"/>
      <c r="Q372" s="241"/>
      <c r="R372" s="241"/>
      <c r="S372" s="241"/>
      <c r="T372" s="242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43" t="s">
        <v>252</v>
      </c>
      <c r="AU372" s="243" t="s">
        <v>87</v>
      </c>
      <c r="AV372" s="13" t="s">
        <v>87</v>
      </c>
      <c r="AW372" s="13" t="s">
        <v>37</v>
      </c>
      <c r="AX372" s="13" t="s">
        <v>77</v>
      </c>
      <c r="AY372" s="243" t="s">
        <v>238</v>
      </c>
    </row>
    <row r="373" s="13" customFormat="1">
      <c r="A373" s="13"/>
      <c r="B373" s="232"/>
      <c r="C373" s="233"/>
      <c r="D373" s="234" t="s">
        <v>252</v>
      </c>
      <c r="E373" s="235" t="s">
        <v>19</v>
      </c>
      <c r="F373" s="236" t="s">
        <v>788</v>
      </c>
      <c r="G373" s="233"/>
      <c r="H373" s="237">
        <v>24.763999999999999</v>
      </c>
      <c r="I373" s="238"/>
      <c r="J373" s="233"/>
      <c r="K373" s="233"/>
      <c r="L373" s="239"/>
      <c r="M373" s="240"/>
      <c r="N373" s="241"/>
      <c r="O373" s="241"/>
      <c r="P373" s="241"/>
      <c r="Q373" s="241"/>
      <c r="R373" s="241"/>
      <c r="S373" s="241"/>
      <c r="T373" s="242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43" t="s">
        <v>252</v>
      </c>
      <c r="AU373" s="243" t="s">
        <v>87</v>
      </c>
      <c r="AV373" s="13" t="s">
        <v>87</v>
      </c>
      <c r="AW373" s="13" t="s">
        <v>37</v>
      </c>
      <c r="AX373" s="13" t="s">
        <v>77</v>
      </c>
      <c r="AY373" s="243" t="s">
        <v>238</v>
      </c>
    </row>
    <row r="374" s="13" customFormat="1">
      <c r="A374" s="13"/>
      <c r="B374" s="232"/>
      <c r="C374" s="233"/>
      <c r="D374" s="234" t="s">
        <v>252</v>
      </c>
      <c r="E374" s="235" t="s">
        <v>19</v>
      </c>
      <c r="F374" s="236" t="s">
        <v>789</v>
      </c>
      <c r="G374" s="233"/>
      <c r="H374" s="237">
        <v>70.462000000000003</v>
      </c>
      <c r="I374" s="238"/>
      <c r="J374" s="233"/>
      <c r="K374" s="233"/>
      <c r="L374" s="239"/>
      <c r="M374" s="240"/>
      <c r="N374" s="241"/>
      <c r="O374" s="241"/>
      <c r="P374" s="241"/>
      <c r="Q374" s="241"/>
      <c r="R374" s="241"/>
      <c r="S374" s="241"/>
      <c r="T374" s="242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43" t="s">
        <v>252</v>
      </c>
      <c r="AU374" s="243" t="s">
        <v>87</v>
      </c>
      <c r="AV374" s="13" t="s">
        <v>87</v>
      </c>
      <c r="AW374" s="13" t="s">
        <v>37</v>
      </c>
      <c r="AX374" s="13" t="s">
        <v>77</v>
      </c>
      <c r="AY374" s="243" t="s">
        <v>238</v>
      </c>
    </row>
    <row r="375" s="13" customFormat="1">
      <c r="A375" s="13"/>
      <c r="B375" s="232"/>
      <c r="C375" s="233"/>
      <c r="D375" s="234" t="s">
        <v>252</v>
      </c>
      <c r="E375" s="235" t="s">
        <v>19</v>
      </c>
      <c r="F375" s="236" t="s">
        <v>790</v>
      </c>
      <c r="G375" s="233"/>
      <c r="H375" s="237">
        <v>29.105</v>
      </c>
      <c r="I375" s="238"/>
      <c r="J375" s="233"/>
      <c r="K375" s="233"/>
      <c r="L375" s="239"/>
      <c r="M375" s="240"/>
      <c r="N375" s="241"/>
      <c r="O375" s="241"/>
      <c r="P375" s="241"/>
      <c r="Q375" s="241"/>
      <c r="R375" s="241"/>
      <c r="S375" s="241"/>
      <c r="T375" s="242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43" t="s">
        <v>252</v>
      </c>
      <c r="AU375" s="243" t="s">
        <v>87</v>
      </c>
      <c r="AV375" s="13" t="s">
        <v>87</v>
      </c>
      <c r="AW375" s="13" t="s">
        <v>37</v>
      </c>
      <c r="AX375" s="13" t="s">
        <v>77</v>
      </c>
      <c r="AY375" s="243" t="s">
        <v>238</v>
      </c>
    </row>
    <row r="376" s="13" customFormat="1">
      <c r="A376" s="13"/>
      <c r="B376" s="232"/>
      <c r="C376" s="233"/>
      <c r="D376" s="234" t="s">
        <v>252</v>
      </c>
      <c r="E376" s="235" t="s">
        <v>19</v>
      </c>
      <c r="F376" s="236" t="s">
        <v>791</v>
      </c>
      <c r="G376" s="233"/>
      <c r="H376" s="237">
        <v>33.767000000000003</v>
      </c>
      <c r="I376" s="238"/>
      <c r="J376" s="233"/>
      <c r="K376" s="233"/>
      <c r="L376" s="239"/>
      <c r="M376" s="240"/>
      <c r="N376" s="241"/>
      <c r="O376" s="241"/>
      <c r="P376" s="241"/>
      <c r="Q376" s="241"/>
      <c r="R376" s="241"/>
      <c r="S376" s="241"/>
      <c r="T376" s="242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43" t="s">
        <v>252</v>
      </c>
      <c r="AU376" s="243" t="s">
        <v>87</v>
      </c>
      <c r="AV376" s="13" t="s">
        <v>87</v>
      </c>
      <c r="AW376" s="13" t="s">
        <v>37</v>
      </c>
      <c r="AX376" s="13" t="s">
        <v>77</v>
      </c>
      <c r="AY376" s="243" t="s">
        <v>238</v>
      </c>
    </row>
    <row r="377" s="13" customFormat="1">
      <c r="A377" s="13"/>
      <c r="B377" s="232"/>
      <c r="C377" s="233"/>
      <c r="D377" s="234" t="s">
        <v>252</v>
      </c>
      <c r="E377" s="235" t="s">
        <v>19</v>
      </c>
      <c r="F377" s="236" t="s">
        <v>792</v>
      </c>
      <c r="G377" s="233"/>
      <c r="H377" s="237">
        <v>19.654</v>
      </c>
      <c r="I377" s="238"/>
      <c r="J377" s="233"/>
      <c r="K377" s="233"/>
      <c r="L377" s="239"/>
      <c r="M377" s="240"/>
      <c r="N377" s="241"/>
      <c r="O377" s="241"/>
      <c r="P377" s="241"/>
      <c r="Q377" s="241"/>
      <c r="R377" s="241"/>
      <c r="S377" s="241"/>
      <c r="T377" s="242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43" t="s">
        <v>252</v>
      </c>
      <c r="AU377" s="243" t="s">
        <v>87</v>
      </c>
      <c r="AV377" s="13" t="s">
        <v>87</v>
      </c>
      <c r="AW377" s="13" t="s">
        <v>37</v>
      </c>
      <c r="AX377" s="13" t="s">
        <v>77</v>
      </c>
      <c r="AY377" s="243" t="s">
        <v>238</v>
      </c>
    </row>
    <row r="378" s="13" customFormat="1">
      <c r="A378" s="13"/>
      <c r="B378" s="232"/>
      <c r="C378" s="233"/>
      <c r="D378" s="234" t="s">
        <v>252</v>
      </c>
      <c r="E378" s="235" t="s">
        <v>19</v>
      </c>
      <c r="F378" s="236" t="s">
        <v>793</v>
      </c>
      <c r="G378" s="233"/>
      <c r="H378" s="237">
        <v>24.02</v>
      </c>
      <c r="I378" s="238"/>
      <c r="J378" s="233"/>
      <c r="K378" s="233"/>
      <c r="L378" s="239"/>
      <c r="M378" s="240"/>
      <c r="N378" s="241"/>
      <c r="O378" s="241"/>
      <c r="P378" s="241"/>
      <c r="Q378" s="241"/>
      <c r="R378" s="241"/>
      <c r="S378" s="241"/>
      <c r="T378" s="242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43" t="s">
        <v>252</v>
      </c>
      <c r="AU378" s="243" t="s">
        <v>87</v>
      </c>
      <c r="AV378" s="13" t="s">
        <v>87</v>
      </c>
      <c r="AW378" s="13" t="s">
        <v>37</v>
      </c>
      <c r="AX378" s="13" t="s">
        <v>77</v>
      </c>
      <c r="AY378" s="243" t="s">
        <v>238</v>
      </c>
    </row>
    <row r="379" s="13" customFormat="1">
      <c r="A379" s="13"/>
      <c r="B379" s="232"/>
      <c r="C379" s="233"/>
      <c r="D379" s="234" t="s">
        <v>252</v>
      </c>
      <c r="E379" s="235" t="s">
        <v>19</v>
      </c>
      <c r="F379" s="236" t="s">
        <v>794</v>
      </c>
      <c r="G379" s="233"/>
      <c r="H379" s="237">
        <v>37.552</v>
      </c>
      <c r="I379" s="238"/>
      <c r="J379" s="233"/>
      <c r="K379" s="233"/>
      <c r="L379" s="239"/>
      <c r="M379" s="240"/>
      <c r="N379" s="241"/>
      <c r="O379" s="241"/>
      <c r="P379" s="241"/>
      <c r="Q379" s="241"/>
      <c r="R379" s="241"/>
      <c r="S379" s="241"/>
      <c r="T379" s="242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43" t="s">
        <v>252</v>
      </c>
      <c r="AU379" s="243" t="s">
        <v>87</v>
      </c>
      <c r="AV379" s="13" t="s">
        <v>87</v>
      </c>
      <c r="AW379" s="13" t="s">
        <v>37</v>
      </c>
      <c r="AX379" s="13" t="s">
        <v>77</v>
      </c>
      <c r="AY379" s="243" t="s">
        <v>238</v>
      </c>
    </row>
    <row r="380" s="13" customFormat="1">
      <c r="A380" s="13"/>
      <c r="B380" s="232"/>
      <c r="C380" s="233"/>
      <c r="D380" s="234" t="s">
        <v>252</v>
      </c>
      <c r="E380" s="235" t="s">
        <v>19</v>
      </c>
      <c r="F380" s="236" t="s">
        <v>795</v>
      </c>
      <c r="G380" s="233"/>
      <c r="H380" s="237">
        <v>64.424000000000007</v>
      </c>
      <c r="I380" s="238"/>
      <c r="J380" s="233"/>
      <c r="K380" s="233"/>
      <c r="L380" s="239"/>
      <c r="M380" s="240"/>
      <c r="N380" s="241"/>
      <c r="O380" s="241"/>
      <c r="P380" s="241"/>
      <c r="Q380" s="241"/>
      <c r="R380" s="241"/>
      <c r="S380" s="241"/>
      <c r="T380" s="242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43" t="s">
        <v>252</v>
      </c>
      <c r="AU380" s="243" t="s">
        <v>87</v>
      </c>
      <c r="AV380" s="13" t="s">
        <v>87</v>
      </c>
      <c r="AW380" s="13" t="s">
        <v>37</v>
      </c>
      <c r="AX380" s="13" t="s">
        <v>77</v>
      </c>
      <c r="AY380" s="243" t="s">
        <v>238</v>
      </c>
    </row>
    <row r="381" s="13" customFormat="1">
      <c r="A381" s="13"/>
      <c r="B381" s="232"/>
      <c r="C381" s="233"/>
      <c r="D381" s="234" t="s">
        <v>252</v>
      </c>
      <c r="E381" s="235" t="s">
        <v>19</v>
      </c>
      <c r="F381" s="236" t="s">
        <v>796</v>
      </c>
      <c r="G381" s="233"/>
      <c r="H381" s="237">
        <v>5.6100000000000003</v>
      </c>
      <c r="I381" s="238"/>
      <c r="J381" s="233"/>
      <c r="K381" s="233"/>
      <c r="L381" s="239"/>
      <c r="M381" s="240"/>
      <c r="N381" s="241"/>
      <c r="O381" s="241"/>
      <c r="P381" s="241"/>
      <c r="Q381" s="241"/>
      <c r="R381" s="241"/>
      <c r="S381" s="241"/>
      <c r="T381" s="242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43" t="s">
        <v>252</v>
      </c>
      <c r="AU381" s="243" t="s">
        <v>87</v>
      </c>
      <c r="AV381" s="13" t="s">
        <v>87</v>
      </c>
      <c r="AW381" s="13" t="s">
        <v>37</v>
      </c>
      <c r="AX381" s="13" t="s">
        <v>77</v>
      </c>
      <c r="AY381" s="243" t="s">
        <v>238</v>
      </c>
    </row>
    <row r="382" s="13" customFormat="1">
      <c r="A382" s="13"/>
      <c r="B382" s="232"/>
      <c r="C382" s="233"/>
      <c r="D382" s="234" t="s">
        <v>252</v>
      </c>
      <c r="E382" s="235" t="s">
        <v>19</v>
      </c>
      <c r="F382" s="236" t="s">
        <v>797</v>
      </c>
      <c r="G382" s="233"/>
      <c r="H382" s="237">
        <v>2.8919999999999999</v>
      </c>
      <c r="I382" s="238"/>
      <c r="J382" s="233"/>
      <c r="K382" s="233"/>
      <c r="L382" s="239"/>
      <c r="M382" s="240"/>
      <c r="N382" s="241"/>
      <c r="O382" s="241"/>
      <c r="P382" s="241"/>
      <c r="Q382" s="241"/>
      <c r="R382" s="241"/>
      <c r="S382" s="241"/>
      <c r="T382" s="242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43" t="s">
        <v>252</v>
      </c>
      <c r="AU382" s="243" t="s">
        <v>87</v>
      </c>
      <c r="AV382" s="13" t="s">
        <v>87</v>
      </c>
      <c r="AW382" s="13" t="s">
        <v>37</v>
      </c>
      <c r="AX382" s="13" t="s">
        <v>77</v>
      </c>
      <c r="AY382" s="243" t="s">
        <v>238</v>
      </c>
    </row>
    <row r="383" s="13" customFormat="1">
      <c r="A383" s="13"/>
      <c r="B383" s="232"/>
      <c r="C383" s="233"/>
      <c r="D383" s="234" t="s">
        <v>252</v>
      </c>
      <c r="E383" s="235" t="s">
        <v>19</v>
      </c>
      <c r="F383" s="236" t="s">
        <v>798</v>
      </c>
      <c r="G383" s="233"/>
      <c r="H383" s="237">
        <v>0</v>
      </c>
      <c r="I383" s="238"/>
      <c r="J383" s="233"/>
      <c r="K383" s="233"/>
      <c r="L383" s="239"/>
      <c r="M383" s="240"/>
      <c r="N383" s="241"/>
      <c r="O383" s="241"/>
      <c r="P383" s="241"/>
      <c r="Q383" s="241"/>
      <c r="R383" s="241"/>
      <c r="S383" s="241"/>
      <c r="T383" s="242"/>
      <c r="U383" s="13"/>
      <c r="V383" s="13"/>
      <c r="W383" s="13"/>
      <c r="X383" s="13"/>
      <c r="Y383" s="13"/>
      <c r="Z383" s="13"/>
      <c r="AA383" s="13"/>
      <c r="AB383" s="13"/>
      <c r="AC383" s="13"/>
      <c r="AD383" s="13"/>
      <c r="AE383" s="13"/>
      <c r="AT383" s="243" t="s">
        <v>252</v>
      </c>
      <c r="AU383" s="243" t="s">
        <v>87</v>
      </c>
      <c r="AV383" s="13" t="s">
        <v>87</v>
      </c>
      <c r="AW383" s="13" t="s">
        <v>37</v>
      </c>
      <c r="AX383" s="13" t="s">
        <v>77</v>
      </c>
      <c r="AY383" s="243" t="s">
        <v>238</v>
      </c>
    </row>
    <row r="384" s="13" customFormat="1">
      <c r="A384" s="13"/>
      <c r="B384" s="232"/>
      <c r="C384" s="233"/>
      <c r="D384" s="234" t="s">
        <v>252</v>
      </c>
      <c r="E384" s="235" t="s">
        <v>19</v>
      </c>
      <c r="F384" s="236" t="s">
        <v>799</v>
      </c>
      <c r="G384" s="233"/>
      <c r="H384" s="237">
        <v>0</v>
      </c>
      <c r="I384" s="238"/>
      <c r="J384" s="233"/>
      <c r="K384" s="233"/>
      <c r="L384" s="239"/>
      <c r="M384" s="240"/>
      <c r="N384" s="241"/>
      <c r="O384" s="241"/>
      <c r="P384" s="241"/>
      <c r="Q384" s="241"/>
      <c r="R384" s="241"/>
      <c r="S384" s="241"/>
      <c r="T384" s="242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43" t="s">
        <v>252</v>
      </c>
      <c r="AU384" s="243" t="s">
        <v>87</v>
      </c>
      <c r="AV384" s="13" t="s">
        <v>87</v>
      </c>
      <c r="AW384" s="13" t="s">
        <v>37</v>
      </c>
      <c r="AX384" s="13" t="s">
        <v>77</v>
      </c>
      <c r="AY384" s="243" t="s">
        <v>238</v>
      </c>
    </row>
    <row r="385" s="14" customFormat="1">
      <c r="A385" s="14"/>
      <c r="B385" s="244"/>
      <c r="C385" s="245"/>
      <c r="D385" s="234" t="s">
        <v>252</v>
      </c>
      <c r="E385" s="246" t="s">
        <v>19</v>
      </c>
      <c r="F385" s="247" t="s">
        <v>253</v>
      </c>
      <c r="G385" s="245"/>
      <c r="H385" s="248">
        <v>949.05399999999997</v>
      </c>
      <c r="I385" s="249"/>
      <c r="J385" s="245"/>
      <c r="K385" s="245"/>
      <c r="L385" s="250"/>
      <c r="M385" s="251"/>
      <c r="N385" s="252"/>
      <c r="O385" s="252"/>
      <c r="P385" s="252"/>
      <c r="Q385" s="252"/>
      <c r="R385" s="252"/>
      <c r="S385" s="252"/>
      <c r="T385" s="253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54" t="s">
        <v>252</v>
      </c>
      <c r="AU385" s="254" t="s">
        <v>87</v>
      </c>
      <c r="AV385" s="14" t="s">
        <v>254</v>
      </c>
      <c r="AW385" s="14" t="s">
        <v>37</v>
      </c>
      <c r="AX385" s="14" t="s">
        <v>85</v>
      </c>
      <c r="AY385" s="254" t="s">
        <v>238</v>
      </c>
    </row>
    <row r="386" s="12" customFormat="1" ht="25.92" customHeight="1">
      <c r="A386" s="12"/>
      <c r="B386" s="198"/>
      <c r="C386" s="199"/>
      <c r="D386" s="200" t="s">
        <v>76</v>
      </c>
      <c r="E386" s="201" t="s">
        <v>800</v>
      </c>
      <c r="F386" s="201" t="s">
        <v>801</v>
      </c>
      <c r="G386" s="199"/>
      <c r="H386" s="199"/>
      <c r="I386" s="202"/>
      <c r="J386" s="203">
        <f>BK386</f>
        <v>0</v>
      </c>
      <c r="K386" s="199"/>
      <c r="L386" s="204"/>
      <c r="M386" s="205"/>
      <c r="N386" s="206"/>
      <c r="O386" s="206"/>
      <c r="P386" s="207">
        <f>SUM(P387:P429)</f>
        <v>0</v>
      </c>
      <c r="Q386" s="206"/>
      <c r="R386" s="207">
        <f>SUM(R387:R429)</f>
        <v>0</v>
      </c>
      <c r="S386" s="206"/>
      <c r="T386" s="208">
        <f>SUM(T387:T429)</f>
        <v>0</v>
      </c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R386" s="209" t="s">
        <v>254</v>
      </c>
      <c r="AT386" s="210" t="s">
        <v>76</v>
      </c>
      <c r="AU386" s="210" t="s">
        <v>77</v>
      </c>
      <c r="AY386" s="209" t="s">
        <v>238</v>
      </c>
      <c r="BK386" s="211">
        <f>SUM(BK387:BK429)</f>
        <v>0</v>
      </c>
    </row>
    <row r="387" s="2" customFormat="1" ht="16.5" customHeight="1">
      <c r="A387" s="40"/>
      <c r="B387" s="41"/>
      <c r="C387" s="214" t="s">
        <v>802</v>
      </c>
      <c r="D387" s="214" t="s">
        <v>243</v>
      </c>
      <c r="E387" s="215" t="s">
        <v>803</v>
      </c>
      <c r="F387" s="216" t="s">
        <v>804</v>
      </c>
      <c r="G387" s="217" t="s">
        <v>805</v>
      </c>
      <c r="H387" s="218">
        <v>72</v>
      </c>
      <c r="I387" s="219"/>
      <c r="J387" s="220">
        <f>ROUND(I387*H387,2)</f>
        <v>0</v>
      </c>
      <c r="K387" s="216" t="s">
        <v>247</v>
      </c>
      <c r="L387" s="46"/>
      <c r="M387" s="221" t="s">
        <v>19</v>
      </c>
      <c r="N387" s="222" t="s">
        <v>48</v>
      </c>
      <c r="O387" s="86"/>
      <c r="P387" s="223">
        <f>O387*H387</f>
        <v>0</v>
      </c>
      <c r="Q387" s="223">
        <v>0</v>
      </c>
      <c r="R387" s="223">
        <f>Q387*H387</f>
        <v>0</v>
      </c>
      <c r="S387" s="223">
        <v>0</v>
      </c>
      <c r="T387" s="224">
        <f>S387*H387</f>
        <v>0</v>
      </c>
      <c r="U387" s="40"/>
      <c r="V387" s="40"/>
      <c r="W387" s="40"/>
      <c r="X387" s="40"/>
      <c r="Y387" s="40"/>
      <c r="Z387" s="40"/>
      <c r="AA387" s="40"/>
      <c r="AB387" s="40"/>
      <c r="AC387" s="40"/>
      <c r="AD387" s="40"/>
      <c r="AE387" s="40"/>
      <c r="AR387" s="225" t="s">
        <v>806</v>
      </c>
      <c r="AT387" s="225" t="s">
        <v>243</v>
      </c>
      <c r="AU387" s="225" t="s">
        <v>85</v>
      </c>
      <c r="AY387" s="19" t="s">
        <v>238</v>
      </c>
      <c r="BE387" s="226">
        <f>IF(N387="základní",J387,0)</f>
        <v>0</v>
      </c>
      <c r="BF387" s="226">
        <f>IF(N387="snížená",J387,0)</f>
        <v>0</v>
      </c>
      <c r="BG387" s="226">
        <f>IF(N387="zákl. přenesená",J387,0)</f>
        <v>0</v>
      </c>
      <c r="BH387" s="226">
        <f>IF(N387="sníž. přenesená",J387,0)</f>
        <v>0</v>
      </c>
      <c r="BI387" s="226">
        <f>IF(N387="nulová",J387,0)</f>
        <v>0</v>
      </c>
      <c r="BJ387" s="19" t="s">
        <v>85</v>
      </c>
      <c r="BK387" s="226">
        <f>ROUND(I387*H387,2)</f>
        <v>0</v>
      </c>
      <c r="BL387" s="19" t="s">
        <v>806</v>
      </c>
      <c r="BM387" s="225" t="s">
        <v>807</v>
      </c>
    </row>
    <row r="388" s="2" customFormat="1">
      <c r="A388" s="40"/>
      <c r="B388" s="41"/>
      <c r="C388" s="42"/>
      <c r="D388" s="227" t="s">
        <v>250</v>
      </c>
      <c r="E388" s="42"/>
      <c r="F388" s="228" t="s">
        <v>808</v>
      </c>
      <c r="G388" s="42"/>
      <c r="H388" s="42"/>
      <c r="I388" s="229"/>
      <c r="J388" s="42"/>
      <c r="K388" s="42"/>
      <c r="L388" s="46"/>
      <c r="M388" s="230"/>
      <c r="N388" s="231"/>
      <c r="O388" s="86"/>
      <c r="P388" s="86"/>
      <c r="Q388" s="86"/>
      <c r="R388" s="86"/>
      <c r="S388" s="86"/>
      <c r="T388" s="87"/>
      <c r="U388" s="40"/>
      <c r="V388" s="40"/>
      <c r="W388" s="40"/>
      <c r="X388" s="40"/>
      <c r="Y388" s="40"/>
      <c r="Z388" s="40"/>
      <c r="AA388" s="40"/>
      <c r="AB388" s="40"/>
      <c r="AC388" s="40"/>
      <c r="AD388" s="40"/>
      <c r="AE388" s="40"/>
      <c r="AT388" s="19" t="s">
        <v>250</v>
      </c>
      <c r="AU388" s="19" t="s">
        <v>85</v>
      </c>
    </row>
    <row r="389" s="2" customFormat="1">
      <c r="A389" s="40"/>
      <c r="B389" s="41"/>
      <c r="C389" s="42"/>
      <c r="D389" s="234" t="s">
        <v>343</v>
      </c>
      <c r="E389" s="42"/>
      <c r="F389" s="255" t="s">
        <v>809</v>
      </c>
      <c r="G389" s="42"/>
      <c r="H389" s="42"/>
      <c r="I389" s="229"/>
      <c r="J389" s="42"/>
      <c r="K389" s="42"/>
      <c r="L389" s="46"/>
      <c r="M389" s="230"/>
      <c r="N389" s="231"/>
      <c r="O389" s="86"/>
      <c r="P389" s="86"/>
      <c r="Q389" s="86"/>
      <c r="R389" s="86"/>
      <c r="S389" s="86"/>
      <c r="T389" s="87"/>
      <c r="U389" s="40"/>
      <c r="V389" s="40"/>
      <c r="W389" s="40"/>
      <c r="X389" s="40"/>
      <c r="Y389" s="40"/>
      <c r="Z389" s="40"/>
      <c r="AA389" s="40"/>
      <c r="AB389" s="40"/>
      <c r="AC389" s="40"/>
      <c r="AD389" s="40"/>
      <c r="AE389" s="40"/>
      <c r="AT389" s="19" t="s">
        <v>343</v>
      </c>
      <c r="AU389" s="19" t="s">
        <v>85</v>
      </c>
    </row>
    <row r="390" s="13" customFormat="1">
      <c r="A390" s="13"/>
      <c r="B390" s="232"/>
      <c r="C390" s="233"/>
      <c r="D390" s="234" t="s">
        <v>252</v>
      </c>
      <c r="E390" s="235" t="s">
        <v>19</v>
      </c>
      <c r="F390" s="236" t="s">
        <v>810</v>
      </c>
      <c r="G390" s="233"/>
      <c r="H390" s="237">
        <v>72</v>
      </c>
      <c r="I390" s="238"/>
      <c r="J390" s="233"/>
      <c r="K390" s="233"/>
      <c r="L390" s="239"/>
      <c r="M390" s="240"/>
      <c r="N390" s="241"/>
      <c r="O390" s="241"/>
      <c r="P390" s="241"/>
      <c r="Q390" s="241"/>
      <c r="R390" s="241"/>
      <c r="S390" s="241"/>
      <c r="T390" s="242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43" t="s">
        <v>252</v>
      </c>
      <c r="AU390" s="243" t="s">
        <v>85</v>
      </c>
      <c r="AV390" s="13" t="s">
        <v>87</v>
      </c>
      <c r="AW390" s="13" t="s">
        <v>37</v>
      </c>
      <c r="AX390" s="13" t="s">
        <v>77</v>
      </c>
      <c r="AY390" s="243" t="s">
        <v>238</v>
      </c>
    </row>
    <row r="391" s="14" customFormat="1">
      <c r="A391" s="14"/>
      <c r="B391" s="244"/>
      <c r="C391" s="245"/>
      <c r="D391" s="234" t="s">
        <v>252</v>
      </c>
      <c r="E391" s="246" t="s">
        <v>19</v>
      </c>
      <c r="F391" s="247" t="s">
        <v>253</v>
      </c>
      <c r="G391" s="245"/>
      <c r="H391" s="248">
        <v>72</v>
      </c>
      <c r="I391" s="249"/>
      <c r="J391" s="245"/>
      <c r="K391" s="245"/>
      <c r="L391" s="250"/>
      <c r="M391" s="251"/>
      <c r="N391" s="252"/>
      <c r="O391" s="252"/>
      <c r="P391" s="252"/>
      <c r="Q391" s="252"/>
      <c r="R391" s="252"/>
      <c r="S391" s="252"/>
      <c r="T391" s="253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254" t="s">
        <v>252</v>
      </c>
      <c r="AU391" s="254" t="s">
        <v>85</v>
      </c>
      <c r="AV391" s="14" t="s">
        <v>254</v>
      </c>
      <c r="AW391" s="14" t="s">
        <v>37</v>
      </c>
      <c r="AX391" s="14" t="s">
        <v>85</v>
      </c>
      <c r="AY391" s="254" t="s">
        <v>238</v>
      </c>
    </row>
    <row r="392" s="2" customFormat="1" ht="16.5" customHeight="1">
      <c r="A392" s="40"/>
      <c r="B392" s="41"/>
      <c r="C392" s="214" t="s">
        <v>811</v>
      </c>
      <c r="D392" s="214" t="s">
        <v>243</v>
      </c>
      <c r="E392" s="215" t="s">
        <v>812</v>
      </c>
      <c r="F392" s="216" t="s">
        <v>813</v>
      </c>
      <c r="G392" s="217" t="s">
        <v>805</v>
      </c>
      <c r="H392" s="218">
        <v>48</v>
      </c>
      <c r="I392" s="219"/>
      <c r="J392" s="220">
        <f>ROUND(I392*H392,2)</f>
        <v>0</v>
      </c>
      <c r="K392" s="216" t="s">
        <v>247</v>
      </c>
      <c r="L392" s="46"/>
      <c r="M392" s="221" t="s">
        <v>19</v>
      </c>
      <c r="N392" s="222" t="s">
        <v>48</v>
      </c>
      <c r="O392" s="86"/>
      <c r="P392" s="223">
        <f>O392*H392</f>
        <v>0</v>
      </c>
      <c r="Q392" s="223">
        <v>0</v>
      </c>
      <c r="R392" s="223">
        <f>Q392*H392</f>
        <v>0</v>
      </c>
      <c r="S392" s="223">
        <v>0</v>
      </c>
      <c r="T392" s="224">
        <f>S392*H392</f>
        <v>0</v>
      </c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R392" s="225" t="s">
        <v>806</v>
      </c>
      <c r="AT392" s="225" t="s">
        <v>243</v>
      </c>
      <c r="AU392" s="225" t="s">
        <v>85</v>
      </c>
      <c r="AY392" s="19" t="s">
        <v>238</v>
      </c>
      <c r="BE392" s="226">
        <f>IF(N392="základní",J392,0)</f>
        <v>0</v>
      </c>
      <c r="BF392" s="226">
        <f>IF(N392="snížená",J392,0)</f>
        <v>0</v>
      </c>
      <c r="BG392" s="226">
        <f>IF(N392="zákl. přenesená",J392,0)</f>
        <v>0</v>
      </c>
      <c r="BH392" s="226">
        <f>IF(N392="sníž. přenesená",J392,0)</f>
        <v>0</v>
      </c>
      <c r="BI392" s="226">
        <f>IF(N392="nulová",J392,0)</f>
        <v>0</v>
      </c>
      <c r="BJ392" s="19" t="s">
        <v>85</v>
      </c>
      <c r="BK392" s="226">
        <f>ROUND(I392*H392,2)</f>
        <v>0</v>
      </c>
      <c r="BL392" s="19" t="s">
        <v>806</v>
      </c>
      <c r="BM392" s="225" t="s">
        <v>814</v>
      </c>
    </row>
    <row r="393" s="2" customFormat="1">
      <c r="A393" s="40"/>
      <c r="B393" s="41"/>
      <c r="C393" s="42"/>
      <c r="D393" s="227" t="s">
        <v>250</v>
      </c>
      <c r="E393" s="42"/>
      <c r="F393" s="228" t="s">
        <v>815</v>
      </c>
      <c r="G393" s="42"/>
      <c r="H393" s="42"/>
      <c r="I393" s="229"/>
      <c r="J393" s="42"/>
      <c r="K393" s="42"/>
      <c r="L393" s="46"/>
      <c r="M393" s="230"/>
      <c r="N393" s="231"/>
      <c r="O393" s="86"/>
      <c r="P393" s="86"/>
      <c r="Q393" s="86"/>
      <c r="R393" s="86"/>
      <c r="S393" s="86"/>
      <c r="T393" s="87"/>
      <c r="U393" s="40"/>
      <c r="V393" s="40"/>
      <c r="W393" s="40"/>
      <c r="X393" s="40"/>
      <c r="Y393" s="40"/>
      <c r="Z393" s="40"/>
      <c r="AA393" s="40"/>
      <c r="AB393" s="40"/>
      <c r="AC393" s="40"/>
      <c r="AD393" s="40"/>
      <c r="AE393" s="40"/>
      <c r="AT393" s="19" t="s">
        <v>250</v>
      </c>
      <c r="AU393" s="19" t="s">
        <v>85</v>
      </c>
    </row>
    <row r="394" s="2" customFormat="1">
      <c r="A394" s="40"/>
      <c r="B394" s="41"/>
      <c r="C394" s="42"/>
      <c r="D394" s="234" t="s">
        <v>343</v>
      </c>
      <c r="E394" s="42"/>
      <c r="F394" s="255" t="s">
        <v>816</v>
      </c>
      <c r="G394" s="42"/>
      <c r="H394" s="42"/>
      <c r="I394" s="229"/>
      <c r="J394" s="42"/>
      <c r="K394" s="42"/>
      <c r="L394" s="46"/>
      <c r="M394" s="230"/>
      <c r="N394" s="231"/>
      <c r="O394" s="86"/>
      <c r="P394" s="86"/>
      <c r="Q394" s="86"/>
      <c r="R394" s="86"/>
      <c r="S394" s="86"/>
      <c r="T394" s="87"/>
      <c r="U394" s="40"/>
      <c r="V394" s="40"/>
      <c r="W394" s="40"/>
      <c r="X394" s="40"/>
      <c r="Y394" s="40"/>
      <c r="Z394" s="40"/>
      <c r="AA394" s="40"/>
      <c r="AB394" s="40"/>
      <c r="AC394" s="40"/>
      <c r="AD394" s="40"/>
      <c r="AE394" s="40"/>
      <c r="AT394" s="19" t="s">
        <v>343</v>
      </c>
      <c r="AU394" s="19" t="s">
        <v>85</v>
      </c>
    </row>
    <row r="395" s="13" customFormat="1">
      <c r="A395" s="13"/>
      <c r="B395" s="232"/>
      <c r="C395" s="233"/>
      <c r="D395" s="234" t="s">
        <v>252</v>
      </c>
      <c r="E395" s="235" t="s">
        <v>19</v>
      </c>
      <c r="F395" s="236" t="s">
        <v>817</v>
      </c>
      <c r="G395" s="233"/>
      <c r="H395" s="237">
        <v>48</v>
      </c>
      <c r="I395" s="238"/>
      <c r="J395" s="233"/>
      <c r="K395" s="233"/>
      <c r="L395" s="239"/>
      <c r="M395" s="240"/>
      <c r="N395" s="241"/>
      <c r="O395" s="241"/>
      <c r="P395" s="241"/>
      <c r="Q395" s="241"/>
      <c r="R395" s="241"/>
      <c r="S395" s="241"/>
      <c r="T395" s="242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43" t="s">
        <v>252</v>
      </c>
      <c r="AU395" s="243" t="s">
        <v>85</v>
      </c>
      <c r="AV395" s="13" t="s">
        <v>87</v>
      </c>
      <c r="AW395" s="13" t="s">
        <v>37</v>
      </c>
      <c r="AX395" s="13" t="s">
        <v>77</v>
      </c>
      <c r="AY395" s="243" t="s">
        <v>238</v>
      </c>
    </row>
    <row r="396" s="14" customFormat="1">
      <c r="A396" s="14"/>
      <c r="B396" s="244"/>
      <c r="C396" s="245"/>
      <c r="D396" s="234" t="s">
        <v>252</v>
      </c>
      <c r="E396" s="246" t="s">
        <v>19</v>
      </c>
      <c r="F396" s="247" t="s">
        <v>253</v>
      </c>
      <c r="G396" s="245"/>
      <c r="H396" s="248">
        <v>48</v>
      </c>
      <c r="I396" s="249"/>
      <c r="J396" s="245"/>
      <c r="K396" s="245"/>
      <c r="L396" s="250"/>
      <c r="M396" s="251"/>
      <c r="N396" s="252"/>
      <c r="O396" s="252"/>
      <c r="P396" s="252"/>
      <c r="Q396" s="252"/>
      <c r="R396" s="252"/>
      <c r="S396" s="252"/>
      <c r="T396" s="253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T396" s="254" t="s">
        <v>252</v>
      </c>
      <c r="AU396" s="254" t="s">
        <v>85</v>
      </c>
      <c r="AV396" s="14" t="s">
        <v>254</v>
      </c>
      <c r="AW396" s="14" t="s">
        <v>37</v>
      </c>
      <c r="AX396" s="14" t="s">
        <v>85</v>
      </c>
      <c r="AY396" s="254" t="s">
        <v>238</v>
      </c>
    </row>
    <row r="397" s="2" customFormat="1" ht="16.5" customHeight="1">
      <c r="A397" s="40"/>
      <c r="B397" s="41"/>
      <c r="C397" s="214" t="s">
        <v>818</v>
      </c>
      <c r="D397" s="214" t="s">
        <v>243</v>
      </c>
      <c r="E397" s="215" t="s">
        <v>819</v>
      </c>
      <c r="F397" s="216" t="s">
        <v>820</v>
      </c>
      <c r="G397" s="217" t="s">
        <v>805</v>
      </c>
      <c r="H397" s="218">
        <v>64</v>
      </c>
      <c r="I397" s="219"/>
      <c r="J397" s="220">
        <f>ROUND(I397*H397,2)</f>
        <v>0</v>
      </c>
      <c r="K397" s="216" t="s">
        <v>247</v>
      </c>
      <c r="L397" s="46"/>
      <c r="M397" s="221" t="s">
        <v>19</v>
      </c>
      <c r="N397" s="222" t="s">
        <v>48</v>
      </c>
      <c r="O397" s="86"/>
      <c r="P397" s="223">
        <f>O397*H397</f>
        <v>0</v>
      </c>
      <c r="Q397" s="223">
        <v>0</v>
      </c>
      <c r="R397" s="223">
        <f>Q397*H397</f>
        <v>0</v>
      </c>
      <c r="S397" s="223">
        <v>0</v>
      </c>
      <c r="T397" s="224">
        <f>S397*H397</f>
        <v>0</v>
      </c>
      <c r="U397" s="40"/>
      <c r="V397" s="40"/>
      <c r="W397" s="40"/>
      <c r="X397" s="40"/>
      <c r="Y397" s="40"/>
      <c r="Z397" s="40"/>
      <c r="AA397" s="40"/>
      <c r="AB397" s="40"/>
      <c r="AC397" s="40"/>
      <c r="AD397" s="40"/>
      <c r="AE397" s="40"/>
      <c r="AR397" s="225" t="s">
        <v>806</v>
      </c>
      <c r="AT397" s="225" t="s">
        <v>243</v>
      </c>
      <c r="AU397" s="225" t="s">
        <v>85</v>
      </c>
      <c r="AY397" s="19" t="s">
        <v>238</v>
      </c>
      <c r="BE397" s="226">
        <f>IF(N397="základní",J397,0)</f>
        <v>0</v>
      </c>
      <c r="BF397" s="226">
        <f>IF(N397="snížená",J397,0)</f>
        <v>0</v>
      </c>
      <c r="BG397" s="226">
        <f>IF(N397="zákl. přenesená",J397,0)</f>
        <v>0</v>
      </c>
      <c r="BH397" s="226">
        <f>IF(N397="sníž. přenesená",J397,0)</f>
        <v>0</v>
      </c>
      <c r="BI397" s="226">
        <f>IF(N397="nulová",J397,0)</f>
        <v>0</v>
      </c>
      <c r="BJ397" s="19" t="s">
        <v>85</v>
      </c>
      <c r="BK397" s="226">
        <f>ROUND(I397*H397,2)</f>
        <v>0</v>
      </c>
      <c r="BL397" s="19" t="s">
        <v>806</v>
      </c>
      <c r="BM397" s="225" t="s">
        <v>821</v>
      </c>
    </row>
    <row r="398" s="2" customFormat="1">
      <c r="A398" s="40"/>
      <c r="B398" s="41"/>
      <c r="C398" s="42"/>
      <c r="D398" s="227" t="s">
        <v>250</v>
      </c>
      <c r="E398" s="42"/>
      <c r="F398" s="228" t="s">
        <v>822</v>
      </c>
      <c r="G398" s="42"/>
      <c r="H398" s="42"/>
      <c r="I398" s="229"/>
      <c r="J398" s="42"/>
      <c r="K398" s="42"/>
      <c r="L398" s="46"/>
      <c r="M398" s="230"/>
      <c r="N398" s="231"/>
      <c r="O398" s="86"/>
      <c r="P398" s="86"/>
      <c r="Q398" s="86"/>
      <c r="R398" s="86"/>
      <c r="S398" s="86"/>
      <c r="T398" s="87"/>
      <c r="U398" s="40"/>
      <c r="V398" s="40"/>
      <c r="W398" s="40"/>
      <c r="X398" s="40"/>
      <c r="Y398" s="40"/>
      <c r="Z398" s="40"/>
      <c r="AA398" s="40"/>
      <c r="AB398" s="40"/>
      <c r="AC398" s="40"/>
      <c r="AD398" s="40"/>
      <c r="AE398" s="40"/>
      <c r="AT398" s="19" t="s">
        <v>250</v>
      </c>
      <c r="AU398" s="19" t="s">
        <v>85</v>
      </c>
    </row>
    <row r="399" s="2" customFormat="1">
      <c r="A399" s="40"/>
      <c r="B399" s="41"/>
      <c r="C399" s="42"/>
      <c r="D399" s="234" t="s">
        <v>343</v>
      </c>
      <c r="E399" s="42"/>
      <c r="F399" s="255" t="s">
        <v>823</v>
      </c>
      <c r="G399" s="42"/>
      <c r="H399" s="42"/>
      <c r="I399" s="229"/>
      <c r="J399" s="42"/>
      <c r="K399" s="42"/>
      <c r="L399" s="46"/>
      <c r="M399" s="230"/>
      <c r="N399" s="231"/>
      <c r="O399" s="86"/>
      <c r="P399" s="86"/>
      <c r="Q399" s="86"/>
      <c r="R399" s="86"/>
      <c r="S399" s="86"/>
      <c r="T399" s="87"/>
      <c r="U399" s="40"/>
      <c r="V399" s="40"/>
      <c r="W399" s="40"/>
      <c r="X399" s="40"/>
      <c r="Y399" s="40"/>
      <c r="Z399" s="40"/>
      <c r="AA399" s="40"/>
      <c r="AB399" s="40"/>
      <c r="AC399" s="40"/>
      <c r="AD399" s="40"/>
      <c r="AE399" s="40"/>
      <c r="AT399" s="19" t="s">
        <v>343</v>
      </c>
      <c r="AU399" s="19" t="s">
        <v>85</v>
      </c>
    </row>
    <row r="400" s="13" customFormat="1">
      <c r="A400" s="13"/>
      <c r="B400" s="232"/>
      <c r="C400" s="233"/>
      <c r="D400" s="234" t="s">
        <v>252</v>
      </c>
      <c r="E400" s="235" t="s">
        <v>19</v>
      </c>
      <c r="F400" s="236" t="s">
        <v>824</v>
      </c>
      <c r="G400" s="233"/>
      <c r="H400" s="237">
        <v>64</v>
      </c>
      <c r="I400" s="238"/>
      <c r="J400" s="233"/>
      <c r="K400" s="233"/>
      <c r="L400" s="239"/>
      <c r="M400" s="240"/>
      <c r="N400" s="241"/>
      <c r="O400" s="241"/>
      <c r="P400" s="241"/>
      <c r="Q400" s="241"/>
      <c r="R400" s="241"/>
      <c r="S400" s="241"/>
      <c r="T400" s="242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T400" s="243" t="s">
        <v>252</v>
      </c>
      <c r="AU400" s="243" t="s">
        <v>85</v>
      </c>
      <c r="AV400" s="13" t="s">
        <v>87</v>
      </c>
      <c r="AW400" s="13" t="s">
        <v>37</v>
      </c>
      <c r="AX400" s="13" t="s">
        <v>77</v>
      </c>
      <c r="AY400" s="243" t="s">
        <v>238</v>
      </c>
    </row>
    <row r="401" s="14" customFormat="1">
      <c r="A401" s="14"/>
      <c r="B401" s="244"/>
      <c r="C401" s="245"/>
      <c r="D401" s="234" t="s">
        <v>252</v>
      </c>
      <c r="E401" s="246" t="s">
        <v>19</v>
      </c>
      <c r="F401" s="247" t="s">
        <v>253</v>
      </c>
      <c r="G401" s="245"/>
      <c r="H401" s="248">
        <v>64</v>
      </c>
      <c r="I401" s="249"/>
      <c r="J401" s="245"/>
      <c r="K401" s="245"/>
      <c r="L401" s="250"/>
      <c r="M401" s="251"/>
      <c r="N401" s="252"/>
      <c r="O401" s="252"/>
      <c r="P401" s="252"/>
      <c r="Q401" s="252"/>
      <c r="R401" s="252"/>
      <c r="S401" s="252"/>
      <c r="T401" s="253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T401" s="254" t="s">
        <v>252</v>
      </c>
      <c r="AU401" s="254" t="s">
        <v>85</v>
      </c>
      <c r="AV401" s="14" t="s">
        <v>254</v>
      </c>
      <c r="AW401" s="14" t="s">
        <v>37</v>
      </c>
      <c r="AX401" s="14" t="s">
        <v>85</v>
      </c>
      <c r="AY401" s="254" t="s">
        <v>238</v>
      </c>
    </row>
    <row r="402" s="2" customFormat="1" ht="16.5" customHeight="1">
      <c r="A402" s="40"/>
      <c r="B402" s="41"/>
      <c r="C402" s="214" t="s">
        <v>825</v>
      </c>
      <c r="D402" s="214" t="s">
        <v>243</v>
      </c>
      <c r="E402" s="215" t="s">
        <v>826</v>
      </c>
      <c r="F402" s="216" t="s">
        <v>827</v>
      </c>
      <c r="G402" s="217" t="s">
        <v>805</v>
      </c>
      <c r="H402" s="218">
        <v>48</v>
      </c>
      <c r="I402" s="219"/>
      <c r="J402" s="220">
        <f>ROUND(I402*H402,2)</f>
        <v>0</v>
      </c>
      <c r="K402" s="216" t="s">
        <v>247</v>
      </c>
      <c r="L402" s="46"/>
      <c r="M402" s="221" t="s">
        <v>19</v>
      </c>
      <c r="N402" s="222" t="s">
        <v>48</v>
      </c>
      <c r="O402" s="86"/>
      <c r="P402" s="223">
        <f>O402*H402</f>
        <v>0</v>
      </c>
      <c r="Q402" s="223">
        <v>0</v>
      </c>
      <c r="R402" s="223">
        <f>Q402*H402</f>
        <v>0</v>
      </c>
      <c r="S402" s="223">
        <v>0</v>
      </c>
      <c r="T402" s="224">
        <f>S402*H402</f>
        <v>0</v>
      </c>
      <c r="U402" s="40"/>
      <c r="V402" s="40"/>
      <c r="W402" s="40"/>
      <c r="X402" s="40"/>
      <c r="Y402" s="40"/>
      <c r="Z402" s="40"/>
      <c r="AA402" s="40"/>
      <c r="AB402" s="40"/>
      <c r="AC402" s="40"/>
      <c r="AD402" s="40"/>
      <c r="AE402" s="40"/>
      <c r="AR402" s="225" t="s">
        <v>806</v>
      </c>
      <c r="AT402" s="225" t="s">
        <v>243</v>
      </c>
      <c r="AU402" s="225" t="s">
        <v>85</v>
      </c>
      <c r="AY402" s="19" t="s">
        <v>238</v>
      </c>
      <c r="BE402" s="226">
        <f>IF(N402="základní",J402,0)</f>
        <v>0</v>
      </c>
      <c r="BF402" s="226">
        <f>IF(N402="snížená",J402,0)</f>
        <v>0</v>
      </c>
      <c r="BG402" s="226">
        <f>IF(N402="zákl. přenesená",J402,0)</f>
        <v>0</v>
      </c>
      <c r="BH402" s="226">
        <f>IF(N402="sníž. přenesená",J402,0)</f>
        <v>0</v>
      </c>
      <c r="BI402" s="226">
        <f>IF(N402="nulová",J402,0)</f>
        <v>0</v>
      </c>
      <c r="BJ402" s="19" t="s">
        <v>85</v>
      </c>
      <c r="BK402" s="226">
        <f>ROUND(I402*H402,2)</f>
        <v>0</v>
      </c>
      <c r="BL402" s="19" t="s">
        <v>806</v>
      </c>
      <c r="BM402" s="225" t="s">
        <v>828</v>
      </c>
    </row>
    <row r="403" s="2" customFormat="1">
      <c r="A403" s="40"/>
      <c r="B403" s="41"/>
      <c r="C403" s="42"/>
      <c r="D403" s="227" t="s">
        <v>250</v>
      </c>
      <c r="E403" s="42"/>
      <c r="F403" s="228" t="s">
        <v>829</v>
      </c>
      <c r="G403" s="42"/>
      <c r="H403" s="42"/>
      <c r="I403" s="229"/>
      <c r="J403" s="42"/>
      <c r="K403" s="42"/>
      <c r="L403" s="46"/>
      <c r="M403" s="230"/>
      <c r="N403" s="231"/>
      <c r="O403" s="86"/>
      <c r="P403" s="86"/>
      <c r="Q403" s="86"/>
      <c r="R403" s="86"/>
      <c r="S403" s="86"/>
      <c r="T403" s="87"/>
      <c r="U403" s="40"/>
      <c r="V403" s="40"/>
      <c r="W403" s="40"/>
      <c r="X403" s="40"/>
      <c r="Y403" s="40"/>
      <c r="Z403" s="40"/>
      <c r="AA403" s="40"/>
      <c r="AB403" s="40"/>
      <c r="AC403" s="40"/>
      <c r="AD403" s="40"/>
      <c r="AE403" s="40"/>
      <c r="AT403" s="19" t="s">
        <v>250</v>
      </c>
      <c r="AU403" s="19" t="s">
        <v>85</v>
      </c>
    </row>
    <row r="404" s="2" customFormat="1">
      <c r="A404" s="40"/>
      <c r="B404" s="41"/>
      <c r="C404" s="42"/>
      <c r="D404" s="234" t="s">
        <v>343</v>
      </c>
      <c r="E404" s="42"/>
      <c r="F404" s="255" t="s">
        <v>830</v>
      </c>
      <c r="G404" s="42"/>
      <c r="H404" s="42"/>
      <c r="I404" s="229"/>
      <c r="J404" s="42"/>
      <c r="K404" s="42"/>
      <c r="L404" s="46"/>
      <c r="M404" s="230"/>
      <c r="N404" s="231"/>
      <c r="O404" s="86"/>
      <c r="P404" s="86"/>
      <c r="Q404" s="86"/>
      <c r="R404" s="86"/>
      <c r="S404" s="86"/>
      <c r="T404" s="87"/>
      <c r="U404" s="40"/>
      <c r="V404" s="40"/>
      <c r="W404" s="40"/>
      <c r="X404" s="40"/>
      <c r="Y404" s="40"/>
      <c r="Z404" s="40"/>
      <c r="AA404" s="40"/>
      <c r="AB404" s="40"/>
      <c r="AC404" s="40"/>
      <c r="AD404" s="40"/>
      <c r="AE404" s="40"/>
      <c r="AT404" s="19" t="s">
        <v>343</v>
      </c>
      <c r="AU404" s="19" t="s">
        <v>85</v>
      </c>
    </row>
    <row r="405" s="13" customFormat="1">
      <c r="A405" s="13"/>
      <c r="B405" s="232"/>
      <c r="C405" s="233"/>
      <c r="D405" s="234" t="s">
        <v>252</v>
      </c>
      <c r="E405" s="235" t="s">
        <v>19</v>
      </c>
      <c r="F405" s="236" t="s">
        <v>817</v>
      </c>
      <c r="G405" s="233"/>
      <c r="H405" s="237">
        <v>48</v>
      </c>
      <c r="I405" s="238"/>
      <c r="J405" s="233"/>
      <c r="K405" s="233"/>
      <c r="L405" s="239"/>
      <c r="M405" s="240"/>
      <c r="N405" s="241"/>
      <c r="O405" s="241"/>
      <c r="P405" s="241"/>
      <c r="Q405" s="241"/>
      <c r="R405" s="241"/>
      <c r="S405" s="241"/>
      <c r="T405" s="242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43" t="s">
        <v>252</v>
      </c>
      <c r="AU405" s="243" t="s">
        <v>85</v>
      </c>
      <c r="AV405" s="13" t="s">
        <v>87</v>
      </c>
      <c r="AW405" s="13" t="s">
        <v>37</v>
      </c>
      <c r="AX405" s="13" t="s">
        <v>77</v>
      </c>
      <c r="AY405" s="243" t="s">
        <v>238</v>
      </c>
    </row>
    <row r="406" s="14" customFormat="1">
      <c r="A406" s="14"/>
      <c r="B406" s="244"/>
      <c r="C406" s="245"/>
      <c r="D406" s="234" t="s">
        <v>252</v>
      </c>
      <c r="E406" s="246" t="s">
        <v>19</v>
      </c>
      <c r="F406" s="247" t="s">
        <v>253</v>
      </c>
      <c r="G406" s="245"/>
      <c r="H406" s="248">
        <v>48</v>
      </c>
      <c r="I406" s="249"/>
      <c r="J406" s="245"/>
      <c r="K406" s="245"/>
      <c r="L406" s="250"/>
      <c r="M406" s="251"/>
      <c r="N406" s="252"/>
      <c r="O406" s="252"/>
      <c r="P406" s="252"/>
      <c r="Q406" s="252"/>
      <c r="R406" s="252"/>
      <c r="S406" s="252"/>
      <c r="T406" s="253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T406" s="254" t="s">
        <v>252</v>
      </c>
      <c r="AU406" s="254" t="s">
        <v>85</v>
      </c>
      <c r="AV406" s="14" t="s">
        <v>254</v>
      </c>
      <c r="AW406" s="14" t="s">
        <v>37</v>
      </c>
      <c r="AX406" s="14" t="s">
        <v>85</v>
      </c>
      <c r="AY406" s="254" t="s">
        <v>238</v>
      </c>
    </row>
    <row r="407" s="2" customFormat="1" ht="16.5" customHeight="1">
      <c r="A407" s="40"/>
      <c r="B407" s="41"/>
      <c r="C407" s="214" t="s">
        <v>831</v>
      </c>
      <c r="D407" s="214" t="s">
        <v>243</v>
      </c>
      <c r="E407" s="215" t="s">
        <v>832</v>
      </c>
      <c r="F407" s="216" t="s">
        <v>833</v>
      </c>
      <c r="G407" s="217" t="s">
        <v>805</v>
      </c>
      <c r="H407" s="218">
        <v>72</v>
      </c>
      <c r="I407" s="219"/>
      <c r="J407" s="220">
        <f>ROUND(I407*H407,2)</f>
        <v>0</v>
      </c>
      <c r="K407" s="216" t="s">
        <v>247</v>
      </c>
      <c r="L407" s="46"/>
      <c r="M407" s="221" t="s">
        <v>19</v>
      </c>
      <c r="N407" s="222" t="s">
        <v>48</v>
      </c>
      <c r="O407" s="86"/>
      <c r="P407" s="223">
        <f>O407*H407</f>
        <v>0</v>
      </c>
      <c r="Q407" s="223">
        <v>0</v>
      </c>
      <c r="R407" s="223">
        <f>Q407*H407</f>
        <v>0</v>
      </c>
      <c r="S407" s="223">
        <v>0</v>
      </c>
      <c r="T407" s="224">
        <f>S407*H407</f>
        <v>0</v>
      </c>
      <c r="U407" s="40"/>
      <c r="V407" s="40"/>
      <c r="W407" s="40"/>
      <c r="X407" s="40"/>
      <c r="Y407" s="40"/>
      <c r="Z407" s="40"/>
      <c r="AA407" s="40"/>
      <c r="AB407" s="40"/>
      <c r="AC407" s="40"/>
      <c r="AD407" s="40"/>
      <c r="AE407" s="40"/>
      <c r="AR407" s="225" t="s">
        <v>806</v>
      </c>
      <c r="AT407" s="225" t="s">
        <v>243</v>
      </c>
      <c r="AU407" s="225" t="s">
        <v>85</v>
      </c>
      <c r="AY407" s="19" t="s">
        <v>238</v>
      </c>
      <c r="BE407" s="226">
        <f>IF(N407="základní",J407,0)</f>
        <v>0</v>
      </c>
      <c r="BF407" s="226">
        <f>IF(N407="snížená",J407,0)</f>
        <v>0</v>
      </c>
      <c r="BG407" s="226">
        <f>IF(N407="zákl. přenesená",J407,0)</f>
        <v>0</v>
      </c>
      <c r="BH407" s="226">
        <f>IF(N407="sníž. přenesená",J407,0)</f>
        <v>0</v>
      </c>
      <c r="BI407" s="226">
        <f>IF(N407="nulová",J407,0)</f>
        <v>0</v>
      </c>
      <c r="BJ407" s="19" t="s">
        <v>85</v>
      </c>
      <c r="BK407" s="226">
        <f>ROUND(I407*H407,2)</f>
        <v>0</v>
      </c>
      <c r="BL407" s="19" t="s">
        <v>806</v>
      </c>
      <c r="BM407" s="225" t="s">
        <v>834</v>
      </c>
    </row>
    <row r="408" s="2" customFormat="1">
      <c r="A408" s="40"/>
      <c r="B408" s="41"/>
      <c r="C408" s="42"/>
      <c r="D408" s="227" t="s">
        <v>250</v>
      </c>
      <c r="E408" s="42"/>
      <c r="F408" s="228" t="s">
        <v>835</v>
      </c>
      <c r="G408" s="42"/>
      <c r="H408" s="42"/>
      <c r="I408" s="229"/>
      <c r="J408" s="42"/>
      <c r="K408" s="42"/>
      <c r="L408" s="46"/>
      <c r="M408" s="230"/>
      <c r="N408" s="231"/>
      <c r="O408" s="86"/>
      <c r="P408" s="86"/>
      <c r="Q408" s="86"/>
      <c r="R408" s="86"/>
      <c r="S408" s="86"/>
      <c r="T408" s="87"/>
      <c r="U408" s="40"/>
      <c r="V408" s="40"/>
      <c r="W408" s="40"/>
      <c r="X408" s="40"/>
      <c r="Y408" s="40"/>
      <c r="Z408" s="40"/>
      <c r="AA408" s="40"/>
      <c r="AB408" s="40"/>
      <c r="AC408" s="40"/>
      <c r="AD408" s="40"/>
      <c r="AE408" s="40"/>
      <c r="AT408" s="19" t="s">
        <v>250</v>
      </c>
      <c r="AU408" s="19" t="s">
        <v>85</v>
      </c>
    </row>
    <row r="409" s="2" customFormat="1">
      <c r="A409" s="40"/>
      <c r="B409" s="41"/>
      <c r="C409" s="42"/>
      <c r="D409" s="234" t="s">
        <v>343</v>
      </c>
      <c r="E409" s="42"/>
      <c r="F409" s="255" t="s">
        <v>836</v>
      </c>
      <c r="G409" s="42"/>
      <c r="H409" s="42"/>
      <c r="I409" s="229"/>
      <c r="J409" s="42"/>
      <c r="K409" s="42"/>
      <c r="L409" s="46"/>
      <c r="M409" s="230"/>
      <c r="N409" s="231"/>
      <c r="O409" s="86"/>
      <c r="P409" s="86"/>
      <c r="Q409" s="86"/>
      <c r="R409" s="86"/>
      <c r="S409" s="86"/>
      <c r="T409" s="87"/>
      <c r="U409" s="40"/>
      <c r="V409" s="40"/>
      <c r="W409" s="40"/>
      <c r="X409" s="40"/>
      <c r="Y409" s="40"/>
      <c r="Z409" s="40"/>
      <c r="AA409" s="40"/>
      <c r="AB409" s="40"/>
      <c r="AC409" s="40"/>
      <c r="AD409" s="40"/>
      <c r="AE409" s="40"/>
      <c r="AT409" s="19" t="s">
        <v>343</v>
      </c>
      <c r="AU409" s="19" t="s">
        <v>85</v>
      </c>
    </row>
    <row r="410" s="13" customFormat="1">
      <c r="A410" s="13"/>
      <c r="B410" s="232"/>
      <c r="C410" s="233"/>
      <c r="D410" s="234" t="s">
        <v>252</v>
      </c>
      <c r="E410" s="235" t="s">
        <v>19</v>
      </c>
      <c r="F410" s="236" t="s">
        <v>810</v>
      </c>
      <c r="G410" s="233"/>
      <c r="H410" s="237">
        <v>72</v>
      </c>
      <c r="I410" s="238"/>
      <c r="J410" s="233"/>
      <c r="K410" s="233"/>
      <c r="L410" s="239"/>
      <c r="M410" s="240"/>
      <c r="N410" s="241"/>
      <c r="O410" s="241"/>
      <c r="P410" s="241"/>
      <c r="Q410" s="241"/>
      <c r="R410" s="241"/>
      <c r="S410" s="241"/>
      <c r="T410" s="242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43" t="s">
        <v>252</v>
      </c>
      <c r="AU410" s="243" t="s">
        <v>85</v>
      </c>
      <c r="AV410" s="13" t="s">
        <v>87</v>
      </c>
      <c r="AW410" s="13" t="s">
        <v>37</v>
      </c>
      <c r="AX410" s="13" t="s">
        <v>77</v>
      </c>
      <c r="AY410" s="243" t="s">
        <v>238</v>
      </c>
    </row>
    <row r="411" s="14" customFormat="1">
      <c r="A411" s="14"/>
      <c r="B411" s="244"/>
      <c r="C411" s="245"/>
      <c r="D411" s="234" t="s">
        <v>252</v>
      </c>
      <c r="E411" s="246" t="s">
        <v>19</v>
      </c>
      <c r="F411" s="247" t="s">
        <v>253</v>
      </c>
      <c r="G411" s="245"/>
      <c r="H411" s="248">
        <v>72</v>
      </c>
      <c r="I411" s="249"/>
      <c r="J411" s="245"/>
      <c r="K411" s="245"/>
      <c r="L411" s="250"/>
      <c r="M411" s="251"/>
      <c r="N411" s="252"/>
      <c r="O411" s="252"/>
      <c r="P411" s="252"/>
      <c r="Q411" s="252"/>
      <c r="R411" s="252"/>
      <c r="S411" s="252"/>
      <c r="T411" s="253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T411" s="254" t="s">
        <v>252</v>
      </c>
      <c r="AU411" s="254" t="s">
        <v>85</v>
      </c>
      <c r="AV411" s="14" t="s">
        <v>254</v>
      </c>
      <c r="AW411" s="14" t="s">
        <v>37</v>
      </c>
      <c r="AX411" s="14" t="s">
        <v>85</v>
      </c>
      <c r="AY411" s="254" t="s">
        <v>238</v>
      </c>
    </row>
    <row r="412" s="2" customFormat="1" ht="21.75" customHeight="1">
      <c r="A412" s="40"/>
      <c r="B412" s="41"/>
      <c r="C412" s="214" t="s">
        <v>837</v>
      </c>
      <c r="D412" s="214" t="s">
        <v>243</v>
      </c>
      <c r="E412" s="215" t="s">
        <v>838</v>
      </c>
      <c r="F412" s="216" t="s">
        <v>839</v>
      </c>
      <c r="G412" s="217" t="s">
        <v>805</v>
      </c>
      <c r="H412" s="218">
        <v>72</v>
      </c>
      <c r="I412" s="219"/>
      <c r="J412" s="220">
        <f>ROUND(I412*H412,2)</f>
        <v>0</v>
      </c>
      <c r="K412" s="216" t="s">
        <v>247</v>
      </c>
      <c r="L412" s="46"/>
      <c r="M412" s="221" t="s">
        <v>19</v>
      </c>
      <c r="N412" s="222" t="s">
        <v>48</v>
      </c>
      <c r="O412" s="86"/>
      <c r="P412" s="223">
        <f>O412*H412</f>
        <v>0</v>
      </c>
      <c r="Q412" s="223">
        <v>0</v>
      </c>
      <c r="R412" s="223">
        <f>Q412*H412</f>
        <v>0</v>
      </c>
      <c r="S412" s="223">
        <v>0</v>
      </c>
      <c r="T412" s="224">
        <f>S412*H412</f>
        <v>0</v>
      </c>
      <c r="U412" s="40"/>
      <c r="V412" s="40"/>
      <c r="W412" s="40"/>
      <c r="X412" s="40"/>
      <c r="Y412" s="40"/>
      <c r="Z412" s="40"/>
      <c r="AA412" s="40"/>
      <c r="AB412" s="40"/>
      <c r="AC412" s="40"/>
      <c r="AD412" s="40"/>
      <c r="AE412" s="40"/>
      <c r="AR412" s="225" t="s">
        <v>806</v>
      </c>
      <c r="AT412" s="225" t="s">
        <v>243</v>
      </c>
      <c r="AU412" s="225" t="s">
        <v>85</v>
      </c>
      <c r="AY412" s="19" t="s">
        <v>238</v>
      </c>
      <c r="BE412" s="226">
        <f>IF(N412="základní",J412,0)</f>
        <v>0</v>
      </c>
      <c r="BF412" s="226">
        <f>IF(N412="snížená",J412,0)</f>
        <v>0</v>
      </c>
      <c r="BG412" s="226">
        <f>IF(N412="zákl. přenesená",J412,0)</f>
        <v>0</v>
      </c>
      <c r="BH412" s="226">
        <f>IF(N412="sníž. přenesená",J412,0)</f>
        <v>0</v>
      </c>
      <c r="BI412" s="226">
        <f>IF(N412="nulová",J412,0)</f>
        <v>0</v>
      </c>
      <c r="BJ412" s="19" t="s">
        <v>85</v>
      </c>
      <c r="BK412" s="226">
        <f>ROUND(I412*H412,2)</f>
        <v>0</v>
      </c>
      <c r="BL412" s="19" t="s">
        <v>806</v>
      </c>
      <c r="BM412" s="225" t="s">
        <v>840</v>
      </c>
    </row>
    <row r="413" s="2" customFormat="1">
      <c r="A413" s="40"/>
      <c r="B413" s="41"/>
      <c r="C413" s="42"/>
      <c r="D413" s="227" t="s">
        <v>250</v>
      </c>
      <c r="E413" s="42"/>
      <c r="F413" s="228" t="s">
        <v>841</v>
      </c>
      <c r="G413" s="42"/>
      <c r="H413" s="42"/>
      <c r="I413" s="229"/>
      <c r="J413" s="42"/>
      <c r="K413" s="42"/>
      <c r="L413" s="46"/>
      <c r="M413" s="230"/>
      <c r="N413" s="231"/>
      <c r="O413" s="86"/>
      <c r="P413" s="86"/>
      <c r="Q413" s="86"/>
      <c r="R413" s="86"/>
      <c r="S413" s="86"/>
      <c r="T413" s="87"/>
      <c r="U413" s="40"/>
      <c r="V413" s="40"/>
      <c r="W413" s="40"/>
      <c r="X413" s="40"/>
      <c r="Y413" s="40"/>
      <c r="Z413" s="40"/>
      <c r="AA413" s="40"/>
      <c r="AB413" s="40"/>
      <c r="AC413" s="40"/>
      <c r="AD413" s="40"/>
      <c r="AE413" s="40"/>
      <c r="AT413" s="19" t="s">
        <v>250</v>
      </c>
      <c r="AU413" s="19" t="s">
        <v>85</v>
      </c>
    </row>
    <row r="414" s="13" customFormat="1">
      <c r="A414" s="13"/>
      <c r="B414" s="232"/>
      <c r="C414" s="233"/>
      <c r="D414" s="234" t="s">
        <v>252</v>
      </c>
      <c r="E414" s="235" t="s">
        <v>19</v>
      </c>
      <c r="F414" s="236" t="s">
        <v>810</v>
      </c>
      <c r="G414" s="233"/>
      <c r="H414" s="237">
        <v>72</v>
      </c>
      <c r="I414" s="238"/>
      <c r="J414" s="233"/>
      <c r="K414" s="233"/>
      <c r="L414" s="239"/>
      <c r="M414" s="240"/>
      <c r="N414" s="241"/>
      <c r="O414" s="241"/>
      <c r="P414" s="241"/>
      <c r="Q414" s="241"/>
      <c r="R414" s="241"/>
      <c r="S414" s="241"/>
      <c r="T414" s="242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43" t="s">
        <v>252</v>
      </c>
      <c r="AU414" s="243" t="s">
        <v>85</v>
      </c>
      <c r="AV414" s="13" t="s">
        <v>87</v>
      </c>
      <c r="AW414" s="13" t="s">
        <v>37</v>
      </c>
      <c r="AX414" s="13" t="s">
        <v>77</v>
      </c>
      <c r="AY414" s="243" t="s">
        <v>238</v>
      </c>
    </row>
    <row r="415" s="14" customFormat="1">
      <c r="A415" s="14"/>
      <c r="B415" s="244"/>
      <c r="C415" s="245"/>
      <c r="D415" s="234" t="s">
        <v>252</v>
      </c>
      <c r="E415" s="246" t="s">
        <v>19</v>
      </c>
      <c r="F415" s="247" t="s">
        <v>253</v>
      </c>
      <c r="G415" s="245"/>
      <c r="H415" s="248">
        <v>72</v>
      </c>
      <c r="I415" s="249"/>
      <c r="J415" s="245"/>
      <c r="K415" s="245"/>
      <c r="L415" s="250"/>
      <c r="M415" s="251"/>
      <c r="N415" s="252"/>
      <c r="O415" s="252"/>
      <c r="P415" s="252"/>
      <c r="Q415" s="252"/>
      <c r="R415" s="252"/>
      <c r="S415" s="252"/>
      <c r="T415" s="253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54" t="s">
        <v>252</v>
      </c>
      <c r="AU415" s="254" t="s">
        <v>85</v>
      </c>
      <c r="AV415" s="14" t="s">
        <v>254</v>
      </c>
      <c r="AW415" s="14" t="s">
        <v>37</v>
      </c>
      <c r="AX415" s="14" t="s">
        <v>85</v>
      </c>
      <c r="AY415" s="254" t="s">
        <v>238</v>
      </c>
    </row>
    <row r="416" s="2" customFormat="1" ht="24.15" customHeight="1">
      <c r="A416" s="40"/>
      <c r="B416" s="41"/>
      <c r="C416" s="214" t="s">
        <v>842</v>
      </c>
      <c r="D416" s="214" t="s">
        <v>243</v>
      </c>
      <c r="E416" s="215" t="s">
        <v>843</v>
      </c>
      <c r="F416" s="216" t="s">
        <v>844</v>
      </c>
      <c r="G416" s="217" t="s">
        <v>805</v>
      </c>
      <c r="H416" s="218">
        <v>32</v>
      </c>
      <c r="I416" s="219"/>
      <c r="J416" s="220">
        <f>ROUND(I416*H416,2)</f>
        <v>0</v>
      </c>
      <c r="K416" s="216" t="s">
        <v>247</v>
      </c>
      <c r="L416" s="46"/>
      <c r="M416" s="221" t="s">
        <v>19</v>
      </c>
      <c r="N416" s="222" t="s">
        <v>48</v>
      </c>
      <c r="O416" s="86"/>
      <c r="P416" s="223">
        <f>O416*H416</f>
        <v>0</v>
      </c>
      <c r="Q416" s="223">
        <v>0</v>
      </c>
      <c r="R416" s="223">
        <f>Q416*H416</f>
        <v>0</v>
      </c>
      <c r="S416" s="223">
        <v>0</v>
      </c>
      <c r="T416" s="224">
        <f>S416*H416</f>
        <v>0</v>
      </c>
      <c r="U416" s="40"/>
      <c r="V416" s="40"/>
      <c r="W416" s="40"/>
      <c r="X416" s="40"/>
      <c r="Y416" s="40"/>
      <c r="Z416" s="40"/>
      <c r="AA416" s="40"/>
      <c r="AB416" s="40"/>
      <c r="AC416" s="40"/>
      <c r="AD416" s="40"/>
      <c r="AE416" s="40"/>
      <c r="AR416" s="225" t="s">
        <v>806</v>
      </c>
      <c r="AT416" s="225" t="s">
        <v>243</v>
      </c>
      <c r="AU416" s="225" t="s">
        <v>85</v>
      </c>
      <c r="AY416" s="19" t="s">
        <v>238</v>
      </c>
      <c r="BE416" s="226">
        <f>IF(N416="základní",J416,0)</f>
        <v>0</v>
      </c>
      <c r="BF416" s="226">
        <f>IF(N416="snížená",J416,0)</f>
        <v>0</v>
      </c>
      <c r="BG416" s="226">
        <f>IF(N416="zákl. přenesená",J416,0)</f>
        <v>0</v>
      </c>
      <c r="BH416" s="226">
        <f>IF(N416="sníž. přenesená",J416,0)</f>
        <v>0</v>
      </c>
      <c r="BI416" s="226">
        <f>IF(N416="nulová",J416,0)</f>
        <v>0</v>
      </c>
      <c r="BJ416" s="19" t="s">
        <v>85</v>
      </c>
      <c r="BK416" s="226">
        <f>ROUND(I416*H416,2)</f>
        <v>0</v>
      </c>
      <c r="BL416" s="19" t="s">
        <v>806</v>
      </c>
      <c r="BM416" s="225" t="s">
        <v>845</v>
      </c>
    </row>
    <row r="417" s="2" customFormat="1">
      <c r="A417" s="40"/>
      <c r="B417" s="41"/>
      <c r="C417" s="42"/>
      <c r="D417" s="227" t="s">
        <v>250</v>
      </c>
      <c r="E417" s="42"/>
      <c r="F417" s="228" t="s">
        <v>846</v>
      </c>
      <c r="G417" s="42"/>
      <c r="H417" s="42"/>
      <c r="I417" s="229"/>
      <c r="J417" s="42"/>
      <c r="K417" s="42"/>
      <c r="L417" s="46"/>
      <c r="M417" s="230"/>
      <c r="N417" s="231"/>
      <c r="O417" s="86"/>
      <c r="P417" s="86"/>
      <c r="Q417" s="86"/>
      <c r="R417" s="86"/>
      <c r="S417" s="86"/>
      <c r="T417" s="87"/>
      <c r="U417" s="40"/>
      <c r="V417" s="40"/>
      <c r="W417" s="40"/>
      <c r="X417" s="40"/>
      <c r="Y417" s="40"/>
      <c r="Z417" s="40"/>
      <c r="AA417" s="40"/>
      <c r="AB417" s="40"/>
      <c r="AC417" s="40"/>
      <c r="AD417" s="40"/>
      <c r="AE417" s="40"/>
      <c r="AT417" s="19" t="s">
        <v>250</v>
      </c>
      <c r="AU417" s="19" t="s">
        <v>85</v>
      </c>
    </row>
    <row r="418" s="2" customFormat="1">
      <c r="A418" s="40"/>
      <c r="B418" s="41"/>
      <c r="C418" s="42"/>
      <c r="D418" s="234" t="s">
        <v>343</v>
      </c>
      <c r="E418" s="42"/>
      <c r="F418" s="255" t="s">
        <v>830</v>
      </c>
      <c r="G418" s="42"/>
      <c r="H418" s="42"/>
      <c r="I418" s="229"/>
      <c r="J418" s="42"/>
      <c r="K418" s="42"/>
      <c r="L418" s="46"/>
      <c r="M418" s="230"/>
      <c r="N418" s="231"/>
      <c r="O418" s="86"/>
      <c r="P418" s="86"/>
      <c r="Q418" s="86"/>
      <c r="R418" s="86"/>
      <c r="S418" s="86"/>
      <c r="T418" s="87"/>
      <c r="U418" s="40"/>
      <c r="V418" s="40"/>
      <c r="W418" s="40"/>
      <c r="X418" s="40"/>
      <c r="Y418" s="40"/>
      <c r="Z418" s="40"/>
      <c r="AA418" s="40"/>
      <c r="AB418" s="40"/>
      <c r="AC418" s="40"/>
      <c r="AD418" s="40"/>
      <c r="AE418" s="40"/>
      <c r="AT418" s="19" t="s">
        <v>343</v>
      </c>
      <c r="AU418" s="19" t="s">
        <v>85</v>
      </c>
    </row>
    <row r="419" s="13" customFormat="1">
      <c r="A419" s="13"/>
      <c r="B419" s="232"/>
      <c r="C419" s="233"/>
      <c r="D419" s="234" t="s">
        <v>252</v>
      </c>
      <c r="E419" s="235" t="s">
        <v>19</v>
      </c>
      <c r="F419" s="236" t="s">
        <v>847</v>
      </c>
      <c r="G419" s="233"/>
      <c r="H419" s="237">
        <v>32</v>
      </c>
      <c r="I419" s="238"/>
      <c r="J419" s="233"/>
      <c r="K419" s="233"/>
      <c r="L419" s="239"/>
      <c r="M419" s="240"/>
      <c r="N419" s="241"/>
      <c r="O419" s="241"/>
      <c r="P419" s="241"/>
      <c r="Q419" s="241"/>
      <c r="R419" s="241"/>
      <c r="S419" s="241"/>
      <c r="T419" s="242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43" t="s">
        <v>252</v>
      </c>
      <c r="AU419" s="243" t="s">
        <v>85</v>
      </c>
      <c r="AV419" s="13" t="s">
        <v>87</v>
      </c>
      <c r="AW419" s="13" t="s">
        <v>37</v>
      </c>
      <c r="AX419" s="13" t="s">
        <v>77</v>
      </c>
      <c r="AY419" s="243" t="s">
        <v>238</v>
      </c>
    </row>
    <row r="420" s="14" customFormat="1">
      <c r="A420" s="14"/>
      <c r="B420" s="244"/>
      <c r="C420" s="245"/>
      <c r="D420" s="234" t="s">
        <v>252</v>
      </c>
      <c r="E420" s="246" t="s">
        <v>19</v>
      </c>
      <c r="F420" s="247" t="s">
        <v>253</v>
      </c>
      <c r="G420" s="245"/>
      <c r="H420" s="248">
        <v>32</v>
      </c>
      <c r="I420" s="249"/>
      <c r="J420" s="245"/>
      <c r="K420" s="245"/>
      <c r="L420" s="250"/>
      <c r="M420" s="251"/>
      <c r="N420" s="252"/>
      <c r="O420" s="252"/>
      <c r="P420" s="252"/>
      <c r="Q420" s="252"/>
      <c r="R420" s="252"/>
      <c r="S420" s="252"/>
      <c r="T420" s="253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T420" s="254" t="s">
        <v>252</v>
      </c>
      <c r="AU420" s="254" t="s">
        <v>85</v>
      </c>
      <c r="AV420" s="14" t="s">
        <v>254</v>
      </c>
      <c r="AW420" s="14" t="s">
        <v>37</v>
      </c>
      <c r="AX420" s="14" t="s">
        <v>85</v>
      </c>
      <c r="AY420" s="254" t="s">
        <v>238</v>
      </c>
    </row>
    <row r="421" s="2" customFormat="1" ht="24.15" customHeight="1">
      <c r="A421" s="40"/>
      <c r="B421" s="41"/>
      <c r="C421" s="214" t="s">
        <v>848</v>
      </c>
      <c r="D421" s="214" t="s">
        <v>243</v>
      </c>
      <c r="E421" s="215" t="s">
        <v>849</v>
      </c>
      <c r="F421" s="216" t="s">
        <v>850</v>
      </c>
      <c r="G421" s="217" t="s">
        <v>805</v>
      </c>
      <c r="H421" s="218">
        <v>32</v>
      </c>
      <c r="I421" s="219"/>
      <c r="J421" s="220">
        <f>ROUND(I421*H421,2)</f>
        <v>0</v>
      </c>
      <c r="K421" s="216" t="s">
        <v>247</v>
      </c>
      <c r="L421" s="46"/>
      <c r="M421" s="221" t="s">
        <v>19</v>
      </c>
      <c r="N421" s="222" t="s">
        <v>48</v>
      </c>
      <c r="O421" s="86"/>
      <c r="P421" s="223">
        <f>O421*H421</f>
        <v>0</v>
      </c>
      <c r="Q421" s="223">
        <v>0</v>
      </c>
      <c r="R421" s="223">
        <f>Q421*H421</f>
        <v>0</v>
      </c>
      <c r="S421" s="223">
        <v>0</v>
      </c>
      <c r="T421" s="224">
        <f>S421*H421</f>
        <v>0</v>
      </c>
      <c r="U421" s="40"/>
      <c r="V421" s="40"/>
      <c r="W421" s="40"/>
      <c r="X421" s="40"/>
      <c r="Y421" s="40"/>
      <c r="Z421" s="40"/>
      <c r="AA421" s="40"/>
      <c r="AB421" s="40"/>
      <c r="AC421" s="40"/>
      <c r="AD421" s="40"/>
      <c r="AE421" s="40"/>
      <c r="AR421" s="225" t="s">
        <v>806</v>
      </c>
      <c r="AT421" s="225" t="s">
        <v>243</v>
      </c>
      <c r="AU421" s="225" t="s">
        <v>85</v>
      </c>
      <c r="AY421" s="19" t="s">
        <v>238</v>
      </c>
      <c r="BE421" s="226">
        <f>IF(N421="základní",J421,0)</f>
        <v>0</v>
      </c>
      <c r="BF421" s="226">
        <f>IF(N421="snížená",J421,0)</f>
        <v>0</v>
      </c>
      <c r="BG421" s="226">
        <f>IF(N421="zákl. přenesená",J421,0)</f>
        <v>0</v>
      </c>
      <c r="BH421" s="226">
        <f>IF(N421="sníž. přenesená",J421,0)</f>
        <v>0</v>
      </c>
      <c r="BI421" s="226">
        <f>IF(N421="nulová",J421,0)</f>
        <v>0</v>
      </c>
      <c r="BJ421" s="19" t="s">
        <v>85</v>
      </c>
      <c r="BK421" s="226">
        <f>ROUND(I421*H421,2)</f>
        <v>0</v>
      </c>
      <c r="BL421" s="19" t="s">
        <v>806</v>
      </c>
      <c r="BM421" s="225" t="s">
        <v>851</v>
      </c>
    </row>
    <row r="422" s="2" customFormat="1">
      <c r="A422" s="40"/>
      <c r="B422" s="41"/>
      <c r="C422" s="42"/>
      <c r="D422" s="227" t="s">
        <v>250</v>
      </c>
      <c r="E422" s="42"/>
      <c r="F422" s="228" t="s">
        <v>852</v>
      </c>
      <c r="G422" s="42"/>
      <c r="H422" s="42"/>
      <c r="I422" s="229"/>
      <c r="J422" s="42"/>
      <c r="K422" s="42"/>
      <c r="L422" s="46"/>
      <c r="M422" s="230"/>
      <c r="N422" s="231"/>
      <c r="O422" s="86"/>
      <c r="P422" s="86"/>
      <c r="Q422" s="86"/>
      <c r="R422" s="86"/>
      <c r="S422" s="86"/>
      <c r="T422" s="87"/>
      <c r="U422" s="40"/>
      <c r="V422" s="40"/>
      <c r="W422" s="40"/>
      <c r="X422" s="40"/>
      <c r="Y422" s="40"/>
      <c r="Z422" s="40"/>
      <c r="AA422" s="40"/>
      <c r="AB422" s="40"/>
      <c r="AC422" s="40"/>
      <c r="AD422" s="40"/>
      <c r="AE422" s="40"/>
      <c r="AT422" s="19" t="s">
        <v>250</v>
      </c>
      <c r="AU422" s="19" t="s">
        <v>85</v>
      </c>
    </row>
    <row r="423" s="2" customFormat="1">
      <c r="A423" s="40"/>
      <c r="B423" s="41"/>
      <c r="C423" s="42"/>
      <c r="D423" s="234" t="s">
        <v>343</v>
      </c>
      <c r="E423" s="42"/>
      <c r="F423" s="255" t="s">
        <v>830</v>
      </c>
      <c r="G423" s="42"/>
      <c r="H423" s="42"/>
      <c r="I423" s="229"/>
      <c r="J423" s="42"/>
      <c r="K423" s="42"/>
      <c r="L423" s="46"/>
      <c r="M423" s="230"/>
      <c r="N423" s="231"/>
      <c r="O423" s="86"/>
      <c r="P423" s="86"/>
      <c r="Q423" s="86"/>
      <c r="R423" s="86"/>
      <c r="S423" s="86"/>
      <c r="T423" s="87"/>
      <c r="U423" s="40"/>
      <c r="V423" s="40"/>
      <c r="W423" s="40"/>
      <c r="X423" s="40"/>
      <c r="Y423" s="40"/>
      <c r="Z423" s="40"/>
      <c r="AA423" s="40"/>
      <c r="AB423" s="40"/>
      <c r="AC423" s="40"/>
      <c r="AD423" s="40"/>
      <c r="AE423" s="40"/>
      <c r="AT423" s="19" t="s">
        <v>343</v>
      </c>
      <c r="AU423" s="19" t="s">
        <v>85</v>
      </c>
    </row>
    <row r="424" s="13" customFormat="1">
      <c r="A424" s="13"/>
      <c r="B424" s="232"/>
      <c r="C424" s="233"/>
      <c r="D424" s="234" t="s">
        <v>252</v>
      </c>
      <c r="E424" s="235" t="s">
        <v>19</v>
      </c>
      <c r="F424" s="236" t="s">
        <v>847</v>
      </c>
      <c r="G424" s="233"/>
      <c r="H424" s="237">
        <v>32</v>
      </c>
      <c r="I424" s="238"/>
      <c r="J424" s="233"/>
      <c r="K424" s="233"/>
      <c r="L424" s="239"/>
      <c r="M424" s="240"/>
      <c r="N424" s="241"/>
      <c r="O424" s="241"/>
      <c r="P424" s="241"/>
      <c r="Q424" s="241"/>
      <c r="R424" s="241"/>
      <c r="S424" s="241"/>
      <c r="T424" s="242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43" t="s">
        <v>252</v>
      </c>
      <c r="AU424" s="243" t="s">
        <v>85</v>
      </c>
      <c r="AV424" s="13" t="s">
        <v>87</v>
      </c>
      <c r="AW424" s="13" t="s">
        <v>37</v>
      </c>
      <c r="AX424" s="13" t="s">
        <v>77</v>
      </c>
      <c r="AY424" s="243" t="s">
        <v>238</v>
      </c>
    </row>
    <row r="425" s="14" customFormat="1">
      <c r="A425" s="14"/>
      <c r="B425" s="244"/>
      <c r="C425" s="245"/>
      <c r="D425" s="234" t="s">
        <v>252</v>
      </c>
      <c r="E425" s="246" t="s">
        <v>19</v>
      </c>
      <c r="F425" s="247" t="s">
        <v>253</v>
      </c>
      <c r="G425" s="245"/>
      <c r="H425" s="248">
        <v>32</v>
      </c>
      <c r="I425" s="249"/>
      <c r="J425" s="245"/>
      <c r="K425" s="245"/>
      <c r="L425" s="250"/>
      <c r="M425" s="251"/>
      <c r="N425" s="252"/>
      <c r="O425" s="252"/>
      <c r="P425" s="252"/>
      <c r="Q425" s="252"/>
      <c r="R425" s="252"/>
      <c r="S425" s="252"/>
      <c r="T425" s="253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T425" s="254" t="s">
        <v>252</v>
      </c>
      <c r="AU425" s="254" t="s">
        <v>85</v>
      </c>
      <c r="AV425" s="14" t="s">
        <v>254</v>
      </c>
      <c r="AW425" s="14" t="s">
        <v>37</v>
      </c>
      <c r="AX425" s="14" t="s">
        <v>85</v>
      </c>
      <c r="AY425" s="254" t="s">
        <v>238</v>
      </c>
    </row>
    <row r="426" s="2" customFormat="1" ht="24.15" customHeight="1">
      <c r="A426" s="40"/>
      <c r="B426" s="41"/>
      <c r="C426" s="214" t="s">
        <v>853</v>
      </c>
      <c r="D426" s="214" t="s">
        <v>243</v>
      </c>
      <c r="E426" s="215" t="s">
        <v>854</v>
      </c>
      <c r="F426" s="216" t="s">
        <v>855</v>
      </c>
      <c r="G426" s="217" t="s">
        <v>805</v>
      </c>
      <c r="H426" s="218">
        <v>8</v>
      </c>
      <c r="I426" s="219"/>
      <c r="J426" s="220">
        <f>ROUND(I426*H426,2)</f>
        <v>0</v>
      </c>
      <c r="K426" s="216" t="s">
        <v>247</v>
      </c>
      <c r="L426" s="46"/>
      <c r="M426" s="221" t="s">
        <v>19</v>
      </c>
      <c r="N426" s="222" t="s">
        <v>48</v>
      </c>
      <c r="O426" s="86"/>
      <c r="P426" s="223">
        <f>O426*H426</f>
        <v>0</v>
      </c>
      <c r="Q426" s="223">
        <v>0</v>
      </c>
      <c r="R426" s="223">
        <f>Q426*H426</f>
        <v>0</v>
      </c>
      <c r="S426" s="223">
        <v>0</v>
      </c>
      <c r="T426" s="224">
        <f>S426*H426</f>
        <v>0</v>
      </c>
      <c r="U426" s="40"/>
      <c r="V426" s="40"/>
      <c r="W426" s="40"/>
      <c r="X426" s="40"/>
      <c r="Y426" s="40"/>
      <c r="Z426" s="40"/>
      <c r="AA426" s="40"/>
      <c r="AB426" s="40"/>
      <c r="AC426" s="40"/>
      <c r="AD426" s="40"/>
      <c r="AE426" s="40"/>
      <c r="AR426" s="225" t="s">
        <v>806</v>
      </c>
      <c r="AT426" s="225" t="s">
        <v>243</v>
      </c>
      <c r="AU426" s="225" t="s">
        <v>85</v>
      </c>
      <c r="AY426" s="19" t="s">
        <v>238</v>
      </c>
      <c r="BE426" s="226">
        <f>IF(N426="základní",J426,0)</f>
        <v>0</v>
      </c>
      <c r="BF426" s="226">
        <f>IF(N426="snížená",J426,0)</f>
        <v>0</v>
      </c>
      <c r="BG426" s="226">
        <f>IF(N426="zákl. přenesená",J426,0)</f>
        <v>0</v>
      </c>
      <c r="BH426" s="226">
        <f>IF(N426="sníž. přenesená",J426,0)</f>
        <v>0</v>
      </c>
      <c r="BI426" s="226">
        <f>IF(N426="nulová",J426,0)</f>
        <v>0</v>
      </c>
      <c r="BJ426" s="19" t="s">
        <v>85</v>
      </c>
      <c r="BK426" s="226">
        <f>ROUND(I426*H426,2)</f>
        <v>0</v>
      </c>
      <c r="BL426" s="19" t="s">
        <v>806</v>
      </c>
      <c r="BM426" s="225" t="s">
        <v>856</v>
      </c>
    </row>
    <row r="427" s="2" customFormat="1">
      <c r="A427" s="40"/>
      <c r="B427" s="41"/>
      <c r="C427" s="42"/>
      <c r="D427" s="227" t="s">
        <v>250</v>
      </c>
      <c r="E427" s="42"/>
      <c r="F427" s="228" t="s">
        <v>857</v>
      </c>
      <c r="G427" s="42"/>
      <c r="H427" s="42"/>
      <c r="I427" s="229"/>
      <c r="J427" s="42"/>
      <c r="K427" s="42"/>
      <c r="L427" s="46"/>
      <c r="M427" s="230"/>
      <c r="N427" s="231"/>
      <c r="O427" s="86"/>
      <c r="P427" s="86"/>
      <c r="Q427" s="86"/>
      <c r="R427" s="86"/>
      <c r="S427" s="86"/>
      <c r="T427" s="87"/>
      <c r="U427" s="40"/>
      <c r="V427" s="40"/>
      <c r="W427" s="40"/>
      <c r="X427" s="40"/>
      <c r="Y427" s="40"/>
      <c r="Z427" s="40"/>
      <c r="AA427" s="40"/>
      <c r="AB427" s="40"/>
      <c r="AC427" s="40"/>
      <c r="AD427" s="40"/>
      <c r="AE427" s="40"/>
      <c r="AT427" s="19" t="s">
        <v>250</v>
      </c>
      <c r="AU427" s="19" t="s">
        <v>85</v>
      </c>
    </row>
    <row r="428" s="13" customFormat="1">
      <c r="A428" s="13"/>
      <c r="B428" s="232"/>
      <c r="C428" s="233"/>
      <c r="D428" s="234" t="s">
        <v>252</v>
      </c>
      <c r="E428" s="235" t="s">
        <v>19</v>
      </c>
      <c r="F428" s="236" t="s">
        <v>287</v>
      </c>
      <c r="G428" s="233"/>
      <c r="H428" s="237">
        <v>8</v>
      </c>
      <c r="I428" s="238"/>
      <c r="J428" s="233"/>
      <c r="K428" s="233"/>
      <c r="L428" s="239"/>
      <c r="M428" s="240"/>
      <c r="N428" s="241"/>
      <c r="O428" s="241"/>
      <c r="P428" s="241"/>
      <c r="Q428" s="241"/>
      <c r="R428" s="241"/>
      <c r="S428" s="241"/>
      <c r="T428" s="242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43" t="s">
        <v>252</v>
      </c>
      <c r="AU428" s="243" t="s">
        <v>85</v>
      </c>
      <c r="AV428" s="13" t="s">
        <v>87</v>
      </c>
      <c r="AW428" s="13" t="s">
        <v>37</v>
      </c>
      <c r="AX428" s="13" t="s">
        <v>77</v>
      </c>
      <c r="AY428" s="243" t="s">
        <v>238</v>
      </c>
    </row>
    <row r="429" s="14" customFormat="1">
      <c r="A429" s="14"/>
      <c r="B429" s="244"/>
      <c r="C429" s="245"/>
      <c r="D429" s="234" t="s">
        <v>252</v>
      </c>
      <c r="E429" s="246" t="s">
        <v>19</v>
      </c>
      <c r="F429" s="247" t="s">
        <v>253</v>
      </c>
      <c r="G429" s="245"/>
      <c r="H429" s="248">
        <v>8</v>
      </c>
      <c r="I429" s="249"/>
      <c r="J429" s="245"/>
      <c r="K429" s="245"/>
      <c r="L429" s="250"/>
      <c r="M429" s="256"/>
      <c r="N429" s="257"/>
      <c r="O429" s="257"/>
      <c r="P429" s="257"/>
      <c r="Q429" s="257"/>
      <c r="R429" s="257"/>
      <c r="S429" s="257"/>
      <c r="T429" s="258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54" t="s">
        <v>252</v>
      </c>
      <c r="AU429" s="254" t="s">
        <v>85</v>
      </c>
      <c r="AV429" s="14" t="s">
        <v>254</v>
      </c>
      <c r="AW429" s="14" t="s">
        <v>37</v>
      </c>
      <c r="AX429" s="14" t="s">
        <v>85</v>
      </c>
      <c r="AY429" s="254" t="s">
        <v>238</v>
      </c>
    </row>
    <row r="430" s="2" customFormat="1" ht="6.96" customHeight="1">
      <c r="A430" s="40"/>
      <c r="B430" s="61"/>
      <c r="C430" s="62"/>
      <c r="D430" s="62"/>
      <c r="E430" s="62"/>
      <c r="F430" s="62"/>
      <c r="G430" s="62"/>
      <c r="H430" s="62"/>
      <c r="I430" s="62"/>
      <c r="J430" s="62"/>
      <c r="K430" s="62"/>
      <c r="L430" s="46"/>
      <c r="M430" s="40"/>
      <c r="O430" s="40"/>
      <c r="P430" s="40"/>
      <c r="Q430" s="40"/>
      <c r="R430" s="40"/>
      <c r="S430" s="40"/>
      <c r="T430" s="40"/>
      <c r="U430" s="40"/>
      <c r="V430" s="40"/>
      <c r="W430" s="40"/>
      <c r="X430" s="40"/>
      <c r="Y430" s="40"/>
      <c r="Z430" s="40"/>
      <c r="AA430" s="40"/>
      <c r="AB430" s="40"/>
      <c r="AC430" s="40"/>
      <c r="AD430" s="40"/>
      <c r="AE430" s="40"/>
    </row>
  </sheetData>
  <sheetProtection sheet="1" autoFilter="0" formatColumns="0" formatRows="0" objects="1" scenarios="1" spinCount="100000" saltValue="CDgGIoakg+s0T4TTIHdO1hAsl0EpTn/7nbxiwEXB0jI165r5ClfiPE+QmxEDgdtP+zYDqrvw9BJtSs56JGzHmQ==" hashValue="IVbY2cLh+KG+0CaCrxjD4wTmJ06wt/JLq0BK5/RsVw4FSensruofCXLBuQ5yqZ+0Ghc0yg9kAAIblpyrahLpZA==" algorithmName="SHA-512" password="C8E5"/>
  <autoFilter ref="C99:K429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8:H88"/>
    <mergeCell ref="E90:H90"/>
    <mergeCell ref="E92:H92"/>
    <mergeCell ref="L2:V2"/>
  </mergeCells>
  <hyperlinks>
    <hyperlink ref="F104" r:id="rId1" display="https://podminky.urs.cz/item/CS_URS_2023_01/631311131"/>
    <hyperlink ref="F110" r:id="rId2" display="https://podminky.urs.cz/item/CS_URS_2023_01/965046111"/>
    <hyperlink ref="F115" r:id="rId3" display="https://podminky.urs.cz/item/CS_URS_2023_01/965046119"/>
    <hyperlink ref="F119" r:id="rId4" display="https://podminky.urs.cz/item/CS_URS_2023_01/965081611"/>
    <hyperlink ref="F128" r:id="rId5" display="https://podminky.urs.cz/item/CS_URS_2023_01/968062245"/>
    <hyperlink ref="F135" r:id="rId6" display="https://podminky.urs.cz/item/CS_URS_2023_01/971033231"/>
    <hyperlink ref="F139" r:id="rId7" display="https://podminky.urs.cz/item/CS_URS_2023_01/971033241"/>
    <hyperlink ref="F143" r:id="rId8" display="https://podminky.urs.cz/item/CS_URS_2023_01/971033251"/>
    <hyperlink ref="F147" r:id="rId9" display="https://podminky.urs.cz/item/CS_URS_2023_01/971033261"/>
    <hyperlink ref="F151" r:id="rId10" display="https://podminky.urs.cz/item/CS_URS_2023_01/971033331"/>
    <hyperlink ref="F155" r:id="rId11" display="https://podminky.urs.cz/item/CS_URS_2023_01/971033341"/>
    <hyperlink ref="F159" r:id="rId12" display="https://podminky.urs.cz/item/CS_URS_2023_01/971033351"/>
    <hyperlink ref="F163" r:id="rId13" display="https://podminky.urs.cz/item/CS_URS_2023_01/971033351"/>
    <hyperlink ref="F168" r:id="rId14" display="https://podminky.urs.cz/item/CS_URS_2023_01/971033381"/>
    <hyperlink ref="F172" r:id="rId15" display="https://podminky.urs.cz/item/CS_URS_2023_01/971033431"/>
    <hyperlink ref="F176" r:id="rId16" display="https://podminky.urs.cz/item/CS_URS_2023_01/971033441"/>
    <hyperlink ref="F180" r:id="rId17" display="https://podminky.urs.cz/item/CS_URS_2023_01/971033531"/>
    <hyperlink ref="F184" r:id="rId18" display="https://podminky.urs.cz/item/CS_URS_2023_01/971033561"/>
    <hyperlink ref="F188" r:id="rId19" display="https://podminky.urs.cz/item/CS_URS_2023_01/971033631"/>
    <hyperlink ref="F195" r:id="rId20" display="https://podminky.urs.cz/item/CS_URS_2023_01/977151121"/>
    <hyperlink ref="F200" r:id="rId21" display="https://podminky.urs.cz/item/CS_URS_2023_01/977151124"/>
    <hyperlink ref="F205" r:id="rId22" display="https://podminky.urs.cz/item/CS_URS_2023_01/978011191"/>
    <hyperlink ref="F207" r:id="rId23" display="https://podminky.urs.cz/item/CS_URS_2023_01/978013191"/>
    <hyperlink ref="F221" r:id="rId24" display="https://podminky.urs.cz/item/CS_URS_2023_01/997013151"/>
    <hyperlink ref="F223" r:id="rId25" display="https://podminky.urs.cz/item/CS_URS_2023_01/997013501"/>
    <hyperlink ref="F225" r:id="rId26" display="https://podminky.urs.cz/item/CS_URS_2023_01/997013509"/>
    <hyperlink ref="F228" r:id="rId27" display="https://podminky.urs.cz/item/CS_URS_2023_01/997013861"/>
    <hyperlink ref="F230" r:id="rId28" display="https://podminky.urs.cz/item/CS_URS_2023_01/997013863"/>
    <hyperlink ref="F232" r:id="rId29" display="https://podminky.urs.cz/item/CS_URS_2023_01/997013867"/>
    <hyperlink ref="F234" r:id="rId30" display="https://podminky.urs.cz/item/CS_URS_2023_01/997013869"/>
    <hyperlink ref="F236" r:id="rId31" display="https://podminky.urs.cz/item/CS_URS_2023_01/997013871"/>
    <hyperlink ref="F238" r:id="rId32" display="https://podminky.urs.cz/item/CS_URS_2023_01/997013875"/>
    <hyperlink ref="F242" r:id="rId33" display="https://podminky.urs.cz/item/CS_URS_2023_01/725110814"/>
    <hyperlink ref="F245" r:id="rId34" display="https://podminky.urs.cz/item/CS_URS_2023_01/725210821"/>
    <hyperlink ref="F248" r:id="rId35" display="https://podminky.urs.cz/item/CS_URS_2023_01/725310828"/>
    <hyperlink ref="F251" r:id="rId36" display="https://podminky.urs.cz/item/CS_URS_2023_01/725320828"/>
    <hyperlink ref="F254" r:id="rId37" display="https://podminky.urs.cz/item/CS_URS_2023_01/725820802"/>
    <hyperlink ref="F262" r:id="rId38" display="https://podminky.urs.cz/item/CS_URS_2023_01/763135101"/>
    <hyperlink ref="F269" r:id="rId39" display="https://podminky.urs.cz/item/CS_URS_2023_01/763164551"/>
    <hyperlink ref="F273" r:id="rId40" display="https://podminky.urs.cz/item/CS_URS_2023_01/763431801"/>
    <hyperlink ref="F290" r:id="rId41" display="https://podminky.urs.cz/item/CS_URS_2023_01/998763302"/>
    <hyperlink ref="F293" r:id="rId42" display="https://podminky.urs.cz/item/CS_URS_2023_01/766441823"/>
    <hyperlink ref="F297" r:id="rId43" display="https://podminky.urs.cz/item/CS_URS_2023_01/766622834"/>
    <hyperlink ref="F299" r:id="rId44" display="https://podminky.urs.cz/item/CS_URS_2023_01/766622862"/>
    <hyperlink ref="F302" r:id="rId45" display="https://podminky.urs.cz/item/CS_URS_2023_01/771473810"/>
    <hyperlink ref="F309" r:id="rId46" display="https://podminky.urs.cz/item/CS_URS_2023_01/771573810"/>
    <hyperlink ref="F322" r:id="rId47" display="https://podminky.urs.cz/item/CS_URS_2023_01/776201812"/>
    <hyperlink ref="F326" r:id="rId48" display="https://podminky.urs.cz/item/CS_URS_2023_01/776410811"/>
    <hyperlink ref="F330" r:id="rId49" display="https://podminky.urs.cz/item/CS_URS_2023_01/776991821"/>
    <hyperlink ref="F335" r:id="rId50" display="https://podminky.urs.cz/item/CS_URS_2023_01/781473810"/>
    <hyperlink ref="F344" r:id="rId51" display="https://podminky.urs.cz/item/CS_URS_2023_01/781491811"/>
    <hyperlink ref="F349" r:id="rId52" display="https://podminky.urs.cz/item/CS_URS_2023_01/783806805"/>
    <hyperlink ref="F357" r:id="rId53" display="https://podminky.urs.cz/item/CS_URS_2023_01/784121001"/>
    <hyperlink ref="F388" r:id="rId54" display="https://podminky.urs.cz/item/CS_URS_2023_01/HZS1292"/>
    <hyperlink ref="F393" r:id="rId55" display="https://podminky.urs.cz/item/CS_URS_2023_01/HZS2171"/>
    <hyperlink ref="F398" r:id="rId56" display="https://podminky.urs.cz/item/CS_URS_2023_01/HZS2212"/>
    <hyperlink ref="F403" r:id="rId57" display="https://podminky.urs.cz/item/CS_URS_2023_01/HZS2222"/>
    <hyperlink ref="F408" r:id="rId58" display="https://podminky.urs.cz/item/CS_URS_2023_01/HZS2232"/>
    <hyperlink ref="F413" r:id="rId59" display="https://podminky.urs.cz/item/CS_URS_2023_01/HZS2492"/>
    <hyperlink ref="F417" r:id="rId60" display="https://podminky.urs.cz/item/CS_URS_2023_01/HZS3211"/>
    <hyperlink ref="F422" r:id="rId61" display="https://podminky.urs.cz/item/CS_URS_2023_01/HZS3222"/>
    <hyperlink ref="F427" r:id="rId62" display="https://podminky.urs.cz/item/CS_URS_2023_01/HZS323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63"/>
</worksheet>
</file>

<file path=xl/worksheets/sheet3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187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2739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2943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ROUND(J86,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ROUND((SUM(BE86:BE246)),  2)</f>
        <v>0</v>
      </c>
      <c r="G35" s="40"/>
      <c r="H35" s="40"/>
      <c r="I35" s="159">
        <v>0.20999999999999999</v>
      </c>
      <c r="J35" s="158">
        <f>ROUND(((SUM(BE86:BE246))*I35),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ROUND((SUM(BF86:BF246)),  2)</f>
        <v>0</v>
      </c>
      <c r="G36" s="40"/>
      <c r="H36" s="40"/>
      <c r="I36" s="159">
        <v>0.14999999999999999</v>
      </c>
      <c r="J36" s="158">
        <f>ROUND(((SUM(BF86:BF246))*I36),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ROUND((SUM(BG86:BG246)),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ROUND((SUM(BH86:BH246)),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ROUND((SUM(BI86:BI246)),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2739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 07.6 - Místnost č.1.11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J86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2944</v>
      </c>
      <c r="E64" s="179"/>
      <c r="F64" s="179"/>
      <c r="G64" s="179"/>
      <c r="H64" s="179"/>
      <c r="I64" s="179"/>
      <c r="J64" s="180">
        <f>J87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223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Vytvoření laboratoří FŽP- UNICRE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1" customFormat="1" ht="12" customHeight="1">
      <c r="B75" s="23"/>
      <c r="C75" s="34" t="s">
        <v>210</v>
      </c>
      <c r="D75" s="24"/>
      <c r="E75" s="24"/>
      <c r="F75" s="24"/>
      <c r="G75" s="24"/>
      <c r="H75" s="24"/>
      <c r="I75" s="24"/>
      <c r="J75" s="24"/>
      <c r="K75" s="24"/>
      <c r="L75" s="22"/>
    </row>
    <row r="76" s="2" customFormat="1" ht="16.5" customHeight="1">
      <c r="A76" s="40"/>
      <c r="B76" s="41"/>
      <c r="C76" s="42"/>
      <c r="D76" s="42"/>
      <c r="E76" s="171" t="s">
        <v>2739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377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E11</f>
        <v>SO 07.6 - Místnost č.1.11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F14</f>
        <v>Ústí nad Labem</v>
      </c>
      <c r="G80" s="42"/>
      <c r="H80" s="42"/>
      <c r="I80" s="34" t="s">
        <v>23</v>
      </c>
      <c r="J80" s="74" t="str">
        <f>IF(J14="","",J14)</f>
        <v>10. 5. 2023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E17</f>
        <v>UJEP, Pasteurova 3632/15, 400 96 Ústí nad Labem</v>
      </c>
      <c r="G82" s="42"/>
      <c r="H82" s="42"/>
      <c r="I82" s="34" t="s">
        <v>33</v>
      </c>
      <c r="J82" s="38" t="str">
        <f>E23</f>
        <v>Correct BC, s.r.o., El.Krásnohorské 1339/15, UL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40.05" customHeight="1">
      <c r="A83" s="40"/>
      <c r="B83" s="41"/>
      <c r="C83" s="34" t="s">
        <v>31</v>
      </c>
      <c r="D83" s="42"/>
      <c r="E83" s="42"/>
      <c r="F83" s="29" t="str">
        <f>IF(E20="","",E20)</f>
        <v>Vyplň údaj</v>
      </c>
      <c r="G83" s="42"/>
      <c r="H83" s="42"/>
      <c r="I83" s="34" t="s">
        <v>38</v>
      </c>
      <c r="J83" s="38" t="str">
        <f>E26</f>
        <v>Correct BC, s.r.o., El.Krásnohorské 1339/15, UL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224</v>
      </c>
      <c r="D85" s="190" t="s">
        <v>62</v>
      </c>
      <c r="E85" s="190" t="s">
        <v>58</v>
      </c>
      <c r="F85" s="190" t="s">
        <v>59</v>
      </c>
      <c r="G85" s="190" t="s">
        <v>225</v>
      </c>
      <c r="H85" s="190" t="s">
        <v>226</v>
      </c>
      <c r="I85" s="190" t="s">
        <v>227</v>
      </c>
      <c r="J85" s="190" t="s">
        <v>214</v>
      </c>
      <c r="K85" s="191" t="s">
        <v>228</v>
      </c>
      <c r="L85" s="192"/>
      <c r="M85" s="94" t="s">
        <v>19</v>
      </c>
      <c r="N85" s="95" t="s">
        <v>47</v>
      </c>
      <c r="O85" s="95" t="s">
        <v>229</v>
      </c>
      <c r="P85" s="95" t="s">
        <v>230</v>
      </c>
      <c r="Q85" s="95" t="s">
        <v>231</v>
      </c>
      <c r="R85" s="95" t="s">
        <v>232</v>
      </c>
      <c r="S85" s="95" t="s">
        <v>233</v>
      </c>
      <c r="T85" s="96" t="s">
        <v>234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235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</f>
        <v>0</v>
      </c>
      <c r="Q86" s="98"/>
      <c r="R86" s="195">
        <f>R87</f>
        <v>0</v>
      </c>
      <c r="S86" s="98"/>
      <c r="T86" s="196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76</v>
      </c>
      <c r="AU86" s="19" t="s">
        <v>215</v>
      </c>
      <c r="BK86" s="197">
        <f>BK87</f>
        <v>0</v>
      </c>
    </row>
    <row r="87" s="12" customFormat="1" ht="25.92" customHeight="1">
      <c r="A87" s="12"/>
      <c r="B87" s="198"/>
      <c r="C87" s="199"/>
      <c r="D87" s="200" t="s">
        <v>76</v>
      </c>
      <c r="E87" s="201" t="s">
        <v>1900</v>
      </c>
      <c r="F87" s="201" t="s">
        <v>186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f>SUM(P88:P246)</f>
        <v>0</v>
      </c>
      <c r="Q87" s="206"/>
      <c r="R87" s="207">
        <f>SUM(R88:R246)</f>
        <v>0</v>
      </c>
      <c r="S87" s="206"/>
      <c r="T87" s="208">
        <f>SUM(T88:T246)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87</v>
      </c>
      <c r="AT87" s="210" t="s">
        <v>76</v>
      </c>
      <c r="AU87" s="210" t="s">
        <v>77</v>
      </c>
      <c r="AY87" s="209" t="s">
        <v>238</v>
      </c>
      <c r="BK87" s="211">
        <f>SUM(BK88:BK246)</f>
        <v>0</v>
      </c>
    </row>
    <row r="88" s="2" customFormat="1" ht="37.8" customHeight="1">
      <c r="A88" s="40"/>
      <c r="B88" s="41"/>
      <c r="C88" s="214" t="s">
        <v>85</v>
      </c>
      <c r="D88" s="214" t="s">
        <v>243</v>
      </c>
      <c r="E88" s="215" t="s">
        <v>2742</v>
      </c>
      <c r="F88" s="216" t="s">
        <v>2945</v>
      </c>
      <c r="G88" s="217" t="s">
        <v>246</v>
      </c>
      <c r="H88" s="218">
        <v>1</v>
      </c>
      <c r="I88" s="219"/>
      <c r="J88" s="220">
        <f>ROUND(I88*H88,2)</f>
        <v>0</v>
      </c>
      <c r="K88" s="216" t="s">
        <v>19</v>
      </c>
      <c r="L88" s="46"/>
      <c r="M88" s="221" t="s">
        <v>19</v>
      </c>
      <c r="N88" s="222" t="s">
        <v>48</v>
      </c>
      <c r="O88" s="86"/>
      <c r="P88" s="223">
        <f>O88*H88</f>
        <v>0</v>
      </c>
      <c r="Q88" s="223">
        <v>0</v>
      </c>
      <c r="R88" s="223">
        <f>Q88*H88</f>
        <v>0</v>
      </c>
      <c r="S88" s="223">
        <v>0</v>
      </c>
      <c r="T88" s="224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5" t="s">
        <v>254</v>
      </c>
      <c r="AT88" s="225" t="s">
        <v>243</v>
      </c>
      <c r="AU88" s="225" t="s">
        <v>85</v>
      </c>
      <c r="AY88" s="19" t="s">
        <v>238</v>
      </c>
      <c r="BE88" s="226">
        <f>IF(N88="základní",J88,0)</f>
        <v>0</v>
      </c>
      <c r="BF88" s="226">
        <f>IF(N88="snížená",J88,0)</f>
        <v>0</v>
      </c>
      <c r="BG88" s="226">
        <f>IF(N88="zákl. přenesená",J88,0)</f>
        <v>0</v>
      </c>
      <c r="BH88" s="226">
        <f>IF(N88="sníž. přenesená",J88,0)</f>
        <v>0</v>
      </c>
      <c r="BI88" s="226">
        <f>IF(N88="nulová",J88,0)</f>
        <v>0</v>
      </c>
      <c r="BJ88" s="19" t="s">
        <v>85</v>
      </c>
      <c r="BK88" s="226">
        <f>ROUND(I88*H88,2)</f>
        <v>0</v>
      </c>
      <c r="BL88" s="19" t="s">
        <v>254</v>
      </c>
      <c r="BM88" s="225" t="s">
        <v>2946</v>
      </c>
    </row>
    <row r="89" s="2" customFormat="1">
      <c r="A89" s="40"/>
      <c r="B89" s="41"/>
      <c r="C89" s="42"/>
      <c r="D89" s="234" t="s">
        <v>343</v>
      </c>
      <c r="E89" s="42"/>
      <c r="F89" s="255" t="s">
        <v>2745</v>
      </c>
      <c r="G89" s="42"/>
      <c r="H89" s="42"/>
      <c r="I89" s="229"/>
      <c r="J89" s="42"/>
      <c r="K89" s="42"/>
      <c r="L89" s="46"/>
      <c r="M89" s="230"/>
      <c r="N89" s="231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343</v>
      </c>
      <c r="AU89" s="19" t="s">
        <v>85</v>
      </c>
    </row>
    <row r="90" s="13" customFormat="1">
      <c r="A90" s="13"/>
      <c r="B90" s="232"/>
      <c r="C90" s="233"/>
      <c r="D90" s="234" t="s">
        <v>252</v>
      </c>
      <c r="E90" s="235" t="s">
        <v>19</v>
      </c>
      <c r="F90" s="236" t="s">
        <v>85</v>
      </c>
      <c r="G90" s="233"/>
      <c r="H90" s="237">
        <v>1</v>
      </c>
      <c r="I90" s="238"/>
      <c r="J90" s="233"/>
      <c r="K90" s="233"/>
      <c r="L90" s="239"/>
      <c r="M90" s="240"/>
      <c r="N90" s="241"/>
      <c r="O90" s="241"/>
      <c r="P90" s="241"/>
      <c r="Q90" s="241"/>
      <c r="R90" s="241"/>
      <c r="S90" s="241"/>
      <c r="T90" s="242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43" t="s">
        <v>252</v>
      </c>
      <c r="AU90" s="243" t="s">
        <v>85</v>
      </c>
      <c r="AV90" s="13" t="s">
        <v>87</v>
      </c>
      <c r="AW90" s="13" t="s">
        <v>37</v>
      </c>
      <c r="AX90" s="13" t="s">
        <v>77</v>
      </c>
      <c r="AY90" s="243" t="s">
        <v>238</v>
      </c>
    </row>
    <row r="91" s="14" customFormat="1">
      <c r="A91" s="14"/>
      <c r="B91" s="244"/>
      <c r="C91" s="245"/>
      <c r="D91" s="234" t="s">
        <v>252</v>
      </c>
      <c r="E91" s="246" t="s">
        <v>19</v>
      </c>
      <c r="F91" s="247" t="s">
        <v>253</v>
      </c>
      <c r="G91" s="245"/>
      <c r="H91" s="248">
        <v>1</v>
      </c>
      <c r="I91" s="249"/>
      <c r="J91" s="245"/>
      <c r="K91" s="245"/>
      <c r="L91" s="250"/>
      <c r="M91" s="251"/>
      <c r="N91" s="252"/>
      <c r="O91" s="252"/>
      <c r="P91" s="252"/>
      <c r="Q91" s="252"/>
      <c r="R91" s="252"/>
      <c r="S91" s="252"/>
      <c r="T91" s="253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4" t="s">
        <v>252</v>
      </c>
      <c r="AU91" s="254" t="s">
        <v>85</v>
      </c>
      <c r="AV91" s="14" t="s">
        <v>254</v>
      </c>
      <c r="AW91" s="14" t="s">
        <v>37</v>
      </c>
      <c r="AX91" s="14" t="s">
        <v>85</v>
      </c>
      <c r="AY91" s="254" t="s">
        <v>238</v>
      </c>
    </row>
    <row r="92" s="2" customFormat="1" ht="24.15" customHeight="1">
      <c r="A92" s="40"/>
      <c r="B92" s="41"/>
      <c r="C92" s="214" t="s">
        <v>87</v>
      </c>
      <c r="D92" s="214" t="s">
        <v>243</v>
      </c>
      <c r="E92" s="215" t="s">
        <v>2746</v>
      </c>
      <c r="F92" s="216" t="s">
        <v>2851</v>
      </c>
      <c r="G92" s="217" t="s">
        <v>246</v>
      </c>
      <c r="H92" s="218">
        <v>1</v>
      </c>
      <c r="I92" s="219"/>
      <c r="J92" s="220">
        <f>ROUND(I92*H92,2)</f>
        <v>0</v>
      </c>
      <c r="K92" s="216" t="s">
        <v>19</v>
      </c>
      <c r="L92" s="46"/>
      <c r="M92" s="221" t="s">
        <v>19</v>
      </c>
      <c r="N92" s="222" t="s">
        <v>48</v>
      </c>
      <c r="O92" s="86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5" t="s">
        <v>254</v>
      </c>
      <c r="AT92" s="225" t="s">
        <v>243</v>
      </c>
      <c r="AU92" s="225" t="s">
        <v>85</v>
      </c>
      <c r="AY92" s="19" t="s">
        <v>238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9" t="s">
        <v>85</v>
      </c>
      <c r="BK92" s="226">
        <f>ROUND(I92*H92,2)</f>
        <v>0</v>
      </c>
      <c r="BL92" s="19" t="s">
        <v>254</v>
      </c>
      <c r="BM92" s="225" t="s">
        <v>2947</v>
      </c>
    </row>
    <row r="93" s="2" customFormat="1">
      <c r="A93" s="40"/>
      <c r="B93" s="41"/>
      <c r="C93" s="42"/>
      <c r="D93" s="234" t="s">
        <v>343</v>
      </c>
      <c r="E93" s="42"/>
      <c r="F93" s="255" t="s">
        <v>2749</v>
      </c>
      <c r="G93" s="42"/>
      <c r="H93" s="42"/>
      <c r="I93" s="229"/>
      <c r="J93" s="42"/>
      <c r="K93" s="42"/>
      <c r="L93" s="46"/>
      <c r="M93" s="230"/>
      <c r="N93" s="231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343</v>
      </c>
      <c r="AU93" s="19" t="s">
        <v>85</v>
      </c>
    </row>
    <row r="94" s="13" customFormat="1">
      <c r="A94" s="13"/>
      <c r="B94" s="232"/>
      <c r="C94" s="233"/>
      <c r="D94" s="234" t="s">
        <v>252</v>
      </c>
      <c r="E94" s="235" t="s">
        <v>19</v>
      </c>
      <c r="F94" s="236" t="s">
        <v>85</v>
      </c>
      <c r="G94" s="233"/>
      <c r="H94" s="237">
        <v>1</v>
      </c>
      <c r="I94" s="238"/>
      <c r="J94" s="233"/>
      <c r="K94" s="233"/>
      <c r="L94" s="239"/>
      <c r="M94" s="240"/>
      <c r="N94" s="241"/>
      <c r="O94" s="241"/>
      <c r="P94" s="241"/>
      <c r="Q94" s="241"/>
      <c r="R94" s="241"/>
      <c r="S94" s="241"/>
      <c r="T94" s="242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43" t="s">
        <v>252</v>
      </c>
      <c r="AU94" s="243" t="s">
        <v>85</v>
      </c>
      <c r="AV94" s="13" t="s">
        <v>87</v>
      </c>
      <c r="AW94" s="13" t="s">
        <v>37</v>
      </c>
      <c r="AX94" s="13" t="s">
        <v>77</v>
      </c>
      <c r="AY94" s="243" t="s">
        <v>238</v>
      </c>
    </row>
    <row r="95" s="14" customFormat="1">
      <c r="A95" s="14"/>
      <c r="B95" s="244"/>
      <c r="C95" s="245"/>
      <c r="D95" s="234" t="s">
        <v>252</v>
      </c>
      <c r="E95" s="246" t="s">
        <v>19</v>
      </c>
      <c r="F95" s="247" t="s">
        <v>253</v>
      </c>
      <c r="G95" s="245"/>
      <c r="H95" s="248">
        <v>1</v>
      </c>
      <c r="I95" s="249"/>
      <c r="J95" s="245"/>
      <c r="K95" s="245"/>
      <c r="L95" s="250"/>
      <c r="M95" s="251"/>
      <c r="N95" s="252"/>
      <c r="O95" s="252"/>
      <c r="P95" s="252"/>
      <c r="Q95" s="252"/>
      <c r="R95" s="252"/>
      <c r="S95" s="252"/>
      <c r="T95" s="253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4" t="s">
        <v>252</v>
      </c>
      <c r="AU95" s="254" t="s">
        <v>85</v>
      </c>
      <c r="AV95" s="14" t="s">
        <v>254</v>
      </c>
      <c r="AW95" s="14" t="s">
        <v>37</v>
      </c>
      <c r="AX95" s="14" t="s">
        <v>85</v>
      </c>
      <c r="AY95" s="254" t="s">
        <v>238</v>
      </c>
    </row>
    <row r="96" s="2" customFormat="1" ht="24.15" customHeight="1">
      <c r="A96" s="40"/>
      <c r="B96" s="41"/>
      <c r="C96" s="214" t="s">
        <v>260</v>
      </c>
      <c r="D96" s="214" t="s">
        <v>243</v>
      </c>
      <c r="E96" s="215" t="s">
        <v>2853</v>
      </c>
      <c r="F96" s="216" t="s">
        <v>2948</v>
      </c>
      <c r="G96" s="217" t="s">
        <v>246</v>
      </c>
      <c r="H96" s="218">
        <v>1</v>
      </c>
      <c r="I96" s="219"/>
      <c r="J96" s="220">
        <f>ROUND(I96*H96,2)</f>
        <v>0</v>
      </c>
      <c r="K96" s="216" t="s">
        <v>19</v>
      </c>
      <c r="L96" s="46"/>
      <c r="M96" s="221" t="s">
        <v>19</v>
      </c>
      <c r="N96" s="222" t="s">
        <v>48</v>
      </c>
      <c r="O96" s="86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5" t="s">
        <v>254</v>
      </c>
      <c r="AT96" s="225" t="s">
        <v>243</v>
      </c>
      <c r="AU96" s="225" t="s">
        <v>85</v>
      </c>
      <c r="AY96" s="19" t="s">
        <v>238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9" t="s">
        <v>85</v>
      </c>
      <c r="BK96" s="226">
        <f>ROUND(I96*H96,2)</f>
        <v>0</v>
      </c>
      <c r="BL96" s="19" t="s">
        <v>254</v>
      </c>
      <c r="BM96" s="225" t="s">
        <v>2949</v>
      </c>
    </row>
    <row r="97" s="2" customFormat="1">
      <c r="A97" s="40"/>
      <c r="B97" s="41"/>
      <c r="C97" s="42"/>
      <c r="D97" s="234" t="s">
        <v>343</v>
      </c>
      <c r="E97" s="42"/>
      <c r="F97" s="255" t="s">
        <v>2749</v>
      </c>
      <c r="G97" s="42"/>
      <c r="H97" s="42"/>
      <c r="I97" s="229"/>
      <c r="J97" s="42"/>
      <c r="K97" s="42"/>
      <c r="L97" s="46"/>
      <c r="M97" s="230"/>
      <c r="N97" s="231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343</v>
      </c>
      <c r="AU97" s="19" t="s">
        <v>85</v>
      </c>
    </row>
    <row r="98" s="13" customFormat="1">
      <c r="A98" s="13"/>
      <c r="B98" s="232"/>
      <c r="C98" s="233"/>
      <c r="D98" s="234" t="s">
        <v>252</v>
      </c>
      <c r="E98" s="235" t="s">
        <v>19</v>
      </c>
      <c r="F98" s="236" t="s">
        <v>85</v>
      </c>
      <c r="G98" s="233"/>
      <c r="H98" s="237">
        <v>1</v>
      </c>
      <c r="I98" s="238"/>
      <c r="J98" s="233"/>
      <c r="K98" s="233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252</v>
      </c>
      <c r="AU98" s="243" t="s">
        <v>85</v>
      </c>
      <c r="AV98" s="13" t="s">
        <v>87</v>
      </c>
      <c r="AW98" s="13" t="s">
        <v>37</v>
      </c>
      <c r="AX98" s="13" t="s">
        <v>77</v>
      </c>
      <c r="AY98" s="243" t="s">
        <v>238</v>
      </c>
    </row>
    <row r="99" s="14" customFormat="1">
      <c r="A99" s="14"/>
      <c r="B99" s="244"/>
      <c r="C99" s="245"/>
      <c r="D99" s="234" t="s">
        <v>252</v>
      </c>
      <c r="E99" s="246" t="s">
        <v>19</v>
      </c>
      <c r="F99" s="247" t="s">
        <v>253</v>
      </c>
      <c r="G99" s="245"/>
      <c r="H99" s="248">
        <v>1</v>
      </c>
      <c r="I99" s="249"/>
      <c r="J99" s="245"/>
      <c r="K99" s="245"/>
      <c r="L99" s="250"/>
      <c r="M99" s="251"/>
      <c r="N99" s="252"/>
      <c r="O99" s="252"/>
      <c r="P99" s="252"/>
      <c r="Q99" s="252"/>
      <c r="R99" s="252"/>
      <c r="S99" s="252"/>
      <c r="T99" s="253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252</v>
      </c>
      <c r="AU99" s="254" t="s">
        <v>85</v>
      </c>
      <c r="AV99" s="14" t="s">
        <v>254</v>
      </c>
      <c r="AW99" s="14" t="s">
        <v>37</v>
      </c>
      <c r="AX99" s="14" t="s">
        <v>85</v>
      </c>
      <c r="AY99" s="254" t="s">
        <v>238</v>
      </c>
    </row>
    <row r="100" s="2" customFormat="1" ht="16.5" customHeight="1">
      <c r="A100" s="40"/>
      <c r="B100" s="41"/>
      <c r="C100" s="214" t="s">
        <v>254</v>
      </c>
      <c r="D100" s="214" t="s">
        <v>243</v>
      </c>
      <c r="E100" s="215" t="s">
        <v>2856</v>
      </c>
      <c r="F100" s="216" t="s">
        <v>2815</v>
      </c>
      <c r="G100" s="217" t="s">
        <v>246</v>
      </c>
      <c r="H100" s="218">
        <v>1</v>
      </c>
      <c r="I100" s="219"/>
      <c r="J100" s="220">
        <f>ROUND(I100*H100,2)</f>
        <v>0</v>
      </c>
      <c r="K100" s="216" t="s">
        <v>19</v>
      </c>
      <c r="L100" s="46"/>
      <c r="M100" s="221" t="s">
        <v>19</v>
      </c>
      <c r="N100" s="222" t="s">
        <v>48</v>
      </c>
      <c r="O100" s="86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254</v>
      </c>
      <c r="AT100" s="225" t="s">
        <v>243</v>
      </c>
      <c r="AU100" s="225" t="s">
        <v>85</v>
      </c>
      <c r="AY100" s="19" t="s">
        <v>238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85</v>
      </c>
      <c r="BK100" s="226">
        <f>ROUND(I100*H100,2)</f>
        <v>0</v>
      </c>
      <c r="BL100" s="19" t="s">
        <v>254</v>
      </c>
      <c r="BM100" s="225" t="s">
        <v>2950</v>
      </c>
    </row>
    <row r="101" s="2" customFormat="1">
      <c r="A101" s="40"/>
      <c r="B101" s="41"/>
      <c r="C101" s="42"/>
      <c r="D101" s="234" t="s">
        <v>343</v>
      </c>
      <c r="E101" s="42"/>
      <c r="F101" s="255" t="s">
        <v>2754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343</v>
      </c>
      <c r="AU101" s="19" t="s">
        <v>85</v>
      </c>
    </row>
    <row r="102" s="13" customFormat="1">
      <c r="A102" s="13"/>
      <c r="B102" s="232"/>
      <c r="C102" s="233"/>
      <c r="D102" s="234" t="s">
        <v>252</v>
      </c>
      <c r="E102" s="235" t="s">
        <v>19</v>
      </c>
      <c r="F102" s="236" t="s">
        <v>85</v>
      </c>
      <c r="G102" s="233"/>
      <c r="H102" s="237">
        <v>1</v>
      </c>
      <c r="I102" s="238"/>
      <c r="J102" s="233"/>
      <c r="K102" s="233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252</v>
      </c>
      <c r="AU102" s="243" t="s">
        <v>85</v>
      </c>
      <c r="AV102" s="13" t="s">
        <v>87</v>
      </c>
      <c r="AW102" s="13" t="s">
        <v>37</v>
      </c>
      <c r="AX102" s="13" t="s">
        <v>77</v>
      </c>
      <c r="AY102" s="243" t="s">
        <v>238</v>
      </c>
    </row>
    <row r="103" s="14" customFormat="1">
      <c r="A103" s="14"/>
      <c r="B103" s="244"/>
      <c r="C103" s="245"/>
      <c r="D103" s="234" t="s">
        <v>252</v>
      </c>
      <c r="E103" s="246" t="s">
        <v>19</v>
      </c>
      <c r="F103" s="247" t="s">
        <v>253</v>
      </c>
      <c r="G103" s="245"/>
      <c r="H103" s="248">
        <v>1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252</v>
      </c>
      <c r="AU103" s="254" t="s">
        <v>85</v>
      </c>
      <c r="AV103" s="14" t="s">
        <v>254</v>
      </c>
      <c r="AW103" s="14" t="s">
        <v>37</v>
      </c>
      <c r="AX103" s="14" t="s">
        <v>85</v>
      </c>
      <c r="AY103" s="254" t="s">
        <v>238</v>
      </c>
    </row>
    <row r="104" s="2" customFormat="1" ht="16.5" customHeight="1">
      <c r="A104" s="40"/>
      <c r="B104" s="41"/>
      <c r="C104" s="214" t="s">
        <v>240</v>
      </c>
      <c r="D104" s="214" t="s">
        <v>243</v>
      </c>
      <c r="E104" s="215" t="s">
        <v>2858</v>
      </c>
      <c r="F104" s="216" t="s">
        <v>2859</v>
      </c>
      <c r="G104" s="217" t="s">
        <v>246</v>
      </c>
      <c r="H104" s="218">
        <v>1</v>
      </c>
      <c r="I104" s="219"/>
      <c r="J104" s="220">
        <f>ROUND(I104*H104,2)</f>
        <v>0</v>
      </c>
      <c r="K104" s="216" t="s">
        <v>19</v>
      </c>
      <c r="L104" s="46"/>
      <c r="M104" s="221" t="s">
        <v>19</v>
      </c>
      <c r="N104" s="222" t="s">
        <v>48</v>
      </c>
      <c r="O104" s="86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4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5" t="s">
        <v>254</v>
      </c>
      <c r="AT104" s="225" t="s">
        <v>243</v>
      </c>
      <c r="AU104" s="225" t="s">
        <v>85</v>
      </c>
      <c r="AY104" s="19" t="s">
        <v>238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9" t="s">
        <v>85</v>
      </c>
      <c r="BK104" s="226">
        <f>ROUND(I104*H104,2)</f>
        <v>0</v>
      </c>
      <c r="BL104" s="19" t="s">
        <v>254</v>
      </c>
      <c r="BM104" s="225" t="s">
        <v>2951</v>
      </c>
    </row>
    <row r="105" s="2" customFormat="1">
      <c r="A105" s="40"/>
      <c r="B105" s="41"/>
      <c r="C105" s="42"/>
      <c r="D105" s="234" t="s">
        <v>343</v>
      </c>
      <c r="E105" s="42"/>
      <c r="F105" s="255" t="s">
        <v>2754</v>
      </c>
      <c r="G105" s="42"/>
      <c r="H105" s="42"/>
      <c r="I105" s="229"/>
      <c r="J105" s="42"/>
      <c r="K105" s="42"/>
      <c r="L105" s="46"/>
      <c r="M105" s="230"/>
      <c r="N105" s="231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343</v>
      </c>
      <c r="AU105" s="19" t="s">
        <v>85</v>
      </c>
    </row>
    <row r="106" s="13" customFormat="1">
      <c r="A106" s="13"/>
      <c r="B106" s="232"/>
      <c r="C106" s="233"/>
      <c r="D106" s="234" t="s">
        <v>252</v>
      </c>
      <c r="E106" s="235" t="s">
        <v>19</v>
      </c>
      <c r="F106" s="236" t="s">
        <v>85</v>
      </c>
      <c r="G106" s="233"/>
      <c r="H106" s="237">
        <v>1</v>
      </c>
      <c r="I106" s="238"/>
      <c r="J106" s="233"/>
      <c r="K106" s="233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252</v>
      </c>
      <c r="AU106" s="243" t="s">
        <v>85</v>
      </c>
      <c r="AV106" s="13" t="s">
        <v>87</v>
      </c>
      <c r="AW106" s="13" t="s">
        <v>37</v>
      </c>
      <c r="AX106" s="13" t="s">
        <v>77</v>
      </c>
      <c r="AY106" s="243" t="s">
        <v>238</v>
      </c>
    </row>
    <row r="107" s="14" customFormat="1">
      <c r="A107" s="14"/>
      <c r="B107" s="244"/>
      <c r="C107" s="245"/>
      <c r="D107" s="234" t="s">
        <v>252</v>
      </c>
      <c r="E107" s="246" t="s">
        <v>19</v>
      </c>
      <c r="F107" s="247" t="s">
        <v>253</v>
      </c>
      <c r="G107" s="245"/>
      <c r="H107" s="248">
        <v>1</v>
      </c>
      <c r="I107" s="249"/>
      <c r="J107" s="245"/>
      <c r="K107" s="245"/>
      <c r="L107" s="250"/>
      <c r="M107" s="251"/>
      <c r="N107" s="252"/>
      <c r="O107" s="252"/>
      <c r="P107" s="252"/>
      <c r="Q107" s="252"/>
      <c r="R107" s="252"/>
      <c r="S107" s="252"/>
      <c r="T107" s="253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252</v>
      </c>
      <c r="AU107" s="254" t="s">
        <v>85</v>
      </c>
      <c r="AV107" s="14" t="s">
        <v>254</v>
      </c>
      <c r="AW107" s="14" t="s">
        <v>37</v>
      </c>
      <c r="AX107" s="14" t="s">
        <v>85</v>
      </c>
      <c r="AY107" s="254" t="s">
        <v>238</v>
      </c>
    </row>
    <row r="108" s="2" customFormat="1" ht="24.15" customHeight="1">
      <c r="A108" s="40"/>
      <c r="B108" s="41"/>
      <c r="C108" s="214" t="s">
        <v>276</v>
      </c>
      <c r="D108" s="214" t="s">
        <v>243</v>
      </c>
      <c r="E108" s="215" t="s">
        <v>2861</v>
      </c>
      <c r="F108" s="216" t="s">
        <v>2952</v>
      </c>
      <c r="G108" s="217" t="s">
        <v>246</v>
      </c>
      <c r="H108" s="218">
        <v>1</v>
      </c>
      <c r="I108" s="219"/>
      <c r="J108" s="220">
        <f>ROUND(I108*H108,2)</f>
        <v>0</v>
      </c>
      <c r="K108" s="216" t="s">
        <v>19</v>
      </c>
      <c r="L108" s="46"/>
      <c r="M108" s="221" t="s">
        <v>19</v>
      </c>
      <c r="N108" s="222" t="s">
        <v>48</v>
      </c>
      <c r="O108" s="86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5" t="s">
        <v>254</v>
      </c>
      <c r="AT108" s="225" t="s">
        <v>243</v>
      </c>
      <c r="AU108" s="225" t="s">
        <v>85</v>
      </c>
      <c r="AY108" s="19" t="s">
        <v>238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9" t="s">
        <v>85</v>
      </c>
      <c r="BK108" s="226">
        <f>ROUND(I108*H108,2)</f>
        <v>0</v>
      </c>
      <c r="BL108" s="19" t="s">
        <v>254</v>
      </c>
      <c r="BM108" s="225" t="s">
        <v>2953</v>
      </c>
    </row>
    <row r="109" s="2" customFormat="1">
      <c r="A109" s="40"/>
      <c r="B109" s="41"/>
      <c r="C109" s="42"/>
      <c r="D109" s="234" t="s">
        <v>343</v>
      </c>
      <c r="E109" s="42"/>
      <c r="F109" s="255" t="s">
        <v>2754</v>
      </c>
      <c r="G109" s="42"/>
      <c r="H109" s="42"/>
      <c r="I109" s="229"/>
      <c r="J109" s="42"/>
      <c r="K109" s="42"/>
      <c r="L109" s="46"/>
      <c r="M109" s="230"/>
      <c r="N109" s="231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343</v>
      </c>
      <c r="AU109" s="19" t="s">
        <v>85</v>
      </c>
    </row>
    <row r="110" s="13" customFormat="1">
      <c r="A110" s="13"/>
      <c r="B110" s="232"/>
      <c r="C110" s="233"/>
      <c r="D110" s="234" t="s">
        <v>252</v>
      </c>
      <c r="E110" s="235" t="s">
        <v>19</v>
      </c>
      <c r="F110" s="236" t="s">
        <v>85</v>
      </c>
      <c r="G110" s="233"/>
      <c r="H110" s="237">
        <v>1</v>
      </c>
      <c r="I110" s="238"/>
      <c r="J110" s="233"/>
      <c r="K110" s="233"/>
      <c r="L110" s="239"/>
      <c r="M110" s="240"/>
      <c r="N110" s="241"/>
      <c r="O110" s="241"/>
      <c r="P110" s="241"/>
      <c r="Q110" s="241"/>
      <c r="R110" s="241"/>
      <c r="S110" s="241"/>
      <c r="T110" s="242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3" t="s">
        <v>252</v>
      </c>
      <c r="AU110" s="243" t="s">
        <v>85</v>
      </c>
      <c r="AV110" s="13" t="s">
        <v>87</v>
      </c>
      <c r="AW110" s="13" t="s">
        <v>37</v>
      </c>
      <c r="AX110" s="13" t="s">
        <v>77</v>
      </c>
      <c r="AY110" s="243" t="s">
        <v>238</v>
      </c>
    </row>
    <row r="111" s="14" customFormat="1">
      <c r="A111" s="14"/>
      <c r="B111" s="244"/>
      <c r="C111" s="245"/>
      <c r="D111" s="234" t="s">
        <v>252</v>
      </c>
      <c r="E111" s="246" t="s">
        <v>19</v>
      </c>
      <c r="F111" s="247" t="s">
        <v>253</v>
      </c>
      <c r="G111" s="245"/>
      <c r="H111" s="248">
        <v>1</v>
      </c>
      <c r="I111" s="249"/>
      <c r="J111" s="245"/>
      <c r="K111" s="245"/>
      <c r="L111" s="250"/>
      <c r="M111" s="251"/>
      <c r="N111" s="252"/>
      <c r="O111" s="252"/>
      <c r="P111" s="252"/>
      <c r="Q111" s="252"/>
      <c r="R111" s="252"/>
      <c r="S111" s="252"/>
      <c r="T111" s="253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4" t="s">
        <v>252</v>
      </c>
      <c r="AU111" s="254" t="s">
        <v>85</v>
      </c>
      <c r="AV111" s="14" t="s">
        <v>254</v>
      </c>
      <c r="AW111" s="14" t="s">
        <v>37</v>
      </c>
      <c r="AX111" s="14" t="s">
        <v>85</v>
      </c>
      <c r="AY111" s="254" t="s">
        <v>238</v>
      </c>
    </row>
    <row r="112" s="2" customFormat="1" ht="16.5" customHeight="1">
      <c r="A112" s="40"/>
      <c r="B112" s="41"/>
      <c r="C112" s="214" t="s">
        <v>281</v>
      </c>
      <c r="D112" s="214" t="s">
        <v>243</v>
      </c>
      <c r="E112" s="215" t="s">
        <v>2864</v>
      </c>
      <c r="F112" s="216" t="s">
        <v>2954</v>
      </c>
      <c r="G112" s="217" t="s">
        <v>246</v>
      </c>
      <c r="H112" s="218">
        <v>1</v>
      </c>
      <c r="I112" s="219"/>
      <c r="J112" s="220">
        <f>ROUND(I112*H112,2)</f>
        <v>0</v>
      </c>
      <c r="K112" s="216" t="s">
        <v>19</v>
      </c>
      <c r="L112" s="46"/>
      <c r="M112" s="221" t="s">
        <v>19</v>
      </c>
      <c r="N112" s="222" t="s">
        <v>48</v>
      </c>
      <c r="O112" s="86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4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5" t="s">
        <v>254</v>
      </c>
      <c r="AT112" s="225" t="s">
        <v>243</v>
      </c>
      <c r="AU112" s="225" t="s">
        <v>85</v>
      </c>
      <c r="AY112" s="19" t="s">
        <v>238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9" t="s">
        <v>85</v>
      </c>
      <c r="BK112" s="226">
        <f>ROUND(I112*H112,2)</f>
        <v>0</v>
      </c>
      <c r="BL112" s="19" t="s">
        <v>254</v>
      </c>
      <c r="BM112" s="225" t="s">
        <v>2955</v>
      </c>
    </row>
    <row r="113" s="2" customFormat="1">
      <c r="A113" s="40"/>
      <c r="B113" s="41"/>
      <c r="C113" s="42"/>
      <c r="D113" s="234" t="s">
        <v>343</v>
      </c>
      <c r="E113" s="42"/>
      <c r="F113" s="255" t="s">
        <v>2754</v>
      </c>
      <c r="G113" s="42"/>
      <c r="H113" s="42"/>
      <c r="I113" s="229"/>
      <c r="J113" s="42"/>
      <c r="K113" s="42"/>
      <c r="L113" s="46"/>
      <c r="M113" s="230"/>
      <c r="N113" s="231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343</v>
      </c>
      <c r="AU113" s="19" t="s">
        <v>85</v>
      </c>
    </row>
    <row r="114" s="13" customFormat="1">
      <c r="A114" s="13"/>
      <c r="B114" s="232"/>
      <c r="C114" s="233"/>
      <c r="D114" s="234" t="s">
        <v>252</v>
      </c>
      <c r="E114" s="235" t="s">
        <v>19</v>
      </c>
      <c r="F114" s="236" t="s">
        <v>85</v>
      </c>
      <c r="G114" s="233"/>
      <c r="H114" s="237">
        <v>1</v>
      </c>
      <c r="I114" s="238"/>
      <c r="J114" s="233"/>
      <c r="K114" s="233"/>
      <c r="L114" s="239"/>
      <c r="M114" s="240"/>
      <c r="N114" s="241"/>
      <c r="O114" s="241"/>
      <c r="P114" s="241"/>
      <c r="Q114" s="241"/>
      <c r="R114" s="241"/>
      <c r="S114" s="241"/>
      <c r="T114" s="242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3" t="s">
        <v>252</v>
      </c>
      <c r="AU114" s="243" t="s">
        <v>85</v>
      </c>
      <c r="AV114" s="13" t="s">
        <v>87</v>
      </c>
      <c r="AW114" s="13" t="s">
        <v>37</v>
      </c>
      <c r="AX114" s="13" t="s">
        <v>77</v>
      </c>
      <c r="AY114" s="243" t="s">
        <v>238</v>
      </c>
    </row>
    <row r="115" s="14" customFormat="1">
      <c r="A115" s="14"/>
      <c r="B115" s="244"/>
      <c r="C115" s="245"/>
      <c r="D115" s="234" t="s">
        <v>252</v>
      </c>
      <c r="E115" s="246" t="s">
        <v>19</v>
      </c>
      <c r="F115" s="247" t="s">
        <v>253</v>
      </c>
      <c r="G115" s="245"/>
      <c r="H115" s="248">
        <v>1</v>
      </c>
      <c r="I115" s="249"/>
      <c r="J115" s="245"/>
      <c r="K115" s="245"/>
      <c r="L115" s="250"/>
      <c r="M115" s="251"/>
      <c r="N115" s="252"/>
      <c r="O115" s="252"/>
      <c r="P115" s="252"/>
      <c r="Q115" s="252"/>
      <c r="R115" s="252"/>
      <c r="S115" s="252"/>
      <c r="T115" s="253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252</v>
      </c>
      <c r="AU115" s="254" t="s">
        <v>85</v>
      </c>
      <c r="AV115" s="14" t="s">
        <v>254</v>
      </c>
      <c r="AW115" s="14" t="s">
        <v>37</v>
      </c>
      <c r="AX115" s="14" t="s">
        <v>85</v>
      </c>
      <c r="AY115" s="254" t="s">
        <v>238</v>
      </c>
    </row>
    <row r="116" s="2" customFormat="1" ht="21.75" customHeight="1">
      <c r="A116" s="40"/>
      <c r="B116" s="41"/>
      <c r="C116" s="214" t="s">
        <v>287</v>
      </c>
      <c r="D116" s="214" t="s">
        <v>243</v>
      </c>
      <c r="E116" s="215" t="s">
        <v>2867</v>
      </c>
      <c r="F116" s="216" t="s">
        <v>2829</v>
      </c>
      <c r="G116" s="217" t="s">
        <v>246</v>
      </c>
      <c r="H116" s="218">
        <v>1</v>
      </c>
      <c r="I116" s="219"/>
      <c r="J116" s="220">
        <f>ROUND(I116*H116,2)</f>
        <v>0</v>
      </c>
      <c r="K116" s="216" t="s">
        <v>19</v>
      </c>
      <c r="L116" s="46"/>
      <c r="M116" s="221" t="s">
        <v>19</v>
      </c>
      <c r="N116" s="222" t="s">
        <v>48</v>
      </c>
      <c r="O116" s="86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254</v>
      </c>
      <c r="AT116" s="225" t="s">
        <v>243</v>
      </c>
      <c r="AU116" s="225" t="s">
        <v>85</v>
      </c>
      <c r="AY116" s="19" t="s">
        <v>238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85</v>
      </c>
      <c r="BK116" s="226">
        <f>ROUND(I116*H116,2)</f>
        <v>0</v>
      </c>
      <c r="BL116" s="19" t="s">
        <v>254</v>
      </c>
      <c r="BM116" s="225" t="s">
        <v>2956</v>
      </c>
    </row>
    <row r="117" s="2" customFormat="1">
      <c r="A117" s="40"/>
      <c r="B117" s="41"/>
      <c r="C117" s="42"/>
      <c r="D117" s="234" t="s">
        <v>343</v>
      </c>
      <c r="E117" s="42"/>
      <c r="F117" s="255" t="s">
        <v>2754</v>
      </c>
      <c r="G117" s="42"/>
      <c r="H117" s="42"/>
      <c r="I117" s="229"/>
      <c r="J117" s="42"/>
      <c r="K117" s="42"/>
      <c r="L117" s="46"/>
      <c r="M117" s="230"/>
      <c r="N117" s="231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343</v>
      </c>
      <c r="AU117" s="19" t="s">
        <v>85</v>
      </c>
    </row>
    <row r="118" s="13" customFormat="1">
      <c r="A118" s="13"/>
      <c r="B118" s="232"/>
      <c r="C118" s="233"/>
      <c r="D118" s="234" t="s">
        <v>252</v>
      </c>
      <c r="E118" s="235" t="s">
        <v>19</v>
      </c>
      <c r="F118" s="236" t="s">
        <v>85</v>
      </c>
      <c r="G118" s="233"/>
      <c r="H118" s="237">
        <v>1</v>
      </c>
      <c r="I118" s="238"/>
      <c r="J118" s="233"/>
      <c r="K118" s="233"/>
      <c r="L118" s="239"/>
      <c r="M118" s="240"/>
      <c r="N118" s="241"/>
      <c r="O118" s="241"/>
      <c r="P118" s="241"/>
      <c r="Q118" s="241"/>
      <c r="R118" s="241"/>
      <c r="S118" s="241"/>
      <c r="T118" s="242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3" t="s">
        <v>252</v>
      </c>
      <c r="AU118" s="243" t="s">
        <v>85</v>
      </c>
      <c r="AV118" s="13" t="s">
        <v>87</v>
      </c>
      <c r="AW118" s="13" t="s">
        <v>37</v>
      </c>
      <c r="AX118" s="13" t="s">
        <v>77</v>
      </c>
      <c r="AY118" s="243" t="s">
        <v>238</v>
      </c>
    </row>
    <row r="119" s="14" customFormat="1">
      <c r="A119" s="14"/>
      <c r="B119" s="244"/>
      <c r="C119" s="245"/>
      <c r="D119" s="234" t="s">
        <v>252</v>
      </c>
      <c r="E119" s="246" t="s">
        <v>19</v>
      </c>
      <c r="F119" s="247" t="s">
        <v>253</v>
      </c>
      <c r="G119" s="245"/>
      <c r="H119" s="248">
        <v>1</v>
      </c>
      <c r="I119" s="249"/>
      <c r="J119" s="245"/>
      <c r="K119" s="245"/>
      <c r="L119" s="250"/>
      <c r="M119" s="251"/>
      <c r="N119" s="252"/>
      <c r="O119" s="252"/>
      <c r="P119" s="252"/>
      <c r="Q119" s="252"/>
      <c r="R119" s="252"/>
      <c r="S119" s="252"/>
      <c r="T119" s="253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4" t="s">
        <v>252</v>
      </c>
      <c r="AU119" s="254" t="s">
        <v>85</v>
      </c>
      <c r="AV119" s="14" t="s">
        <v>254</v>
      </c>
      <c r="AW119" s="14" t="s">
        <v>37</v>
      </c>
      <c r="AX119" s="14" t="s">
        <v>85</v>
      </c>
      <c r="AY119" s="254" t="s">
        <v>238</v>
      </c>
    </row>
    <row r="120" s="2" customFormat="1" ht="24.15" customHeight="1">
      <c r="A120" s="40"/>
      <c r="B120" s="41"/>
      <c r="C120" s="214" t="s">
        <v>293</v>
      </c>
      <c r="D120" s="214" t="s">
        <v>243</v>
      </c>
      <c r="E120" s="215" t="s">
        <v>2870</v>
      </c>
      <c r="F120" s="216" t="s">
        <v>2957</v>
      </c>
      <c r="G120" s="217" t="s">
        <v>246</v>
      </c>
      <c r="H120" s="218">
        <v>1</v>
      </c>
      <c r="I120" s="219"/>
      <c r="J120" s="220">
        <f>ROUND(I120*H120,2)</f>
        <v>0</v>
      </c>
      <c r="K120" s="216" t="s">
        <v>19</v>
      </c>
      <c r="L120" s="46"/>
      <c r="M120" s="221" t="s">
        <v>19</v>
      </c>
      <c r="N120" s="222" t="s">
        <v>48</v>
      </c>
      <c r="O120" s="86"/>
      <c r="P120" s="223">
        <f>O120*H120</f>
        <v>0</v>
      </c>
      <c r="Q120" s="223">
        <v>0</v>
      </c>
      <c r="R120" s="223">
        <f>Q120*H120</f>
        <v>0</v>
      </c>
      <c r="S120" s="223">
        <v>0</v>
      </c>
      <c r="T120" s="224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25" t="s">
        <v>254</v>
      </c>
      <c r="AT120" s="225" t="s">
        <v>243</v>
      </c>
      <c r="AU120" s="225" t="s">
        <v>85</v>
      </c>
      <c r="AY120" s="19" t="s">
        <v>238</v>
      </c>
      <c r="BE120" s="226">
        <f>IF(N120="základní",J120,0)</f>
        <v>0</v>
      </c>
      <c r="BF120" s="226">
        <f>IF(N120="snížená",J120,0)</f>
        <v>0</v>
      </c>
      <c r="BG120" s="226">
        <f>IF(N120="zákl. přenesená",J120,0)</f>
        <v>0</v>
      </c>
      <c r="BH120" s="226">
        <f>IF(N120="sníž. přenesená",J120,0)</f>
        <v>0</v>
      </c>
      <c r="BI120" s="226">
        <f>IF(N120="nulová",J120,0)</f>
        <v>0</v>
      </c>
      <c r="BJ120" s="19" t="s">
        <v>85</v>
      </c>
      <c r="BK120" s="226">
        <f>ROUND(I120*H120,2)</f>
        <v>0</v>
      </c>
      <c r="BL120" s="19" t="s">
        <v>254</v>
      </c>
      <c r="BM120" s="225" t="s">
        <v>2958</v>
      </c>
    </row>
    <row r="121" s="2" customFormat="1">
      <c r="A121" s="40"/>
      <c r="B121" s="41"/>
      <c r="C121" s="42"/>
      <c r="D121" s="234" t="s">
        <v>343</v>
      </c>
      <c r="E121" s="42"/>
      <c r="F121" s="255" t="s">
        <v>2754</v>
      </c>
      <c r="G121" s="42"/>
      <c r="H121" s="42"/>
      <c r="I121" s="229"/>
      <c r="J121" s="42"/>
      <c r="K121" s="42"/>
      <c r="L121" s="46"/>
      <c r="M121" s="230"/>
      <c r="N121" s="231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343</v>
      </c>
      <c r="AU121" s="19" t="s">
        <v>85</v>
      </c>
    </row>
    <row r="122" s="13" customFormat="1">
      <c r="A122" s="13"/>
      <c r="B122" s="232"/>
      <c r="C122" s="233"/>
      <c r="D122" s="234" t="s">
        <v>252</v>
      </c>
      <c r="E122" s="235" t="s">
        <v>19</v>
      </c>
      <c r="F122" s="236" t="s">
        <v>85</v>
      </c>
      <c r="G122" s="233"/>
      <c r="H122" s="237">
        <v>1</v>
      </c>
      <c r="I122" s="238"/>
      <c r="J122" s="233"/>
      <c r="K122" s="233"/>
      <c r="L122" s="239"/>
      <c r="M122" s="240"/>
      <c r="N122" s="241"/>
      <c r="O122" s="241"/>
      <c r="P122" s="241"/>
      <c r="Q122" s="241"/>
      <c r="R122" s="241"/>
      <c r="S122" s="241"/>
      <c r="T122" s="242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3" t="s">
        <v>252</v>
      </c>
      <c r="AU122" s="243" t="s">
        <v>85</v>
      </c>
      <c r="AV122" s="13" t="s">
        <v>87</v>
      </c>
      <c r="AW122" s="13" t="s">
        <v>37</v>
      </c>
      <c r="AX122" s="13" t="s">
        <v>77</v>
      </c>
      <c r="AY122" s="243" t="s">
        <v>238</v>
      </c>
    </row>
    <row r="123" s="14" customFormat="1">
      <c r="A123" s="14"/>
      <c r="B123" s="244"/>
      <c r="C123" s="245"/>
      <c r="D123" s="234" t="s">
        <v>252</v>
      </c>
      <c r="E123" s="246" t="s">
        <v>19</v>
      </c>
      <c r="F123" s="247" t="s">
        <v>253</v>
      </c>
      <c r="G123" s="245"/>
      <c r="H123" s="248">
        <v>1</v>
      </c>
      <c r="I123" s="249"/>
      <c r="J123" s="245"/>
      <c r="K123" s="245"/>
      <c r="L123" s="250"/>
      <c r="M123" s="251"/>
      <c r="N123" s="252"/>
      <c r="O123" s="252"/>
      <c r="P123" s="252"/>
      <c r="Q123" s="252"/>
      <c r="R123" s="252"/>
      <c r="S123" s="252"/>
      <c r="T123" s="253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4" t="s">
        <v>252</v>
      </c>
      <c r="AU123" s="254" t="s">
        <v>85</v>
      </c>
      <c r="AV123" s="14" t="s">
        <v>254</v>
      </c>
      <c r="AW123" s="14" t="s">
        <v>37</v>
      </c>
      <c r="AX123" s="14" t="s">
        <v>85</v>
      </c>
      <c r="AY123" s="254" t="s">
        <v>238</v>
      </c>
    </row>
    <row r="124" s="2" customFormat="1" ht="24.15" customHeight="1">
      <c r="A124" s="40"/>
      <c r="B124" s="41"/>
      <c r="C124" s="214" t="s">
        <v>298</v>
      </c>
      <c r="D124" s="214" t="s">
        <v>243</v>
      </c>
      <c r="E124" s="215" t="s">
        <v>2873</v>
      </c>
      <c r="F124" s="216" t="s">
        <v>2959</v>
      </c>
      <c r="G124" s="217" t="s">
        <v>246</v>
      </c>
      <c r="H124" s="218">
        <v>4</v>
      </c>
      <c r="I124" s="219"/>
      <c r="J124" s="220">
        <f>ROUND(I124*H124,2)</f>
        <v>0</v>
      </c>
      <c r="K124" s="216" t="s">
        <v>19</v>
      </c>
      <c r="L124" s="46"/>
      <c r="M124" s="221" t="s">
        <v>19</v>
      </c>
      <c r="N124" s="222" t="s">
        <v>48</v>
      </c>
      <c r="O124" s="86"/>
      <c r="P124" s="223">
        <f>O124*H124</f>
        <v>0</v>
      </c>
      <c r="Q124" s="223">
        <v>0</v>
      </c>
      <c r="R124" s="223">
        <f>Q124*H124</f>
        <v>0</v>
      </c>
      <c r="S124" s="223">
        <v>0</v>
      </c>
      <c r="T124" s="224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5" t="s">
        <v>254</v>
      </c>
      <c r="AT124" s="225" t="s">
        <v>243</v>
      </c>
      <c r="AU124" s="225" t="s">
        <v>85</v>
      </c>
      <c r="AY124" s="19" t="s">
        <v>238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9" t="s">
        <v>85</v>
      </c>
      <c r="BK124" s="226">
        <f>ROUND(I124*H124,2)</f>
        <v>0</v>
      </c>
      <c r="BL124" s="19" t="s">
        <v>254</v>
      </c>
      <c r="BM124" s="225" t="s">
        <v>2960</v>
      </c>
    </row>
    <row r="125" s="2" customFormat="1">
      <c r="A125" s="40"/>
      <c r="B125" s="41"/>
      <c r="C125" s="42"/>
      <c r="D125" s="234" t="s">
        <v>343</v>
      </c>
      <c r="E125" s="42"/>
      <c r="F125" s="255" t="s">
        <v>2754</v>
      </c>
      <c r="G125" s="42"/>
      <c r="H125" s="42"/>
      <c r="I125" s="229"/>
      <c r="J125" s="42"/>
      <c r="K125" s="42"/>
      <c r="L125" s="46"/>
      <c r="M125" s="230"/>
      <c r="N125" s="231"/>
      <c r="O125" s="86"/>
      <c r="P125" s="86"/>
      <c r="Q125" s="86"/>
      <c r="R125" s="86"/>
      <c r="S125" s="86"/>
      <c r="T125" s="87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19" t="s">
        <v>343</v>
      </c>
      <c r="AU125" s="19" t="s">
        <v>85</v>
      </c>
    </row>
    <row r="126" s="13" customFormat="1">
      <c r="A126" s="13"/>
      <c r="B126" s="232"/>
      <c r="C126" s="233"/>
      <c r="D126" s="234" t="s">
        <v>252</v>
      </c>
      <c r="E126" s="235" t="s">
        <v>19</v>
      </c>
      <c r="F126" s="236" t="s">
        <v>254</v>
      </c>
      <c r="G126" s="233"/>
      <c r="H126" s="237">
        <v>4</v>
      </c>
      <c r="I126" s="238"/>
      <c r="J126" s="233"/>
      <c r="K126" s="233"/>
      <c r="L126" s="239"/>
      <c r="M126" s="240"/>
      <c r="N126" s="241"/>
      <c r="O126" s="241"/>
      <c r="P126" s="241"/>
      <c r="Q126" s="241"/>
      <c r="R126" s="241"/>
      <c r="S126" s="241"/>
      <c r="T126" s="242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3" t="s">
        <v>252</v>
      </c>
      <c r="AU126" s="243" t="s">
        <v>85</v>
      </c>
      <c r="AV126" s="13" t="s">
        <v>87</v>
      </c>
      <c r="AW126" s="13" t="s">
        <v>37</v>
      </c>
      <c r="AX126" s="13" t="s">
        <v>77</v>
      </c>
      <c r="AY126" s="243" t="s">
        <v>238</v>
      </c>
    </row>
    <row r="127" s="14" customFormat="1">
      <c r="A127" s="14"/>
      <c r="B127" s="244"/>
      <c r="C127" s="245"/>
      <c r="D127" s="234" t="s">
        <v>252</v>
      </c>
      <c r="E127" s="246" t="s">
        <v>19</v>
      </c>
      <c r="F127" s="247" t="s">
        <v>253</v>
      </c>
      <c r="G127" s="245"/>
      <c r="H127" s="248">
        <v>4</v>
      </c>
      <c r="I127" s="249"/>
      <c r="J127" s="245"/>
      <c r="K127" s="245"/>
      <c r="L127" s="250"/>
      <c r="M127" s="251"/>
      <c r="N127" s="252"/>
      <c r="O127" s="252"/>
      <c r="P127" s="252"/>
      <c r="Q127" s="252"/>
      <c r="R127" s="252"/>
      <c r="S127" s="252"/>
      <c r="T127" s="253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4" t="s">
        <v>252</v>
      </c>
      <c r="AU127" s="254" t="s">
        <v>85</v>
      </c>
      <c r="AV127" s="14" t="s">
        <v>254</v>
      </c>
      <c r="AW127" s="14" t="s">
        <v>37</v>
      </c>
      <c r="AX127" s="14" t="s">
        <v>85</v>
      </c>
      <c r="AY127" s="254" t="s">
        <v>238</v>
      </c>
    </row>
    <row r="128" s="2" customFormat="1" ht="37.8" customHeight="1">
      <c r="A128" s="40"/>
      <c r="B128" s="41"/>
      <c r="C128" s="214" t="s">
        <v>303</v>
      </c>
      <c r="D128" s="214" t="s">
        <v>243</v>
      </c>
      <c r="E128" s="215" t="s">
        <v>2772</v>
      </c>
      <c r="F128" s="216" t="s">
        <v>2945</v>
      </c>
      <c r="G128" s="217" t="s">
        <v>246</v>
      </c>
      <c r="H128" s="218">
        <v>1</v>
      </c>
      <c r="I128" s="219"/>
      <c r="J128" s="220">
        <f>ROUND(I128*H128,2)</f>
        <v>0</v>
      </c>
      <c r="K128" s="216" t="s">
        <v>19</v>
      </c>
      <c r="L128" s="46"/>
      <c r="M128" s="221" t="s">
        <v>19</v>
      </c>
      <c r="N128" s="222" t="s">
        <v>48</v>
      </c>
      <c r="O128" s="86"/>
      <c r="P128" s="223">
        <f>O128*H128</f>
        <v>0</v>
      </c>
      <c r="Q128" s="223">
        <v>0</v>
      </c>
      <c r="R128" s="223">
        <f>Q128*H128</f>
        <v>0</v>
      </c>
      <c r="S128" s="223">
        <v>0</v>
      </c>
      <c r="T128" s="224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5" t="s">
        <v>254</v>
      </c>
      <c r="AT128" s="225" t="s">
        <v>243</v>
      </c>
      <c r="AU128" s="225" t="s">
        <v>85</v>
      </c>
      <c r="AY128" s="19" t="s">
        <v>238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9" t="s">
        <v>85</v>
      </c>
      <c r="BK128" s="226">
        <f>ROUND(I128*H128,2)</f>
        <v>0</v>
      </c>
      <c r="BL128" s="19" t="s">
        <v>254</v>
      </c>
      <c r="BM128" s="225" t="s">
        <v>2961</v>
      </c>
    </row>
    <row r="129" s="2" customFormat="1">
      <c r="A129" s="40"/>
      <c r="B129" s="41"/>
      <c r="C129" s="42"/>
      <c r="D129" s="234" t="s">
        <v>343</v>
      </c>
      <c r="E129" s="42"/>
      <c r="F129" s="255" t="s">
        <v>2962</v>
      </c>
      <c r="G129" s="42"/>
      <c r="H129" s="42"/>
      <c r="I129" s="229"/>
      <c r="J129" s="42"/>
      <c r="K129" s="42"/>
      <c r="L129" s="46"/>
      <c r="M129" s="230"/>
      <c r="N129" s="231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343</v>
      </c>
      <c r="AU129" s="19" t="s">
        <v>85</v>
      </c>
    </row>
    <row r="130" s="13" customFormat="1">
      <c r="A130" s="13"/>
      <c r="B130" s="232"/>
      <c r="C130" s="233"/>
      <c r="D130" s="234" t="s">
        <v>252</v>
      </c>
      <c r="E130" s="235" t="s">
        <v>19</v>
      </c>
      <c r="F130" s="236" t="s">
        <v>85</v>
      </c>
      <c r="G130" s="233"/>
      <c r="H130" s="237">
        <v>1</v>
      </c>
      <c r="I130" s="238"/>
      <c r="J130" s="233"/>
      <c r="K130" s="233"/>
      <c r="L130" s="239"/>
      <c r="M130" s="240"/>
      <c r="N130" s="241"/>
      <c r="O130" s="241"/>
      <c r="P130" s="241"/>
      <c r="Q130" s="241"/>
      <c r="R130" s="241"/>
      <c r="S130" s="241"/>
      <c r="T130" s="242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3" t="s">
        <v>252</v>
      </c>
      <c r="AU130" s="243" t="s">
        <v>85</v>
      </c>
      <c r="AV130" s="13" t="s">
        <v>87</v>
      </c>
      <c r="AW130" s="13" t="s">
        <v>37</v>
      </c>
      <c r="AX130" s="13" t="s">
        <v>77</v>
      </c>
      <c r="AY130" s="243" t="s">
        <v>238</v>
      </c>
    </row>
    <row r="131" s="14" customFormat="1">
      <c r="A131" s="14"/>
      <c r="B131" s="244"/>
      <c r="C131" s="245"/>
      <c r="D131" s="234" t="s">
        <v>252</v>
      </c>
      <c r="E131" s="246" t="s">
        <v>19</v>
      </c>
      <c r="F131" s="247" t="s">
        <v>253</v>
      </c>
      <c r="G131" s="245"/>
      <c r="H131" s="248">
        <v>1</v>
      </c>
      <c r="I131" s="249"/>
      <c r="J131" s="245"/>
      <c r="K131" s="245"/>
      <c r="L131" s="250"/>
      <c r="M131" s="251"/>
      <c r="N131" s="252"/>
      <c r="O131" s="252"/>
      <c r="P131" s="252"/>
      <c r="Q131" s="252"/>
      <c r="R131" s="252"/>
      <c r="S131" s="252"/>
      <c r="T131" s="253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4" t="s">
        <v>252</v>
      </c>
      <c r="AU131" s="254" t="s">
        <v>85</v>
      </c>
      <c r="AV131" s="14" t="s">
        <v>254</v>
      </c>
      <c r="AW131" s="14" t="s">
        <v>37</v>
      </c>
      <c r="AX131" s="14" t="s">
        <v>85</v>
      </c>
      <c r="AY131" s="254" t="s">
        <v>238</v>
      </c>
    </row>
    <row r="132" s="2" customFormat="1" ht="24.15" customHeight="1">
      <c r="A132" s="40"/>
      <c r="B132" s="41"/>
      <c r="C132" s="214" t="s">
        <v>308</v>
      </c>
      <c r="D132" s="214" t="s">
        <v>243</v>
      </c>
      <c r="E132" s="215" t="s">
        <v>2775</v>
      </c>
      <c r="F132" s="216" t="s">
        <v>2851</v>
      </c>
      <c r="G132" s="217" t="s">
        <v>246</v>
      </c>
      <c r="H132" s="218">
        <v>1</v>
      </c>
      <c r="I132" s="219"/>
      <c r="J132" s="220">
        <f>ROUND(I132*H132,2)</f>
        <v>0</v>
      </c>
      <c r="K132" s="216" t="s">
        <v>19</v>
      </c>
      <c r="L132" s="46"/>
      <c r="M132" s="221" t="s">
        <v>19</v>
      </c>
      <c r="N132" s="222" t="s">
        <v>48</v>
      </c>
      <c r="O132" s="86"/>
      <c r="P132" s="223">
        <f>O132*H132</f>
        <v>0</v>
      </c>
      <c r="Q132" s="223">
        <v>0</v>
      </c>
      <c r="R132" s="223">
        <f>Q132*H132</f>
        <v>0</v>
      </c>
      <c r="S132" s="223">
        <v>0</v>
      </c>
      <c r="T132" s="224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25" t="s">
        <v>254</v>
      </c>
      <c r="AT132" s="225" t="s">
        <v>243</v>
      </c>
      <c r="AU132" s="225" t="s">
        <v>85</v>
      </c>
      <c r="AY132" s="19" t="s">
        <v>238</v>
      </c>
      <c r="BE132" s="226">
        <f>IF(N132="základní",J132,0)</f>
        <v>0</v>
      </c>
      <c r="BF132" s="226">
        <f>IF(N132="snížená",J132,0)</f>
        <v>0</v>
      </c>
      <c r="BG132" s="226">
        <f>IF(N132="zákl. přenesená",J132,0)</f>
        <v>0</v>
      </c>
      <c r="BH132" s="226">
        <f>IF(N132="sníž. přenesená",J132,0)</f>
        <v>0</v>
      </c>
      <c r="BI132" s="226">
        <f>IF(N132="nulová",J132,0)</f>
        <v>0</v>
      </c>
      <c r="BJ132" s="19" t="s">
        <v>85</v>
      </c>
      <c r="BK132" s="226">
        <f>ROUND(I132*H132,2)</f>
        <v>0</v>
      </c>
      <c r="BL132" s="19" t="s">
        <v>254</v>
      </c>
      <c r="BM132" s="225" t="s">
        <v>2963</v>
      </c>
    </row>
    <row r="133" s="13" customFormat="1">
      <c r="A133" s="13"/>
      <c r="B133" s="232"/>
      <c r="C133" s="233"/>
      <c r="D133" s="234" t="s">
        <v>252</v>
      </c>
      <c r="E133" s="235" t="s">
        <v>19</v>
      </c>
      <c r="F133" s="236" t="s">
        <v>85</v>
      </c>
      <c r="G133" s="233"/>
      <c r="H133" s="237">
        <v>1</v>
      </c>
      <c r="I133" s="238"/>
      <c r="J133" s="233"/>
      <c r="K133" s="233"/>
      <c r="L133" s="239"/>
      <c r="M133" s="240"/>
      <c r="N133" s="241"/>
      <c r="O133" s="241"/>
      <c r="P133" s="241"/>
      <c r="Q133" s="241"/>
      <c r="R133" s="241"/>
      <c r="S133" s="241"/>
      <c r="T133" s="242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3" t="s">
        <v>252</v>
      </c>
      <c r="AU133" s="243" t="s">
        <v>85</v>
      </c>
      <c r="AV133" s="13" t="s">
        <v>87</v>
      </c>
      <c r="AW133" s="13" t="s">
        <v>37</v>
      </c>
      <c r="AX133" s="13" t="s">
        <v>77</v>
      </c>
      <c r="AY133" s="243" t="s">
        <v>238</v>
      </c>
    </row>
    <row r="134" s="14" customFormat="1">
      <c r="A134" s="14"/>
      <c r="B134" s="244"/>
      <c r="C134" s="245"/>
      <c r="D134" s="234" t="s">
        <v>252</v>
      </c>
      <c r="E134" s="246" t="s">
        <v>19</v>
      </c>
      <c r="F134" s="247" t="s">
        <v>253</v>
      </c>
      <c r="G134" s="245"/>
      <c r="H134" s="248">
        <v>1</v>
      </c>
      <c r="I134" s="249"/>
      <c r="J134" s="245"/>
      <c r="K134" s="245"/>
      <c r="L134" s="250"/>
      <c r="M134" s="251"/>
      <c r="N134" s="252"/>
      <c r="O134" s="252"/>
      <c r="P134" s="252"/>
      <c r="Q134" s="252"/>
      <c r="R134" s="252"/>
      <c r="S134" s="252"/>
      <c r="T134" s="253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4" t="s">
        <v>252</v>
      </c>
      <c r="AU134" s="254" t="s">
        <v>85</v>
      </c>
      <c r="AV134" s="14" t="s">
        <v>254</v>
      </c>
      <c r="AW134" s="14" t="s">
        <v>37</v>
      </c>
      <c r="AX134" s="14" t="s">
        <v>85</v>
      </c>
      <c r="AY134" s="254" t="s">
        <v>238</v>
      </c>
    </row>
    <row r="135" s="2" customFormat="1" ht="24.15" customHeight="1">
      <c r="A135" s="40"/>
      <c r="B135" s="41"/>
      <c r="C135" s="214" t="s">
        <v>314</v>
      </c>
      <c r="D135" s="214" t="s">
        <v>243</v>
      </c>
      <c r="E135" s="215" t="s">
        <v>2964</v>
      </c>
      <c r="F135" s="216" t="s">
        <v>2948</v>
      </c>
      <c r="G135" s="217" t="s">
        <v>246</v>
      </c>
      <c r="H135" s="218">
        <v>1</v>
      </c>
      <c r="I135" s="219"/>
      <c r="J135" s="220">
        <f>ROUND(I135*H135,2)</f>
        <v>0</v>
      </c>
      <c r="K135" s="216" t="s">
        <v>19</v>
      </c>
      <c r="L135" s="46"/>
      <c r="M135" s="221" t="s">
        <v>19</v>
      </c>
      <c r="N135" s="222" t="s">
        <v>48</v>
      </c>
      <c r="O135" s="86"/>
      <c r="P135" s="223">
        <f>O135*H135</f>
        <v>0</v>
      </c>
      <c r="Q135" s="223">
        <v>0</v>
      </c>
      <c r="R135" s="223">
        <f>Q135*H135</f>
        <v>0</v>
      </c>
      <c r="S135" s="223">
        <v>0</v>
      </c>
      <c r="T135" s="224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25" t="s">
        <v>254</v>
      </c>
      <c r="AT135" s="225" t="s">
        <v>243</v>
      </c>
      <c r="AU135" s="225" t="s">
        <v>85</v>
      </c>
      <c r="AY135" s="19" t="s">
        <v>238</v>
      </c>
      <c r="BE135" s="226">
        <f>IF(N135="základní",J135,0)</f>
        <v>0</v>
      </c>
      <c r="BF135" s="226">
        <f>IF(N135="snížená",J135,0)</f>
        <v>0</v>
      </c>
      <c r="BG135" s="226">
        <f>IF(N135="zákl. přenesená",J135,0)</f>
        <v>0</v>
      </c>
      <c r="BH135" s="226">
        <f>IF(N135="sníž. přenesená",J135,0)</f>
        <v>0</v>
      </c>
      <c r="BI135" s="226">
        <f>IF(N135="nulová",J135,0)</f>
        <v>0</v>
      </c>
      <c r="BJ135" s="19" t="s">
        <v>85</v>
      </c>
      <c r="BK135" s="226">
        <f>ROUND(I135*H135,2)</f>
        <v>0</v>
      </c>
      <c r="BL135" s="19" t="s">
        <v>254</v>
      </c>
      <c r="BM135" s="225" t="s">
        <v>2965</v>
      </c>
    </row>
    <row r="136" s="2" customFormat="1">
      <c r="A136" s="40"/>
      <c r="B136" s="41"/>
      <c r="C136" s="42"/>
      <c r="D136" s="234" t="s">
        <v>343</v>
      </c>
      <c r="E136" s="42"/>
      <c r="F136" s="255" t="s">
        <v>2749</v>
      </c>
      <c r="G136" s="42"/>
      <c r="H136" s="42"/>
      <c r="I136" s="229"/>
      <c r="J136" s="42"/>
      <c r="K136" s="42"/>
      <c r="L136" s="46"/>
      <c r="M136" s="230"/>
      <c r="N136" s="231"/>
      <c r="O136" s="86"/>
      <c r="P136" s="86"/>
      <c r="Q136" s="86"/>
      <c r="R136" s="86"/>
      <c r="S136" s="86"/>
      <c r="T136" s="87"/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T136" s="19" t="s">
        <v>343</v>
      </c>
      <c r="AU136" s="19" t="s">
        <v>85</v>
      </c>
    </row>
    <row r="137" s="13" customFormat="1">
      <c r="A137" s="13"/>
      <c r="B137" s="232"/>
      <c r="C137" s="233"/>
      <c r="D137" s="234" t="s">
        <v>252</v>
      </c>
      <c r="E137" s="235" t="s">
        <v>19</v>
      </c>
      <c r="F137" s="236" t="s">
        <v>85</v>
      </c>
      <c r="G137" s="233"/>
      <c r="H137" s="237">
        <v>1</v>
      </c>
      <c r="I137" s="238"/>
      <c r="J137" s="233"/>
      <c r="K137" s="233"/>
      <c r="L137" s="239"/>
      <c r="M137" s="240"/>
      <c r="N137" s="241"/>
      <c r="O137" s="241"/>
      <c r="P137" s="241"/>
      <c r="Q137" s="241"/>
      <c r="R137" s="241"/>
      <c r="S137" s="241"/>
      <c r="T137" s="242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3" t="s">
        <v>252</v>
      </c>
      <c r="AU137" s="243" t="s">
        <v>85</v>
      </c>
      <c r="AV137" s="13" t="s">
        <v>87</v>
      </c>
      <c r="AW137" s="13" t="s">
        <v>37</v>
      </c>
      <c r="AX137" s="13" t="s">
        <v>77</v>
      </c>
      <c r="AY137" s="243" t="s">
        <v>238</v>
      </c>
    </row>
    <row r="138" s="14" customFormat="1">
      <c r="A138" s="14"/>
      <c r="B138" s="244"/>
      <c r="C138" s="245"/>
      <c r="D138" s="234" t="s">
        <v>252</v>
      </c>
      <c r="E138" s="246" t="s">
        <v>19</v>
      </c>
      <c r="F138" s="247" t="s">
        <v>253</v>
      </c>
      <c r="G138" s="245"/>
      <c r="H138" s="248">
        <v>1</v>
      </c>
      <c r="I138" s="249"/>
      <c r="J138" s="245"/>
      <c r="K138" s="245"/>
      <c r="L138" s="250"/>
      <c r="M138" s="251"/>
      <c r="N138" s="252"/>
      <c r="O138" s="252"/>
      <c r="P138" s="252"/>
      <c r="Q138" s="252"/>
      <c r="R138" s="252"/>
      <c r="S138" s="252"/>
      <c r="T138" s="253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4" t="s">
        <v>252</v>
      </c>
      <c r="AU138" s="254" t="s">
        <v>85</v>
      </c>
      <c r="AV138" s="14" t="s">
        <v>254</v>
      </c>
      <c r="AW138" s="14" t="s">
        <v>37</v>
      </c>
      <c r="AX138" s="14" t="s">
        <v>85</v>
      </c>
      <c r="AY138" s="254" t="s">
        <v>238</v>
      </c>
    </row>
    <row r="139" s="2" customFormat="1" ht="16.5" customHeight="1">
      <c r="A139" s="40"/>
      <c r="B139" s="41"/>
      <c r="C139" s="214" t="s">
        <v>321</v>
      </c>
      <c r="D139" s="214" t="s">
        <v>243</v>
      </c>
      <c r="E139" s="215" t="s">
        <v>2966</v>
      </c>
      <c r="F139" s="216" t="s">
        <v>2815</v>
      </c>
      <c r="G139" s="217" t="s">
        <v>246</v>
      </c>
      <c r="H139" s="218">
        <v>1</v>
      </c>
      <c r="I139" s="219"/>
      <c r="J139" s="220">
        <f>ROUND(I139*H139,2)</f>
        <v>0</v>
      </c>
      <c r="K139" s="216" t="s">
        <v>19</v>
      </c>
      <c r="L139" s="46"/>
      <c r="M139" s="221" t="s">
        <v>19</v>
      </c>
      <c r="N139" s="222" t="s">
        <v>48</v>
      </c>
      <c r="O139" s="86"/>
      <c r="P139" s="223">
        <f>O139*H139</f>
        <v>0</v>
      </c>
      <c r="Q139" s="223">
        <v>0</v>
      </c>
      <c r="R139" s="223">
        <f>Q139*H139</f>
        <v>0</v>
      </c>
      <c r="S139" s="223">
        <v>0</v>
      </c>
      <c r="T139" s="224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25" t="s">
        <v>254</v>
      </c>
      <c r="AT139" s="225" t="s">
        <v>243</v>
      </c>
      <c r="AU139" s="225" t="s">
        <v>85</v>
      </c>
      <c r="AY139" s="19" t="s">
        <v>238</v>
      </c>
      <c r="BE139" s="226">
        <f>IF(N139="základní",J139,0)</f>
        <v>0</v>
      </c>
      <c r="BF139" s="226">
        <f>IF(N139="snížená",J139,0)</f>
        <v>0</v>
      </c>
      <c r="BG139" s="226">
        <f>IF(N139="zákl. přenesená",J139,0)</f>
        <v>0</v>
      </c>
      <c r="BH139" s="226">
        <f>IF(N139="sníž. přenesená",J139,0)</f>
        <v>0</v>
      </c>
      <c r="BI139" s="226">
        <f>IF(N139="nulová",J139,0)</f>
        <v>0</v>
      </c>
      <c r="BJ139" s="19" t="s">
        <v>85</v>
      </c>
      <c r="BK139" s="226">
        <f>ROUND(I139*H139,2)</f>
        <v>0</v>
      </c>
      <c r="BL139" s="19" t="s">
        <v>254</v>
      </c>
      <c r="BM139" s="225" t="s">
        <v>2967</v>
      </c>
    </row>
    <row r="140" s="2" customFormat="1">
      <c r="A140" s="40"/>
      <c r="B140" s="41"/>
      <c r="C140" s="42"/>
      <c r="D140" s="234" t="s">
        <v>343</v>
      </c>
      <c r="E140" s="42"/>
      <c r="F140" s="255" t="s">
        <v>2754</v>
      </c>
      <c r="G140" s="42"/>
      <c r="H140" s="42"/>
      <c r="I140" s="229"/>
      <c r="J140" s="42"/>
      <c r="K140" s="42"/>
      <c r="L140" s="46"/>
      <c r="M140" s="230"/>
      <c r="N140" s="231"/>
      <c r="O140" s="86"/>
      <c r="P140" s="86"/>
      <c r="Q140" s="86"/>
      <c r="R140" s="86"/>
      <c r="S140" s="86"/>
      <c r="T140" s="87"/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T140" s="19" t="s">
        <v>343</v>
      </c>
      <c r="AU140" s="19" t="s">
        <v>85</v>
      </c>
    </row>
    <row r="141" s="13" customFormat="1">
      <c r="A141" s="13"/>
      <c r="B141" s="232"/>
      <c r="C141" s="233"/>
      <c r="D141" s="234" t="s">
        <v>252</v>
      </c>
      <c r="E141" s="235" t="s">
        <v>19</v>
      </c>
      <c r="F141" s="236" t="s">
        <v>85</v>
      </c>
      <c r="G141" s="233"/>
      <c r="H141" s="237">
        <v>1</v>
      </c>
      <c r="I141" s="238"/>
      <c r="J141" s="233"/>
      <c r="K141" s="233"/>
      <c r="L141" s="239"/>
      <c r="M141" s="240"/>
      <c r="N141" s="241"/>
      <c r="O141" s="241"/>
      <c r="P141" s="241"/>
      <c r="Q141" s="241"/>
      <c r="R141" s="241"/>
      <c r="S141" s="241"/>
      <c r="T141" s="242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3" t="s">
        <v>252</v>
      </c>
      <c r="AU141" s="243" t="s">
        <v>85</v>
      </c>
      <c r="AV141" s="13" t="s">
        <v>87</v>
      </c>
      <c r="AW141" s="13" t="s">
        <v>37</v>
      </c>
      <c r="AX141" s="13" t="s">
        <v>77</v>
      </c>
      <c r="AY141" s="243" t="s">
        <v>238</v>
      </c>
    </row>
    <row r="142" s="14" customFormat="1">
      <c r="A142" s="14"/>
      <c r="B142" s="244"/>
      <c r="C142" s="245"/>
      <c r="D142" s="234" t="s">
        <v>252</v>
      </c>
      <c r="E142" s="246" t="s">
        <v>19</v>
      </c>
      <c r="F142" s="247" t="s">
        <v>253</v>
      </c>
      <c r="G142" s="245"/>
      <c r="H142" s="248">
        <v>1</v>
      </c>
      <c r="I142" s="249"/>
      <c r="J142" s="245"/>
      <c r="K142" s="245"/>
      <c r="L142" s="250"/>
      <c r="M142" s="251"/>
      <c r="N142" s="252"/>
      <c r="O142" s="252"/>
      <c r="P142" s="252"/>
      <c r="Q142" s="252"/>
      <c r="R142" s="252"/>
      <c r="S142" s="252"/>
      <c r="T142" s="253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4" t="s">
        <v>252</v>
      </c>
      <c r="AU142" s="254" t="s">
        <v>85</v>
      </c>
      <c r="AV142" s="14" t="s">
        <v>254</v>
      </c>
      <c r="AW142" s="14" t="s">
        <v>37</v>
      </c>
      <c r="AX142" s="14" t="s">
        <v>85</v>
      </c>
      <c r="AY142" s="254" t="s">
        <v>238</v>
      </c>
    </row>
    <row r="143" s="2" customFormat="1" ht="16.5" customHeight="1">
      <c r="A143" s="40"/>
      <c r="B143" s="41"/>
      <c r="C143" s="214" t="s">
        <v>8</v>
      </c>
      <c r="D143" s="214" t="s">
        <v>243</v>
      </c>
      <c r="E143" s="215" t="s">
        <v>2968</v>
      </c>
      <c r="F143" s="216" t="s">
        <v>2859</v>
      </c>
      <c r="G143" s="217" t="s">
        <v>246</v>
      </c>
      <c r="H143" s="218">
        <v>1</v>
      </c>
      <c r="I143" s="219"/>
      <c r="J143" s="220">
        <f>ROUND(I143*H143,2)</f>
        <v>0</v>
      </c>
      <c r="K143" s="216" t="s">
        <v>19</v>
      </c>
      <c r="L143" s="46"/>
      <c r="M143" s="221" t="s">
        <v>19</v>
      </c>
      <c r="N143" s="222" t="s">
        <v>48</v>
      </c>
      <c r="O143" s="86"/>
      <c r="P143" s="223">
        <f>O143*H143</f>
        <v>0</v>
      </c>
      <c r="Q143" s="223">
        <v>0</v>
      </c>
      <c r="R143" s="223">
        <f>Q143*H143</f>
        <v>0</v>
      </c>
      <c r="S143" s="223">
        <v>0</v>
      </c>
      <c r="T143" s="224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25" t="s">
        <v>254</v>
      </c>
      <c r="AT143" s="225" t="s">
        <v>243</v>
      </c>
      <c r="AU143" s="225" t="s">
        <v>85</v>
      </c>
      <c r="AY143" s="19" t="s">
        <v>238</v>
      </c>
      <c r="BE143" s="226">
        <f>IF(N143="základní",J143,0)</f>
        <v>0</v>
      </c>
      <c r="BF143" s="226">
        <f>IF(N143="snížená",J143,0)</f>
        <v>0</v>
      </c>
      <c r="BG143" s="226">
        <f>IF(N143="zákl. přenesená",J143,0)</f>
        <v>0</v>
      </c>
      <c r="BH143" s="226">
        <f>IF(N143="sníž. přenesená",J143,0)</f>
        <v>0</v>
      </c>
      <c r="BI143" s="226">
        <f>IF(N143="nulová",J143,0)</f>
        <v>0</v>
      </c>
      <c r="BJ143" s="19" t="s">
        <v>85</v>
      </c>
      <c r="BK143" s="226">
        <f>ROUND(I143*H143,2)</f>
        <v>0</v>
      </c>
      <c r="BL143" s="19" t="s">
        <v>254</v>
      </c>
      <c r="BM143" s="225" t="s">
        <v>2969</v>
      </c>
    </row>
    <row r="144" s="2" customFormat="1">
      <c r="A144" s="40"/>
      <c r="B144" s="41"/>
      <c r="C144" s="42"/>
      <c r="D144" s="234" t="s">
        <v>343</v>
      </c>
      <c r="E144" s="42"/>
      <c r="F144" s="255" t="s">
        <v>2754</v>
      </c>
      <c r="G144" s="42"/>
      <c r="H144" s="42"/>
      <c r="I144" s="229"/>
      <c r="J144" s="42"/>
      <c r="K144" s="42"/>
      <c r="L144" s="46"/>
      <c r="M144" s="230"/>
      <c r="N144" s="231"/>
      <c r="O144" s="86"/>
      <c r="P144" s="86"/>
      <c r="Q144" s="86"/>
      <c r="R144" s="86"/>
      <c r="S144" s="86"/>
      <c r="T144" s="87"/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T144" s="19" t="s">
        <v>343</v>
      </c>
      <c r="AU144" s="19" t="s">
        <v>85</v>
      </c>
    </row>
    <row r="145" s="13" customFormat="1">
      <c r="A145" s="13"/>
      <c r="B145" s="232"/>
      <c r="C145" s="233"/>
      <c r="D145" s="234" t="s">
        <v>252</v>
      </c>
      <c r="E145" s="235" t="s">
        <v>19</v>
      </c>
      <c r="F145" s="236" t="s">
        <v>85</v>
      </c>
      <c r="G145" s="233"/>
      <c r="H145" s="237">
        <v>1</v>
      </c>
      <c r="I145" s="238"/>
      <c r="J145" s="233"/>
      <c r="K145" s="233"/>
      <c r="L145" s="239"/>
      <c r="M145" s="240"/>
      <c r="N145" s="241"/>
      <c r="O145" s="241"/>
      <c r="P145" s="241"/>
      <c r="Q145" s="241"/>
      <c r="R145" s="241"/>
      <c r="S145" s="241"/>
      <c r="T145" s="242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3" t="s">
        <v>252</v>
      </c>
      <c r="AU145" s="243" t="s">
        <v>85</v>
      </c>
      <c r="AV145" s="13" t="s">
        <v>87</v>
      </c>
      <c r="AW145" s="13" t="s">
        <v>37</v>
      </c>
      <c r="AX145" s="13" t="s">
        <v>77</v>
      </c>
      <c r="AY145" s="243" t="s">
        <v>238</v>
      </c>
    </row>
    <row r="146" s="14" customFormat="1">
      <c r="A146" s="14"/>
      <c r="B146" s="244"/>
      <c r="C146" s="245"/>
      <c r="D146" s="234" t="s">
        <v>252</v>
      </c>
      <c r="E146" s="246" t="s">
        <v>19</v>
      </c>
      <c r="F146" s="247" t="s">
        <v>253</v>
      </c>
      <c r="G146" s="245"/>
      <c r="H146" s="248">
        <v>1</v>
      </c>
      <c r="I146" s="249"/>
      <c r="J146" s="245"/>
      <c r="K146" s="245"/>
      <c r="L146" s="250"/>
      <c r="M146" s="251"/>
      <c r="N146" s="252"/>
      <c r="O146" s="252"/>
      <c r="P146" s="252"/>
      <c r="Q146" s="252"/>
      <c r="R146" s="252"/>
      <c r="S146" s="252"/>
      <c r="T146" s="253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4" t="s">
        <v>252</v>
      </c>
      <c r="AU146" s="254" t="s">
        <v>85</v>
      </c>
      <c r="AV146" s="14" t="s">
        <v>254</v>
      </c>
      <c r="AW146" s="14" t="s">
        <v>37</v>
      </c>
      <c r="AX146" s="14" t="s">
        <v>85</v>
      </c>
      <c r="AY146" s="254" t="s">
        <v>238</v>
      </c>
    </row>
    <row r="147" s="2" customFormat="1" ht="24.15" customHeight="1">
      <c r="A147" s="40"/>
      <c r="B147" s="41"/>
      <c r="C147" s="214" t="s">
        <v>330</v>
      </c>
      <c r="D147" s="214" t="s">
        <v>243</v>
      </c>
      <c r="E147" s="215" t="s">
        <v>2970</v>
      </c>
      <c r="F147" s="216" t="s">
        <v>2952</v>
      </c>
      <c r="G147" s="217" t="s">
        <v>246</v>
      </c>
      <c r="H147" s="218">
        <v>1</v>
      </c>
      <c r="I147" s="219"/>
      <c r="J147" s="220">
        <f>ROUND(I147*H147,2)</f>
        <v>0</v>
      </c>
      <c r="K147" s="216" t="s">
        <v>19</v>
      </c>
      <c r="L147" s="46"/>
      <c r="M147" s="221" t="s">
        <v>19</v>
      </c>
      <c r="N147" s="222" t="s">
        <v>48</v>
      </c>
      <c r="O147" s="86"/>
      <c r="P147" s="223">
        <f>O147*H147</f>
        <v>0</v>
      </c>
      <c r="Q147" s="223">
        <v>0</v>
      </c>
      <c r="R147" s="223">
        <f>Q147*H147</f>
        <v>0</v>
      </c>
      <c r="S147" s="223">
        <v>0</v>
      </c>
      <c r="T147" s="224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25" t="s">
        <v>254</v>
      </c>
      <c r="AT147" s="225" t="s">
        <v>243</v>
      </c>
      <c r="AU147" s="225" t="s">
        <v>85</v>
      </c>
      <c r="AY147" s="19" t="s">
        <v>238</v>
      </c>
      <c r="BE147" s="226">
        <f>IF(N147="základní",J147,0)</f>
        <v>0</v>
      </c>
      <c r="BF147" s="226">
        <f>IF(N147="snížená",J147,0)</f>
        <v>0</v>
      </c>
      <c r="BG147" s="226">
        <f>IF(N147="zákl. přenesená",J147,0)</f>
        <v>0</v>
      </c>
      <c r="BH147" s="226">
        <f>IF(N147="sníž. přenesená",J147,0)</f>
        <v>0</v>
      </c>
      <c r="BI147" s="226">
        <f>IF(N147="nulová",J147,0)</f>
        <v>0</v>
      </c>
      <c r="BJ147" s="19" t="s">
        <v>85</v>
      </c>
      <c r="BK147" s="226">
        <f>ROUND(I147*H147,2)</f>
        <v>0</v>
      </c>
      <c r="BL147" s="19" t="s">
        <v>254</v>
      </c>
      <c r="BM147" s="225" t="s">
        <v>2971</v>
      </c>
    </row>
    <row r="148" s="2" customFormat="1">
      <c r="A148" s="40"/>
      <c r="B148" s="41"/>
      <c r="C148" s="42"/>
      <c r="D148" s="234" t="s">
        <v>343</v>
      </c>
      <c r="E148" s="42"/>
      <c r="F148" s="255" t="s">
        <v>2754</v>
      </c>
      <c r="G148" s="42"/>
      <c r="H148" s="42"/>
      <c r="I148" s="229"/>
      <c r="J148" s="42"/>
      <c r="K148" s="42"/>
      <c r="L148" s="46"/>
      <c r="M148" s="230"/>
      <c r="N148" s="231"/>
      <c r="O148" s="86"/>
      <c r="P148" s="86"/>
      <c r="Q148" s="86"/>
      <c r="R148" s="86"/>
      <c r="S148" s="86"/>
      <c r="T148" s="87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T148" s="19" t="s">
        <v>343</v>
      </c>
      <c r="AU148" s="19" t="s">
        <v>85</v>
      </c>
    </row>
    <row r="149" s="13" customFormat="1">
      <c r="A149" s="13"/>
      <c r="B149" s="232"/>
      <c r="C149" s="233"/>
      <c r="D149" s="234" t="s">
        <v>252</v>
      </c>
      <c r="E149" s="235" t="s">
        <v>19</v>
      </c>
      <c r="F149" s="236" t="s">
        <v>85</v>
      </c>
      <c r="G149" s="233"/>
      <c r="H149" s="237">
        <v>1</v>
      </c>
      <c r="I149" s="238"/>
      <c r="J149" s="233"/>
      <c r="K149" s="233"/>
      <c r="L149" s="239"/>
      <c r="M149" s="240"/>
      <c r="N149" s="241"/>
      <c r="O149" s="241"/>
      <c r="P149" s="241"/>
      <c r="Q149" s="241"/>
      <c r="R149" s="241"/>
      <c r="S149" s="241"/>
      <c r="T149" s="242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43" t="s">
        <v>252</v>
      </c>
      <c r="AU149" s="243" t="s">
        <v>85</v>
      </c>
      <c r="AV149" s="13" t="s">
        <v>87</v>
      </c>
      <c r="AW149" s="13" t="s">
        <v>37</v>
      </c>
      <c r="AX149" s="13" t="s">
        <v>77</v>
      </c>
      <c r="AY149" s="243" t="s">
        <v>238</v>
      </c>
    </row>
    <row r="150" s="14" customFormat="1">
      <c r="A150" s="14"/>
      <c r="B150" s="244"/>
      <c r="C150" s="245"/>
      <c r="D150" s="234" t="s">
        <v>252</v>
      </c>
      <c r="E150" s="246" t="s">
        <v>19</v>
      </c>
      <c r="F150" s="247" t="s">
        <v>253</v>
      </c>
      <c r="G150" s="245"/>
      <c r="H150" s="248">
        <v>1</v>
      </c>
      <c r="I150" s="249"/>
      <c r="J150" s="245"/>
      <c r="K150" s="245"/>
      <c r="L150" s="250"/>
      <c r="M150" s="251"/>
      <c r="N150" s="252"/>
      <c r="O150" s="252"/>
      <c r="P150" s="252"/>
      <c r="Q150" s="252"/>
      <c r="R150" s="252"/>
      <c r="S150" s="252"/>
      <c r="T150" s="253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54" t="s">
        <v>252</v>
      </c>
      <c r="AU150" s="254" t="s">
        <v>85</v>
      </c>
      <c r="AV150" s="14" t="s">
        <v>254</v>
      </c>
      <c r="AW150" s="14" t="s">
        <v>37</v>
      </c>
      <c r="AX150" s="14" t="s">
        <v>85</v>
      </c>
      <c r="AY150" s="254" t="s">
        <v>238</v>
      </c>
    </row>
    <row r="151" s="2" customFormat="1" ht="16.5" customHeight="1">
      <c r="A151" s="40"/>
      <c r="B151" s="41"/>
      <c r="C151" s="214" t="s">
        <v>334</v>
      </c>
      <c r="D151" s="214" t="s">
        <v>243</v>
      </c>
      <c r="E151" s="215" t="s">
        <v>2972</v>
      </c>
      <c r="F151" s="216" t="s">
        <v>2954</v>
      </c>
      <c r="G151" s="217" t="s">
        <v>246</v>
      </c>
      <c r="H151" s="218">
        <v>1</v>
      </c>
      <c r="I151" s="219"/>
      <c r="J151" s="220">
        <f>ROUND(I151*H151,2)</f>
        <v>0</v>
      </c>
      <c r="K151" s="216" t="s">
        <v>19</v>
      </c>
      <c r="L151" s="46"/>
      <c r="M151" s="221" t="s">
        <v>19</v>
      </c>
      <c r="N151" s="222" t="s">
        <v>48</v>
      </c>
      <c r="O151" s="86"/>
      <c r="P151" s="223">
        <f>O151*H151</f>
        <v>0</v>
      </c>
      <c r="Q151" s="223">
        <v>0</v>
      </c>
      <c r="R151" s="223">
        <f>Q151*H151</f>
        <v>0</v>
      </c>
      <c r="S151" s="223">
        <v>0</v>
      </c>
      <c r="T151" s="224">
        <f>S151*H151</f>
        <v>0</v>
      </c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225" t="s">
        <v>254</v>
      </c>
      <c r="AT151" s="225" t="s">
        <v>243</v>
      </c>
      <c r="AU151" s="225" t="s">
        <v>85</v>
      </c>
      <c r="AY151" s="19" t="s">
        <v>238</v>
      </c>
      <c r="BE151" s="226">
        <f>IF(N151="základní",J151,0)</f>
        <v>0</v>
      </c>
      <c r="BF151" s="226">
        <f>IF(N151="snížená",J151,0)</f>
        <v>0</v>
      </c>
      <c r="BG151" s="226">
        <f>IF(N151="zákl. přenesená",J151,0)</f>
        <v>0</v>
      </c>
      <c r="BH151" s="226">
        <f>IF(N151="sníž. přenesená",J151,0)</f>
        <v>0</v>
      </c>
      <c r="BI151" s="226">
        <f>IF(N151="nulová",J151,0)</f>
        <v>0</v>
      </c>
      <c r="BJ151" s="19" t="s">
        <v>85</v>
      </c>
      <c r="BK151" s="226">
        <f>ROUND(I151*H151,2)</f>
        <v>0</v>
      </c>
      <c r="BL151" s="19" t="s">
        <v>254</v>
      </c>
      <c r="BM151" s="225" t="s">
        <v>2973</v>
      </c>
    </row>
    <row r="152" s="2" customFormat="1">
      <c r="A152" s="40"/>
      <c r="B152" s="41"/>
      <c r="C152" s="42"/>
      <c r="D152" s="234" t="s">
        <v>343</v>
      </c>
      <c r="E152" s="42"/>
      <c r="F152" s="255" t="s">
        <v>2754</v>
      </c>
      <c r="G152" s="42"/>
      <c r="H152" s="42"/>
      <c r="I152" s="229"/>
      <c r="J152" s="42"/>
      <c r="K152" s="42"/>
      <c r="L152" s="46"/>
      <c r="M152" s="230"/>
      <c r="N152" s="231"/>
      <c r="O152" s="86"/>
      <c r="P152" s="86"/>
      <c r="Q152" s="86"/>
      <c r="R152" s="86"/>
      <c r="S152" s="86"/>
      <c r="T152" s="87"/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T152" s="19" t="s">
        <v>343</v>
      </c>
      <c r="AU152" s="19" t="s">
        <v>85</v>
      </c>
    </row>
    <row r="153" s="13" customFormat="1">
      <c r="A153" s="13"/>
      <c r="B153" s="232"/>
      <c r="C153" s="233"/>
      <c r="D153" s="234" t="s">
        <v>252</v>
      </c>
      <c r="E153" s="235" t="s">
        <v>19</v>
      </c>
      <c r="F153" s="236" t="s">
        <v>85</v>
      </c>
      <c r="G153" s="233"/>
      <c r="H153" s="237">
        <v>1</v>
      </c>
      <c r="I153" s="238"/>
      <c r="J153" s="233"/>
      <c r="K153" s="233"/>
      <c r="L153" s="239"/>
      <c r="M153" s="240"/>
      <c r="N153" s="241"/>
      <c r="O153" s="241"/>
      <c r="P153" s="241"/>
      <c r="Q153" s="241"/>
      <c r="R153" s="241"/>
      <c r="S153" s="241"/>
      <c r="T153" s="242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3" t="s">
        <v>252</v>
      </c>
      <c r="AU153" s="243" t="s">
        <v>85</v>
      </c>
      <c r="AV153" s="13" t="s">
        <v>87</v>
      </c>
      <c r="AW153" s="13" t="s">
        <v>37</v>
      </c>
      <c r="AX153" s="13" t="s">
        <v>77</v>
      </c>
      <c r="AY153" s="243" t="s">
        <v>238</v>
      </c>
    </row>
    <row r="154" s="14" customFormat="1">
      <c r="A154" s="14"/>
      <c r="B154" s="244"/>
      <c r="C154" s="245"/>
      <c r="D154" s="234" t="s">
        <v>252</v>
      </c>
      <c r="E154" s="246" t="s">
        <v>19</v>
      </c>
      <c r="F154" s="247" t="s">
        <v>253</v>
      </c>
      <c r="G154" s="245"/>
      <c r="H154" s="248">
        <v>1</v>
      </c>
      <c r="I154" s="249"/>
      <c r="J154" s="245"/>
      <c r="K154" s="245"/>
      <c r="L154" s="250"/>
      <c r="M154" s="251"/>
      <c r="N154" s="252"/>
      <c r="O154" s="252"/>
      <c r="P154" s="252"/>
      <c r="Q154" s="252"/>
      <c r="R154" s="252"/>
      <c r="S154" s="252"/>
      <c r="T154" s="253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4" t="s">
        <v>252</v>
      </c>
      <c r="AU154" s="254" t="s">
        <v>85</v>
      </c>
      <c r="AV154" s="14" t="s">
        <v>254</v>
      </c>
      <c r="AW154" s="14" t="s">
        <v>37</v>
      </c>
      <c r="AX154" s="14" t="s">
        <v>85</v>
      </c>
      <c r="AY154" s="254" t="s">
        <v>238</v>
      </c>
    </row>
    <row r="155" s="2" customFormat="1" ht="21.75" customHeight="1">
      <c r="A155" s="40"/>
      <c r="B155" s="41"/>
      <c r="C155" s="214" t="s">
        <v>339</v>
      </c>
      <c r="D155" s="214" t="s">
        <v>243</v>
      </c>
      <c r="E155" s="215" t="s">
        <v>2974</v>
      </c>
      <c r="F155" s="216" t="s">
        <v>2829</v>
      </c>
      <c r="G155" s="217" t="s">
        <v>246</v>
      </c>
      <c r="H155" s="218">
        <v>1</v>
      </c>
      <c r="I155" s="219"/>
      <c r="J155" s="220">
        <f>ROUND(I155*H155,2)</f>
        <v>0</v>
      </c>
      <c r="K155" s="216" t="s">
        <v>19</v>
      </c>
      <c r="L155" s="46"/>
      <c r="M155" s="221" t="s">
        <v>19</v>
      </c>
      <c r="N155" s="222" t="s">
        <v>48</v>
      </c>
      <c r="O155" s="86"/>
      <c r="P155" s="223">
        <f>O155*H155</f>
        <v>0</v>
      </c>
      <c r="Q155" s="223">
        <v>0</v>
      </c>
      <c r="R155" s="223">
        <f>Q155*H155</f>
        <v>0</v>
      </c>
      <c r="S155" s="223">
        <v>0</v>
      </c>
      <c r="T155" s="224">
        <f>S155*H155</f>
        <v>0</v>
      </c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R155" s="225" t="s">
        <v>254</v>
      </c>
      <c r="AT155" s="225" t="s">
        <v>243</v>
      </c>
      <c r="AU155" s="225" t="s">
        <v>85</v>
      </c>
      <c r="AY155" s="19" t="s">
        <v>238</v>
      </c>
      <c r="BE155" s="226">
        <f>IF(N155="základní",J155,0)</f>
        <v>0</v>
      </c>
      <c r="BF155" s="226">
        <f>IF(N155="snížená",J155,0)</f>
        <v>0</v>
      </c>
      <c r="BG155" s="226">
        <f>IF(N155="zákl. přenesená",J155,0)</f>
        <v>0</v>
      </c>
      <c r="BH155" s="226">
        <f>IF(N155="sníž. přenesená",J155,0)</f>
        <v>0</v>
      </c>
      <c r="BI155" s="226">
        <f>IF(N155="nulová",J155,0)</f>
        <v>0</v>
      </c>
      <c r="BJ155" s="19" t="s">
        <v>85</v>
      </c>
      <c r="BK155" s="226">
        <f>ROUND(I155*H155,2)</f>
        <v>0</v>
      </c>
      <c r="BL155" s="19" t="s">
        <v>254</v>
      </c>
      <c r="BM155" s="225" t="s">
        <v>2975</v>
      </c>
    </row>
    <row r="156" s="2" customFormat="1">
      <c r="A156" s="40"/>
      <c r="B156" s="41"/>
      <c r="C156" s="42"/>
      <c r="D156" s="234" t="s">
        <v>343</v>
      </c>
      <c r="E156" s="42"/>
      <c r="F156" s="255" t="s">
        <v>2754</v>
      </c>
      <c r="G156" s="42"/>
      <c r="H156" s="42"/>
      <c r="I156" s="229"/>
      <c r="J156" s="42"/>
      <c r="K156" s="42"/>
      <c r="L156" s="46"/>
      <c r="M156" s="230"/>
      <c r="N156" s="231"/>
      <c r="O156" s="86"/>
      <c r="P156" s="86"/>
      <c r="Q156" s="86"/>
      <c r="R156" s="86"/>
      <c r="S156" s="86"/>
      <c r="T156" s="87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T156" s="19" t="s">
        <v>343</v>
      </c>
      <c r="AU156" s="19" t="s">
        <v>85</v>
      </c>
    </row>
    <row r="157" s="13" customFormat="1">
      <c r="A157" s="13"/>
      <c r="B157" s="232"/>
      <c r="C157" s="233"/>
      <c r="D157" s="234" t="s">
        <v>252</v>
      </c>
      <c r="E157" s="235" t="s">
        <v>19</v>
      </c>
      <c r="F157" s="236" t="s">
        <v>85</v>
      </c>
      <c r="G157" s="233"/>
      <c r="H157" s="237">
        <v>1</v>
      </c>
      <c r="I157" s="238"/>
      <c r="J157" s="233"/>
      <c r="K157" s="233"/>
      <c r="L157" s="239"/>
      <c r="M157" s="240"/>
      <c r="N157" s="241"/>
      <c r="O157" s="241"/>
      <c r="P157" s="241"/>
      <c r="Q157" s="241"/>
      <c r="R157" s="241"/>
      <c r="S157" s="241"/>
      <c r="T157" s="242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3" t="s">
        <v>252</v>
      </c>
      <c r="AU157" s="243" t="s">
        <v>85</v>
      </c>
      <c r="AV157" s="13" t="s">
        <v>87</v>
      </c>
      <c r="AW157" s="13" t="s">
        <v>37</v>
      </c>
      <c r="AX157" s="13" t="s">
        <v>77</v>
      </c>
      <c r="AY157" s="243" t="s">
        <v>238</v>
      </c>
    </row>
    <row r="158" s="14" customFormat="1">
      <c r="A158" s="14"/>
      <c r="B158" s="244"/>
      <c r="C158" s="245"/>
      <c r="D158" s="234" t="s">
        <v>252</v>
      </c>
      <c r="E158" s="246" t="s">
        <v>19</v>
      </c>
      <c r="F158" s="247" t="s">
        <v>253</v>
      </c>
      <c r="G158" s="245"/>
      <c r="H158" s="248">
        <v>1</v>
      </c>
      <c r="I158" s="249"/>
      <c r="J158" s="245"/>
      <c r="K158" s="245"/>
      <c r="L158" s="250"/>
      <c r="M158" s="251"/>
      <c r="N158" s="252"/>
      <c r="O158" s="252"/>
      <c r="P158" s="252"/>
      <c r="Q158" s="252"/>
      <c r="R158" s="252"/>
      <c r="S158" s="252"/>
      <c r="T158" s="253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4" t="s">
        <v>252</v>
      </c>
      <c r="AU158" s="254" t="s">
        <v>85</v>
      </c>
      <c r="AV158" s="14" t="s">
        <v>254</v>
      </c>
      <c r="AW158" s="14" t="s">
        <v>37</v>
      </c>
      <c r="AX158" s="14" t="s">
        <v>85</v>
      </c>
      <c r="AY158" s="254" t="s">
        <v>238</v>
      </c>
    </row>
    <row r="159" s="2" customFormat="1" ht="24.15" customHeight="1">
      <c r="A159" s="40"/>
      <c r="B159" s="41"/>
      <c r="C159" s="214" t="s">
        <v>346</v>
      </c>
      <c r="D159" s="214" t="s">
        <v>243</v>
      </c>
      <c r="E159" s="215" t="s">
        <v>2976</v>
      </c>
      <c r="F159" s="216" t="s">
        <v>2957</v>
      </c>
      <c r="G159" s="217" t="s">
        <v>246</v>
      </c>
      <c r="H159" s="218">
        <v>1</v>
      </c>
      <c r="I159" s="219"/>
      <c r="J159" s="220">
        <f>ROUND(I159*H159,2)</f>
        <v>0</v>
      </c>
      <c r="K159" s="216" t="s">
        <v>19</v>
      </c>
      <c r="L159" s="46"/>
      <c r="M159" s="221" t="s">
        <v>19</v>
      </c>
      <c r="N159" s="222" t="s">
        <v>48</v>
      </c>
      <c r="O159" s="86"/>
      <c r="P159" s="223">
        <f>O159*H159</f>
        <v>0</v>
      </c>
      <c r="Q159" s="223">
        <v>0</v>
      </c>
      <c r="R159" s="223">
        <f>Q159*H159</f>
        <v>0</v>
      </c>
      <c r="S159" s="223">
        <v>0</v>
      </c>
      <c r="T159" s="224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25" t="s">
        <v>254</v>
      </c>
      <c r="AT159" s="225" t="s">
        <v>243</v>
      </c>
      <c r="AU159" s="225" t="s">
        <v>85</v>
      </c>
      <c r="AY159" s="19" t="s">
        <v>238</v>
      </c>
      <c r="BE159" s="226">
        <f>IF(N159="základní",J159,0)</f>
        <v>0</v>
      </c>
      <c r="BF159" s="226">
        <f>IF(N159="snížená",J159,0)</f>
        <v>0</v>
      </c>
      <c r="BG159" s="226">
        <f>IF(N159="zákl. přenesená",J159,0)</f>
        <v>0</v>
      </c>
      <c r="BH159" s="226">
        <f>IF(N159="sníž. přenesená",J159,0)</f>
        <v>0</v>
      </c>
      <c r="BI159" s="226">
        <f>IF(N159="nulová",J159,0)</f>
        <v>0</v>
      </c>
      <c r="BJ159" s="19" t="s">
        <v>85</v>
      </c>
      <c r="BK159" s="226">
        <f>ROUND(I159*H159,2)</f>
        <v>0</v>
      </c>
      <c r="BL159" s="19" t="s">
        <v>254</v>
      </c>
      <c r="BM159" s="225" t="s">
        <v>2977</v>
      </c>
    </row>
    <row r="160" s="2" customFormat="1">
      <c r="A160" s="40"/>
      <c r="B160" s="41"/>
      <c r="C160" s="42"/>
      <c r="D160" s="234" t="s">
        <v>343</v>
      </c>
      <c r="E160" s="42"/>
      <c r="F160" s="255" t="s">
        <v>2754</v>
      </c>
      <c r="G160" s="42"/>
      <c r="H160" s="42"/>
      <c r="I160" s="229"/>
      <c r="J160" s="42"/>
      <c r="K160" s="42"/>
      <c r="L160" s="46"/>
      <c r="M160" s="230"/>
      <c r="N160" s="231"/>
      <c r="O160" s="86"/>
      <c r="P160" s="86"/>
      <c r="Q160" s="86"/>
      <c r="R160" s="86"/>
      <c r="S160" s="86"/>
      <c r="T160" s="87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19" t="s">
        <v>343</v>
      </c>
      <c r="AU160" s="19" t="s">
        <v>85</v>
      </c>
    </row>
    <row r="161" s="13" customFormat="1">
      <c r="A161" s="13"/>
      <c r="B161" s="232"/>
      <c r="C161" s="233"/>
      <c r="D161" s="234" t="s">
        <v>252</v>
      </c>
      <c r="E161" s="235" t="s">
        <v>19</v>
      </c>
      <c r="F161" s="236" t="s">
        <v>85</v>
      </c>
      <c r="G161" s="233"/>
      <c r="H161" s="237">
        <v>1</v>
      </c>
      <c r="I161" s="238"/>
      <c r="J161" s="233"/>
      <c r="K161" s="233"/>
      <c r="L161" s="239"/>
      <c r="M161" s="240"/>
      <c r="N161" s="241"/>
      <c r="O161" s="241"/>
      <c r="P161" s="241"/>
      <c r="Q161" s="241"/>
      <c r="R161" s="241"/>
      <c r="S161" s="241"/>
      <c r="T161" s="242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3" t="s">
        <v>252</v>
      </c>
      <c r="AU161" s="243" t="s">
        <v>85</v>
      </c>
      <c r="AV161" s="13" t="s">
        <v>87</v>
      </c>
      <c r="AW161" s="13" t="s">
        <v>37</v>
      </c>
      <c r="AX161" s="13" t="s">
        <v>77</v>
      </c>
      <c r="AY161" s="243" t="s">
        <v>238</v>
      </c>
    </row>
    <row r="162" s="14" customFormat="1">
      <c r="A162" s="14"/>
      <c r="B162" s="244"/>
      <c r="C162" s="245"/>
      <c r="D162" s="234" t="s">
        <v>252</v>
      </c>
      <c r="E162" s="246" t="s">
        <v>19</v>
      </c>
      <c r="F162" s="247" t="s">
        <v>253</v>
      </c>
      <c r="G162" s="245"/>
      <c r="H162" s="248">
        <v>1</v>
      </c>
      <c r="I162" s="249"/>
      <c r="J162" s="245"/>
      <c r="K162" s="245"/>
      <c r="L162" s="250"/>
      <c r="M162" s="251"/>
      <c r="N162" s="252"/>
      <c r="O162" s="252"/>
      <c r="P162" s="252"/>
      <c r="Q162" s="252"/>
      <c r="R162" s="252"/>
      <c r="S162" s="252"/>
      <c r="T162" s="253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4" t="s">
        <v>252</v>
      </c>
      <c r="AU162" s="254" t="s">
        <v>85</v>
      </c>
      <c r="AV162" s="14" t="s">
        <v>254</v>
      </c>
      <c r="AW162" s="14" t="s">
        <v>37</v>
      </c>
      <c r="AX162" s="14" t="s">
        <v>85</v>
      </c>
      <c r="AY162" s="254" t="s">
        <v>238</v>
      </c>
    </row>
    <row r="163" s="2" customFormat="1" ht="24.15" customHeight="1">
      <c r="A163" s="40"/>
      <c r="B163" s="41"/>
      <c r="C163" s="214" t="s">
        <v>353</v>
      </c>
      <c r="D163" s="214" t="s">
        <v>243</v>
      </c>
      <c r="E163" s="215" t="s">
        <v>2978</v>
      </c>
      <c r="F163" s="216" t="s">
        <v>2959</v>
      </c>
      <c r="G163" s="217" t="s">
        <v>246</v>
      </c>
      <c r="H163" s="218">
        <v>4</v>
      </c>
      <c r="I163" s="219"/>
      <c r="J163" s="220">
        <f>ROUND(I163*H163,2)</f>
        <v>0</v>
      </c>
      <c r="K163" s="216" t="s">
        <v>19</v>
      </c>
      <c r="L163" s="46"/>
      <c r="M163" s="221" t="s">
        <v>19</v>
      </c>
      <c r="N163" s="222" t="s">
        <v>48</v>
      </c>
      <c r="O163" s="86"/>
      <c r="P163" s="223">
        <f>O163*H163</f>
        <v>0</v>
      </c>
      <c r="Q163" s="223">
        <v>0</v>
      </c>
      <c r="R163" s="223">
        <f>Q163*H163</f>
        <v>0</v>
      </c>
      <c r="S163" s="223">
        <v>0</v>
      </c>
      <c r="T163" s="224">
        <f>S163*H163</f>
        <v>0</v>
      </c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R163" s="225" t="s">
        <v>254</v>
      </c>
      <c r="AT163" s="225" t="s">
        <v>243</v>
      </c>
      <c r="AU163" s="225" t="s">
        <v>85</v>
      </c>
      <c r="AY163" s="19" t="s">
        <v>238</v>
      </c>
      <c r="BE163" s="226">
        <f>IF(N163="základní",J163,0)</f>
        <v>0</v>
      </c>
      <c r="BF163" s="226">
        <f>IF(N163="snížená",J163,0)</f>
        <v>0</v>
      </c>
      <c r="BG163" s="226">
        <f>IF(N163="zákl. přenesená",J163,0)</f>
        <v>0</v>
      </c>
      <c r="BH163" s="226">
        <f>IF(N163="sníž. přenesená",J163,0)</f>
        <v>0</v>
      </c>
      <c r="BI163" s="226">
        <f>IF(N163="nulová",J163,0)</f>
        <v>0</v>
      </c>
      <c r="BJ163" s="19" t="s">
        <v>85</v>
      </c>
      <c r="BK163" s="226">
        <f>ROUND(I163*H163,2)</f>
        <v>0</v>
      </c>
      <c r="BL163" s="19" t="s">
        <v>254</v>
      </c>
      <c r="BM163" s="225" t="s">
        <v>2979</v>
      </c>
    </row>
    <row r="164" s="2" customFormat="1">
      <c r="A164" s="40"/>
      <c r="B164" s="41"/>
      <c r="C164" s="42"/>
      <c r="D164" s="234" t="s">
        <v>343</v>
      </c>
      <c r="E164" s="42"/>
      <c r="F164" s="255" t="s">
        <v>2754</v>
      </c>
      <c r="G164" s="42"/>
      <c r="H164" s="42"/>
      <c r="I164" s="229"/>
      <c r="J164" s="42"/>
      <c r="K164" s="42"/>
      <c r="L164" s="46"/>
      <c r="M164" s="230"/>
      <c r="N164" s="231"/>
      <c r="O164" s="86"/>
      <c r="P164" s="86"/>
      <c r="Q164" s="86"/>
      <c r="R164" s="86"/>
      <c r="S164" s="86"/>
      <c r="T164" s="87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T164" s="19" t="s">
        <v>343</v>
      </c>
      <c r="AU164" s="19" t="s">
        <v>85</v>
      </c>
    </row>
    <row r="165" s="13" customFormat="1">
      <c r="A165" s="13"/>
      <c r="B165" s="232"/>
      <c r="C165" s="233"/>
      <c r="D165" s="234" t="s">
        <v>252</v>
      </c>
      <c r="E165" s="235" t="s">
        <v>19</v>
      </c>
      <c r="F165" s="236" t="s">
        <v>254</v>
      </c>
      <c r="G165" s="233"/>
      <c r="H165" s="237">
        <v>4</v>
      </c>
      <c r="I165" s="238"/>
      <c r="J165" s="233"/>
      <c r="K165" s="233"/>
      <c r="L165" s="239"/>
      <c r="M165" s="240"/>
      <c r="N165" s="241"/>
      <c r="O165" s="241"/>
      <c r="P165" s="241"/>
      <c r="Q165" s="241"/>
      <c r="R165" s="241"/>
      <c r="S165" s="241"/>
      <c r="T165" s="242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43" t="s">
        <v>252</v>
      </c>
      <c r="AU165" s="243" t="s">
        <v>85</v>
      </c>
      <c r="AV165" s="13" t="s">
        <v>87</v>
      </c>
      <c r="AW165" s="13" t="s">
        <v>37</v>
      </c>
      <c r="AX165" s="13" t="s">
        <v>77</v>
      </c>
      <c r="AY165" s="243" t="s">
        <v>238</v>
      </c>
    </row>
    <row r="166" s="14" customFormat="1">
      <c r="A166" s="14"/>
      <c r="B166" s="244"/>
      <c r="C166" s="245"/>
      <c r="D166" s="234" t="s">
        <v>252</v>
      </c>
      <c r="E166" s="246" t="s">
        <v>19</v>
      </c>
      <c r="F166" s="247" t="s">
        <v>253</v>
      </c>
      <c r="G166" s="245"/>
      <c r="H166" s="248">
        <v>4</v>
      </c>
      <c r="I166" s="249"/>
      <c r="J166" s="245"/>
      <c r="K166" s="245"/>
      <c r="L166" s="250"/>
      <c r="M166" s="251"/>
      <c r="N166" s="252"/>
      <c r="O166" s="252"/>
      <c r="P166" s="252"/>
      <c r="Q166" s="252"/>
      <c r="R166" s="252"/>
      <c r="S166" s="252"/>
      <c r="T166" s="253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4" t="s">
        <v>252</v>
      </c>
      <c r="AU166" s="254" t="s">
        <v>85</v>
      </c>
      <c r="AV166" s="14" t="s">
        <v>254</v>
      </c>
      <c r="AW166" s="14" t="s">
        <v>37</v>
      </c>
      <c r="AX166" s="14" t="s">
        <v>85</v>
      </c>
      <c r="AY166" s="254" t="s">
        <v>238</v>
      </c>
    </row>
    <row r="167" s="2" customFormat="1" ht="37.8" customHeight="1">
      <c r="A167" s="40"/>
      <c r="B167" s="41"/>
      <c r="C167" s="214" t="s">
        <v>7</v>
      </c>
      <c r="D167" s="214" t="s">
        <v>243</v>
      </c>
      <c r="E167" s="215" t="s">
        <v>2790</v>
      </c>
      <c r="F167" s="216" t="s">
        <v>2945</v>
      </c>
      <c r="G167" s="217" t="s">
        <v>246</v>
      </c>
      <c r="H167" s="218">
        <v>1</v>
      </c>
      <c r="I167" s="219"/>
      <c r="J167" s="220">
        <f>ROUND(I167*H167,2)</f>
        <v>0</v>
      </c>
      <c r="K167" s="216" t="s">
        <v>19</v>
      </c>
      <c r="L167" s="46"/>
      <c r="M167" s="221" t="s">
        <v>19</v>
      </c>
      <c r="N167" s="222" t="s">
        <v>48</v>
      </c>
      <c r="O167" s="86"/>
      <c r="P167" s="223">
        <f>O167*H167</f>
        <v>0</v>
      </c>
      <c r="Q167" s="223">
        <v>0</v>
      </c>
      <c r="R167" s="223">
        <f>Q167*H167</f>
        <v>0</v>
      </c>
      <c r="S167" s="223">
        <v>0</v>
      </c>
      <c r="T167" s="224">
        <f>S167*H167</f>
        <v>0</v>
      </c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R167" s="225" t="s">
        <v>254</v>
      </c>
      <c r="AT167" s="225" t="s">
        <v>243</v>
      </c>
      <c r="AU167" s="225" t="s">
        <v>85</v>
      </c>
      <c r="AY167" s="19" t="s">
        <v>238</v>
      </c>
      <c r="BE167" s="226">
        <f>IF(N167="základní",J167,0)</f>
        <v>0</v>
      </c>
      <c r="BF167" s="226">
        <f>IF(N167="snížená",J167,0)</f>
        <v>0</v>
      </c>
      <c r="BG167" s="226">
        <f>IF(N167="zákl. přenesená",J167,0)</f>
        <v>0</v>
      </c>
      <c r="BH167" s="226">
        <f>IF(N167="sníž. přenesená",J167,0)</f>
        <v>0</v>
      </c>
      <c r="BI167" s="226">
        <f>IF(N167="nulová",J167,0)</f>
        <v>0</v>
      </c>
      <c r="BJ167" s="19" t="s">
        <v>85</v>
      </c>
      <c r="BK167" s="226">
        <f>ROUND(I167*H167,2)</f>
        <v>0</v>
      </c>
      <c r="BL167" s="19" t="s">
        <v>254</v>
      </c>
      <c r="BM167" s="225" t="s">
        <v>2980</v>
      </c>
    </row>
    <row r="168" s="2" customFormat="1">
      <c r="A168" s="40"/>
      <c r="B168" s="41"/>
      <c r="C168" s="42"/>
      <c r="D168" s="234" t="s">
        <v>343</v>
      </c>
      <c r="E168" s="42"/>
      <c r="F168" s="255" t="s">
        <v>2962</v>
      </c>
      <c r="G168" s="42"/>
      <c r="H168" s="42"/>
      <c r="I168" s="229"/>
      <c r="J168" s="42"/>
      <c r="K168" s="42"/>
      <c r="L168" s="46"/>
      <c r="M168" s="230"/>
      <c r="N168" s="231"/>
      <c r="O168" s="86"/>
      <c r="P168" s="86"/>
      <c r="Q168" s="86"/>
      <c r="R168" s="86"/>
      <c r="S168" s="86"/>
      <c r="T168" s="87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T168" s="19" t="s">
        <v>343</v>
      </c>
      <c r="AU168" s="19" t="s">
        <v>85</v>
      </c>
    </row>
    <row r="169" s="13" customFormat="1">
      <c r="A169" s="13"/>
      <c r="B169" s="232"/>
      <c r="C169" s="233"/>
      <c r="D169" s="234" t="s">
        <v>252</v>
      </c>
      <c r="E169" s="235" t="s">
        <v>19</v>
      </c>
      <c r="F169" s="236" t="s">
        <v>85</v>
      </c>
      <c r="G169" s="233"/>
      <c r="H169" s="237">
        <v>1</v>
      </c>
      <c r="I169" s="238"/>
      <c r="J169" s="233"/>
      <c r="K169" s="233"/>
      <c r="L169" s="239"/>
      <c r="M169" s="240"/>
      <c r="N169" s="241"/>
      <c r="O169" s="241"/>
      <c r="P169" s="241"/>
      <c r="Q169" s="241"/>
      <c r="R169" s="241"/>
      <c r="S169" s="241"/>
      <c r="T169" s="242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3" t="s">
        <v>252</v>
      </c>
      <c r="AU169" s="243" t="s">
        <v>85</v>
      </c>
      <c r="AV169" s="13" t="s">
        <v>87</v>
      </c>
      <c r="AW169" s="13" t="s">
        <v>37</v>
      </c>
      <c r="AX169" s="13" t="s">
        <v>77</v>
      </c>
      <c r="AY169" s="243" t="s">
        <v>238</v>
      </c>
    </row>
    <row r="170" s="14" customFormat="1">
      <c r="A170" s="14"/>
      <c r="B170" s="244"/>
      <c r="C170" s="245"/>
      <c r="D170" s="234" t="s">
        <v>252</v>
      </c>
      <c r="E170" s="246" t="s">
        <v>19</v>
      </c>
      <c r="F170" s="247" t="s">
        <v>253</v>
      </c>
      <c r="G170" s="245"/>
      <c r="H170" s="248">
        <v>1</v>
      </c>
      <c r="I170" s="249"/>
      <c r="J170" s="245"/>
      <c r="K170" s="245"/>
      <c r="L170" s="250"/>
      <c r="M170" s="251"/>
      <c r="N170" s="252"/>
      <c r="O170" s="252"/>
      <c r="P170" s="252"/>
      <c r="Q170" s="252"/>
      <c r="R170" s="252"/>
      <c r="S170" s="252"/>
      <c r="T170" s="253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4" t="s">
        <v>252</v>
      </c>
      <c r="AU170" s="254" t="s">
        <v>85</v>
      </c>
      <c r="AV170" s="14" t="s">
        <v>254</v>
      </c>
      <c r="AW170" s="14" t="s">
        <v>37</v>
      </c>
      <c r="AX170" s="14" t="s">
        <v>85</v>
      </c>
      <c r="AY170" s="254" t="s">
        <v>238</v>
      </c>
    </row>
    <row r="171" s="2" customFormat="1" ht="24.15" customHeight="1">
      <c r="A171" s="40"/>
      <c r="B171" s="41"/>
      <c r="C171" s="214" t="s">
        <v>365</v>
      </c>
      <c r="D171" s="214" t="s">
        <v>243</v>
      </c>
      <c r="E171" s="215" t="s">
        <v>2793</v>
      </c>
      <c r="F171" s="216" t="s">
        <v>2851</v>
      </c>
      <c r="G171" s="217" t="s">
        <v>246</v>
      </c>
      <c r="H171" s="218">
        <v>1</v>
      </c>
      <c r="I171" s="219"/>
      <c r="J171" s="220">
        <f>ROUND(I171*H171,2)</f>
        <v>0</v>
      </c>
      <c r="K171" s="216" t="s">
        <v>19</v>
      </c>
      <c r="L171" s="46"/>
      <c r="M171" s="221" t="s">
        <v>19</v>
      </c>
      <c r="N171" s="222" t="s">
        <v>48</v>
      </c>
      <c r="O171" s="86"/>
      <c r="P171" s="223">
        <f>O171*H171</f>
        <v>0</v>
      </c>
      <c r="Q171" s="223">
        <v>0</v>
      </c>
      <c r="R171" s="223">
        <f>Q171*H171</f>
        <v>0</v>
      </c>
      <c r="S171" s="223">
        <v>0</v>
      </c>
      <c r="T171" s="224">
        <f>S171*H171</f>
        <v>0</v>
      </c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R171" s="225" t="s">
        <v>254</v>
      </c>
      <c r="AT171" s="225" t="s">
        <v>243</v>
      </c>
      <c r="AU171" s="225" t="s">
        <v>85</v>
      </c>
      <c r="AY171" s="19" t="s">
        <v>238</v>
      </c>
      <c r="BE171" s="226">
        <f>IF(N171="základní",J171,0)</f>
        <v>0</v>
      </c>
      <c r="BF171" s="226">
        <f>IF(N171="snížená",J171,0)</f>
        <v>0</v>
      </c>
      <c r="BG171" s="226">
        <f>IF(N171="zákl. přenesená",J171,0)</f>
        <v>0</v>
      </c>
      <c r="BH171" s="226">
        <f>IF(N171="sníž. přenesená",J171,0)</f>
        <v>0</v>
      </c>
      <c r="BI171" s="226">
        <f>IF(N171="nulová",J171,0)</f>
        <v>0</v>
      </c>
      <c r="BJ171" s="19" t="s">
        <v>85</v>
      </c>
      <c r="BK171" s="226">
        <f>ROUND(I171*H171,2)</f>
        <v>0</v>
      </c>
      <c r="BL171" s="19" t="s">
        <v>254</v>
      </c>
      <c r="BM171" s="225" t="s">
        <v>2981</v>
      </c>
    </row>
    <row r="172" s="2" customFormat="1">
      <c r="A172" s="40"/>
      <c r="B172" s="41"/>
      <c r="C172" s="42"/>
      <c r="D172" s="234" t="s">
        <v>343</v>
      </c>
      <c r="E172" s="42"/>
      <c r="F172" s="255" t="s">
        <v>2962</v>
      </c>
      <c r="G172" s="42"/>
      <c r="H172" s="42"/>
      <c r="I172" s="229"/>
      <c r="J172" s="42"/>
      <c r="K172" s="42"/>
      <c r="L172" s="46"/>
      <c r="M172" s="230"/>
      <c r="N172" s="231"/>
      <c r="O172" s="86"/>
      <c r="P172" s="86"/>
      <c r="Q172" s="86"/>
      <c r="R172" s="86"/>
      <c r="S172" s="86"/>
      <c r="T172" s="87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T172" s="19" t="s">
        <v>343</v>
      </c>
      <c r="AU172" s="19" t="s">
        <v>85</v>
      </c>
    </row>
    <row r="173" s="13" customFormat="1">
      <c r="A173" s="13"/>
      <c r="B173" s="232"/>
      <c r="C173" s="233"/>
      <c r="D173" s="234" t="s">
        <v>252</v>
      </c>
      <c r="E173" s="235" t="s">
        <v>19</v>
      </c>
      <c r="F173" s="236" t="s">
        <v>85</v>
      </c>
      <c r="G173" s="233"/>
      <c r="H173" s="237">
        <v>1</v>
      </c>
      <c r="I173" s="238"/>
      <c r="J173" s="233"/>
      <c r="K173" s="233"/>
      <c r="L173" s="239"/>
      <c r="M173" s="240"/>
      <c r="N173" s="241"/>
      <c r="O173" s="241"/>
      <c r="P173" s="241"/>
      <c r="Q173" s="241"/>
      <c r="R173" s="241"/>
      <c r="S173" s="241"/>
      <c r="T173" s="242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43" t="s">
        <v>252</v>
      </c>
      <c r="AU173" s="243" t="s">
        <v>85</v>
      </c>
      <c r="AV173" s="13" t="s">
        <v>87</v>
      </c>
      <c r="AW173" s="13" t="s">
        <v>37</v>
      </c>
      <c r="AX173" s="13" t="s">
        <v>77</v>
      </c>
      <c r="AY173" s="243" t="s">
        <v>238</v>
      </c>
    </row>
    <row r="174" s="14" customFormat="1">
      <c r="A174" s="14"/>
      <c r="B174" s="244"/>
      <c r="C174" s="245"/>
      <c r="D174" s="234" t="s">
        <v>252</v>
      </c>
      <c r="E174" s="246" t="s">
        <v>19</v>
      </c>
      <c r="F174" s="247" t="s">
        <v>253</v>
      </c>
      <c r="G174" s="245"/>
      <c r="H174" s="248">
        <v>1</v>
      </c>
      <c r="I174" s="249"/>
      <c r="J174" s="245"/>
      <c r="K174" s="245"/>
      <c r="L174" s="250"/>
      <c r="M174" s="251"/>
      <c r="N174" s="252"/>
      <c r="O174" s="252"/>
      <c r="P174" s="252"/>
      <c r="Q174" s="252"/>
      <c r="R174" s="252"/>
      <c r="S174" s="252"/>
      <c r="T174" s="253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4" t="s">
        <v>252</v>
      </c>
      <c r="AU174" s="254" t="s">
        <v>85</v>
      </c>
      <c r="AV174" s="14" t="s">
        <v>254</v>
      </c>
      <c r="AW174" s="14" t="s">
        <v>37</v>
      </c>
      <c r="AX174" s="14" t="s">
        <v>85</v>
      </c>
      <c r="AY174" s="254" t="s">
        <v>238</v>
      </c>
    </row>
    <row r="175" s="2" customFormat="1" ht="24.15" customHeight="1">
      <c r="A175" s="40"/>
      <c r="B175" s="41"/>
      <c r="C175" s="214" t="s">
        <v>371</v>
      </c>
      <c r="D175" s="214" t="s">
        <v>243</v>
      </c>
      <c r="E175" s="215" t="s">
        <v>2982</v>
      </c>
      <c r="F175" s="216" t="s">
        <v>2948</v>
      </c>
      <c r="G175" s="217" t="s">
        <v>246</v>
      </c>
      <c r="H175" s="218">
        <v>1</v>
      </c>
      <c r="I175" s="219"/>
      <c r="J175" s="220">
        <f>ROUND(I175*H175,2)</f>
        <v>0</v>
      </c>
      <c r="K175" s="216" t="s">
        <v>19</v>
      </c>
      <c r="L175" s="46"/>
      <c r="M175" s="221" t="s">
        <v>19</v>
      </c>
      <c r="N175" s="222" t="s">
        <v>48</v>
      </c>
      <c r="O175" s="86"/>
      <c r="P175" s="223">
        <f>O175*H175</f>
        <v>0</v>
      </c>
      <c r="Q175" s="223">
        <v>0</v>
      </c>
      <c r="R175" s="223">
        <f>Q175*H175</f>
        <v>0</v>
      </c>
      <c r="S175" s="223">
        <v>0</v>
      </c>
      <c r="T175" s="224">
        <f>S175*H175</f>
        <v>0</v>
      </c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R175" s="225" t="s">
        <v>254</v>
      </c>
      <c r="AT175" s="225" t="s">
        <v>243</v>
      </c>
      <c r="AU175" s="225" t="s">
        <v>85</v>
      </c>
      <c r="AY175" s="19" t="s">
        <v>238</v>
      </c>
      <c r="BE175" s="226">
        <f>IF(N175="základní",J175,0)</f>
        <v>0</v>
      </c>
      <c r="BF175" s="226">
        <f>IF(N175="snížená",J175,0)</f>
        <v>0</v>
      </c>
      <c r="BG175" s="226">
        <f>IF(N175="zákl. přenesená",J175,0)</f>
        <v>0</v>
      </c>
      <c r="BH175" s="226">
        <f>IF(N175="sníž. přenesená",J175,0)</f>
        <v>0</v>
      </c>
      <c r="BI175" s="226">
        <f>IF(N175="nulová",J175,0)</f>
        <v>0</v>
      </c>
      <c r="BJ175" s="19" t="s">
        <v>85</v>
      </c>
      <c r="BK175" s="226">
        <f>ROUND(I175*H175,2)</f>
        <v>0</v>
      </c>
      <c r="BL175" s="19" t="s">
        <v>254</v>
      </c>
      <c r="BM175" s="225" t="s">
        <v>2983</v>
      </c>
    </row>
    <row r="176" s="2" customFormat="1">
      <c r="A176" s="40"/>
      <c r="B176" s="41"/>
      <c r="C176" s="42"/>
      <c r="D176" s="234" t="s">
        <v>343</v>
      </c>
      <c r="E176" s="42"/>
      <c r="F176" s="255" t="s">
        <v>2749</v>
      </c>
      <c r="G176" s="42"/>
      <c r="H176" s="42"/>
      <c r="I176" s="229"/>
      <c r="J176" s="42"/>
      <c r="K176" s="42"/>
      <c r="L176" s="46"/>
      <c r="M176" s="230"/>
      <c r="N176" s="231"/>
      <c r="O176" s="86"/>
      <c r="P176" s="86"/>
      <c r="Q176" s="86"/>
      <c r="R176" s="86"/>
      <c r="S176" s="86"/>
      <c r="T176" s="87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T176" s="19" t="s">
        <v>343</v>
      </c>
      <c r="AU176" s="19" t="s">
        <v>85</v>
      </c>
    </row>
    <row r="177" s="13" customFormat="1">
      <c r="A177" s="13"/>
      <c r="B177" s="232"/>
      <c r="C177" s="233"/>
      <c r="D177" s="234" t="s">
        <v>252</v>
      </c>
      <c r="E177" s="235" t="s">
        <v>19</v>
      </c>
      <c r="F177" s="236" t="s">
        <v>85</v>
      </c>
      <c r="G177" s="233"/>
      <c r="H177" s="237">
        <v>1</v>
      </c>
      <c r="I177" s="238"/>
      <c r="J177" s="233"/>
      <c r="K177" s="233"/>
      <c r="L177" s="239"/>
      <c r="M177" s="240"/>
      <c r="N177" s="241"/>
      <c r="O177" s="241"/>
      <c r="P177" s="241"/>
      <c r="Q177" s="241"/>
      <c r="R177" s="241"/>
      <c r="S177" s="241"/>
      <c r="T177" s="242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3" t="s">
        <v>252</v>
      </c>
      <c r="AU177" s="243" t="s">
        <v>85</v>
      </c>
      <c r="AV177" s="13" t="s">
        <v>87</v>
      </c>
      <c r="AW177" s="13" t="s">
        <v>37</v>
      </c>
      <c r="AX177" s="13" t="s">
        <v>77</v>
      </c>
      <c r="AY177" s="243" t="s">
        <v>238</v>
      </c>
    </row>
    <row r="178" s="14" customFormat="1">
      <c r="A178" s="14"/>
      <c r="B178" s="244"/>
      <c r="C178" s="245"/>
      <c r="D178" s="234" t="s">
        <v>252</v>
      </c>
      <c r="E178" s="246" t="s">
        <v>19</v>
      </c>
      <c r="F178" s="247" t="s">
        <v>253</v>
      </c>
      <c r="G178" s="245"/>
      <c r="H178" s="248">
        <v>1</v>
      </c>
      <c r="I178" s="249"/>
      <c r="J178" s="245"/>
      <c r="K178" s="245"/>
      <c r="L178" s="250"/>
      <c r="M178" s="251"/>
      <c r="N178" s="252"/>
      <c r="O178" s="252"/>
      <c r="P178" s="252"/>
      <c r="Q178" s="252"/>
      <c r="R178" s="252"/>
      <c r="S178" s="252"/>
      <c r="T178" s="253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54" t="s">
        <v>252</v>
      </c>
      <c r="AU178" s="254" t="s">
        <v>85</v>
      </c>
      <c r="AV178" s="14" t="s">
        <v>254</v>
      </c>
      <c r="AW178" s="14" t="s">
        <v>37</v>
      </c>
      <c r="AX178" s="14" t="s">
        <v>85</v>
      </c>
      <c r="AY178" s="254" t="s">
        <v>238</v>
      </c>
    </row>
    <row r="179" s="2" customFormat="1" ht="16.5" customHeight="1">
      <c r="A179" s="40"/>
      <c r="B179" s="41"/>
      <c r="C179" s="214" t="s">
        <v>518</v>
      </c>
      <c r="D179" s="214" t="s">
        <v>243</v>
      </c>
      <c r="E179" s="215" t="s">
        <v>2984</v>
      </c>
      <c r="F179" s="216" t="s">
        <v>2815</v>
      </c>
      <c r="G179" s="217" t="s">
        <v>246</v>
      </c>
      <c r="H179" s="218">
        <v>1</v>
      </c>
      <c r="I179" s="219"/>
      <c r="J179" s="220">
        <f>ROUND(I179*H179,2)</f>
        <v>0</v>
      </c>
      <c r="K179" s="216" t="s">
        <v>19</v>
      </c>
      <c r="L179" s="46"/>
      <c r="M179" s="221" t="s">
        <v>19</v>
      </c>
      <c r="N179" s="222" t="s">
        <v>48</v>
      </c>
      <c r="O179" s="86"/>
      <c r="P179" s="223">
        <f>O179*H179</f>
        <v>0</v>
      </c>
      <c r="Q179" s="223">
        <v>0</v>
      </c>
      <c r="R179" s="223">
        <f>Q179*H179</f>
        <v>0</v>
      </c>
      <c r="S179" s="223">
        <v>0</v>
      </c>
      <c r="T179" s="224">
        <f>S179*H179</f>
        <v>0</v>
      </c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R179" s="225" t="s">
        <v>254</v>
      </c>
      <c r="AT179" s="225" t="s">
        <v>243</v>
      </c>
      <c r="AU179" s="225" t="s">
        <v>85</v>
      </c>
      <c r="AY179" s="19" t="s">
        <v>238</v>
      </c>
      <c r="BE179" s="226">
        <f>IF(N179="základní",J179,0)</f>
        <v>0</v>
      </c>
      <c r="BF179" s="226">
        <f>IF(N179="snížená",J179,0)</f>
        <v>0</v>
      </c>
      <c r="BG179" s="226">
        <f>IF(N179="zákl. přenesená",J179,0)</f>
        <v>0</v>
      </c>
      <c r="BH179" s="226">
        <f>IF(N179="sníž. přenesená",J179,0)</f>
        <v>0</v>
      </c>
      <c r="BI179" s="226">
        <f>IF(N179="nulová",J179,0)</f>
        <v>0</v>
      </c>
      <c r="BJ179" s="19" t="s">
        <v>85</v>
      </c>
      <c r="BK179" s="226">
        <f>ROUND(I179*H179,2)</f>
        <v>0</v>
      </c>
      <c r="BL179" s="19" t="s">
        <v>254</v>
      </c>
      <c r="BM179" s="225" t="s">
        <v>2985</v>
      </c>
    </row>
    <row r="180" s="2" customFormat="1">
      <c r="A180" s="40"/>
      <c r="B180" s="41"/>
      <c r="C180" s="42"/>
      <c r="D180" s="234" t="s">
        <v>343</v>
      </c>
      <c r="E180" s="42"/>
      <c r="F180" s="255" t="s">
        <v>2754</v>
      </c>
      <c r="G180" s="42"/>
      <c r="H180" s="42"/>
      <c r="I180" s="229"/>
      <c r="J180" s="42"/>
      <c r="K180" s="42"/>
      <c r="L180" s="46"/>
      <c r="M180" s="230"/>
      <c r="N180" s="231"/>
      <c r="O180" s="86"/>
      <c r="P180" s="86"/>
      <c r="Q180" s="86"/>
      <c r="R180" s="86"/>
      <c r="S180" s="86"/>
      <c r="T180" s="87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T180" s="19" t="s">
        <v>343</v>
      </c>
      <c r="AU180" s="19" t="s">
        <v>85</v>
      </c>
    </row>
    <row r="181" s="13" customFormat="1">
      <c r="A181" s="13"/>
      <c r="B181" s="232"/>
      <c r="C181" s="233"/>
      <c r="D181" s="234" t="s">
        <v>252</v>
      </c>
      <c r="E181" s="235" t="s">
        <v>19</v>
      </c>
      <c r="F181" s="236" t="s">
        <v>85</v>
      </c>
      <c r="G181" s="233"/>
      <c r="H181" s="237">
        <v>1</v>
      </c>
      <c r="I181" s="238"/>
      <c r="J181" s="233"/>
      <c r="K181" s="233"/>
      <c r="L181" s="239"/>
      <c r="M181" s="240"/>
      <c r="N181" s="241"/>
      <c r="O181" s="241"/>
      <c r="P181" s="241"/>
      <c r="Q181" s="241"/>
      <c r="R181" s="241"/>
      <c r="S181" s="241"/>
      <c r="T181" s="242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43" t="s">
        <v>252</v>
      </c>
      <c r="AU181" s="243" t="s">
        <v>85</v>
      </c>
      <c r="AV181" s="13" t="s">
        <v>87</v>
      </c>
      <c r="AW181" s="13" t="s">
        <v>37</v>
      </c>
      <c r="AX181" s="13" t="s">
        <v>77</v>
      </c>
      <c r="AY181" s="243" t="s">
        <v>238</v>
      </c>
    </row>
    <row r="182" s="14" customFormat="1">
      <c r="A182" s="14"/>
      <c r="B182" s="244"/>
      <c r="C182" s="245"/>
      <c r="D182" s="234" t="s">
        <v>252</v>
      </c>
      <c r="E182" s="246" t="s">
        <v>19</v>
      </c>
      <c r="F182" s="247" t="s">
        <v>253</v>
      </c>
      <c r="G182" s="245"/>
      <c r="H182" s="248">
        <v>1</v>
      </c>
      <c r="I182" s="249"/>
      <c r="J182" s="245"/>
      <c r="K182" s="245"/>
      <c r="L182" s="250"/>
      <c r="M182" s="251"/>
      <c r="N182" s="252"/>
      <c r="O182" s="252"/>
      <c r="P182" s="252"/>
      <c r="Q182" s="252"/>
      <c r="R182" s="252"/>
      <c r="S182" s="252"/>
      <c r="T182" s="253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4" t="s">
        <v>252</v>
      </c>
      <c r="AU182" s="254" t="s">
        <v>85</v>
      </c>
      <c r="AV182" s="14" t="s">
        <v>254</v>
      </c>
      <c r="AW182" s="14" t="s">
        <v>37</v>
      </c>
      <c r="AX182" s="14" t="s">
        <v>85</v>
      </c>
      <c r="AY182" s="254" t="s">
        <v>238</v>
      </c>
    </row>
    <row r="183" s="2" customFormat="1" ht="16.5" customHeight="1">
      <c r="A183" s="40"/>
      <c r="B183" s="41"/>
      <c r="C183" s="214" t="s">
        <v>345</v>
      </c>
      <c r="D183" s="214" t="s">
        <v>243</v>
      </c>
      <c r="E183" s="215" t="s">
        <v>2986</v>
      </c>
      <c r="F183" s="216" t="s">
        <v>2859</v>
      </c>
      <c r="G183" s="217" t="s">
        <v>246</v>
      </c>
      <c r="H183" s="218">
        <v>1</v>
      </c>
      <c r="I183" s="219"/>
      <c r="J183" s="220">
        <f>ROUND(I183*H183,2)</f>
        <v>0</v>
      </c>
      <c r="K183" s="216" t="s">
        <v>19</v>
      </c>
      <c r="L183" s="46"/>
      <c r="M183" s="221" t="s">
        <v>19</v>
      </c>
      <c r="N183" s="222" t="s">
        <v>48</v>
      </c>
      <c r="O183" s="86"/>
      <c r="P183" s="223">
        <f>O183*H183</f>
        <v>0</v>
      </c>
      <c r="Q183" s="223">
        <v>0</v>
      </c>
      <c r="R183" s="223">
        <f>Q183*H183</f>
        <v>0</v>
      </c>
      <c r="S183" s="223">
        <v>0</v>
      </c>
      <c r="T183" s="224">
        <f>S183*H183</f>
        <v>0</v>
      </c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R183" s="225" t="s">
        <v>254</v>
      </c>
      <c r="AT183" s="225" t="s">
        <v>243</v>
      </c>
      <c r="AU183" s="225" t="s">
        <v>85</v>
      </c>
      <c r="AY183" s="19" t="s">
        <v>238</v>
      </c>
      <c r="BE183" s="226">
        <f>IF(N183="základní",J183,0)</f>
        <v>0</v>
      </c>
      <c r="BF183" s="226">
        <f>IF(N183="snížená",J183,0)</f>
        <v>0</v>
      </c>
      <c r="BG183" s="226">
        <f>IF(N183="zákl. přenesená",J183,0)</f>
        <v>0</v>
      </c>
      <c r="BH183" s="226">
        <f>IF(N183="sníž. přenesená",J183,0)</f>
        <v>0</v>
      </c>
      <c r="BI183" s="226">
        <f>IF(N183="nulová",J183,0)</f>
        <v>0</v>
      </c>
      <c r="BJ183" s="19" t="s">
        <v>85</v>
      </c>
      <c r="BK183" s="226">
        <f>ROUND(I183*H183,2)</f>
        <v>0</v>
      </c>
      <c r="BL183" s="19" t="s">
        <v>254</v>
      </c>
      <c r="BM183" s="225" t="s">
        <v>2987</v>
      </c>
    </row>
    <row r="184" s="2" customFormat="1">
      <c r="A184" s="40"/>
      <c r="B184" s="41"/>
      <c r="C184" s="42"/>
      <c r="D184" s="234" t="s">
        <v>343</v>
      </c>
      <c r="E184" s="42"/>
      <c r="F184" s="255" t="s">
        <v>2754</v>
      </c>
      <c r="G184" s="42"/>
      <c r="H184" s="42"/>
      <c r="I184" s="229"/>
      <c r="J184" s="42"/>
      <c r="K184" s="42"/>
      <c r="L184" s="46"/>
      <c r="M184" s="230"/>
      <c r="N184" s="231"/>
      <c r="O184" s="86"/>
      <c r="P184" s="86"/>
      <c r="Q184" s="86"/>
      <c r="R184" s="86"/>
      <c r="S184" s="86"/>
      <c r="T184" s="87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T184" s="19" t="s">
        <v>343</v>
      </c>
      <c r="AU184" s="19" t="s">
        <v>85</v>
      </c>
    </row>
    <row r="185" s="13" customFormat="1">
      <c r="A185" s="13"/>
      <c r="B185" s="232"/>
      <c r="C185" s="233"/>
      <c r="D185" s="234" t="s">
        <v>252</v>
      </c>
      <c r="E185" s="235" t="s">
        <v>19</v>
      </c>
      <c r="F185" s="236" t="s">
        <v>85</v>
      </c>
      <c r="G185" s="233"/>
      <c r="H185" s="237">
        <v>1</v>
      </c>
      <c r="I185" s="238"/>
      <c r="J185" s="233"/>
      <c r="K185" s="233"/>
      <c r="L185" s="239"/>
      <c r="M185" s="240"/>
      <c r="N185" s="241"/>
      <c r="O185" s="241"/>
      <c r="P185" s="241"/>
      <c r="Q185" s="241"/>
      <c r="R185" s="241"/>
      <c r="S185" s="241"/>
      <c r="T185" s="242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3" t="s">
        <v>252</v>
      </c>
      <c r="AU185" s="243" t="s">
        <v>85</v>
      </c>
      <c r="AV185" s="13" t="s">
        <v>87</v>
      </c>
      <c r="AW185" s="13" t="s">
        <v>37</v>
      </c>
      <c r="AX185" s="13" t="s">
        <v>77</v>
      </c>
      <c r="AY185" s="243" t="s">
        <v>238</v>
      </c>
    </row>
    <row r="186" s="14" customFormat="1">
      <c r="A186" s="14"/>
      <c r="B186" s="244"/>
      <c r="C186" s="245"/>
      <c r="D186" s="234" t="s">
        <v>252</v>
      </c>
      <c r="E186" s="246" t="s">
        <v>19</v>
      </c>
      <c r="F186" s="247" t="s">
        <v>253</v>
      </c>
      <c r="G186" s="245"/>
      <c r="H186" s="248">
        <v>1</v>
      </c>
      <c r="I186" s="249"/>
      <c r="J186" s="245"/>
      <c r="K186" s="245"/>
      <c r="L186" s="250"/>
      <c r="M186" s="251"/>
      <c r="N186" s="252"/>
      <c r="O186" s="252"/>
      <c r="P186" s="252"/>
      <c r="Q186" s="252"/>
      <c r="R186" s="252"/>
      <c r="S186" s="252"/>
      <c r="T186" s="253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54" t="s">
        <v>252</v>
      </c>
      <c r="AU186" s="254" t="s">
        <v>85</v>
      </c>
      <c r="AV186" s="14" t="s">
        <v>254</v>
      </c>
      <c r="AW186" s="14" t="s">
        <v>37</v>
      </c>
      <c r="AX186" s="14" t="s">
        <v>85</v>
      </c>
      <c r="AY186" s="254" t="s">
        <v>238</v>
      </c>
    </row>
    <row r="187" s="2" customFormat="1" ht="24.15" customHeight="1">
      <c r="A187" s="40"/>
      <c r="B187" s="41"/>
      <c r="C187" s="214" t="s">
        <v>539</v>
      </c>
      <c r="D187" s="214" t="s">
        <v>243</v>
      </c>
      <c r="E187" s="215" t="s">
        <v>2988</v>
      </c>
      <c r="F187" s="216" t="s">
        <v>2952</v>
      </c>
      <c r="G187" s="217" t="s">
        <v>246</v>
      </c>
      <c r="H187" s="218">
        <v>1</v>
      </c>
      <c r="I187" s="219"/>
      <c r="J187" s="220">
        <f>ROUND(I187*H187,2)</f>
        <v>0</v>
      </c>
      <c r="K187" s="216" t="s">
        <v>19</v>
      </c>
      <c r="L187" s="46"/>
      <c r="M187" s="221" t="s">
        <v>19</v>
      </c>
      <c r="N187" s="222" t="s">
        <v>48</v>
      </c>
      <c r="O187" s="86"/>
      <c r="P187" s="223">
        <f>O187*H187</f>
        <v>0</v>
      </c>
      <c r="Q187" s="223">
        <v>0</v>
      </c>
      <c r="R187" s="223">
        <f>Q187*H187</f>
        <v>0</v>
      </c>
      <c r="S187" s="223">
        <v>0</v>
      </c>
      <c r="T187" s="224">
        <f>S187*H187</f>
        <v>0</v>
      </c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R187" s="225" t="s">
        <v>254</v>
      </c>
      <c r="AT187" s="225" t="s">
        <v>243</v>
      </c>
      <c r="AU187" s="225" t="s">
        <v>85</v>
      </c>
      <c r="AY187" s="19" t="s">
        <v>238</v>
      </c>
      <c r="BE187" s="226">
        <f>IF(N187="základní",J187,0)</f>
        <v>0</v>
      </c>
      <c r="BF187" s="226">
        <f>IF(N187="snížená",J187,0)</f>
        <v>0</v>
      </c>
      <c r="BG187" s="226">
        <f>IF(N187="zákl. přenesená",J187,0)</f>
        <v>0</v>
      </c>
      <c r="BH187" s="226">
        <f>IF(N187="sníž. přenesená",J187,0)</f>
        <v>0</v>
      </c>
      <c r="BI187" s="226">
        <f>IF(N187="nulová",J187,0)</f>
        <v>0</v>
      </c>
      <c r="BJ187" s="19" t="s">
        <v>85</v>
      </c>
      <c r="BK187" s="226">
        <f>ROUND(I187*H187,2)</f>
        <v>0</v>
      </c>
      <c r="BL187" s="19" t="s">
        <v>254</v>
      </c>
      <c r="BM187" s="225" t="s">
        <v>2989</v>
      </c>
    </row>
    <row r="188" s="2" customFormat="1">
      <c r="A188" s="40"/>
      <c r="B188" s="41"/>
      <c r="C188" s="42"/>
      <c r="D188" s="234" t="s">
        <v>343</v>
      </c>
      <c r="E188" s="42"/>
      <c r="F188" s="255" t="s">
        <v>2754</v>
      </c>
      <c r="G188" s="42"/>
      <c r="H188" s="42"/>
      <c r="I188" s="229"/>
      <c r="J188" s="42"/>
      <c r="K188" s="42"/>
      <c r="L188" s="46"/>
      <c r="M188" s="230"/>
      <c r="N188" s="231"/>
      <c r="O188" s="86"/>
      <c r="P188" s="86"/>
      <c r="Q188" s="86"/>
      <c r="R188" s="86"/>
      <c r="S188" s="86"/>
      <c r="T188" s="87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T188" s="19" t="s">
        <v>343</v>
      </c>
      <c r="AU188" s="19" t="s">
        <v>85</v>
      </c>
    </row>
    <row r="189" s="13" customFormat="1">
      <c r="A189" s="13"/>
      <c r="B189" s="232"/>
      <c r="C189" s="233"/>
      <c r="D189" s="234" t="s">
        <v>252</v>
      </c>
      <c r="E189" s="235" t="s">
        <v>19</v>
      </c>
      <c r="F189" s="236" t="s">
        <v>85</v>
      </c>
      <c r="G189" s="233"/>
      <c r="H189" s="237">
        <v>1</v>
      </c>
      <c r="I189" s="238"/>
      <c r="J189" s="233"/>
      <c r="K189" s="233"/>
      <c r="L189" s="239"/>
      <c r="M189" s="240"/>
      <c r="N189" s="241"/>
      <c r="O189" s="241"/>
      <c r="P189" s="241"/>
      <c r="Q189" s="241"/>
      <c r="R189" s="241"/>
      <c r="S189" s="241"/>
      <c r="T189" s="242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3" t="s">
        <v>252</v>
      </c>
      <c r="AU189" s="243" t="s">
        <v>85</v>
      </c>
      <c r="AV189" s="13" t="s">
        <v>87</v>
      </c>
      <c r="AW189" s="13" t="s">
        <v>37</v>
      </c>
      <c r="AX189" s="13" t="s">
        <v>77</v>
      </c>
      <c r="AY189" s="243" t="s">
        <v>238</v>
      </c>
    </row>
    <row r="190" s="14" customFormat="1">
      <c r="A190" s="14"/>
      <c r="B190" s="244"/>
      <c r="C190" s="245"/>
      <c r="D190" s="234" t="s">
        <v>252</v>
      </c>
      <c r="E190" s="246" t="s">
        <v>19</v>
      </c>
      <c r="F190" s="247" t="s">
        <v>253</v>
      </c>
      <c r="G190" s="245"/>
      <c r="H190" s="248">
        <v>1</v>
      </c>
      <c r="I190" s="249"/>
      <c r="J190" s="245"/>
      <c r="K190" s="245"/>
      <c r="L190" s="250"/>
      <c r="M190" s="251"/>
      <c r="N190" s="252"/>
      <c r="O190" s="252"/>
      <c r="P190" s="252"/>
      <c r="Q190" s="252"/>
      <c r="R190" s="252"/>
      <c r="S190" s="252"/>
      <c r="T190" s="253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4" t="s">
        <v>252</v>
      </c>
      <c r="AU190" s="254" t="s">
        <v>85</v>
      </c>
      <c r="AV190" s="14" t="s">
        <v>254</v>
      </c>
      <c r="AW190" s="14" t="s">
        <v>37</v>
      </c>
      <c r="AX190" s="14" t="s">
        <v>85</v>
      </c>
      <c r="AY190" s="254" t="s">
        <v>238</v>
      </c>
    </row>
    <row r="191" s="2" customFormat="1" ht="16.5" customHeight="1">
      <c r="A191" s="40"/>
      <c r="B191" s="41"/>
      <c r="C191" s="214" t="s">
        <v>545</v>
      </c>
      <c r="D191" s="214" t="s">
        <v>243</v>
      </c>
      <c r="E191" s="215" t="s">
        <v>2990</v>
      </c>
      <c r="F191" s="216" t="s">
        <v>2954</v>
      </c>
      <c r="G191" s="217" t="s">
        <v>246</v>
      </c>
      <c r="H191" s="218">
        <v>1</v>
      </c>
      <c r="I191" s="219"/>
      <c r="J191" s="220">
        <f>ROUND(I191*H191,2)</f>
        <v>0</v>
      </c>
      <c r="K191" s="216" t="s">
        <v>19</v>
      </c>
      <c r="L191" s="46"/>
      <c r="M191" s="221" t="s">
        <v>19</v>
      </c>
      <c r="N191" s="222" t="s">
        <v>48</v>
      </c>
      <c r="O191" s="86"/>
      <c r="P191" s="223">
        <f>O191*H191</f>
        <v>0</v>
      </c>
      <c r="Q191" s="223">
        <v>0</v>
      </c>
      <c r="R191" s="223">
        <f>Q191*H191</f>
        <v>0</v>
      </c>
      <c r="S191" s="223">
        <v>0</v>
      </c>
      <c r="T191" s="224">
        <f>S191*H191</f>
        <v>0</v>
      </c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R191" s="225" t="s">
        <v>254</v>
      </c>
      <c r="AT191" s="225" t="s">
        <v>243</v>
      </c>
      <c r="AU191" s="225" t="s">
        <v>85</v>
      </c>
      <c r="AY191" s="19" t="s">
        <v>238</v>
      </c>
      <c r="BE191" s="226">
        <f>IF(N191="základní",J191,0)</f>
        <v>0</v>
      </c>
      <c r="BF191" s="226">
        <f>IF(N191="snížená",J191,0)</f>
        <v>0</v>
      </c>
      <c r="BG191" s="226">
        <f>IF(N191="zákl. přenesená",J191,0)</f>
        <v>0</v>
      </c>
      <c r="BH191" s="226">
        <f>IF(N191="sníž. přenesená",J191,0)</f>
        <v>0</v>
      </c>
      <c r="BI191" s="226">
        <f>IF(N191="nulová",J191,0)</f>
        <v>0</v>
      </c>
      <c r="BJ191" s="19" t="s">
        <v>85</v>
      </c>
      <c r="BK191" s="226">
        <f>ROUND(I191*H191,2)</f>
        <v>0</v>
      </c>
      <c r="BL191" s="19" t="s">
        <v>254</v>
      </c>
      <c r="BM191" s="225" t="s">
        <v>2991</v>
      </c>
    </row>
    <row r="192" s="2" customFormat="1">
      <c r="A192" s="40"/>
      <c r="B192" s="41"/>
      <c r="C192" s="42"/>
      <c r="D192" s="234" t="s">
        <v>343</v>
      </c>
      <c r="E192" s="42"/>
      <c r="F192" s="255" t="s">
        <v>2754</v>
      </c>
      <c r="G192" s="42"/>
      <c r="H192" s="42"/>
      <c r="I192" s="229"/>
      <c r="J192" s="42"/>
      <c r="K192" s="42"/>
      <c r="L192" s="46"/>
      <c r="M192" s="230"/>
      <c r="N192" s="231"/>
      <c r="O192" s="86"/>
      <c r="P192" s="86"/>
      <c r="Q192" s="86"/>
      <c r="R192" s="86"/>
      <c r="S192" s="86"/>
      <c r="T192" s="87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T192" s="19" t="s">
        <v>343</v>
      </c>
      <c r="AU192" s="19" t="s">
        <v>85</v>
      </c>
    </row>
    <row r="193" s="13" customFormat="1">
      <c r="A193" s="13"/>
      <c r="B193" s="232"/>
      <c r="C193" s="233"/>
      <c r="D193" s="234" t="s">
        <v>252</v>
      </c>
      <c r="E193" s="235" t="s">
        <v>19</v>
      </c>
      <c r="F193" s="236" t="s">
        <v>85</v>
      </c>
      <c r="G193" s="233"/>
      <c r="H193" s="237">
        <v>1</v>
      </c>
      <c r="I193" s="238"/>
      <c r="J193" s="233"/>
      <c r="K193" s="233"/>
      <c r="L193" s="239"/>
      <c r="M193" s="240"/>
      <c r="N193" s="241"/>
      <c r="O193" s="241"/>
      <c r="P193" s="241"/>
      <c r="Q193" s="241"/>
      <c r="R193" s="241"/>
      <c r="S193" s="241"/>
      <c r="T193" s="242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3" t="s">
        <v>252</v>
      </c>
      <c r="AU193" s="243" t="s">
        <v>85</v>
      </c>
      <c r="AV193" s="13" t="s">
        <v>87</v>
      </c>
      <c r="AW193" s="13" t="s">
        <v>37</v>
      </c>
      <c r="AX193" s="13" t="s">
        <v>77</v>
      </c>
      <c r="AY193" s="243" t="s">
        <v>238</v>
      </c>
    </row>
    <row r="194" s="14" customFormat="1">
      <c r="A194" s="14"/>
      <c r="B194" s="244"/>
      <c r="C194" s="245"/>
      <c r="D194" s="234" t="s">
        <v>252</v>
      </c>
      <c r="E194" s="246" t="s">
        <v>19</v>
      </c>
      <c r="F194" s="247" t="s">
        <v>253</v>
      </c>
      <c r="G194" s="245"/>
      <c r="H194" s="248">
        <v>1</v>
      </c>
      <c r="I194" s="249"/>
      <c r="J194" s="245"/>
      <c r="K194" s="245"/>
      <c r="L194" s="250"/>
      <c r="M194" s="251"/>
      <c r="N194" s="252"/>
      <c r="O194" s="252"/>
      <c r="P194" s="252"/>
      <c r="Q194" s="252"/>
      <c r="R194" s="252"/>
      <c r="S194" s="252"/>
      <c r="T194" s="253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4" t="s">
        <v>252</v>
      </c>
      <c r="AU194" s="254" t="s">
        <v>85</v>
      </c>
      <c r="AV194" s="14" t="s">
        <v>254</v>
      </c>
      <c r="AW194" s="14" t="s">
        <v>37</v>
      </c>
      <c r="AX194" s="14" t="s">
        <v>85</v>
      </c>
      <c r="AY194" s="254" t="s">
        <v>238</v>
      </c>
    </row>
    <row r="195" s="2" customFormat="1" ht="21.75" customHeight="1">
      <c r="A195" s="40"/>
      <c r="B195" s="41"/>
      <c r="C195" s="214" t="s">
        <v>550</v>
      </c>
      <c r="D195" s="214" t="s">
        <v>243</v>
      </c>
      <c r="E195" s="215" t="s">
        <v>2992</v>
      </c>
      <c r="F195" s="216" t="s">
        <v>2829</v>
      </c>
      <c r="G195" s="217" t="s">
        <v>246</v>
      </c>
      <c r="H195" s="218">
        <v>1</v>
      </c>
      <c r="I195" s="219"/>
      <c r="J195" s="220">
        <f>ROUND(I195*H195,2)</f>
        <v>0</v>
      </c>
      <c r="K195" s="216" t="s">
        <v>19</v>
      </c>
      <c r="L195" s="46"/>
      <c r="M195" s="221" t="s">
        <v>19</v>
      </c>
      <c r="N195" s="222" t="s">
        <v>48</v>
      </c>
      <c r="O195" s="86"/>
      <c r="P195" s="223">
        <f>O195*H195</f>
        <v>0</v>
      </c>
      <c r="Q195" s="223">
        <v>0</v>
      </c>
      <c r="R195" s="223">
        <f>Q195*H195</f>
        <v>0</v>
      </c>
      <c r="S195" s="223">
        <v>0</v>
      </c>
      <c r="T195" s="224">
        <f>S195*H195</f>
        <v>0</v>
      </c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R195" s="225" t="s">
        <v>254</v>
      </c>
      <c r="AT195" s="225" t="s">
        <v>243</v>
      </c>
      <c r="AU195" s="225" t="s">
        <v>85</v>
      </c>
      <c r="AY195" s="19" t="s">
        <v>238</v>
      </c>
      <c r="BE195" s="226">
        <f>IF(N195="základní",J195,0)</f>
        <v>0</v>
      </c>
      <c r="BF195" s="226">
        <f>IF(N195="snížená",J195,0)</f>
        <v>0</v>
      </c>
      <c r="BG195" s="226">
        <f>IF(N195="zákl. přenesená",J195,0)</f>
        <v>0</v>
      </c>
      <c r="BH195" s="226">
        <f>IF(N195="sníž. přenesená",J195,0)</f>
        <v>0</v>
      </c>
      <c r="BI195" s="226">
        <f>IF(N195="nulová",J195,0)</f>
        <v>0</v>
      </c>
      <c r="BJ195" s="19" t="s">
        <v>85</v>
      </c>
      <c r="BK195" s="226">
        <f>ROUND(I195*H195,2)</f>
        <v>0</v>
      </c>
      <c r="BL195" s="19" t="s">
        <v>254</v>
      </c>
      <c r="BM195" s="225" t="s">
        <v>2993</v>
      </c>
    </row>
    <row r="196" s="2" customFormat="1">
      <c r="A196" s="40"/>
      <c r="B196" s="41"/>
      <c r="C196" s="42"/>
      <c r="D196" s="234" t="s">
        <v>343</v>
      </c>
      <c r="E196" s="42"/>
      <c r="F196" s="255" t="s">
        <v>2754</v>
      </c>
      <c r="G196" s="42"/>
      <c r="H196" s="42"/>
      <c r="I196" s="229"/>
      <c r="J196" s="42"/>
      <c r="K196" s="42"/>
      <c r="L196" s="46"/>
      <c r="M196" s="230"/>
      <c r="N196" s="231"/>
      <c r="O196" s="86"/>
      <c r="P196" s="86"/>
      <c r="Q196" s="86"/>
      <c r="R196" s="86"/>
      <c r="S196" s="86"/>
      <c r="T196" s="87"/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T196" s="19" t="s">
        <v>343</v>
      </c>
      <c r="AU196" s="19" t="s">
        <v>85</v>
      </c>
    </row>
    <row r="197" s="13" customFormat="1">
      <c r="A197" s="13"/>
      <c r="B197" s="232"/>
      <c r="C197" s="233"/>
      <c r="D197" s="234" t="s">
        <v>252</v>
      </c>
      <c r="E197" s="235" t="s">
        <v>19</v>
      </c>
      <c r="F197" s="236" t="s">
        <v>85</v>
      </c>
      <c r="G197" s="233"/>
      <c r="H197" s="237">
        <v>1</v>
      </c>
      <c r="I197" s="238"/>
      <c r="J197" s="233"/>
      <c r="K197" s="233"/>
      <c r="L197" s="239"/>
      <c r="M197" s="240"/>
      <c r="N197" s="241"/>
      <c r="O197" s="241"/>
      <c r="P197" s="241"/>
      <c r="Q197" s="241"/>
      <c r="R197" s="241"/>
      <c r="S197" s="241"/>
      <c r="T197" s="242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3" t="s">
        <v>252</v>
      </c>
      <c r="AU197" s="243" t="s">
        <v>85</v>
      </c>
      <c r="AV197" s="13" t="s">
        <v>87</v>
      </c>
      <c r="AW197" s="13" t="s">
        <v>37</v>
      </c>
      <c r="AX197" s="13" t="s">
        <v>77</v>
      </c>
      <c r="AY197" s="243" t="s">
        <v>238</v>
      </c>
    </row>
    <row r="198" s="14" customFormat="1">
      <c r="A198" s="14"/>
      <c r="B198" s="244"/>
      <c r="C198" s="245"/>
      <c r="D198" s="234" t="s">
        <v>252</v>
      </c>
      <c r="E198" s="246" t="s">
        <v>19</v>
      </c>
      <c r="F198" s="247" t="s">
        <v>253</v>
      </c>
      <c r="G198" s="245"/>
      <c r="H198" s="248">
        <v>1</v>
      </c>
      <c r="I198" s="249"/>
      <c r="J198" s="245"/>
      <c r="K198" s="245"/>
      <c r="L198" s="250"/>
      <c r="M198" s="251"/>
      <c r="N198" s="252"/>
      <c r="O198" s="252"/>
      <c r="P198" s="252"/>
      <c r="Q198" s="252"/>
      <c r="R198" s="252"/>
      <c r="S198" s="252"/>
      <c r="T198" s="253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54" t="s">
        <v>252</v>
      </c>
      <c r="AU198" s="254" t="s">
        <v>85</v>
      </c>
      <c r="AV198" s="14" t="s">
        <v>254</v>
      </c>
      <c r="AW198" s="14" t="s">
        <v>37</v>
      </c>
      <c r="AX198" s="14" t="s">
        <v>85</v>
      </c>
      <c r="AY198" s="254" t="s">
        <v>238</v>
      </c>
    </row>
    <row r="199" s="2" customFormat="1" ht="24.15" customHeight="1">
      <c r="A199" s="40"/>
      <c r="B199" s="41"/>
      <c r="C199" s="214" t="s">
        <v>556</v>
      </c>
      <c r="D199" s="214" t="s">
        <v>243</v>
      </c>
      <c r="E199" s="215" t="s">
        <v>2994</v>
      </c>
      <c r="F199" s="216" t="s">
        <v>2957</v>
      </c>
      <c r="G199" s="217" t="s">
        <v>246</v>
      </c>
      <c r="H199" s="218">
        <v>1</v>
      </c>
      <c r="I199" s="219"/>
      <c r="J199" s="220">
        <f>ROUND(I199*H199,2)</f>
        <v>0</v>
      </c>
      <c r="K199" s="216" t="s">
        <v>19</v>
      </c>
      <c r="L199" s="46"/>
      <c r="M199" s="221" t="s">
        <v>19</v>
      </c>
      <c r="N199" s="222" t="s">
        <v>48</v>
      </c>
      <c r="O199" s="86"/>
      <c r="P199" s="223">
        <f>O199*H199</f>
        <v>0</v>
      </c>
      <c r="Q199" s="223">
        <v>0</v>
      </c>
      <c r="R199" s="223">
        <f>Q199*H199</f>
        <v>0</v>
      </c>
      <c r="S199" s="223">
        <v>0</v>
      </c>
      <c r="T199" s="224">
        <f>S199*H199</f>
        <v>0</v>
      </c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R199" s="225" t="s">
        <v>254</v>
      </c>
      <c r="AT199" s="225" t="s">
        <v>243</v>
      </c>
      <c r="AU199" s="225" t="s">
        <v>85</v>
      </c>
      <c r="AY199" s="19" t="s">
        <v>238</v>
      </c>
      <c r="BE199" s="226">
        <f>IF(N199="základní",J199,0)</f>
        <v>0</v>
      </c>
      <c r="BF199" s="226">
        <f>IF(N199="snížená",J199,0)</f>
        <v>0</v>
      </c>
      <c r="BG199" s="226">
        <f>IF(N199="zákl. přenesená",J199,0)</f>
        <v>0</v>
      </c>
      <c r="BH199" s="226">
        <f>IF(N199="sníž. přenesená",J199,0)</f>
        <v>0</v>
      </c>
      <c r="BI199" s="226">
        <f>IF(N199="nulová",J199,0)</f>
        <v>0</v>
      </c>
      <c r="BJ199" s="19" t="s">
        <v>85</v>
      </c>
      <c r="BK199" s="226">
        <f>ROUND(I199*H199,2)</f>
        <v>0</v>
      </c>
      <c r="BL199" s="19" t="s">
        <v>254</v>
      </c>
      <c r="BM199" s="225" t="s">
        <v>2995</v>
      </c>
    </row>
    <row r="200" s="2" customFormat="1">
      <c r="A200" s="40"/>
      <c r="B200" s="41"/>
      <c r="C200" s="42"/>
      <c r="D200" s="234" t="s">
        <v>343</v>
      </c>
      <c r="E200" s="42"/>
      <c r="F200" s="255" t="s">
        <v>2754</v>
      </c>
      <c r="G200" s="42"/>
      <c r="H200" s="42"/>
      <c r="I200" s="229"/>
      <c r="J200" s="42"/>
      <c r="K200" s="42"/>
      <c r="L200" s="46"/>
      <c r="M200" s="230"/>
      <c r="N200" s="231"/>
      <c r="O200" s="86"/>
      <c r="P200" s="86"/>
      <c r="Q200" s="86"/>
      <c r="R200" s="86"/>
      <c r="S200" s="86"/>
      <c r="T200" s="87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T200" s="19" t="s">
        <v>343</v>
      </c>
      <c r="AU200" s="19" t="s">
        <v>85</v>
      </c>
    </row>
    <row r="201" s="13" customFormat="1">
      <c r="A201" s="13"/>
      <c r="B201" s="232"/>
      <c r="C201" s="233"/>
      <c r="D201" s="234" t="s">
        <v>252</v>
      </c>
      <c r="E201" s="235" t="s">
        <v>19</v>
      </c>
      <c r="F201" s="236" t="s">
        <v>85</v>
      </c>
      <c r="G201" s="233"/>
      <c r="H201" s="237">
        <v>1</v>
      </c>
      <c r="I201" s="238"/>
      <c r="J201" s="233"/>
      <c r="K201" s="233"/>
      <c r="L201" s="239"/>
      <c r="M201" s="240"/>
      <c r="N201" s="241"/>
      <c r="O201" s="241"/>
      <c r="P201" s="241"/>
      <c r="Q201" s="241"/>
      <c r="R201" s="241"/>
      <c r="S201" s="241"/>
      <c r="T201" s="242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3" t="s">
        <v>252</v>
      </c>
      <c r="AU201" s="243" t="s">
        <v>85</v>
      </c>
      <c r="AV201" s="13" t="s">
        <v>87</v>
      </c>
      <c r="AW201" s="13" t="s">
        <v>37</v>
      </c>
      <c r="AX201" s="13" t="s">
        <v>77</v>
      </c>
      <c r="AY201" s="243" t="s">
        <v>238</v>
      </c>
    </row>
    <row r="202" s="14" customFormat="1">
      <c r="A202" s="14"/>
      <c r="B202" s="244"/>
      <c r="C202" s="245"/>
      <c r="D202" s="234" t="s">
        <v>252</v>
      </c>
      <c r="E202" s="246" t="s">
        <v>19</v>
      </c>
      <c r="F202" s="247" t="s">
        <v>253</v>
      </c>
      <c r="G202" s="245"/>
      <c r="H202" s="248">
        <v>1</v>
      </c>
      <c r="I202" s="249"/>
      <c r="J202" s="245"/>
      <c r="K202" s="245"/>
      <c r="L202" s="250"/>
      <c r="M202" s="251"/>
      <c r="N202" s="252"/>
      <c r="O202" s="252"/>
      <c r="P202" s="252"/>
      <c r="Q202" s="252"/>
      <c r="R202" s="252"/>
      <c r="S202" s="252"/>
      <c r="T202" s="253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54" t="s">
        <v>252</v>
      </c>
      <c r="AU202" s="254" t="s">
        <v>85</v>
      </c>
      <c r="AV202" s="14" t="s">
        <v>254</v>
      </c>
      <c r="AW202" s="14" t="s">
        <v>37</v>
      </c>
      <c r="AX202" s="14" t="s">
        <v>85</v>
      </c>
      <c r="AY202" s="254" t="s">
        <v>238</v>
      </c>
    </row>
    <row r="203" s="2" customFormat="1" ht="24.15" customHeight="1">
      <c r="A203" s="40"/>
      <c r="B203" s="41"/>
      <c r="C203" s="214" t="s">
        <v>561</v>
      </c>
      <c r="D203" s="214" t="s">
        <v>243</v>
      </c>
      <c r="E203" s="215" t="s">
        <v>2996</v>
      </c>
      <c r="F203" s="216" t="s">
        <v>2959</v>
      </c>
      <c r="G203" s="217" t="s">
        <v>246</v>
      </c>
      <c r="H203" s="218">
        <v>4</v>
      </c>
      <c r="I203" s="219"/>
      <c r="J203" s="220">
        <f>ROUND(I203*H203,2)</f>
        <v>0</v>
      </c>
      <c r="K203" s="216" t="s">
        <v>19</v>
      </c>
      <c r="L203" s="46"/>
      <c r="M203" s="221" t="s">
        <v>19</v>
      </c>
      <c r="N203" s="222" t="s">
        <v>48</v>
      </c>
      <c r="O203" s="86"/>
      <c r="P203" s="223">
        <f>O203*H203</f>
        <v>0</v>
      </c>
      <c r="Q203" s="223">
        <v>0</v>
      </c>
      <c r="R203" s="223">
        <f>Q203*H203</f>
        <v>0</v>
      </c>
      <c r="S203" s="223">
        <v>0</v>
      </c>
      <c r="T203" s="224">
        <f>S203*H203</f>
        <v>0</v>
      </c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R203" s="225" t="s">
        <v>254</v>
      </c>
      <c r="AT203" s="225" t="s">
        <v>243</v>
      </c>
      <c r="AU203" s="225" t="s">
        <v>85</v>
      </c>
      <c r="AY203" s="19" t="s">
        <v>238</v>
      </c>
      <c r="BE203" s="226">
        <f>IF(N203="základní",J203,0)</f>
        <v>0</v>
      </c>
      <c r="BF203" s="226">
        <f>IF(N203="snížená",J203,0)</f>
        <v>0</v>
      </c>
      <c r="BG203" s="226">
        <f>IF(N203="zákl. přenesená",J203,0)</f>
        <v>0</v>
      </c>
      <c r="BH203" s="226">
        <f>IF(N203="sníž. přenesená",J203,0)</f>
        <v>0</v>
      </c>
      <c r="BI203" s="226">
        <f>IF(N203="nulová",J203,0)</f>
        <v>0</v>
      </c>
      <c r="BJ203" s="19" t="s">
        <v>85</v>
      </c>
      <c r="BK203" s="226">
        <f>ROUND(I203*H203,2)</f>
        <v>0</v>
      </c>
      <c r="BL203" s="19" t="s">
        <v>254</v>
      </c>
      <c r="BM203" s="225" t="s">
        <v>2997</v>
      </c>
    </row>
    <row r="204" s="2" customFormat="1">
      <c r="A204" s="40"/>
      <c r="B204" s="41"/>
      <c r="C204" s="42"/>
      <c r="D204" s="234" t="s">
        <v>343</v>
      </c>
      <c r="E204" s="42"/>
      <c r="F204" s="255" t="s">
        <v>2754</v>
      </c>
      <c r="G204" s="42"/>
      <c r="H204" s="42"/>
      <c r="I204" s="229"/>
      <c r="J204" s="42"/>
      <c r="K204" s="42"/>
      <c r="L204" s="46"/>
      <c r="M204" s="230"/>
      <c r="N204" s="231"/>
      <c r="O204" s="86"/>
      <c r="P204" s="86"/>
      <c r="Q204" s="86"/>
      <c r="R204" s="86"/>
      <c r="S204" s="86"/>
      <c r="T204" s="87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T204" s="19" t="s">
        <v>343</v>
      </c>
      <c r="AU204" s="19" t="s">
        <v>85</v>
      </c>
    </row>
    <row r="205" s="13" customFormat="1">
      <c r="A205" s="13"/>
      <c r="B205" s="232"/>
      <c r="C205" s="233"/>
      <c r="D205" s="234" t="s">
        <v>252</v>
      </c>
      <c r="E205" s="235" t="s">
        <v>19</v>
      </c>
      <c r="F205" s="236" t="s">
        <v>254</v>
      </c>
      <c r="G205" s="233"/>
      <c r="H205" s="237">
        <v>4</v>
      </c>
      <c r="I205" s="238"/>
      <c r="J205" s="233"/>
      <c r="K205" s="233"/>
      <c r="L205" s="239"/>
      <c r="M205" s="240"/>
      <c r="N205" s="241"/>
      <c r="O205" s="241"/>
      <c r="P205" s="241"/>
      <c r="Q205" s="241"/>
      <c r="R205" s="241"/>
      <c r="S205" s="241"/>
      <c r="T205" s="242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43" t="s">
        <v>252</v>
      </c>
      <c r="AU205" s="243" t="s">
        <v>85</v>
      </c>
      <c r="AV205" s="13" t="s">
        <v>87</v>
      </c>
      <c r="AW205" s="13" t="s">
        <v>37</v>
      </c>
      <c r="AX205" s="13" t="s">
        <v>77</v>
      </c>
      <c r="AY205" s="243" t="s">
        <v>238</v>
      </c>
    </row>
    <row r="206" s="14" customFormat="1">
      <c r="A206" s="14"/>
      <c r="B206" s="244"/>
      <c r="C206" s="245"/>
      <c r="D206" s="234" t="s">
        <v>252</v>
      </c>
      <c r="E206" s="246" t="s">
        <v>19</v>
      </c>
      <c r="F206" s="247" t="s">
        <v>253</v>
      </c>
      <c r="G206" s="245"/>
      <c r="H206" s="248">
        <v>4</v>
      </c>
      <c r="I206" s="249"/>
      <c r="J206" s="245"/>
      <c r="K206" s="245"/>
      <c r="L206" s="250"/>
      <c r="M206" s="251"/>
      <c r="N206" s="252"/>
      <c r="O206" s="252"/>
      <c r="P206" s="252"/>
      <c r="Q206" s="252"/>
      <c r="R206" s="252"/>
      <c r="S206" s="252"/>
      <c r="T206" s="253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4" t="s">
        <v>252</v>
      </c>
      <c r="AU206" s="254" t="s">
        <v>85</v>
      </c>
      <c r="AV206" s="14" t="s">
        <v>254</v>
      </c>
      <c r="AW206" s="14" t="s">
        <v>37</v>
      </c>
      <c r="AX206" s="14" t="s">
        <v>85</v>
      </c>
      <c r="AY206" s="254" t="s">
        <v>238</v>
      </c>
    </row>
    <row r="207" s="2" customFormat="1" ht="21.75" customHeight="1">
      <c r="A207" s="40"/>
      <c r="B207" s="41"/>
      <c r="C207" s="214" t="s">
        <v>566</v>
      </c>
      <c r="D207" s="214" t="s">
        <v>243</v>
      </c>
      <c r="E207" s="215" t="s">
        <v>2796</v>
      </c>
      <c r="F207" s="216" t="s">
        <v>2998</v>
      </c>
      <c r="G207" s="217" t="s">
        <v>246</v>
      </c>
      <c r="H207" s="218">
        <v>2</v>
      </c>
      <c r="I207" s="219"/>
      <c r="J207" s="220">
        <f>ROUND(I207*H207,2)</f>
        <v>0</v>
      </c>
      <c r="K207" s="216" t="s">
        <v>19</v>
      </c>
      <c r="L207" s="46"/>
      <c r="M207" s="221" t="s">
        <v>19</v>
      </c>
      <c r="N207" s="222" t="s">
        <v>48</v>
      </c>
      <c r="O207" s="86"/>
      <c r="P207" s="223">
        <f>O207*H207</f>
        <v>0</v>
      </c>
      <c r="Q207" s="223">
        <v>0</v>
      </c>
      <c r="R207" s="223">
        <f>Q207*H207</f>
        <v>0</v>
      </c>
      <c r="S207" s="223">
        <v>0</v>
      </c>
      <c r="T207" s="224">
        <f>S207*H207</f>
        <v>0</v>
      </c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R207" s="225" t="s">
        <v>254</v>
      </c>
      <c r="AT207" s="225" t="s">
        <v>243</v>
      </c>
      <c r="AU207" s="225" t="s">
        <v>85</v>
      </c>
      <c r="AY207" s="19" t="s">
        <v>238</v>
      </c>
      <c r="BE207" s="226">
        <f>IF(N207="základní",J207,0)</f>
        <v>0</v>
      </c>
      <c r="BF207" s="226">
        <f>IF(N207="snížená",J207,0)</f>
        <v>0</v>
      </c>
      <c r="BG207" s="226">
        <f>IF(N207="zákl. přenesená",J207,0)</f>
        <v>0</v>
      </c>
      <c r="BH207" s="226">
        <f>IF(N207="sníž. přenesená",J207,0)</f>
        <v>0</v>
      </c>
      <c r="BI207" s="226">
        <f>IF(N207="nulová",J207,0)</f>
        <v>0</v>
      </c>
      <c r="BJ207" s="19" t="s">
        <v>85</v>
      </c>
      <c r="BK207" s="226">
        <f>ROUND(I207*H207,2)</f>
        <v>0</v>
      </c>
      <c r="BL207" s="19" t="s">
        <v>254</v>
      </c>
      <c r="BM207" s="225" t="s">
        <v>2999</v>
      </c>
    </row>
    <row r="208" s="2" customFormat="1">
      <c r="A208" s="40"/>
      <c r="B208" s="41"/>
      <c r="C208" s="42"/>
      <c r="D208" s="234" t="s">
        <v>343</v>
      </c>
      <c r="E208" s="42"/>
      <c r="F208" s="255" t="s">
        <v>2754</v>
      </c>
      <c r="G208" s="42"/>
      <c r="H208" s="42"/>
      <c r="I208" s="229"/>
      <c r="J208" s="42"/>
      <c r="K208" s="42"/>
      <c r="L208" s="46"/>
      <c r="M208" s="230"/>
      <c r="N208" s="231"/>
      <c r="O208" s="86"/>
      <c r="P208" s="86"/>
      <c r="Q208" s="86"/>
      <c r="R208" s="86"/>
      <c r="S208" s="86"/>
      <c r="T208" s="87"/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T208" s="19" t="s">
        <v>343</v>
      </c>
      <c r="AU208" s="19" t="s">
        <v>85</v>
      </c>
    </row>
    <row r="209" s="13" customFormat="1">
      <c r="A209" s="13"/>
      <c r="B209" s="232"/>
      <c r="C209" s="233"/>
      <c r="D209" s="234" t="s">
        <v>252</v>
      </c>
      <c r="E209" s="235" t="s">
        <v>19</v>
      </c>
      <c r="F209" s="236" t="s">
        <v>450</v>
      </c>
      <c r="G209" s="233"/>
      <c r="H209" s="237">
        <v>2</v>
      </c>
      <c r="I209" s="238"/>
      <c r="J209" s="233"/>
      <c r="K209" s="233"/>
      <c r="L209" s="239"/>
      <c r="M209" s="240"/>
      <c r="N209" s="241"/>
      <c r="O209" s="241"/>
      <c r="P209" s="241"/>
      <c r="Q209" s="241"/>
      <c r="R209" s="241"/>
      <c r="S209" s="241"/>
      <c r="T209" s="242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3" t="s">
        <v>252</v>
      </c>
      <c r="AU209" s="243" t="s">
        <v>85</v>
      </c>
      <c r="AV209" s="13" t="s">
        <v>87</v>
      </c>
      <c r="AW209" s="13" t="s">
        <v>37</v>
      </c>
      <c r="AX209" s="13" t="s">
        <v>77</v>
      </c>
      <c r="AY209" s="243" t="s">
        <v>238</v>
      </c>
    </row>
    <row r="210" s="14" customFormat="1">
      <c r="A210" s="14"/>
      <c r="B210" s="244"/>
      <c r="C210" s="245"/>
      <c r="D210" s="234" t="s">
        <v>252</v>
      </c>
      <c r="E210" s="246" t="s">
        <v>19</v>
      </c>
      <c r="F210" s="247" t="s">
        <v>253</v>
      </c>
      <c r="G210" s="245"/>
      <c r="H210" s="248">
        <v>2</v>
      </c>
      <c r="I210" s="249"/>
      <c r="J210" s="245"/>
      <c r="K210" s="245"/>
      <c r="L210" s="250"/>
      <c r="M210" s="251"/>
      <c r="N210" s="252"/>
      <c r="O210" s="252"/>
      <c r="P210" s="252"/>
      <c r="Q210" s="252"/>
      <c r="R210" s="252"/>
      <c r="S210" s="252"/>
      <c r="T210" s="253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54" t="s">
        <v>252</v>
      </c>
      <c r="AU210" s="254" t="s">
        <v>85</v>
      </c>
      <c r="AV210" s="14" t="s">
        <v>254</v>
      </c>
      <c r="AW210" s="14" t="s">
        <v>37</v>
      </c>
      <c r="AX210" s="14" t="s">
        <v>85</v>
      </c>
      <c r="AY210" s="254" t="s">
        <v>238</v>
      </c>
    </row>
    <row r="211" s="2" customFormat="1" ht="16.5" customHeight="1">
      <c r="A211" s="40"/>
      <c r="B211" s="41"/>
      <c r="C211" s="214" t="s">
        <v>571</v>
      </c>
      <c r="D211" s="214" t="s">
        <v>243</v>
      </c>
      <c r="E211" s="215" t="s">
        <v>2798</v>
      </c>
      <c r="F211" s="216" t="s">
        <v>3000</v>
      </c>
      <c r="G211" s="217" t="s">
        <v>246</v>
      </c>
      <c r="H211" s="218">
        <v>2</v>
      </c>
      <c r="I211" s="219"/>
      <c r="J211" s="220">
        <f>ROUND(I211*H211,2)</f>
        <v>0</v>
      </c>
      <c r="K211" s="216" t="s">
        <v>19</v>
      </c>
      <c r="L211" s="46"/>
      <c r="M211" s="221" t="s">
        <v>19</v>
      </c>
      <c r="N211" s="222" t="s">
        <v>48</v>
      </c>
      <c r="O211" s="86"/>
      <c r="P211" s="223">
        <f>O211*H211</f>
        <v>0</v>
      </c>
      <c r="Q211" s="223">
        <v>0</v>
      </c>
      <c r="R211" s="223">
        <f>Q211*H211</f>
        <v>0</v>
      </c>
      <c r="S211" s="223">
        <v>0</v>
      </c>
      <c r="T211" s="224">
        <f>S211*H211</f>
        <v>0</v>
      </c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R211" s="225" t="s">
        <v>254</v>
      </c>
      <c r="AT211" s="225" t="s">
        <v>243</v>
      </c>
      <c r="AU211" s="225" t="s">
        <v>85</v>
      </c>
      <c r="AY211" s="19" t="s">
        <v>238</v>
      </c>
      <c r="BE211" s="226">
        <f>IF(N211="základní",J211,0)</f>
        <v>0</v>
      </c>
      <c r="BF211" s="226">
        <f>IF(N211="snížená",J211,0)</f>
        <v>0</v>
      </c>
      <c r="BG211" s="226">
        <f>IF(N211="zákl. přenesená",J211,0)</f>
        <v>0</v>
      </c>
      <c r="BH211" s="226">
        <f>IF(N211="sníž. přenesená",J211,0)</f>
        <v>0</v>
      </c>
      <c r="BI211" s="226">
        <f>IF(N211="nulová",J211,0)</f>
        <v>0</v>
      </c>
      <c r="BJ211" s="19" t="s">
        <v>85</v>
      </c>
      <c r="BK211" s="226">
        <f>ROUND(I211*H211,2)</f>
        <v>0</v>
      </c>
      <c r="BL211" s="19" t="s">
        <v>254</v>
      </c>
      <c r="BM211" s="225" t="s">
        <v>3001</v>
      </c>
    </row>
    <row r="212" s="2" customFormat="1">
      <c r="A212" s="40"/>
      <c r="B212" s="41"/>
      <c r="C212" s="42"/>
      <c r="D212" s="234" t="s">
        <v>343</v>
      </c>
      <c r="E212" s="42"/>
      <c r="F212" s="255" t="s">
        <v>2754</v>
      </c>
      <c r="G212" s="42"/>
      <c r="H212" s="42"/>
      <c r="I212" s="229"/>
      <c r="J212" s="42"/>
      <c r="K212" s="42"/>
      <c r="L212" s="46"/>
      <c r="M212" s="230"/>
      <c r="N212" s="231"/>
      <c r="O212" s="86"/>
      <c r="P212" s="86"/>
      <c r="Q212" s="86"/>
      <c r="R212" s="86"/>
      <c r="S212" s="86"/>
      <c r="T212" s="87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T212" s="19" t="s">
        <v>343</v>
      </c>
      <c r="AU212" s="19" t="s">
        <v>85</v>
      </c>
    </row>
    <row r="213" s="13" customFormat="1">
      <c r="A213" s="13"/>
      <c r="B213" s="232"/>
      <c r="C213" s="233"/>
      <c r="D213" s="234" t="s">
        <v>252</v>
      </c>
      <c r="E213" s="235" t="s">
        <v>19</v>
      </c>
      <c r="F213" s="236" t="s">
        <v>450</v>
      </c>
      <c r="G213" s="233"/>
      <c r="H213" s="237">
        <v>2</v>
      </c>
      <c r="I213" s="238"/>
      <c r="J213" s="233"/>
      <c r="K213" s="233"/>
      <c r="L213" s="239"/>
      <c r="M213" s="240"/>
      <c r="N213" s="241"/>
      <c r="O213" s="241"/>
      <c r="P213" s="241"/>
      <c r="Q213" s="241"/>
      <c r="R213" s="241"/>
      <c r="S213" s="241"/>
      <c r="T213" s="242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3" t="s">
        <v>252</v>
      </c>
      <c r="AU213" s="243" t="s">
        <v>85</v>
      </c>
      <c r="AV213" s="13" t="s">
        <v>87</v>
      </c>
      <c r="AW213" s="13" t="s">
        <v>37</v>
      </c>
      <c r="AX213" s="13" t="s">
        <v>77</v>
      </c>
      <c r="AY213" s="243" t="s">
        <v>238</v>
      </c>
    </row>
    <row r="214" s="14" customFormat="1">
      <c r="A214" s="14"/>
      <c r="B214" s="244"/>
      <c r="C214" s="245"/>
      <c r="D214" s="234" t="s">
        <v>252</v>
      </c>
      <c r="E214" s="246" t="s">
        <v>19</v>
      </c>
      <c r="F214" s="247" t="s">
        <v>253</v>
      </c>
      <c r="G214" s="245"/>
      <c r="H214" s="248">
        <v>2</v>
      </c>
      <c r="I214" s="249"/>
      <c r="J214" s="245"/>
      <c r="K214" s="245"/>
      <c r="L214" s="250"/>
      <c r="M214" s="251"/>
      <c r="N214" s="252"/>
      <c r="O214" s="252"/>
      <c r="P214" s="252"/>
      <c r="Q214" s="252"/>
      <c r="R214" s="252"/>
      <c r="S214" s="252"/>
      <c r="T214" s="253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4" t="s">
        <v>252</v>
      </c>
      <c r="AU214" s="254" t="s">
        <v>85</v>
      </c>
      <c r="AV214" s="14" t="s">
        <v>254</v>
      </c>
      <c r="AW214" s="14" t="s">
        <v>37</v>
      </c>
      <c r="AX214" s="14" t="s">
        <v>85</v>
      </c>
      <c r="AY214" s="254" t="s">
        <v>238</v>
      </c>
    </row>
    <row r="215" s="2" customFormat="1" ht="24.15" customHeight="1">
      <c r="A215" s="40"/>
      <c r="B215" s="41"/>
      <c r="C215" s="214" t="s">
        <v>576</v>
      </c>
      <c r="D215" s="214" t="s">
        <v>243</v>
      </c>
      <c r="E215" s="215" t="s">
        <v>3002</v>
      </c>
      <c r="F215" s="216" t="s">
        <v>3003</v>
      </c>
      <c r="G215" s="217" t="s">
        <v>246</v>
      </c>
      <c r="H215" s="218">
        <v>1</v>
      </c>
      <c r="I215" s="219"/>
      <c r="J215" s="220">
        <f>ROUND(I215*H215,2)</f>
        <v>0</v>
      </c>
      <c r="K215" s="216" t="s">
        <v>19</v>
      </c>
      <c r="L215" s="46"/>
      <c r="M215" s="221" t="s">
        <v>19</v>
      </c>
      <c r="N215" s="222" t="s">
        <v>48</v>
      </c>
      <c r="O215" s="86"/>
      <c r="P215" s="223">
        <f>O215*H215</f>
        <v>0</v>
      </c>
      <c r="Q215" s="223">
        <v>0</v>
      </c>
      <c r="R215" s="223">
        <f>Q215*H215</f>
        <v>0</v>
      </c>
      <c r="S215" s="223">
        <v>0</v>
      </c>
      <c r="T215" s="224">
        <f>S215*H215</f>
        <v>0</v>
      </c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R215" s="225" t="s">
        <v>254</v>
      </c>
      <c r="AT215" s="225" t="s">
        <v>243</v>
      </c>
      <c r="AU215" s="225" t="s">
        <v>85</v>
      </c>
      <c r="AY215" s="19" t="s">
        <v>238</v>
      </c>
      <c r="BE215" s="226">
        <f>IF(N215="základní",J215,0)</f>
        <v>0</v>
      </c>
      <c r="BF215" s="226">
        <f>IF(N215="snížená",J215,0)</f>
        <v>0</v>
      </c>
      <c r="BG215" s="226">
        <f>IF(N215="zákl. přenesená",J215,0)</f>
        <v>0</v>
      </c>
      <c r="BH215" s="226">
        <f>IF(N215="sníž. přenesená",J215,0)</f>
        <v>0</v>
      </c>
      <c r="BI215" s="226">
        <f>IF(N215="nulová",J215,0)</f>
        <v>0</v>
      </c>
      <c r="BJ215" s="19" t="s">
        <v>85</v>
      </c>
      <c r="BK215" s="226">
        <f>ROUND(I215*H215,2)</f>
        <v>0</v>
      </c>
      <c r="BL215" s="19" t="s">
        <v>254</v>
      </c>
      <c r="BM215" s="225" t="s">
        <v>3004</v>
      </c>
    </row>
    <row r="216" s="2" customFormat="1">
      <c r="A216" s="40"/>
      <c r="B216" s="41"/>
      <c r="C216" s="42"/>
      <c r="D216" s="234" t="s">
        <v>343</v>
      </c>
      <c r="E216" s="42"/>
      <c r="F216" s="255" t="s">
        <v>2754</v>
      </c>
      <c r="G216" s="42"/>
      <c r="H216" s="42"/>
      <c r="I216" s="229"/>
      <c r="J216" s="42"/>
      <c r="K216" s="42"/>
      <c r="L216" s="46"/>
      <c r="M216" s="230"/>
      <c r="N216" s="231"/>
      <c r="O216" s="86"/>
      <c r="P216" s="86"/>
      <c r="Q216" s="86"/>
      <c r="R216" s="86"/>
      <c r="S216" s="86"/>
      <c r="T216" s="87"/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T216" s="19" t="s">
        <v>343</v>
      </c>
      <c r="AU216" s="19" t="s">
        <v>85</v>
      </c>
    </row>
    <row r="217" s="13" customFormat="1">
      <c r="A217" s="13"/>
      <c r="B217" s="232"/>
      <c r="C217" s="233"/>
      <c r="D217" s="234" t="s">
        <v>252</v>
      </c>
      <c r="E217" s="235" t="s">
        <v>19</v>
      </c>
      <c r="F217" s="236" t="s">
        <v>85</v>
      </c>
      <c r="G217" s="233"/>
      <c r="H217" s="237">
        <v>1</v>
      </c>
      <c r="I217" s="238"/>
      <c r="J217" s="233"/>
      <c r="K217" s="233"/>
      <c r="L217" s="239"/>
      <c r="M217" s="240"/>
      <c r="N217" s="241"/>
      <c r="O217" s="241"/>
      <c r="P217" s="241"/>
      <c r="Q217" s="241"/>
      <c r="R217" s="241"/>
      <c r="S217" s="241"/>
      <c r="T217" s="242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43" t="s">
        <v>252</v>
      </c>
      <c r="AU217" s="243" t="s">
        <v>85</v>
      </c>
      <c r="AV217" s="13" t="s">
        <v>87</v>
      </c>
      <c r="AW217" s="13" t="s">
        <v>37</v>
      </c>
      <c r="AX217" s="13" t="s">
        <v>77</v>
      </c>
      <c r="AY217" s="243" t="s">
        <v>238</v>
      </c>
    </row>
    <row r="218" s="14" customFormat="1">
      <c r="A218" s="14"/>
      <c r="B218" s="244"/>
      <c r="C218" s="245"/>
      <c r="D218" s="234" t="s">
        <v>252</v>
      </c>
      <c r="E218" s="246" t="s">
        <v>19</v>
      </c>
      <c r="F218" s="247" t="s">
        <v>253</v>
      </c>
      <c r="G218" s="245"/>
      <c r="H218" s="248">
        <v>1</v>
      </c>
      <c r="I218" s="249"/>
      <c r="J218" s="245"/>
      <c r="K218" s="245"/>
      <c r="L218" s="250"/>
      <c r="M218" s="251"/>
      <c r="N218" s="252"/>
      <c r="O218" s="252"/>
      <c r="P218" s="252"/>
      <c r="Q218" s="252"/>
      <c r="R218" s="252"/>
      <c r="S218" s="252"/>
      <c r="T218" s="253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54" t="s">
        <v>252</v>
      </c>
      <c r="AU218" s="254" t="s">
        <v>85</v>
      </c>
      <c r="AV218" s="14" t="s">
        <v>254</v>
      </c>
      <c r="AW218" s="14" t="s">
        <v>37</v>
      </c>
      <c r="AX218" s="14" t="s">
        <v>85</v>
      </c>
      <c r="AY218" s="254" t="s">
        <v>238</v>
      </c>
    </row>
    <row r="219" s="2" customFormat="1" ht="16.5" customHeight="1">
      <c r="A219" s="40"/>
      <c r="B219" s="41"/>
      <c r="C219" s="214" t="s">
        <v>581</v>
      </c>
      <c r="D219" s="214" t="s">
        <v>243</v>
      </c>
      <c r="E219" s="215" t="s">
        <v>3005</v>
      </c>
      <c r="F219" s="216" t="s">
        <v>3006</v>
      </c>
      <c r="G219" s="217" t="s">
        <v>246</v>
      </c>
      <c r="H219" s="218">
        <v>2</v>
      </c>
      <c r="I219" s="219"/>
      <c r="J219" s="220">
        <f>ROUND(I219*H219,2)</f>
        <v>0</v>
      </c>
      <c r="K219" s="216" t="s">
        <v>19</v>
      </c>
      <c r="L219" s="46"/>
      <c r="M219" s="221" t="s">
        <v>19</v>
      </c>
      <c r="N219" s="222" t="s">
        <v>48</v>
      </c>
      <c r="O219" s="86"/>
      <c r="P219" s="223">
        <f>O219*H219</f>
        <v>0</v>
      </c>
      <c r="Q219" s="223">
        <v>0</v>
      </c>
      <c r="R219" s="223">
        <f>Q219*H219</f>
        <v>0</v>
      </c>
      <c r="S219" s="223">
        <v>0</v>
      </c>
      <c r="T219" s="224">
        <f>S219*H219</f>
        <v>0</v>
      </c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R219" s="225" t="s">
        <v>254</v>
      </c>
      <c r="AT219" s="225" t="s">
        <v>243</v>
      </c>
      <c r="AU219" s="225" t="s">
        <v>85</v>
      </c>
      <c r="AY219" s="19" t="s">
        <v>238</v>
      </c>
      <c r="BE219" s="226">
        <f>IF(N219="základní",J219,0)</f>
        <v>0</v>
      </c>
      <c r="BF219" s="226">
        <f>IF(N219="snížená",J219,0)</f>
        <v>0</v>
      </c>
      <c r="BG219" s="226">
        <f>IF(N219="zákl. přenesená",J219,0)</f>
        <v>0</v>
      </c>
      <c r="BH219" s="226">
        <f>IF(N219="sníž. přenesená",J219,0)</f>
        <v>0</v>
      </c>
      <c r="BI219" s="226">
        <f>IF(N219="nulová",J219,0)</f>
        <v>0</v>
      </c>
      <c r="BJ219" s="19" t="s">
        <v>85</v>
      </c>
      <c r="BK219" s="226">
        <f>ROUND(I219*H219,2)</f>
        <v>0</v>
      </c>
      <c r="BL219" s="19" t="s">
        <v>254</v>
      </c>
      <c r="BM219" s="225" t="s">
        <v>3007</v>
      </c>
    </row>
    <row r="220" s="2" customFormat="1">
      <c r="A220" s="40"/>
      <c r="B220" s="41"/>
      <c r="C220" s="42"/>
      <c r="D220" s="234" t="s">
        <v>343</v>
      </c>
      <c r="E220" s="42"/>
      <c r="F220" s="255" t="s">
        <v>2754</v>
      </c>
      <c r="G220" s="42"/>
      <c r="H220" s="42"/>
      <c r="I220" s="229"/>
      <c r="J220" s="42"/>
      <c r="K220" s="42"/>
      <c r="L220" s="46"/>
      <c r="M220" s="230"/>
      <c r="N220" s="231"/>
      <c r="O220" s="86"/>
      <c r="P220" s="86"/>
      <c r="Q220" s="86"/>
      <c r="R220" s="86"/>
      <c r="S220" s="86"/>
      <c r="T220" s="87"/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T220" s="19" t="s">
        <v>343</v>
      </c>
      <c r="AU220" s="19" t="s">
        <v>85</v>
      </c>
    </row>
    <row r="221" s="13" customFormat="1">
      <c r="A221" s="13"/>
      <c r="B221" s="232"/>
      <c r="C221" s="233"/>
      <c r="D221" s="234" t="s">
        <v>252</v>
      </c>
      <c r="E221" s="235" t="s">
        <v>19</v>
      </c>
      <c r="F221" s="236" t="s">
        <v>450</v>
      </c>
      <c r="G221" s="233"/>
      <c r="H221" s="237">
        <v>2</v>
      </c>
      <c r="I221" s="238"/>
      <c r="J221" s="233"/>
      <c r="K221" s="233"/>
      <c r="L221" s="239"/>
      <c r="M221" s="240"/>
      <c r="N221" s="241"/>
      <c r="O221" s="241"/>
      <c r="P221" s="241"/>
      <c r="Q221" s="241"/>
      <c r="R221" s="241"/>
      <c r="S221" s="241"/>
      <c r="T221" s="242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43" t="s">
        <v>252</v>
      </c>
      <c r="AU221" s="243" t="s">
        <v>85</v>
      </c>
      <c r="AV221" s="13" t="s">
        <v>87</v>
      </c>
      <c r="AW221" s="13" t="s">
        <v>37</v>
      </c>
      <c r="AX221" s="13" t="s">
        <v>77</v>
      </c>
      <c r="AY221" s="243" t="s">
        <v>238</v>
      </c>
    </row>
    <row r="222" s="14" customFormat="1">
      <c r="A222" s="14"/>
      <c r="B222" s="244"/>
      <c r="C222" s="245"/>
      <c r="D222" s="234" t="s">
        <v>252</v>
      </c>
      <c r="E222" s="246" t="s">
        <v>19</v>
      </c>
      <c r="F222" s="247" t="s">
        <v>253</v>
      </c>
      <c r="G222" s="245"/>
      <c r="H222" s="248">
        <v>2</v>
      </c>
      <c r="I222" s="249"/>
      <c r="J222" s="245"/>
      <c r="K222" s="245"/>
      <c r="L222" s="250"/>
      <c r="M222" s="251"/>
      <c r="N222" s="252"/>
      <c r="O222" s="252"/>
      <c r="P222" s="252"/>
      <c r="Q222" s="252"/>
      <c r="R222" s="252"/>
      <c r="S222" s="252"/>
      <c r="T222" s="253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4" t="s">
        <v>252</v>
      </c>
      <c r="AU222" s="254" t="s">
        <v>85</v>
      </c>
      <c r="AV222" s="14" t="s">
        <v>254</v>
      </c>
      <c r="AW222" s="14" t="s">
        <v>37</v>
      </c>
      <c r="AX222" s="14" t="s">
        <v>85</v>
      </c>
      <c r="AY222" s="254" t="s">
        <v>238</v>
      </c>
    </row>
    <row r="223" s="2" customFormat="1" ht="21.75" customHeight="1">
      <c r="A223" s="40"/>
      <c r="B223" s="41"/>
      <c r="C223" s="214" t="s">
        <v>590</v>
      </c>
      <c r="D223" s="214" t="s">
        <v>243</v>
      </c>
      <c r="E223" s="215" t="s">
        <v>3008</v>
      </c>
      <c r="F223" s="216" t="s">
        <v>3009</v>
      </c>
      <c r="G223" s="217" t="s">
        <v>246</v>
      </c>
      <c r="H223" s="218">
        <v>1</v>
      </c>
      <c r="I223" s="219"/>
      <c r="J223" s="220">
        <f>ROUND(I223*H223,2)</f>
        <v>0</v>
      </c>
      <c r="K223" s="216" t="s">
        <v>19</v>
      </c>
      <c r="L223" s="46"/>
      <c r="M223" s="221" t="s">
        <v>19</v>
      </c>
      <c r="N223" s="222" t="s">
        <v>48</v>
      </c>
      <c r="O223" s="86"/>
      <c r="P223" s="223">
        <f>O223*H223</f>
        <v>0</v>
      </c>
      <c r="Q223" s="223">
        <v>0</v>
      </c>
      <c r="R223" s="223">
        <f>Q223*H223</f>
        <v>0</v>
      </c>
      <c r="S223" s="223">
        <v>0</v>
      </c>
      <c r="T223" s="224">
        <f>S223*H223</f>
        <v>0</v>
      </c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R223" s="225" t="s">
        <v>254</v>
      </c>
      <c r="AT223" s="225" t="s">
        <v>243</v>
      </c>
      <c r="AU223" s="225" t="s">
        <v>85</v>
      </c>
      <c r="AY223" s="19" t="s">
        <v>238</v>
      </c>
      <c r="BE223" s="226">
        <f>IF(N223="základní",J223,0)</f>
        <v>0</v>
      </c>
      <c r="BF223" s="226">
        <f>IF(N223="snížená",J223,0)</f>
        <v>0</v>
      </c>
      <c r="BG223" s="226">
        <f>IF(N223="zákl. přenesená",J223,0)</f>
        <v>0</v>
      </c>
      <c r="BH223" s="226">
        <f>IF(N223="sníž. přenesená",J223,0)</f>
        <v>0</v>
      </c>
      <c r="BI223" s="226">
        <f>IF(N223="nulová",J223,0)</f>
        <v>0</v>
      </c>
      <c r="BJ223" s="19" t="s">
        <v>85</v>
      </c>
      <c r="BK223" s="226">
        <f>ROUND(I223*H223,2)</f>
        <v>0</v>
      </c>
      <c r="BL223" s="19" t="s">
        <v>254</v>
      </c>
      <c r="BM223" s="225" t="s">
        <v>3010</v>
      </c>
    </row>
    <row r="224" s="2" customFormat="1">
      <c r="A224" s="40"/>
      <c r="B224" s="41"/>
      <c r="C224" s="42"/>
      <c r="D224" s="234" t="s">
        <v>343</v>
      </c>
      <c r="E224" s="42"/>
      <c r="F224" s="255" t="s">
        <v>2754</v>
      </c>
      <c r="G224" s="42"/>
      <c r="H224" s="42"/>
      <c r="I224" s="229"/>
      <c r="J224" s="42"/>
      <c r="K224" s="42"/>
      <c r="L224" s="46"/>
      <c r="M224" s="230"/>
      <c r="N224" s="231"/>
      <c r="O224" s="86"/>
      <c r="P224" s="86"/>
      <c r="Q224" s="86"/>
      <c r="R224" s="86"/>
      <c r="S224" s="86"/>
      <c r="T224" s="87"/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T224" s="19" t="s">
        <v>343</v>
      </c>
      <c r="AU224" s="19" t="s">
        <v>85</v>
      </c>
    </row>
    <row r="225" s="13" customFormat="1">
      <c r="A225" s="13"/>
      <c r="B225" s="232"/>
      <c r="C225" s="233"/>
      <c r="D225" s="234" t="s">
        <v>252</v>
      </c>
      <c r="E225" s="235" t="s">
        <v>19</v>
      </c>
      <c r="F225" s="236" t="s">
        <v>85</v>
      </c>
      <c r="G225" s="233"/>
      <c r="H225" s="237">
        <v>1</v>
      </c>
      <c r="I225" s="238"/>
      <c r="J225" s="233"/>
      <c r="K225" s="233"/>
      <c r="L225" s="239"/>
      <c r="M225" s="240"/>
      <c r="N225" s="241"/>
      <c r="O225" s="241"/>
      <c r="P225" s="241"/>
      <c r="Q225" s="241"/>
      <c r="R225" s="241"/>
      <c r="S225" s="241"/>
      <c r="T225" s="242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43" t="s">
        <v>252</v>
      </c>
      <c r="AU225" s="243" t="s">
        <v>85</v>
      </c>
      <c r="AV225" s="13" t="s">
        <v>87</v>
      </c>
      <c r="AW225" s="13" t="s">
        <v>37</v>
      </c>
      <c r="AX225" s="13" t="s">
        <v>77</v>
      </c>
      <c r="AY225" s="243" t="s">
        <v>238</v>
      </c>
    </row>
    <row r="226" s="14" customFormat="1">
      <c r="A226" s="14"/>
      <c r="B226" s="244"/>
      <c r="C226" s="245"/>
      <c r="D226" s="234" t="s">
        <v>252</v>
      </c>
      <c r="E226" s="246" t="s">
        <v>19</v>
      </c>
      <c r="F226" s="247" t="s">
        <v>253</v>
      </c>
      <c r="G226" s="245"/>
      <c r="H226" s="248">
        <v>1</v>
      </c>
      <c r="I226" s="249"/>
      <c r="J226" s="245"/>
      <c r="K226" s="245"/>
      <c r="L226" s="250"/>
      <c r="M226" s="251"/>
      <c r="N226" s="252"/>
      <c r="O226" s="252"/>
      <c r="P226" s="252"/>
      <c r="Q226" s="252"/>
      <c r="R226" s="252"/>
      <c r="S226" s="252"/>
      <c r="T226" s="253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54" t="s">
        <v>252</v>
      </c>
      <c r="AU226" s="254" t="s">
        <v>85</v>
      </c>
      <c r="AV226" s="14" t="s">
        <v>254</v>
      </c>
      <c r="AW226" s="14" t="s">
        <v>37</v>
      </c>
      <c r="AX226" s="14" t="s">
        <v>85</v>
      </c>
      <c r="AY226" s="254" t="s">
        <v>238</v>
      </c>
    </row>
    <row r="227" s="2" customFormat="1" ht="24.15" customHeight="1">
      <c r="A227" s="40"/>
      <c r="B227" s="41"/>
      <c r="C227" s="214" t="s">
        <v>597</v>
      </c>
      <c r="D227" s="214" t="s">
        <v>243</v>
      </c>
      <c r="E227" s="215" t="s">
        <v>3011</v>
      </c>
      <c r="F227" s="216" t="s">
        <v>3012</v>
      </c>
      <c r="G227" s="217" t="s">
        <v>246</v>
      </c>
      <c r="H227" s="218">
        <v>1</v>
      </c>
      <c r="I227" s="219"/>
      <c r="J227" s="220">
        <f>ROUND(I227*H227,2)</f>
        <v>0</v>
      </c>
      <c r="K227" s="216" t="s">
        <v>19</v>
      </c>
      <c r="L227" s="46"/>
      <c r="M227" s="221" t="s">
        <v>19</v>
      </c>
      <c r="N227" s="222" t="s">
        <v>48</v>
      </c>
      <c r="O227" s="86"/>
      <c r="P227" s="223">
        <f>O227*H227</f>
        <v>0</v>
      </c>
      <c r="Q227" s="223">
        <v>0</v>
      </c>
      <c r="R227" s="223">
        <f>Q227*H227</f>
        <v>0</v>
      </c>
      <c r="S227" s="223">
        <v>0</v>
      </c>
      <c r="T227" s="224">
        <f>S227*H227</f>
        <v>0</v>
      </c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R227" s="225" t="s">
        <v>254</v>
      </c>
      <c r="AT227" s="225" t="s">
        <v>243</v>
      </c>
      <c r="AU227" s="225" t="s">
        <v>85</v>
      </c>
      <c r="AY227" s="19" t="s">
        <v>238</v>
      </c>
      <c r="BE227" s="226">
        <f>IF(N227="základní",J227,0)</f>
        <v>0</v>
      </c>
      <c r="BF227" s="226">
        <f>IF(N227="snížená",J227,0)</f>
        <v>0</v>
      </c>
      <c r="BG227" s="226">
        <f>IF(N227="zákl. přenesená",J227,0)</f>
        <v>0</v>
      </c>
      <c r="BH227" s="226">
        <f>IF(N227="sníž. přenesená",J227,0)</f>
        <v>0</v>
      </c>
      <c r="BI227" s="226">
        <f>IF(N227="nulová",J227,0)</f>
        <v>0</v>
      </c>
      <c r="BJ227" s="19" t="s">
        <v>85</v>
      </c>
      <c r="BK227" s="226">
        <f>ROUND(I227*H227,2)</f>
        <v>0</v>
      </c>
      <c r="BL227" s="19" t="s">
        <v>254</v>
      </c>
      <c r="BM227" s="225" t="s">
        <v>3013</v>
      </c>
    </row>
    <row r="228" s="2" customFormat="1">
      <c r="A228" s="40"/>
      <c r="B228" s="41"/>
      <c r="C228" s="42"/>
      <c r="D228" s="234" t="s">
        <v>343</v>
      </c>
      <c r="E228" s="42"/>
      <c r="F228" s="255" t="s">
        <v>2754</v>
      </c>
      <c r="G228" s="42"/>
      <c r="H228" s="42"/>
      <c r="I228" s="229"/>
      <c r="J228" s="42"/>
      <c r="K228" s="42"/>
      <c r="L228" s="46"/>
      <c r="M228" s="230"/>
      <c r="N228" s="231"/>
      <c r="O228" s="86"/>
      <c r="P228" s="86"/>
      <c r="Q228" s="86"/>
      <c r="R228" s="86"/>
      <c r="S228" s="86"/>
      <c r="T228" s="87"/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T228" s="19" t="s">
        <v>343</v>
      </c>
      <c r="AU228" s="19" t="s">
        <v>85</v>
      </c>
    </row>
    <row r="229" s="13" customFormat="1">
      <c r="A229" s="13"/>
      <c r="B229" s="232"/>
      <c r="C229" s="233"/>
      <c r="D229" s="234" t="s">
        <v>252</v>
      </c>
      <c r="E229" s="235" t="s">
        <v>19</v>
      </c>
      <c r="F229" s="236" t="s">
        <v>85</v>
      </c>
      <c r="G229" s="233"/>
      <c r="H229" s="237">
        <v>1</v>
      </c>
      <c r="I229" s="238"/>
      <c r="J229" s="233"/>
      <c r="K229" s="233"/>
      <c r="L229" s="239"/>
      <c r="M229" s="240"/>
      <c r="N229" s="241"/>
      <c r="O229" s="241"/>
      <c r="P229" s="241"/>
      <c r="Q229" s="241"/>
      <c r="R229" s="241"/>
      <c r="S229" s="241"/>
      <c r="T229" s="242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3" t="s">
        <v>252</v>
      </c>
      <c r="AU229" s="243" t="s">
        <v>85</v>
      </c>
      <c r="AV229" s="13" t="s">
        <v>87</v>
      </c>
      <c r="AW229" s="13" t="s">
        <v>37</v>
      </c>
      <c r="AX229" s="13" t="s">
        <v>77</v>
      </c>
      <c r="AY229" s="243" t="s">
        <v>238</v>
      </c>
    </row>
    <row r="230" s="14" customFormat="1">
      <c r="A230" s="14"/>
      <c r="B230" s="244"/>
      <c r="C230" s="245"/>
      <c r="D230" s="234" t="s">
        <v>252</v>
      </c>
      <c r="E230" s="246" t="s">
        <v>19</v>
      </c>
      <c r="F230" s="247" t="s">
        <v>253</v>
      </c>
      <c r="G230" s="245"/>
      <c r="H230" s="248">
        <v>1</v>
      </c>
      <c r="I230" s="249"/>
      <c r="J230" s="245"/>
      <c r="K230" s="245"/>
      <c r="L230" s="250"/>
      <c r="M230" s="251"/>
      <c r="N230" s="252"/>
      <c r="O230" s="252"/>
      <c r="P230" s="252"/>
      <c r="Q230" s="252"/>
      <c r="R230" s="252"/>
      <c r="S230" s="252"/>
      <c r="T230" s="253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54" t="s">
        <v>252</v>
      </c>
      <c r="AU230" s="254" t="s">
        <v>85</v>
      </c>
      <c r="AV230" s="14" t="s">
        <v>254</v>
      </c>
      <c r="AW230" s="14" t="s">
        <v>37</v>
      </c>
      <c r="AX230" s="14" t="s">
        <v>85</v>
      </c>
      <c r="AY230" s="254" t="s">
        <v>238</v>
      </c>
    </row>
    <row r="231" s="2" customFormat="1" ht="21.75" customHeight="1">
      <c r="A231" s="40"/>
      <c r="B231" s="41"/>
      <c r="C231" s="214" t="s">
        <v>603</v>
      </c>
      <c r="D231" s="214" t="s">
        <v>243</v>
      </c>
      <c r="E231" s="215" t="s">
        <v>2800</v>
      </c>
      <c r="F231" s="216" t="s">
        <v>3014</v>
      </c>
      <c r="G231" s="217" t="s">
        <v>246</v>
      </c>
      <c r="H231" s="218">
        <v>1</v>
      </c>
      <c r="I231" s="219"/>
      <c r="J231" s="220">
        <f>ROUND(I231*H231,2)</f>
        <v>0</v>
      </c>
      <c r="K231" s="216" t="s">
        <v>19</v>
      </c>
      <c r="L231" s="46"/>
      <c r="M231" s="221" t="s">
        <v>19</v>
      </c>
      <c r="N231" s="222" t="s">
        <v>48</v>
      </c>
      <c r="O231" s="86"/>
      <c r="P231" s="223">
        <f>O231*H231</f>
        <v>0</v>
      </c>
      <c r="Q231" s="223">
        <v>0</v>
      </c>
      <c r="R231" s="223">
        <f>Q231*H231</f>
        <v>0</v>
      </c>
      <c r="S231" s="223">
        <v>0</v>
      </c>
      <c r="T231" s="224">
        <f>S231*H231</f>
        <v>0</v>
      </c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R231" s="225" t="s">
        <v>254</v>
      </c>
      <c r="AT231" s="225" t="s">
        <v>243</v>
      </c>
      <c r="AU231" s="225" t="s">
        <v>85</v>
      </c>
      <c r="AY231" s="19" t="s">
        <v>238</v>
      </c>
      <c r="BE231" s="226">
        <f>IF(N231="základní",J231,0)</f>
        <v>0</v>
      </c>
      <c r="BF231" s="226">
        <f>IF(N231="snížená",J231,0)</f>
        <v>0</v>
      </c>
      <c r="BG231" s="226">
        <f>IF(N231="zákl. přenesená",J231,0)</f>
        <v>0</v>
      </c>
      <c r="BH231" s="226">
        <f>IF(N231="sníž. přenesená",J231,0)</f>
        <v>0</v>
      </c>
      <c r="BI231" s="226">
        <f>IF(N231="nulová",J231,0)</f>
        <v>0</v>
      </c>
      <c r="BJ231" s="19" t="s">
        <v>85</v>
      </c>
      <c r="BK231" s="226">
        <f>ROUND(I231*H231,2)</f>
        <v>0</v>
      </c>
      <c r="BL231" s="19" t="s">
        <v>254</v>
      </c>
      <c r="BM231" s="225" t="s">
        <v>3015</v>
      </c>
    </row>
    <row r="232" s="2" customFormat="1">
      <c r="A232" s="40"/>
      <c r="B232" s="41"/>
      <c r="C232" s="42"/>
      <c r="D232" s="234" t="s">
        <v>343</v>
      </c>
      <c r="E232" s="42"/>
      <c r="F232" s="255" t="s">
        <v>2754</v>
      </c>
      <c r="G232" s="42"/>
      <c r="H232" s="42"/>
      <c r="I232" s="229"/>
      <c r="J232" s="42"/>
      <c r="K232" s="42"/>
      <c r="L232" s="46"/>
      <c r="M232" s="230"/>
      <c r="N232" s="231"/>
      <c r="O232" s="86"/>
      <c r="P232" s="86"/>
      <c r="Q232" s="86"/>
      <c r="R232" s="86"/>
      <c r="S232" s="86"/>
      <c r="T232" s="87"/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T232" s="19" t="s">
        <v>343</v>
      </c>
      <c r="AU232" s="19" t="s">
        <v>85</v>
      </c>
    </row>
    <row r="233" s="13" customFormat="1">
      <c r="A233" s="13"/>
      <c r="B233" s="232"/>
      <c r="C233" s="233"/>
      <c r="D233" s="234" t="s">
        <v>252</v>
      </c>
      <c r="E233" s="235" t="s">
        <v>19</v>
      </c>
      <c r="F233" s="236" t="s">
        <v>85</v>
      </c>
      <c r="G233" s="233"/>
      <c r="H233" s="237">
        <v>1</v>
      </c>
      <c r="I233" s="238"/>
      <c r="J233" s="233"/>
      <c r="K233" s="233"/>
      <c r="L233" s="239"/>
      <c r="M233" s="240"/>
      <c r="N233" s="241"/>
      <c r="O233" s="241"/>
      <c r="P233" s="241"/>
      <c r="Q233" s="241"/>
      <c r="R233" s="241"/>
      <c r="S233" s="241"/>
      <c r="T233" s="242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3" t="s">
        <v>252</v>
      </c>
      <c r="AU233" s="243" t="s">
        <v>85</v>
      </c>
      <c r="AV233" s="13" t="s">
        <v>87</v>
      </c>
      <c r="AW233" s="13" t="s">
        <v>37</v>
      </c>
      <c r="AX233" s="13" t="s">
        <v>77</v>
      </c>
      <c r="AY233" s="243" t="s">
        <v>238</v>
      </c>
    </row>
    <row r="234" s="14" customFormat="1">
      <c r="A234" s="14"/>
      <c r="B234" s="244"/>
      <c r="C234" s="245"/>
      <c r="D234" s="234" t="s">
        <v>252</v>
      </c>
      <c r="E234" s="246" t="s">
        <v>19</v>
      </c>
      <c r="F234" s="247" t="s">
        <v>253</v>
      </c>
      <c r="G234" s="245"/>
      <c r="H234" s="248">
        <v>1</v>
      </c>
      <c r="I234" s="249"/>
      <c r="J234" s="245"/>
      <c r="K234" s="245"/>
      <c r="L234" s="250"/>
      <c r="M234" s="251"/>
      <c r="N234" s="252"/>
      <c r="O234" s="252"/>
      <c r="P234" s="252"/>
      <c r="Q234" s="252"/>
      <c r="R234" s="252"/>
      <c r="S234" s="252"/>
      <c r="T234" s="253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54" t="s">
        <v>252</v>
      </c>
      <c r="AU234" s="254" t="s">
        <v>85</v>
      </c>
      <c r="AV234" s="14" t="s">
        <v>254</v>
      </c>
      <c r="AW234" s="14" t="s">
        <v>37</v>
      </c>
      <c r="AX234" s="14" t="s">
        <v>85</v>
      </c>
      <c r="AY234" s="254" t="s">
        <v>238</v>
      </c>
    </row>
    <row r="235" s="2" customFormat="1" ht="16.5" customHeight="1">
      <c r="A235" s="40"/>
      <c r="B235" s="41"/>
      <c r="C235" s="214" t="s">
        <v>608</v>
      </c>
      <c r="D235" s="214" t="s">
        <v>243</v>
      </c>
      <c r="E235" s="215" t="s">
        <v>2802</v>
      </c>
      <c r="F235" s="216" t="s">
        <v>3016</v>
      </c>
      <c r="G235" s="217" t="s">
        <v>246</v>
      </c>
      <c r="H235" s="218">
        <v>1</v>
      </c>
      <c r="I235" s="219"/>
      <c r="J235" s="220">
        <f>ROUND(I235*H235,2)</f>
        <v>0</v>
      </c>
      <c r="K235" s="216" t="s">
        <v>19</v>
      </c>
      <c r="L235" s="46"/>
      <c r="M235" s="221" t="s">
        <v>19</v>
      </c>
      <c r="N235" s="222" t="s">
        <v>48</v>
      </c>
      <c r="O235" s="86"/>
      <c r="P235" s="223">
        <f>O235*H235</f>
        <v>0</v>
      </c>
      <c r="Q235" s="223">
        <v>0</v>
      </c>
      <c r="R235" s="223">
        <f>Q235*H235</f>
        <v>0</v>
      </c>
      <c r="S235" s="223">
        <v>0</v>
      </c>
      <c r="T235" s="224">
        <f>S235*H235</f>
        <v>0</v>
      </c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R235" s="225" t="s">
        <v>254</v>
      </c>
      <c r="AT235" s="225" t="s">
        <v>243</v>
      </c>
      <c r="AU235" s="225" t="s">
        <v>85</v>
      </c>
      <c r="AY235" s="19" t="s">
        <v>238</v>
      </c>
      <c r="BE235" s="226">
        <f>IF(N235="základní",J235,0)</f>
        <v>0</v>
      </c>
      <c r="BF235" s="226">
        <f>IF(N235="snížená",J235,0)</f>
        <v>0</v>
      </c>
      <c r="BG235" s="226">
        <f>IF(N235="zákl. přenesená",J235,0)</f>
        <v>0</v>
      </c>
      <c r="BH235" s="226">
        <f>IF(N235="sníž. přenesená",J235,0)</f>
        <v>0</v>
      </c>
      <c r="BI235" s="226">
        <f>IF(N235="nulová",J235,0)</f>
        <v>0</v>
      </c>
      <c r="BJ235" s="19" t="s">
        <v>85</v>
      </c>
      <c r="BK235" s="226">
        <f>ROUND(I235*H235,2)</f>
        <v>0</v>
      </c>
      <c r="BL235" s="19" t="s">
        <v>254</v>
      </c>
      <c r="BM235" s="225" t="s">
        <v>3017</v>
      </c>
    </row>
    <row r="236" s="2" customFormat="1">
      <c r="A236" s="40"/>
      <c r="B236" s="41"/>
      <c r="C236" s="42"/>
      <c r="D236" s="234" t="s">
        <v>343</v>
      </c>
      <c r="E236" s="42"/>
      <c r="F236" s="255" t="s">
        <v>2754</v>
      </c>
      <c r="G236" s="42"/>
      <c r="H236" s="42"/>
      <c r="I236" s="229"/>
      <c r="J236" s="42"/>
      <c r="K236" s="42"/>
      <c r="L236" s="46"/>
      <c r="M236" s="230"/>
      <c r="N236" s="231"/>
      <c r="O236" s="86"/>
      <c r="P236" s="86"/>
      <c r="Q236" s="86"/>
      <c r="R236" s="86"/>
      <c r="S236" s="86"/>
      <c r="T236" s="87"/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T236" s="19" t="s">
        <v>343</v>
      </c>
      <c r="AU236" s="19" t="s">
        <v>85</v>
      </c>
    </row>
    <row r="237" s="13" customFormat="1">
      <c r="A237" s="13"/>
      <c r="B237" s="232"/>
      <c r="C237" s="233"/>
      <c r="D237" s="234" t="s">
        <v>252</v>
      </c>
      <c r="E237" s="235" t="s">
        <v>19</v>
      </c>
      <c r="F237" s="236" t="s">
        <v>85</v>
      </c>
      <c r="G237" s="233"/>
      <c r="H237" s="237">
        <v>1</v>
      </c>
      <c r="I237" s="238"/>
      <c r="J237" s="233"/>
      <c r="K237" s="233"/>
      <c r="L237" s="239"/>
      <c r="M237" s="240"/>
      <c r="N237" s="241"/>
      <c r="O237" s="241"/>
      <c r="P237" s="241"/>
      <c r="Q237" s="241"/>
      <c r="R237" s="241"/>
      <c r="S237" s="241"/>
      <c r="T237" s="242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3" t="s">
        <v>252</v>
      </c>
      <c r="AU237" s="243" t="s">
        <v>85</v>
      </c>
      <c r="AV237" s="13" t="s">
        <v>87</v>
      </c>
      <c r="AW237" s="13" t="s">
        <v>37</v>
      </c>
      <c r="AX237" s="13" t="s">
        <v>77</v>
      </c>
      <c r="AY237" s="243" t="s">
        <v>238</v>
      </c>
    </row>
    <row r="238" s="14" customFormat="1">
      <c r="A238" s="14"/>
      <c r="B238" s="244"/>
      <c r="C238" s="245"/>
      <c r="D238" s="234" t="s">
        <v>252</v>
      </c>
      <c r="E238" s="246" t="s">
        <v>19</v>
      </c>
      <c r="F238" s="247" t="s">
        <v>253</v>
      </c>
      <c r="G238" s="245"/>
      <c r="H238" s="248">
        <v>1</v>
      </c>
      <c r="I238" s="249"/>
      <c r="J238" s="245"/>
      <c r="K238" s="245"/>
      <c r="L238" s="250"/>
      <c r="M238" s="251"/>
      <c r="N238" s="252"/>
      <c r="O238" s="252"/>
      <c r="P238" s="252"/>
      <c r="Q238" s="252"/>
      <c r="R238" s="252"/>
      <c r="S238" s="252"/>
      <c r="T238" s="253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4" t="s">
        <v>252</v>
      </c>
      <c r="AU238" s="254" t="s">
        <v>85</v>
      </c>
      <c r="AV238" s="14" t="s">
        <v>254</v>
      </c>
      <c r="AW238" s="14" t="s">
        <v>37</v>
      </c>
      <c r="AX238" s="14" t="s">
        <v>85</v>
      </c>
      <c r="AY238" s="254" t="s">
        <v>238</v>
      </c>
    </row>
    <row r="239" s="2" customFormat="1" ht="16.5" customHeight="1">
      <c r="A239" s="40"/>
      <c r="B239" s="41"/>
      <c r="C239" s="214" t="s">
        <v>613</v>
      </c>
      <c r="D239" s="214" t="s">
        <v>243</v>
      </c>
      <c r="E239" s="215" t="s">
        <v>3018</v>
      </c>
      <c r="F239" s="216" t="s">
        <v>3019</v>
      </c>
      <c r="G239" s="217" t="s">
        <v>246</v>
      </c>
      <c r="H239" s="218">
        <v>1</v>
      </c>
      <c r="I239" s="219"/>
      <c r="J239" s="220">
        <f>ROUND(I239*H239,2)</f>
        <v>0</v>
      </c>
      <c r="K239" s="216" t="s">
        <v>19</v>
      </c>
      <c r="L239" s="46"/>
      <c r="M239" s="221" t="s">
        <v>19</v>
      </c>
      <c r="N239" s="222" t="s">
        <v>48</v>
      </c>
      <c r="O239" s="86"/>
      <c r="P239" s="223">
        <f>O239*H239</f>
        <v>0</v>
      </c>
      <c r="Q239" s="223">
        <v>0</v>
      </c>
      <c r="R239" s="223">
        <f>Q239*H239</f>
        <v>0</v>
      </c>
      <c r="S239" s="223">
        <v>0</v>
      </c>
      <c r="T239" s="224">
        <f>S239*H239</f>
        <v>0</v>
      </c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R239" s="225" t="s">
        <v>254</v>
      </c>
      <c r="AT239" s="225" t="s">
        <v>243</v>
      </c>
      <c r="AU239" s="225" t="s">
        <v>85</v>
      </c>
      <c r="AY239" s="19" t="s">
        <v>238</v>
      </c>
      <c r="BE239" s="226">
        <f>IF(N239="základní",J239,0)</f>
        <v>0</v>
      </c>
      <c r="BF239" s="226">
        <f>IF(N239="snížená",J239,0)</f>
        <v>0</v>
      </c>
      <c r="BG239" s="226">
        <f>IF(N239="zákl. přenesená",J239,0)</f>
        <v>0</v>
      </c>
      <c r="BH239" s="226">
        <f>IF(N239="sníž. přenesená",J239,0)</f>
        <v>0</v>
      </c>
      <c r="BI239" s="226">
        <f>IF(N239="nulová",J239,0)</f>
        <v>0</v>
      </c>
      <c r="BJ239" s="19" t="s">
        <v>85</v>
      </c>
      <c r="BK239" s="226">
        <f>ROUND(I239*H239,2)</f>
        <v>0</v>
      </c>
      <c r="BL239" s="19" t="s">
        <v>254</v>
      </c>
      <c r="BM239" s="225" t="s">
        <v>3020</v>
      </c>
    </row>
    <row r="240" s="2" customFormat="1">
      <c r="A240" s="40"/>
      <c r="B240" s="41"/>
      <c r="C240" s="42"/>
      <c r="D240" s="234" t="s">
        <v>343</v>
      </c>
      <c r="E240" s="42"/>
      <c r="F240" s="255" t="s">
        <v>1912</v>
      </c>
      <c r="G240" s="42"/>
      <c r="H240" s="42"/>
      <c r="I240" s="229"/>
      <c r="J240" s="42"/>
      <c r="K240" s="42"/>
      <c r="L240" s="46"/>
      <c r="M240" s="230"/>
      <c r="N240" s="231"/>
      <c r="O240" s="86"/>
      <c r="P240" s="86"/>
      <c r="Q240" s="86"/>
      <c r="R240" s="86"/>
      <c r="S240" s="86"/>
      <c r="T240" s="87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T240" s="19" t="s">
        <v>343</v>
      </c>
      <c r="AU240" s="19" t="s">
        <v>85</v>
      </c>
    </row>
    <row r="241" s="13" customFormat="1">
      <c r="A241" s="13"/>
      <c r="B241" s="232"/>
      <c r="C241" s="233"/>
      <c r="D241" s="234" t="s">
        <v>252</v>
      </c>
      <c r="E241" s="235" t="s">
        <v>19</v>
      </c>
      <c r="F241" s="236" t="s">
        <v>85</v>
      </c>
      <c r="G241" s="233"/>
      <c r="H241" s="237">
        <v>1</v>
      </c>
      <c r="I241" s="238"/>
      <c r="J241" s="233"/>
      <c r="K241" s="233"/>
      <c r="L241" s="239"/>
      <c r="M241" s="240"/>
      <c r="N241" s="241"/>
      <c r="O241" s="241"/>
      <c r="P241" s="241"/>
      <c r="Q241" s="241"/>
      <c r="R241" s="241"/>
      <c r="S241" s="241"/>
      <c r="T241" s="242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43" t="s">
        <v>252</v>
      </c>
      <c r="AU241" s="243" t="s">
        <v>85</v>
      </c>
      <c r="AV241" s="13" t="s">
        <v>87</v>
      </c>
      <c r="AW241" s="13" t="s">
        <v>37</v>
      </c>
      <c r="AX241" s="13" t="s">
        <v>77</v>
      </c>
      <c r="AY241" s="243" t="s">
        <v>238</v>
      </c>
    </row>
    <row r="242" s="14" customFormat="1">
      <c r="A242" s="14"/>
      <c r="B242" s="244"/>
      <c r="C242" s="245"/>
      <c r="D242" s="234" t="s">
        <v>252</v>
      </c>
      <c r="E242" s="246" t="s">
        <v>19</v>
      </c>
      <c r="F242" s="247" t="s">
        <v>253</v>
      </c>
      <c r="G242" s="245"/>
      <c r="H242" s="248">
        <v>1</v>
      </c>
      <c r="I242" s="249"/>
      <c r="J242" s="245"/>
      <c r="K242" s="245"/>
      <c r="L242" s="250"/>
      <c r="M242" s="251"/>
      <c r="N242" s="252"/>
      <c r="O242" s="252"/>
      <c r="P242" s="252"/>
      <c r="Q242" s="252"/>
      <c r="R242" s="252"/>
      <c r="S242" s="252"/>
      <c r="T242" s="253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54" t="s">
        <v>252</v>
      </c>
      <c r="AU242" s="254" t="s">
        <v>85</v>
      </c>
      <c r="AV242" s="14" t="s">
        <v>254</v>
      </c>
      <c r="AW242" s="14" t="s">
        <v>37</v>
      </c>
      <c r="AX242" s="14" t="s">
        <v>85</v>
      </c>
      <c r="AY242" s="254" t="s">
        <v>238</v>
      </c>
    </row>
    <row r="243" s="2" customFormat="1" ht="24.15" customHeight="1">
      <c r="A243" s="40"/>
      <c r="B243" s="41"/>
      <c r="C243" s="214" t="s">
        <v>621</v>
      </c>
      <c r="D243" s="214" t="s">
        <v>243</v>
      </c>
      <c r="E243" s="215" t="s">
        <v>3021</v>
      </c>
      <c r="F243" s="216" t="s">
        <v>3022</v>
      </c>
      <c r="G243" s="217" t="s">
        <v>246</v>
      </c>
      <c r="H243" s="218">
        <v>2</v>
      </c>
      <c r="I243" s="219"/>
      <c r="J243" s="220">
        <f>ROUND(I243*H243,2)</f>
        <v>0</v>
      </c>
      <c r="K243" s="216" t="s">
        <v>19</v>
      </c>
      <c r="L243" s="46"/>
      <c r="M243" s="221" t="s">
        <v>19</v>
      </c>
      <c r="N243" s="222" t="s">
        <v>48</v>
      </c>
      <c r="O243" s="86"/>
      <c r="P243" s="223">
        <f>O243*H243</f>
        <v>0</v>
      </c>
      <c r="Q243" s="223">
        <v>0</v>
      </c>
      <c r="R243" s="223">
        <f>Q243*H243</f>
        <v>0</v>
      </c>
      <c r="S243" s="223">
        <v>0</v>
      </c>
      <c r="T243" s="224">
        <f>S243*H243</f>
        <v>0</v>
      </c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R243" s="225" t="s">
        <v>254</v>
      </c>
      <c r="AT243" s="225" t="s">
        <v>243</v>
      </c>
      <c r="AU243" s="225" t="s">
        <v>85</v>
      </c>
      <c r="AY243" s="19" t="s">
        <v>238</v>
      </c>
      <c r="BE243" s="226">
        <f>IF(N243="základní",J243,0)</f>
        <v>0</v>
      </c>
      <c r="BF243" s="226">
        <f>IF(N243="snížená",J243,0)</f>
        <v>0</v>
      </c>
      <c r="BG243" s="226">
        <f>IF(N243="zákl. přenesená",J243,0)</f>
        <v>0</v>
      </c>
      <c r="BH243" s="226">
        <f>IF(N243="sníž. přenesená",J243,0)</f>
        <v>0</v>
      </c>
      <c r="BI243" s="226">
        <f>IF(N243="nulová",J243,0)</f>
        <v>0</v>
      </c>
      <c r="BJ243" s="19" t="s">
        <v>85</v>
      </c>
      <c r="BK243" s="226">
        <f>ROUND(I243*H243,2)</f>
        <v>0</v>
      </c>
      <c r="BL243" s="19" t="s">
        <v>254</v>
      </c>
      <c r="BM243" s="225" t="s">
        <v>3023</v>
      </c>
    </row>
    <row r="244" s="2" customFormat="1">
      <c r="A244" s="40"/>
      <c r="B244" s="41"/>
      <c r="C244" s="42"/>
      <c r="D244" s="234" t="s">
        <v>343</v>
      </c>
      <c r="E244" s="42"/>
      <c r="F244" s="255" t="s">
        <v>2910</v>
      </c>
      <c r="G244" s="42"/>
      <c r="H244" s="42"/>
      <c r="I244" s="229"/>
      <c r="J244" s="42"/>
      <c r="K244" s="42"/>
      <c r="L244" s="46"/>
      <c r="M244" s="230"/>
      <c r="N244" s="231"/>
      <c r="O244" s="86"/>
      <c r="P244" s="86"/>
      <c r="Q244" s="86"/>
      <c r="R244" s="86"/>
      <c r="S244" s="86"/>
      <c r="T244" s="87"/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T244" s="19" t="s">
        <v>343</v>
      </c>
      <c r="AU244" s="19" t="s">
        <v>85</v>
      </c>
    </row>
    <row r="245" s="13" customFormat="1">
      <c r="A245" s="13"/>
      <c r="B245" s="232"/>
      <c r="C245" s="233"/>
      <c r="D245" s="234" t="s">
        <v>252</v>
      </c>
      <c r="E245" s="235" t="s">
        <v>19</v>
      </c>
      <c r="F245" s="236" t="s">
        <v>87</v>
      </c>
      <c r="G245" s="233"/>
      <c r="H245" s="237">
        <v>2</v>
      </c>
      <c r="I245" s="238"/>
      <c r="J245" s="233"/>
      <c r="K245" s="233"/>
      <c r="L245" s="239"/>
      <c r="M245" s="240"/>
      <c r="N245" s="241"/>
      <c r="O245" s="241"/>
      <c r="P245" s="241"/>
      <c r="Q245" s="241"/>
      <c r="R245" s="241"/>
      <c r="S245" s="241"/>
      <c r="T245" s="242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43" t="s">
        <v>252</v>
      </c>
      <c r="AU245" s="243" t="s">
        <v>85</v>
      </c>
      <c r="AV245" s="13" t="s">
        <v>87</v>
      </c>
      <c r="AW245" s="13" t="s">
        <v>37</v>
      </c>
      <c r="AX245" s="13" t="s">
        <v>77</v>
      </c>
      <c r="AY245" s="243" t="s">
        <v>238</v>
      </c>
    </row>
    <row r="246" s="14" customFormat="1">
      <c r="A246" s="14"/>
      <c r="B246" s="244"/>
      <c r="C246" s="245"/>
      <c r="D246" s="234" t="s">
        <v>252</v>
      </c>
      <c r="E246" s="246" t="s">
        <v>19</v>
      </c>
      <c r="F246" s="247" t="s">
        <v>253</v>
      </c>
      <c r="G246" s="245"/>
      <c r="H246" s="248">
        <v>2</v>
      </c>
      <c r="I246" s="249"/>
      <c r="J246" s="245"/>
      <c r="K246" s="245"/>
      <c r="L246" s="250"/>
      <c r="M246" s="256"/>
      <c r="N246" s="257"/>
      <c r="O246" s="257"/>
      <c r="P246" s="257"/>
      <c r="Q246" s="257"/>
      <c r="R246" s="257"/>
      <c r="S246" s="257"/>
      <c r="T246" s="258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54" t="s">
        <v>252</v>
      </c>
      <c r="AU246" s="254" t="s">
        <v>85</v>
      </c>
      <c r="AV246" s="14" t="s">
        <v>254</v>
      </c>
      <c r="AW246" s="14" t="s">
        <v>37</v>
      </c>
      <c r="AX246" s="14" t="s">
        <v>85</v>
      </c>
      <c r="AY246" s="254" t="s">
        <v>238</v>
      </c>
    </row>
    <row r="247" s="2" customFormat="1" ht="6.96" customHeight="1">
      <c r="A247" s="40"/>
      <c r="B247" s="61"/>
      <c r="C247" s="62"/>
      <c r="D247" s="62"/>
      <c r="E247" s="62"/>
      <c r="F247" s="62"/>
      <c r="G247" s="62"/>
      <c r="H247" s="62"/>
      <c r="I247" s="62"/>
      <c r="J247" s="62"/>
      <c r="K247" s="62"/>
      <c r="L247" s="46"/>
      <c r="M247" s="40"/>
      <c r="O247" s="40"/>
      <c r="P247" s="40"/>
      <c r="Q247" s="40"/>
      <c r="R247" s="40"/>
      <c r="S247" s="40"/>
      <c r="T247" s="40"/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</row>
  </sheetData>
  <sheetProtection sheet="1" autoFilter="0" formatColumns="0" formatRows="0" objects="1" scenarios="1" spinCount="100000" saltValue="21106Sp7QzIun0EiX+JhAvmH6DeXhwpNjNezd+lwwklfMJYVXbDw6GUTzGBBtVUX/6gxY3xxybGbF8hj+zR2VQ==" hashValue="sTa+i8yp6ZCedXbOOJ+qoLcnEB/ViUDzCZSqob7CDFRndsHCTH7TGpJk4IMjvaJhBo1Sn0SYkFkn5UlGrps/qg==" algorithmName="SHA-512" password="C8E5"/>
  <autoFilter ref="C85:K246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190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2739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3024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ROUND(J86,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ROUND((SUM(BE86:BE119)),  2)</f>
        <v>0</v>
      </c>
      <c r="G35" s="40"/>
      <c r="H35" s="40"/>
      <c r="I35" s="159">
        <v>0.20999999999999999</v>
      </c>
      <c r="J35" s="158">
        <f>ROUND(((SUM(BE86:BE119))*I35),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ROUND((SUM(BF86:BF119)),  2)</f>
        <v>0</v>
      </c>
      <c r="G36" s="40"/>
      <c r="H36" s="40"/>
      <c r="I36" s="159">
        <v>0.14999999999999999</v>
      </c>
      <c r="J36" s="158">
        <f>ROUND(((SUM(BF86:BF119))*I36),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ROUND((SUM(BG86:BG119)),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ROUND((SUM(BH86:BH119)),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ROUND((SUM(BI86:BI119)),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2739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 07.7 - Místnost č.1.12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J86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3025</v>
      </c>
      <c r="E64" s="179"/>
      <c r="F64" s="179"/>
      <c r="G64" s="179"/>
      <c r="H64" s="179"/>
      <c r="I64" s="179"/>
      <c r="J64" s="180">
        <f>J87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223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Vytvoření laboratoří FŽP- UNICRE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1" customFormat="1" ht="12" customHeight="1">
      <c r="B75" s="23"/>
      <c r="C75" s="34" t="s">
        <v>210</v>
      </c>
      <c r="D75" s="24"/>
      <c r="E75" s="24"/>
      <c r="F75" s="24"/>
      <c r="G75" s="24"/>
      <c r="H75" s="24"/>
      <c r="I75" s="24"/>
      <c r="J75" s="24"/>
      <c r="K75" s="24"/>
      <c r="L75" s="22"/>
    </row>
    <row r="76" s="2" customFormat="1" ht="16.5" customHeight="1">
      <c r="A76" s="40"/>
      <c r="B76" s="41"/>
      <c r="C76" s="42"/>
      <c r="D76" s="42"/>
      <c r="E76" s="171" t="s">
        <v>2739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377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E11</f>
        <v>SO 07.7 - Místnost č.1.12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F14</f>
        <v>Ústí nad Labem</v>
      </c>
      <c r="G80" s="42"/>
      <c r="H80" s="42"/>
      <c r="I80" s="34" t="s">
        <v>23</v>
      </c>
      <c r="J80" s="74" t="str">
        <f>IF(J14="","",J14)</f>
        <v>10. 5. 2023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E17</f>
        <v>UJEP, Pasteurova 3632/15, 400 96 Ústí nad Labem</v>
      </c>
      <c r="G82" s="42"/>
      <c r="H82" s="42"/>
      <c r="I82" s="34" t="s">
        <v>33</v>
      </c>
      <c r="J82" s="38" t="str">
        <f>E23</f>
        <v>Correct BC, s.r.o., El.Krásnohorské 1339/15, UL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40.05" customHeight="1">
      <c r="A83" s="40"/>
      <c r="B83" s="41"/>
      <c r="C83" s="34" t="s">
        <v>31</v>
      </c>
      <c r="D83" s="42"/>
      <c r="E83" s="42"/>
      <c r="F83" s="29" t="str">
        <f>IF(E20="","",E20)</f>
        <v>Vyplň údaj</v>
      </c>
      <c r="G83" s="42"/>
      <c r="H83" s="42"/>
      <c r="I83" s="34" t="s">
        <v>38</v>
      </c>
      <c r="J83" s="38" t="str">
        <f>E26</f>
        <v>Correct BC, s.r.o., El.Krásnohorské 1339/15, UL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224</v>
      </c>
      <c r="D85" s="190" t="s">
        <v>62</v>
      </c>
      <c r="E85" s="190" t="s">
        <v>58</v>
      </c>
      <c r="F85" s="190" t="s">
        <v>59</v>
      </c>
      <c r="G85" s="190" t="s">
        <v>225</v>
      </c>
      <c r="H85" s="190" t="s">
        <v>226</v>
      </c>
      <c r="I85" s="190" t="s">
        <v>227</v>
      </c>
      <c r="J85" s="190" t="s">
        <v>214</v>
      </c>
      <c r="K85" s="191" t="s">
        <v>228</v>
      </c>
      <c r="L85" s="192"/>
      <c r="M85" s="94" t="s">
        <v>19</v>
      </c>
      <c r="N85" s="95" t="s">
        <v>47</v>
      </c>
      <c r="O85" s="95" t="s">
        <v>229</v>
      </c>
      <c r="P85" s="95" t="s">
        <v>230</v>
      </c>
      <c r="Q85" s="95" t="s">
        <v>231</v>
      </c>
      <c r="R85" s="95" t="s">
        <v>232</v>
      </c>
      <c r="S85" s="95" t="s">
        <v>233</v>
      </c>
      <c r="T85" s="96" t="s">
        <v>234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235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</f>
        <v>0</v>
      </c>
      <c r="Q86" s="98"/>
      <c r="R86" s="195">
        <f>R87</f>
        <v>0</v>
      </c>
      <c r="S86" s="98"/>
      <c r="T86" s="196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76</v>
      </c>
      <c r="AU86" s="19" t="s">
        <v>215</v>
      </c>
      <c r="BK86" s="197">
        <f>BK87</f>
        <v>0</v>
      </c>
    </row>
    <row r="87" s="12" customFormat="1" ht="25.92" customHeight="1">
      <c r="A87" s="12"/>
      <c r="B87" s="198"/>
      <c r="C87" s="199"/>
      <c r="D87" s="200" t="s">
        <v>76</v>
      </c>
      <c r="E87" s="201" t="s">
        <v>1900</v>
      </c>
      <c r="F87" s="201" t="s">
        <v>189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f>SUM(P88:P119)</f>
        <v>0</v>
      </c>
      <c r="Q87" s="206"/>
      <c r="R87" s="207">
        <f>SUM(R88:R119)</f>
        <v>0</v>
      </c>
      <c r="S87" s="206"/>
      <c r="T87" s="208">
        <f>SUM(T88:T119)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87</v>
      </c>
      <c r="AT87" s="210" t="s">
        <v>76</v>
      </c>
      <c r="AU87" s="210" t="s">
        <v>77</v>
      </c>
      <c r="AY87" s="209" t="s">
        <v>238</v>
      </c>
      <c r="BK87" s="211">
        <f>SUM(BK88:BK119)</f>
        <v>0</v>
      </c>
    </row>
    <row r="88" s="2" customFormat="1" ht="21.75" customHeight="1">
      <c r="A88" s="40"/>
      <c r="B88" s="41"/>
      <c r="C88" s="214" t="s">
        <v>85</v>
      </c>
      <c r="D88" s="214" t="s">
        <v>243</v>
      </c>
      <c r="E88" s="215" t="s">
        <v>2796</v>
      </c>
      <c r="F88" s="216" t="s">
        <v>3026</v>
      </c>
      <c r="G88" s="217" t="s">
        <v>246</v>
      </c>
      <c r="H88" s="218">
        <v>2</v>
      </c>
      <c r="I88" s="219"/>
      <c r="J88" s="220">
        <f>ROUND(I88*H88,2)</f>
        <v>0</v>
      </c>
      <c r="K88" s="216" t="s">
        <v>19</v>
      </c>
      <c r="L88" s="46"/>
      <c r="M88" s="221" t="s">
        <v>19</v>
      </c>
      <c r="N88" s="222" t="s">
        <v>48</v>
      </c>
      <c r="O88" s="86"/>
      <c r="P88" s="223">
        <f>O88*H88</f>
        <v>0</v>
      </c>
      <c r="Q88" s="223">
        <v>0</v>
      </c>
      <c r="R88" s="223">
        <f>Q88*H88</f>
        <v>0</v>
      </c>
      <c r="S88" s="223">
        <v>0</v>
      </c>
      <c r="T88" s="224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5" t="s">
        <v>254</v>
      </c>
      <c r="AT88" s="225" t="s">
        <v>243</v>
      </c>
      <c r="AU88" s="225" t="s">
        <v>85</v>
      </c>
      <c r="AY88" s="19" t="s">
        <v>238</v>
      </c>
      <c r="BE88" s="226">
        <f>IF(N88="základní",J88,0)</f>
        <v>0</v>
      </c>
      <c r="BF88" s="226">
        <f>IF(N88="snížená",J88,0)</f>
        <v>0</v>
      </c>
      <c r="BG88" s="226">
        <f>IF(N88="zákl. přenesená",J88,0)</f>
        <v>0</v>
      </c>
      <c r="BH88" s="226">
        <f>IF(N88="sníž. přenesená",J88,0)</f>
        <v>0</v>
      </c>
      <c r="BI88" s="226">
        <f>IF(N88="nulová",J88,0)</f>
        <v>0</v>
      </c>
      <c r="BJ88" s="19" t="s">
        <v>85</v>
      </c>
      <c r="BK88" s="226">
        <f>ROUND(I88*H88,2)</f>
        <v>0</v>
      </c>
      <c r="BL88" s="19" t="s">
        <v>254</v>
      </c>
      <c r="BM88" s="225" t="s">
        <v>3027</v>
      </c>
    </row>
    <row r="89" s="2" customFormat="1">
      <c r="A89" s="40"/>
      <c r="B89" s="41"/>
      <c r="C89" s="42"/>
      <c r="D89" s="234" t="s">
        <v>343</v>
      </c>
      <c r="E89" s="42"/>
      <c r="F89" s="255" t="s">
        <v>2754</v>
      </c>
      <c r="G89" s="42"/>
      <c r="H89" s="42"/>
      <c r="I89" s="229"/>
      <c r="J89" s="42"/>
      <c r="K89" s="42"/>
      <c r="L89" s="46"/>
      <c r="M89" s="230"/>
      <c r="N89" s="231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343</v>
      </c>
      <c r="AU89" s="19" t="s">
        <v>85</v>
      </c>
    </row>
    <row r="90" s="13" customFormat="1">
      <c r="A90" s="13"/>
      <c r="B90" s="232"/>
      <c r="C90" s="233"/>
      <c r="D90" s="234" t="s">
        <v>252</v>
      </c>
      <c r="E90" s="235" t="s">
        <v>19</v>
      </c>
      <c r="F90" s="236" t="s">
        <v>450</v>
      </c>
      <c r="G90" s="233"/>
      <c r="H90" s="237">
        <v>2</v>
      </c>
      <c r="I90" s="238"/>
      <c r="J90" s="233"/>
      <c r="K90" s="233"/>
      <c r="L90" s="239"/>
      <c r="M90" s="240"/>
      <c r="N90" s="241"/>
      <c r="O90" s="241"/>
      <c r="P90" s="241"/>
      <c r="Q90" s="241"/>
      <c r="R90" s="241"/>
      <c r="S90" s="241"/>
      <c r="T90" s="242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43" t="s">
        <v>252</v>
      </c>
      <c r="AU90" s="243" t="s">
        <v>85</v>
      </c>
      <c r="AV90" s="13" t="s">
        <v>87</v>
      </c>
      <c r="AW90" s="13" t="s">
        <v>37</v>
      </c>
      <c r="AX90" s="13" t="s">
        <v>77</v>
      </c>
      <c r="AY90" s="243" t="s">
        <v>238</v>
      </c>
    </row>
    <row r="91" s="14" customFormat="1">
      <c r="A91" s="14"/>
      <c r="B91" s="244"/>
      <c r="C91" s="245"/>
      <c r="D91" s="234" t="s">
        <v>252</v>
      </c>
      <c r="E91" s="246" t="s">
        <v>19</v>
      </c>
      <c r="F91" s="247" t="s">
        <v>253</v>
      </c>
      <c r="G91" s="245"/>
      <c r="H91" s="248">
        <v>2</v>
      </c>
      <c r="I91" s="249"/>
      <c r="J91" s="245"/>
      <c r="K91" s="245"/>
      <c r="L91" s="250"/>
      <c r="M91" s="251"/>
      <c r="N91" s="252"/>
      <c r="O91" s="252"/>
      <c r="P91" s="252"/>
      <c r="Q91" s="252"/>
      <c r="R91" s="252"/>
      <c r="S91" s="252"/>
      <c r="T91" s="253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4" t="s">
        <v>252</v>
      </c>
      <c r="AU91" s="254" t="s">
        <v>85</v>
      </c>
      <c r="AV91" s="14" t="s">
        <v>254</v>
      </c>
      <c r="AW91" s="14" t="s">
        <v>37</v>
      </c>
      <c r="AX91" s="14" t="s">
        <v>85</v>
      </c>
      <c r="AY91" s="254" t="s">
        <v>238</v>
      </c>
    </row>
    <row r="92" s="2" customFormat="1" ht="16.5" customHeight="1">
      <c r="A92" s="40"/>
      <c r="B92" s="41"/>
      <c r="C92" s="214" t="s">
        <v>87</v>
      </c>
      <c r="D92" s="214" t="s">
        <v>243</v>
      </c>
      <c r="E92" s="215" t="s">
        <v>2798</v>
      </c>
      <c r="F92" s="216" t="s">
        <v>3028</v>
      </c>
      <c r="G92" s="217" t="s">
        <v>246</v>
      </c>
      <c r="H92" s="218">
        <v>2</v>
      </c>
      <c r="I92" s="219"/>
      <c r="J92" s="220">
        <f>ROUND(I92*H92,2)</f>
        <v>0</v>
      </c>
      <c r="K92" s="216" t="s">
        <v>19</v>
      </c>
      <c r="L92" s="46"/>
      <c r="M92" s="221" t="s">
        <v>19</v>
      </c>
      <c r="N92" s="222" t="s">
        <v>48</v>
      </c>
      <c r="O92" s="86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5" t="s">
        <v>254</v>
      </c>
      <c r="AT92" s="225" t="s">
        <v>243</v>
      </c>
      <c r="AU92" s="225" t="s">
        <v>85</v>
      </c>
      <c r="AY92" s="19" t="s">
        <v>238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9" t="s">
        <v>85</v>
      </c>
      <c r="BK92" s="226">
        <f>ROUND(I92*H92,2)</f>
        <v>0</v>
      </c>
      <c r="BL92" s="19" t="s">
        <v>254</v>
      </c>
      <c r="BM92" s="225" t="s">
        <v>3029</v>
      </c>
    </row>
    <row r="93" s="2" customFormat="1">
      <c r="A93" s="40"/>
      <c r="B93" s="41"/>
      <c r="C93" s="42"/>
      <c r="D93" s="234" t="s">
        <v>343</v>
      </c>
      <c r="E93" s="42"/>
      <c r="F93" s="255" t="s">
        <v>2754</v>
      </c>
      <c r="G93" s="42"/>
      <c r="H93" s="42"/>
      <c r="I93" s="229"/>
      <c r="J93" s="42"/>
      <c r="K93" s="42"/>
      <c r="L93" s="46"/>
      <c r="M93" s="230"/>
      <c r="N93" s="231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343</v>
      </c>
      <c r="AU93" s="19" t="s">
        <v>85</v>
      </c>
    </row>
    <row r="94" s="13" customFormat="1">
      <c r="A94" s="13"/>
      <c r="B94" s="232"/>
      <c r="C94" s="233"/>
      <c r="D94" s="234" t="s">
        <v>252</v>
      </c>
      <c r="E94" s="235" t="s">
        <v>19</v>
      </c>
      <c r="F94" s="236" t="s">
        <v>87</v>
      </c>
      <c r="G94" s="233"/>
      <c r="H94" s="237">
        <v>2</v>
      </c>
      <c r="I94" s="238"/>
      <c r="J94" s="233"/>
      <c r="K94" s="233"/>
      <c r="L94" s="239"/>
      <c r="M94" s="240"/>
      <c r="N94" s="241"/>
      <c r="O94" s="241"/>
      <c r="P94" s="241"/>
      <c r="Q94" s="241"/>
      <c r="R94" s="241"/>
      <c r="S94" s="241"/>
      <c r="T94" s="242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43" t="s">
        <v>252</v>
      </c>
      <c r="AU94" s="243" t="s">
        <v>85</v>
      </c>
      <c r="AV94" s="13" t="s">
        <v>87</v>
      </c>
      <c r="AW94" s="13" t="s">
        <v>37</v>
      </c>
      <c r="AX94" s="13" t="s">
        <v>77</v>
      </c>
      <c r="AY94" s="243" t="s">
        <v>238</v>
      </c>
    </row>
    <row r="95" s="14" customFormat="1">
      <c r="A95" s="14"/>
      <c r="B95" s="244"/>
      <c r="C95" s="245"/>
      <c r="D95" s="234" t="s">
        <v>252</v>
      </c>
      <c r="E95" s="246" t="s">
        <v>19</v>
      </c>
      <c r="F95" s="247" t="s">
        <v>253</v>
      </c>
      <c r="G95" s="245"/>
      <c r="H95" s="248">
        <v>2</v>
      </c>
      <c r="I95" s="249"/>
      <c r="J95" s="245"/>
      <c r="K95" s="245"/>
      <c r="L95" s="250"/>
      <c r="M95" s="251"/>
      <c r="N95" s="252"/>
      <c r="O95" s="252"/>
      <c r="P95" s="252"/>
      <c r="Q95" s="252"/>
      <c r="R95" s="252"/>
      <c r="S95" s="252"/>
      <c r="T95" s="253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4" t="s">
        <v>252</v>
      </c>
      <c r="AU95" s="254" t="s">
        <v>85</v>
      </c>
      <c r="AV95" s="14" t="s">
        <v>254</v>
      </c>
      <c r="AW95" s="14" t="s">
        <v>37</v>
      </c>
      <c r="AX95" s="14" t="s">
        <v>85</v>
      </c>
      <c r="AY95" s="254" t="s">
        <v>238</v>
      </c>
    </row>
    <row r="96" s="2" customFormat="1" ht="21.75" customHeight="1">
      <c r="A96" s="40"/>
      <c r="B96" s="41"/>
      <c r="C96" s="214" t="s">
        <v>260</v>
      </c>
      <c r="D96" s="214" t="s">
        <v>243</v>
      </c>
      <c r="E96" s="215" t="s">
        <v>2742</v>
      </c>
      <c r="F96" s="216" t="s">
        <v>3030</v>
      </c>
      <c r="G96" s="217" t="s">
        <v>246</v>
      </c>
      <c r="H96" s="218">
        <v>2</v>
      </c>
      <c r="I96" s="219"/>
      <c r="J96" s="220">
        <f>ROUND(I96*H96,2)</f>
        <v>0</v>
      </c>
      <c r="K96" s="216" t="s">
        <v>19</v>
      </c>
      <c r="L96" s="46"/>
      <c r="M96" s="221" t="s">
        <v>19</v>
      </c>
      <c r="N96" s="222" t="s">
        <v>48</v>
      </c>
      <c r="O96" s="86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5" t="s">
        <v>254</v>
      </c>
      <c r="AT96" s="225" t="s">
        <v>243</v>
      </c>
      <c r="AU96" s="225" t="s">
        <v>85</v>
      </c>
      <c r="AY96" s="19" t="s">
        <v>238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9" t="s">
        <v>85</v>
      </c>
      <c r="BK96" s="226">
        <f>ROUND(I96*H96,2)</f>
        <v>0</v>
      </c>
      <c r="BL96" s="19" t="s">
        <v>254</v>
      </c>
      <c r="BM96" s="225" t="s">
        <v>3031</v>
      </c>
    </row>
    <row r="97" s="2" customFormat="1">
      <c r="A97" s="40"/>
      <c r="B97" s="41"/>
      <c r="C97" s="42"/>
      <c r="D97" s="234" t="s">
        <v>343</v>
      </c>
      <c r="E97" s="42"/>
      <c r="F97" s="255" t="s">
        <v>2754</v>
      </c>
      <c r="G97" s="42"/>
      <c r="H97" s="42"/>
      <c r="I97" s="229"/>
      <c r="J97" s="42"/>
      <c r="K97" s="42"/>
      <c r="L97" s="46"/>
      <c r="M97" s="230"/>
      <c r="N97" s="231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343</v>
      </c>
      <c r="AU97" s="19" t="s">
        <v>85</v>
      </c>
    </row>
    <row r="98" s="13" customFormat="1">
      <c r="A98" s="13"/>
      <c r="B98" s="232"/>
      <c r="C98" s="233"/>
      <c r="D98" s="234" t="s">
        <v>252</v>
      </c>
      <c r="E98" s="235" t="s">
        <v>19</v>
      </c>
      <c r="F98" s="236" t="s">
        <v>450</v>
      </c>
      <c r="G98" s="233"/>
      <c r="H98" s="237">
        <v>2</v>
      </c>
      <c r="I98" s="238"/>
      <c r="J98" s="233"/>
      <c r="K98" s="233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252</v>
      </c>
      <c r="AU98" s="243" t="s">
        <v>85</v>
      </c>
      <c r="AV98" s="13" t="s">
        <v>87</v>
      </c>
      <c r="AW98" s="13" t="s">
        <v>37</v>
      </c>
      <c r="AX98" s="13" t="s">
        <v>77</v>
      </c>
      <c r="AY98" s="243" t="s">
        <v>238</v>
      </c>
    </row>
    <row r="99" s="14" customFormat="1">
      <c r="A99" s="14"/>
      <c r="B99" s="244"/>
      <c r="C99" s="245"/>
      <c r="D99" s="234" t="s">
        <v>252</v>
      </c>
      <c r="E99" s="246" t="s">
        <v>19</v>
      </c>
      <c r="F99" s="247" t="s">
        <v>253</v>
      </c>
      <c r="G99" s="245"/>
      <c r="H99" s="248">
        <v>2</v>
      </c>
      <c r="I99" s="249"/>
      <c r="J99" s="245"/>
      <c r="K99" s="245"/>
      <c r="L99" s="250"/>
      <c r="M99" s="251"/>
      <c r="N99" s="252"/>
      <c r="O99" s="252"/>
      <c r="P99" s="252"/>
      <c r="Q99" s="252"/>
      <c r="R99" s="252"/>
      <c r="S99" s="252"/>
      <c r="T99" s="253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252</v>
      </c>
      <c r="AU99" s="254" t="s">
        <v>85</v>
      </c>
      <c r="AV99" s="14" t="s">
        <v>254</v>
      </c>
      <c r="AW99" s="14" t="s">
        <v>37</v>
      </c>
      <c r="AX99" s="14" t="s">
        <v>85</v>
      </c>
      <c r="AY99" s="254" t="s">
        <v>238</v>
      </c>
    </row>
    <row r="100" s="2" customFormat="1" ht="16.5" customHeight="1">
      <c r="A100" s="40"/>
      <c r="B100" s="41"/>
      <c r="C100" s="214" t="s">
        <v>254</v>
      </c>
      <c r="D100" s="214" t="s">
        <v>243</v>
      </c>
      <c r="E100" s="215" t="s">
        <v>2746</v>
      </c>
      <c r="F100" s="216" t="s">
        <v>3000</v>
      </c>
      <c r="G100" s="217" t="s">
        <v>246</v>
      </c>
      <c r="H100" s="218">
        <v>2</v>
      </c>
      <c r="I100" s="219"/>
      <c r="J100" s="220">
        <f>ROUND(I100*H100,2)</f>
        <v>0</v>
      </c>
      <c r="K100" s="216" t="s">
        <v>19</v>
      </c>
      <c r="L100" s="46"/>
      <c r="M100" s="221" t="s">
        <v>19</v>
      </c>
      <c r="N100" s="222" t="s">
        <v>48</v>
      </c>
      <c r="O100" s="86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254</v>
      </c>
      <c r="AT100" s="225" t="s">
        <v>243</v>
      </c>
      <c r="AU100" s="225" t="s">
        <v>85</v>
      </c>
      <c r="AY100" s="19" t="s">
        <v>238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85</v>
      </c>
      <c r="BK100" s="226">
        <f>ROUND(I100*H100,2)</f>
        <v>0</v>
      </c>
      <c r="BL100" s="19" t="s">
        <v>254</v>
      </c>
      <c r="BM100" s="225" t="s">
        <v>3032</v>
      </c>
    </row>
    <row r="101" s="2" customFormat="1">
      <c r="A101" s="40"/>
      <c r="B101" s="41"/>
      <c r="C101" s="42"/>
      <c r="D101" s="234" t="s">
        <v>343</v>
      </c>
      <c r="E101" s="42"/>
      <c r="F101" s="255" t="s">
        <v>2754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343</v>
      </c>
      <c r="AU101" s="19" t="s">
        <v>85</v>
      </c>
    </row>
    <row r="102" s="13" customFormat="1">
      <c r="A102" s="13"/>
      <c r="B102" s="232"/>
      <c r="C102" s="233"/>
      <c r="D102" s="234" t="s">
        <v>252</v>
      </c>
      <c r="E102" s="235" t="s">
        <v>19</v>
      </c>
      <c r="F102" s="236" t="s">
        <v>450</v>
      </c>
      <c r="G102" s="233"/>
      <c r="H102" s="237">
        <v>2</v>
      </c>
      <c r="I102" s="238"/>
      <c r="J102" s="233"/>
      <c r="K102" s="233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252</v>
      </c>
      <c r="AU102" s="243" t="s">
        <v>85</v>
      </c>
      <c r="AV102" s="13" t="s">
        <v>87</v>
      </c>
      <c r="AW102" s="13" t="s">
        <v>37</v>
      </c>
      <c r="AX102" s="13" t="s">
        <v>77</v>
      </c>
      <c r="AY102" s="243" t="s">
        <v>238</v>
      </c>
    </row>
    <row r="103" s="14" customFormat="1">
      <c r="A103" s="14"/>
      <c r="B103" s="244"/>
      <c r="C103" s="245"/>
      <c r="D103" s="234" t="s">
        <v>252</v>
      </c>
      <c r="E103" s="246" t="s">
        <v>19</v>
      </c>
      <c r="F103" s="247" t="s">
        <v>253</v>
      </c>
      <c r="G103" s="245"/>
      <c r="H103" s="248">
        <v>2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252</v>
      </c>
      <c r="AU103" s="254" t="s">
        <v>85</v>
      </c>
      <c r="AV103" s="14" t="s">
        <v>254</v>
      </c>
      <c r="AW103" s="14" t="s">
        <v>37</v>
      </c>
      <c r="AX103" s="14" t="s">
        <v>85</v>
      </c>
      <c r="AY103" s="254" t="s">
        <v>238</v>
      </c>
    </row>
    <row r="104" s="2" customFormat="1" ht="24.15" customHeight="1">
      <c r="A104" s="40"/>
      <c r="B104" s="41"/>
      <c r="C104" s="214" t="s">
        <v>240</v>
      </c>
      <c r="D104" s="214" t="s">
        <v>243</v>
      </c>
      <c r="E104" s="215" t="s">
        <v>2853</v>
      </c>
      <c r="F104" s="216" t="s">
        <v>3033</v>
      </c>
      <c r="G104" s="217" t="s">
        <v>246</v>
      </c>
      <c r="H104" s="218">
        <v>1</v>
      </c>
      <c r="I104" s="219"/>
      <c r="J104" s="220">
        <f>ROUND(I104*H104,2)</f>
        <v>0</v>
      </c>
      <c r="K104" s="216" t="s">
        <v>19</v>
      </c>
      <c r="L104" s="46"/>
      <c r="M104" s="221" t="s">
        <v>19</v>
      </c>
      <c r="N104" s="222" t="s">
        <v>48</v>
      </c>
      <c r="O104" s="86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4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5" t="s">
        <v>254</v>
      </c>
      <c r="AT104" s="225" t="s">
        <v>243</v>
      </c>
      <c r="AU104" s="225" t="s">
        <v>85</v>
      </c>
      <c r="AY104" s="19" t="s">
        <v>238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9" t="s">
        <v>85</v>
      </c>
      <c r="BK104" s="226">
        <f>ROUND(I104*H104,2)</f>
        <v>0</v>
      </c>
      <c r="BL104" s="19" t="s">
        <v>254</v>
      </c>
      <c r="BM104" s="225" t="s">
        <v>3034</v>
      </c>
    </row>
    <row r="105" s="2" customFormat="1">
      <c r="A105" s="40"/>
      <c r="B105" s="41"/>
      <c r="C105" s="42"/>
      <c r="D105" s="234" t="s">
        <v>343</v>
      </c>
      <c r="E105" s="42"/>
      <c r="F105" s="255" t="s">
        <v>2754</v>
      </c>
      <c r="G105" s="42"/>
      <c r="H105" s="42"/>
      <c r="I105" s="229"/>
      <c r="J105" s="42"/>
      <c r="K105" s="42"/>
      <c r="L105" s="46"/>
      <c r="M105" s="230"/>
      <c r="N105" s="231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343</v>
      </c>
      <c r="AU105" s="19" t="s">
        <v>85</v>
      </c>
    </row>
    <row r="106" s="13" customFormat="1">
      <c r="A106" s="13"/>
      <c r="B106" s="232"/>
      <c r="C106" s="233"/>
      <c r="D106" s="234" t="s">
        <v>252</v>
      </c>
      <c r="E106" s="235" t="s">
        <v>19</v>
      </c>
      <c r="F106" s="236" t="s">
        <v>85</v>
      </c>
      <c r="G106" s="233"/>
      <c r="H106" s="237">
        <v>1</v>
      </c>
      <c r="I106" s="238"/>
      <c r="J106" s="233"/>
      <c r="K106" s="233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252</v>
      </c>
      <c r="AU106" s="243" t="s">
        <v>85</v>
      </c>
      <c r="AV106" s="13" t="s">
        <v>87</v>
      </c>
      <c r="AW106" s="13" t="s">
        <v>37</v>
      </c>
      <c r="AX106" s="13" t="s">
        <v>77</v>
      </c>
      <c r="AY106" s="243" t="s">
        <v>238</v>
      </c>
    </row>
    <row r="107" s="14" customFormat="1">
      <c r="A107" s="14"/>
      <c r="B107" s="244"/>
      <c r="C107" s="245"/>
      <c r="D107" s="234" t="s">
        <v>252</v>
      </c>
      <c r="E107" s="246" t="s">
        <v>19</v>
      </c>
      <c r="F107" s="247" t="s">
        <v>253</v>
      </c>
      <c r="G107" s="245"/>
      <c r="H107" s="248">
        <v>1</v>
      </c>
      <c r="I107" s="249"/>
      <c r="J107" s="245"/>
      <c r="K107" s="245"/>
      <c r="L107" s="250"/>
      <c r="M107" s="251"/>
      <c r="N107" s="252"/>
      <c r="O107" s="252"/>
      <c r="P107" s="252"/>
      <c r="Q107" s="252"/>
      <c r="R107" s="252"/>
      <c r="S107" s="252"/>
      <c r="T107" s="253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252</v>
      </c>
      <c r="AU107" s="254" t="s">
        <v>85</v>
      </c>
      <c r="AV107" s="14" t="s">
        <v>254</v>
      </c>
      <c r="AW107" s="14" t="s">
        <v>37</v>
      </c>
      <c r="AX107" s="14" t="s">
        <v>85</v>
      </c>
      <c r="AY107" s="254" t="s">
        <v>238</v>
      </c>
    </row>
    <row r="108" s="2" customFormat="1" ht="16.5" customHeight="1">
      <c r="A108" s="40"/>
      <c r="B108" s="41"/>
      <c r="C108" s="214" t="s">
        <v>276</v>
      </c>
      <c r="D108" s="214" t="s">
        <v>243</v>
      </c>
      <c r="E108" s="215" t="s">
        <v>2856</v>
      </c>
      <c r="F108" s="216" t="s">
        <v>3035</v>
      </c>
      <c r="G108" s="217" t="s">
        <v>246</v>
      </c>
      <c r="H108" s="218">
        <v>1</v>
      </c>
      <c r="I108" s="219"/>
      <c r="J108" s="220">
        <f>ROUND(I108*H108,2)</f>
        <v>0</v>
      </c>
      <c r="K108" s="216" t="s">
        <v>19</v>
      </c>
      <c r="L108" s="46"/>
      <c r="M108" s="221" t="s">
        <v>19</v>
      </c>
      <c r="N108" s="222" t="s">
        <v>48</v>
      </c>
      <c r="O108" s="86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5" t="s">
        <v>254</v>
      </c>
      <c r="AT108" s="225" t="s">
        <v>243</v>
      </c>
      <c r="AU108" s="225" t="s">
        <v>85</v>
      </c>
      <c r="AY108" s="19" t="s">
        <v>238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9" t="s">
        <v>85</v>
      </c>
      <c r="BK108" s="226">
        <f>ROUND(I108*H108,2)</f>
        <v>0</v>
      </c>
      <c r="BL108" s="19" t="s">
        <v>254</v>
      </c>
      <c r="BM108" s="225" t="s">
        <v>3036</v>
      </c>
    </row>
    <row r="109" s="2" customFormat="1">
      <c r="A109" s="40"/>
      <c r="B109" s="41"/>
      <c r="C109" s="42"/>
      <c r="D109" s="234" t="s">
        <v>343</v>
      </c>
      <c r="E109" s="42"/>
      <c r="F109" s="255" t="s">
        <v>2754</v>
      </c>
      <c r="G109" s="42"/>
      <c r="H109" s="42"/>
      <c r="I109" s="229"/>
      <c r="J109" s="42"/>
      <c r="K109" s="42"/>
      <c r="L109" s="46"/>
      <c r="M109" s="230"/>
      <c r="N109" s="231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343</v>
      </c>
      <c r="AU109" s="19" t="s">
        <v>85</v>
      </c>
    </row>
    <row r="110" s="13" customFormat="1">
      <c r="A110" s="13"/>
      <c r="B110" s="232"/>
      <c r="C110" s="233"/>
      <c r="D110" s="234" t="s">
        <v>252</v>
      </c>
      <c r="E110" s="235" t="s">
        <v>19</v>
      </c>
      <c r="F110" s="236" t="s">
        <v>85</v>
      </c>
      <c r="G110" s="233"/>
      <c r="H110" s="237">
        <v>1</v>
      </c>
      <c r="I110" s="238"/>
      <c r="J110" s="233"/>
      <c r="K110" s="233"/>
      <c r="L110" s="239"/>
      <c r="M110" s="240"/>
      <c r="N110" s="241"/>
      <c r="O110" s="241"/>
      <c r="P110" s="241"/>
      <c r="Q110" s="241"/>
      <c r="R110" s="241"/>
      <c r="S110" s="241"/>
      <c r="T110" s="242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3" t="s">
        <v>252</v>
      </c>
      <c r="AU110" s="243" t="s">
        <v>85</v>
      </c>
      <c r="AV110" s="13" t="s">
        <v>87</v>
      </c>
      <c r="AW110" s="13" t="s">
        <v>37</v>
      </c>
      <c r="AX110" s="13" t="s">
        <v>77</v>
      </c>
      <c r="AY110" s="243" t="s">
        <v>238</v>
      </c>
    </row>
    <row r="111" s="14" customFormat="1">
      <c r="A111" s="14"/>
      <c r="B111" s="244"/>
      <c r="C111" s="245"/>
      <c r="D111" s="234" t="s">
        <v>252</v>
      </c>
      <c r="E111" s="246" t="s">
        <v>19</v>
      </c>
      <c r="F111" s="247" t="s">
        <v>253</v>
      </c>
      <c r="G111" s="245"/>
      <c r="H111" s="248">
        <v>1</v>
      </c>
      <c r="I111" s="249"/>
      <c r="J111" s="245"/>
      <c r="K111" s="245"/>
      <c r="L111" s="250"/>
      <c r="M111" s="251"/>
      <c r="N111" s="252"/>
      <c r="O111" s="252"/>
      <c r="P111" s="252"/>
      <c r="Q111" s="252"/>
      <c r="R111" s="252"/>
      <c r="S111" s="252"/>
      <c r="T111" s="253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4" t="s">
        <v>252</v>
      </c>
      <c r="AU111" s="254" t="s">
        <v>85</v>
      </c>
      <c r="AV111" s="14" t="s">
        <v>254</v>
      </c>
      <c r="AW111" s="14" t="s">
        <v>37</v>
      </c>
      <c r="AX111" s="14" t="s">
        <v>85</v>
      </c>
      <c r="AY111" s="254" t="s">
        <v>238</v>
      </c>
    </row>
    <row r="112" s="2" customFormat="1" ht="24.15" customHeight="1">
      <c r="A112" s="40"/>
      <c r="B112" s="41"/>
      <c r="C112" s="214" t="s">
        <v>281</v>
      </c>
      <c r="D112" s="214" t="s">
        <v>243</v>
      </c>
      <c r="E112" s="215" t="s">
        <v>2858</v>
      </c>
      <c r="F112" s="216" t="s">
        <v>3037</v>
      </c>
      <c r="G112" s="217" t="s">
        <v>246</v>
      </c>
      <c r="H112" s="218">
        <v>1</v>
      </c>
      <c r="I112" s="219"/>
      <c r="J112" s="220">
        <f>ROUND(I112*H112,2)</f>
        <v>0</v>
      </c>
      <c r="K112" s="216" t="s">
        <v>19</v>
      </c>
      <c r="L112" s="46"/>
      <c r="M112" s="221" t="s">
        <v>19</v>
      </c>
      <c r="N112" s="222" t="s">
        <v>48</v>
      </c>
      <c r="O112" s="86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4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5" t="s">
        <v>254</v>
      </c>
      <c r="AT112" s="225" t="s">
        <v>243</v>
      </c>
      <c r="AU112" s="225" t="s">
        <v>85</v>
      </c>
      <c r="AY112" s="19" t="s">
        <v>238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9" t="s">
        <v>85</v>
      </c>
      <c r="BK112" s="226">
        <f>ROUND(I112*H112,2)</f>
        <v>0</v>
      </c>
      <c r="BL112" s="19" t="s">
        <v>254</v>
      </c>
      <c r="BM112" s="225" t="s">
        <v>3038</v>
      </c>
    </row>
    <row r="113" s="2" customFormat="1">
      <c r="A113" s="40"/>
      <c r="B113" s="41"/>
      <c r="C113" s="42"/>
      <c r="D113" s="234" t="s">
        <v>343</v>
      </c>
      <c r="E113" s="42"/>
      <c r="F113" s="255" t="s">
        <v>2754</v>
      </c>
      <c r="G113" s="42"/>
      <c r="H113" s="42"/>
      <c r="I113" s="229"/>
      <c r="J113" s="42"/>
      <c r="K113" s="42"/>
      <c r="L113" s="46"/>
      <c r="M113" s="230"/>
      <c r="N113" s="231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343</v>
      </c>
      <c r="AU113" s="19" t="s">
        <v>85</v>
      </c>
    </row>
    <row r="114" s="13" customFormat="1">
      <c r="A114" s="13"/>
      <c r="B114" s="232"/>
      <c r="C114" s="233"/>
      <c r="D114" s="234" t="s">
        <v>252</v>
      </c>
      <c r="E114" s="235" t="s">
        <v>19</v>
      </c>
      <c r="F114" s="236" t="s">
        <v>85</v>
      </c>
      <c r="G114" s="233"/>
      <c r="H114" s="237">
        <v>1</v>
      </c>
      <c r="I114" s="238"/>
      <c r="J114" s="233"/>
      <c r="K114" s="233"/>
      <c r="L114" s="239"/>
      <c r="M114" s="240"/>
      <c r="N114" s="241"/>
      <c r="O114" s="241"/>
      <c r="P114" s="241"/>
      <c r="Q114" s="241"/>
      <c r="R114" s="241"/>
      <c r="S114" s="241"/>
      <c r="T114" s="242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3" t="s">
        <v>252</v>
      </c>
      <c r="AU114" s="243" t="s">
        <v>85</v>
      </c>
      <c r="AV114" s="13" t="s">
        <v>87</v>
      </c>
      <c r="AW114" s="13" t="s">
        <v>37</v>
      </c>
      <c r="AX114" s="13" t="s">
        <v>77</v>
      </c>
      <c r="AY114" s="243" t="s">
        <v>238</v>
      </c>
    </row>
    <row r="115" s="14" customFormat="1">
      <c r="A115" s="14"/>
      <c r="B115" s="244"/>
      <c r="C115" s="245"/>
      <c r="D115" s="234" t="s">
        <v>252</v>
      </c>
      <c r="E115" s="246" t="s">
        <v>19</v>
      </c>
      <c r="F115" s="247" t="s">
        <v>253</v>
      </c>
      <c r="G115" s="245"/>
      <c r="H115" s="248">
        <v>1</v>
      </c>
      <c r="I115" s="249"/>
      <c r="J115" s="245"/>
      <c r="K115" s="245"/>
      <c r="L115" s="250"/>
      <c r="M115" s="251"/>
      <c r="N115" s="252"/>
      <c r="O115" s="252"/>
      <c r="P115" s="252"/>
      <c r="Q115" s="252"/>
      <c r="R115" s="252"/>
      <c r="S115" s="252"/>
      <c r="T115" s="253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252</v>
      </c>
      <c r="AU115" s="254" t="s">
        <v>85</v>
      </c>
      <c r="AV115" s="14" t="s">
        <v>254</v>
      </c>
      <c r="AW115" s="14" t="s">
        <v>37</v>
      </c>
      <c r="AX115" s="14" t="s">
        <v>85</v>
      </c>
      <c r="AY115" s="254" t="s">
        <v>238</v>
      </c>
    </row>
    <row r="116" s="2" customFormat="1" ht="24.15" customHeight="1">
      <c r="A116" s="40"/>
      <c r="B116" s="41"/>
      <c r="C116" s="214" t="s">
        <v>287</v>
      </c>
      <c r="D116" s="214" t="s">
        <v>243</v>
      </c>
      <c r="E116" s="215" t="s">
        <v>2861</v>
      </c>
      <c r="F116" s="216" t="s">
        <v>3012</v>
      </c>
      <c r="G116" s="217" t="s">
        <v>246</v>
      </c>
      <c r="H116" s="218">
        <v>1</v>
      </c>
      <c r="I116" s="219"/>
      <c r="J116" s="220">
        <f>ROUND(I116*H116,2)</f>
        <v>0</v>
      </c>
      <c r="K116" s="216" t="s">
        <v>19</v>
      </c>
      <c r="L116" s="46"/>
      <c r="M116" s="221" t="s">
        <v>19</v>
      </c>
      <c r="N116" s="222" t="s">
        <v>48</v>
      </c>
      <c r="O116" s="86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254</v>
      </c>
      <c r="AT116" s="225" t="s">
        <v>243</v>
      </c>
      <c r="AU116" s="225" t="s">
        <v>85</v>
      </c>
      <c r="AY116" s="19" t="s">
        <v>238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85</v>
      </c>
      <c r="BK116" s="226">
        <f>ROUND(I116*H116,2)</f>
        <v>0</v>
      </c>
      <c r="BL116" s="19" t="s">
        <v>254</v>
      </c>
      <c r="BM116" s="225" t="s">
        <v>3039</v>
      </c>
    </row>
    <row r="117" s="2" customFormat="1">
      <c r="A117" s="40"/>
      <c r="B117" s="41"/>
      <c r="C117" s="42"/>
      <c r="D117" s="234" t="s">
        <v>343</v>
      </c>
      <c r="E117" s="42"/>
      <c r="F117" s="255" t="s">
        <v>2754</v>
      </c>
      <c r="G117" s="42"/>
      <c r="H117" s="42"/>
      <c r="I117" s="229"/>
      <c r="J117" s="42"/>
      <c r="K117" s="42"/>
      <c r="L117" s="46"/>
      <c r="M117" s="230"/>
      <c r="N117" s="231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343</v>
      </c>
      <c r="AU117" s="19" t="s">
        <v>85</v>
      </c>
    </row>
    <row r="118" s="13" customFormat="1">
      <c r="A118" s="13"/>
      <c r="B118" s="232"/>
      <c r="C118" s="233"/>
      <c r="D118" s="234" t="s">
        <v>252</v>
      </c>
      <c r="E118" s="235" t="s">
        <v>19</v>
      </c>
      <c r="F118" s="236" t="s">
        <v>85</v>
      </c>
      <c r="G118" s="233"/>
      <c r="H118" s="237">
        <v>1</v>
      </c>
      <c r="I118" s="238"/>
      <c r="J118" s="233"/>
      <c r="K118" s="233"/>
      <c r="L118" s="239"/>
      <c r="M118" s="240"/>
      <c r="N118" s="241"/>
      <c r="O118" s="241"/>
      <c r="P118" s="241"/>
      <c r="Q118" s="241"/>
      <c r="R118" s="241"/>
      <c r="S118" s="241"/>
      <c r="T118" s="242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3" t="s">
        <v>252</v>
      </c>
      <c r="AU118" s="243" t="s">
        <v>85</v>
      </c>
      <c r="AV118" s="13" t="s">
        <v>87</v>
      </c>
      <c r="AW118" s="13" t="s">
        <v>37</v>
      </c>
      <c r="AX118" s="13" t="s">
        <v>77</v>
      </c>
      <c r="AY118" s="243" t="s">
        <v>238</v>
      </c>
    </row>
    <row r="119" s="14" customFormat="1">
      <c r="A119" s="14"/>
      <c r="B119" s="244"/>
      <c r="C119" s="245"/>
      <c r="D119" s="234" t="s">
        <v>252</v>
      </c>
      <c r="E119" s="246" t="s">
        <v>19</v>
      </c>
      <c r="F119" s="247" t="s">
        <v>253</v>
      </c>
      <c r="G119" s="245"/>
      <c r="H119" s="248">
        <v>1</v>
      </c>
      <c r="I119" s="249"/>
      <c r="J119" s="245"/>
      <c r="K119" s="245"/>
      <c r="L119" s="250"/>
      <c r="M119" s="256"/>
      <c r="N119" s="257"/>
      <c r="O119" s="257"/>
      <c r="P119" s="257"/>
      <c r="Q119" s="257"/>
      <c r="R119" s="257"/>
      <c r="S119" s="257"/>
      <c r="T119" s="258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4" t="s">
        <v>252</v>
      </c>
      <c r="AU119" s="254" t="s">
        <v>85</v>
      </c>
      <c r="AV119" s="14" t="s">
        <v>254</v>
      </c>
      <c r="AW119" s="14" t="s">
        <v>37</v>
      </c>
      <c r="AX119" s="14" t="s">
        <v>85</v>
      </c>
      <c r="AY119" s="254" t="s">
        <v>238</v>
      </c>
    </row>
    <row r="120" s="2" customFormat="1" ht="6.96" customHeight="1">
      <c r="A120" s="40"/>
      <c r="B120" s="61"/>
      <c r="C120" s="62"/>
      <c r="D120" s="62"/>
      <c r="E120" s="62"/>
      <c r="F120" s="62"/>
      <c r="G120" s="62"/>
      <c r="H120" s="62"/>
      <c r="I120" s="62"/>
      <c r="J120" s="62"/>
      <c r="K120" s="62"/>
      <c r="L120" s="46"/>
      <c r="M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</row>
  </sheetData>
  <sheetProtection sheet="1" autoFilter="0" formatColumns="0" formatRows="0" objects="1" scenarios="1" spinCount="100000" saltValue="GIxNqY/UWb+PTlYXvDOXOHmRYVh6bXFwVSKihx228Ssp6snk4U8gwxaMNaoGHDhgeNLR6I6i8Oe5PNo9FajJtw==" hashValue="nflJwickU2UmuxNtPYX5rFBNGCHiEIOelZ9tOS6k2VA+Yv0+mhC7QtNs7cKhKe+6ZvAxtZI3YPJOMQ8w9QKZXw==" algorithmName="SHA-512" password="C8E5"/>
  <autoFilter ref="C85:K119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193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2739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3040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ROUND(J86,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ROUND((SUM(BE86:BE167)),  2)</f>
        <v>0</v>
      </c>
      <c r="G35" s="40"/>
      <c r="H35" s="40"/>
      <c r="I35" s="159">
        <v>0.20999999999999999</v>
      </c>
      <c r="J35" s="158">
        <f>ROUND(((SUM(BE86:BE167))*I35),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ROUND((SUM(BF86:BF167)),  2)</f>
        <v>0</v>
      </c>
      <c r="G36" s="40"/>
      <c r="H36" s="40"/>
      <c r="I36" s="159">
        <v>0.14999999999999999</v>
      </c>
      <c r="J36" s="158">
        <f>ROUND(((SUM(BF86:BF167))*I36),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ROUND((SUM(BG86:BG167)),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ROUND((SUM(BH86:BH167)),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ROUND((SUM(BI86:BI167)),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2739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 07.8 - Místnost č.1.13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J86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3041</v>
      </c>
      <c r="E64" s="179"/>
      <c r="F64" s="179"/>
      <c r="G64" s="179"/>
      <c r="H64" s="179"/>
      <c r="I64" s="179"/>
      <c r="J64" s="180">
        <f>J87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223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Vytvoření laboratoří FŽP- UNICRE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1" customFormat="1" ht="12" customHeight="1">
      <c r="B75" s="23"/>
      <c r="C75" s="34" t="s">
        <v>210</v>
      </c>
      <c r="D75" s="24"/>
      <c r="E75" s="24"/>
      <c r="F75" s="24"/>
      <c r="G75" s="24"/>
      <c r="H75" s="24"/>
      <c r="I75" s="24"/>
      <c r="J75" s="24"/>
      <c r="K75" s="24"/>
      <c r="L75" s="22"/>
    </row>
    <row r="76" s="2" customFormat="1" ht="16.5" customHeight="1">
      <c r="A76" s="40"/>
      <c r="B76" s="41"/>
      <c r="C76" s="42"/>
      <c r="D76" s="42"/>
      <c r="E76" s="171" t="s">
        <v>2739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377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E11</f>
        <v>SO 07.8 - Místnost č.1.13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F14</f>
        <v>Ústí nad Labem</v>
      </c>
      <c r="G80" s="42"/>
      <c r="H80" s="42"/>
      <c r="I80" s="34" t="s">
        <v>23</v>
      </c>
      <c r="J80" s="74" t="str">
        <f>IF(J14="","",J14)</f>
        <v>10. 5. 2023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E17</f>
        <v>UJEP, Pasteurova 3632/15, 400 96 Ústí nad Labem</v>
      </c>
      <c r="G82" s="42"/>
      <c r="H82" s="42"/>
      <c r="I82" s="34" t="s">
        <v>33</v>
      </c>
      <c r="J82" s="38" t="str">
        <f>E23</f>
        <v>Correct BC, s.r.o., El.Krásnohorské 1339/15, UL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40.05" customHeight="1">
      <c r="A83" s="40"/>
      <c r="B83" s="41"/>
      <c r="C83" s="34" t="s">
        <v>31</v>
      </c>
      <c r="D83" s="42"/>
      <c r="E83" s="42"/>
      <c r="F83" s="29" t="str">
        <f>IF(E20="","",E20)</f>
        <v>Vyplň údaj</v>
      </c>
      <c r="G83" s="42"/>
      <c r="H83" s="42"/>
      <c r="I83" s="34" t="s">
        <v>38</v>
      </c>
      <c r="J83" s="38" t="str">
        <f>E26</f>
        <v>Correct BC, s.r.o., El.Krásnohorské 1339/15, UL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224</v>
      </c>
      <c r="D85" s="190" t="s">
        <v>62</v>
      </c>
      <c r="E85" s="190" t="s">
        <v>58</v>
      </c>
      <c r="F85" s="190" t="s">
        <v>59</v>
      </c>
      <c r="G85" s="190" t="s">
        <v>225</v>
      </c>
      <c r="H85" s="190" t="s">
        <v>226</v>
      </c>
      <c r="I85" s="190" t="s">
        <v>227</v>
      </c>
      <c r="J85" s="190" t="s">
        <v>214</v>
      </c>
      <c r="K85" s="191" t="s">
        <v>228</v>
      </c>
      <c r="L85" s="192"/>
      <c r="M85" s="94" t="s">
        <v>19</v>
      </c>
      <c r="N85" s="95" t="s">
        <v>47</v>
      </c>
      <c r="O85" s="95" t="s">
        <v>229</v>
      </c>
      <c r="P85" s="95" t="s">
        <v>230</v>
      </c>
      <c r="Q85" s="95" t="s">
        <v>231</v>
      </c>
      <c r="R85" s="95" t="s">
        <v>232</v>
      </c>
      <c r="S85" s="95" t="s">
        <v>233</v>
      </c>
      <c r="T85" s="96" t="s">
        <v>234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235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</f>
        <v>0</v>
      </c>
      <c r="Q86" s="98"/>
      <c r="R86" s="195">
        <f>R87</f>
        <v>0</v>
      </c>
      <c r="S86" s="98"/>
      <c r="T86" s="196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76</v>
      </c>
      <c r="AU86" s="19" t="s">
        <v>215</v>
      </c>
      <c r="BK86" s="197">
        <f>BK87</f>
        <v>0</v>
      </c>
    </row>
    <row r="87" s="12" customFormat="1" ht="25.92" customHeight="1">
      <c r="A87" s="12"/>
      <c r="B87" s="198"/>
      <c r="C87" s="199"/>
      <c r="D87" s="200" t="s">
        <v>76</v>
      </c>
      <c r="E87" s="201" t="s">
        <v>1900</v>
      </c>
      <c r="F87" s="201" t="s">
        <v>192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f>SUM(P88:P167)</f>
        <v>0</v>
      </c>
      <c r="Q87" s="206"/>
      <c r="R87" s="207">
        <f>SUM(R88:R167)</f>
        <v>0</v>
      </c>
      <c r="S87" s="206"/>
      <c r="T87" s="208">
        <f>SUM(T88:T167)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87</v>
      </c>
      <c r="AT87" s="210" t="s">
        <v>76</v>
      </c>
      <c r="AU87" s="210" t="s">
        <v>77</v>
      </c>
      <c r="AY87" s="209" t="s">
        <v>238</v>
      </c>
      <c r="BK87" s="211">
        <f>SUM(BK88:BK167)</f>
        <v>0</v>
      </c>
    </row>
    <row r="88" s="2" customFormat="1" ht="37.8" customHeight="1">
      <c r="A88" s="40"/>
      <c r="B88" s="41"/>
      <c r="C88" s="214" t="s">
        <v>85</v>
      </c>
      <c r="D88" s="214" t="s">
        <v>243</v>
      </c>
      <c r="E88" s="215" t="s">
        <v>2742</v>
      </c>
      <c r="F88" s="216" t="s">
        <v>3042</v>
      </c>
      <c r="G88" s="217" t="s">
        <v>246</v>
      </c>
      <c r="H88" s="218">
        <v>1</v>
      </c>
      <c r="I88" s="219"/>
      <c r="J88" s="220">
        <f>ROUND(I88*H88,2)</f>
        <v>0</v>
      </c>
      <c r="K88" s="216" t="s">
        <v>19</v>
      </c>
      <c r="L88" s="46"/>
      <c r="M88" s="221" t="s">
        <v>19</v>
      </c>
      <c r="N88" s="222" t="s">
        <v>48</v>
      </c>
      <c r="O88" s="86"/>
      <c r="P88" s="223">
        <f>O88*H88</f>
        <v>0</v>
      </c>
      <c r="Q88" s="223">
        <v>0</v>
      </c>
      <c r="R88" s="223">
        <f>Q88*H88</f>
        <v>0</v>
      </c>
      <c r="S88" s="223">
        <v>0</v>
      </c>
      <c r="T88" s="224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5" t="s">
        <v>254</v>
      </c>
      <c r="AT88" s="225" t="s">
        <v>243</v>
      </c>
      <c r="AU88" s="225" t="s">
        <v>85</v>
      </c>
      <c r="AY88" s="19" t="s">
        <v>238</v>
      </c>
      <c r="BE88" s="226">
        <f>IF(N88="základní",J88,0)</f>
        <v>0</v>
      </c>
      <c r="BF88" s="226">
        <f>IF(N88="snížená",J88,0)</f>
        <v>0</v>
      </c>
      <c r="BG88" s="226">
        <f>IF(N88="zákl. přenesená",J88,0)</f>
        <v>0</v>
      </c>
      <c r="BH88" s="226">
        <f>IF(N88="sníž. přenesená",J88,0)</f>
        <v>0</v>
      </c>
      <c r="BI88" s="226">
        <f>IF(N88="nulová",J88,0)</f>
        <v>0</v>
      </c>
      <c r="BJ88" s="19" t="s">
        <v>85</v>
      </c>
      <c r="BK88" s="226">
        <f>ROUND(I88*H88,2)</f>
        <v>0</v>
      </c>
      <c r="BL88" s="19" t="s">
        <v>254</v>
      </c>
      <c r="BM88" s="225" t="s">
        <v>3043</v>
      </c>
    </row>
    <row r="89" s="2" customFormat="1">
      <c r="A89" s="40"/>
      <c r="B89" s="41"/>
      <c r="C89" s="42"/>
      <c r="D89" s="234" t="s">
        <v>343</v>
      </c>
      <c r="E89" s="42"/>
      <c r="F89" s="255" t="s">
        <v>2745</v>
      </c>
      <c r="G89" s="42"/>
      <c r="H89" s="42"/>
      <c r="I89" s="229"/>
      <c r="J89" s="42"/>
      <c r="K89" s="42"/>
      <c r="L89" s="46"/>
      <c r="M89" s="230"/>
      <c r="N89" s="231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343</v>
      </c>
      <c r="AU89" s="19" t="s">
        <v>85</v>
      </c>
    </row>
    <row r="90" s="13" customFormat="1">
      <c r="A90" s="13"/>
      <c r="B90" s="232"/>
      <c r="C90" s="233"/>
      <c r="D90" s="234" t="s">
        <v>252</v>
      </c>
      <c r="E90" s="235" t="s">
        <v>19</v>
      </c>
      <c r="F90" s="236" t="s">
        <v>85</v>
      </c>
      <c r="G90" s="233"/>
      <c r="H90" s="237">
        <v>1</v>
      </c>
      <c r="I90" s="238"/>
      <c r="J90" s="233"/>
      <c r="K90" s="233"/>
      <c r="L90" s="239"/>
      <c r="M90" s="240"/>
      <c r="N90" s="241"/>
      <c r="O90" s="241"/>
      <c r="P90" s="241"/>
      <c r="Q90" s="241"/>
      <c r="R90" s="241"/>
      <c r="S90" s="241"/>
      <c r="T90" s="242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43" t="s">
        <v>252</v>
      </c>
      <c r="AU90" s="243" t="s">
        <v>85</v>
      </c>
      <c r="AV90" s="13" t="s">
        <v>87</v>
      </c>
      <c r="AW90" s="13" t="s">
        <v>37</v>
      </c>
      <c r="AX90" s="13" t="s">
        <v>77</v>
      </c>
      <c r="AY90" s="243" t="s">
        <v>238</v>
      </c>
    </row>
    <row r="91" s="14" customFormat="1">
      <c r="A91" s="14"/>
      <c r="B91" s="244"/>
      <c r="C91" s="245"/>
      <c r="D91" s="234" t="s">
        <v>252</v>
      </c>
      <c r="E91" s="246" t="s">
        <v>19</v>
      </c>
      <c r="F91" s="247" t="s">
        <v>253</v>
      </c>
      <c r="G91" s="245"/>
      <c r="H91" s="248">
        <v>1</v>
      </c>
      <c r="I91" s="249"/>
      <c r="J91" s="245"/>
      <c r="K91" s="245"/>
      <c r="L91" s="250"/>
      <c r="M91" s="251"/>
      <c r="N91" s="252"/>
      <c r="O91" s="252"/>
      <c r="P91" s="252"/>
      <c r="Q91" s="252"/>
      <c r="R91" s="252"/>
      <c r="S91" s="252"/>
      <c r="T91" s="253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4" t="s">
        <v>252</v>
      </c>
      <c r="AU91" s="254" t="s">
        <v>85</v>
      </c>
      <c r="AV91" s="14" t="s">
        <v>254</v>
      </c>
      <c r="AW91" s="14" t="s">
        <v>37</v>
      </c>
      <c r="AX91" s="14" t="s">
        <v>85</v>
      </c>
      <c r="AY91" s="254" t="s">
        <v>238</v>
      </c>
    </row>
    <row r="92" s="2" customFormat="1" ht="37.8" customHeight="1">
      <c r="A92" s="40"/>
      <c r="B92" s="41"/>
      <c r="C92" s="214" t="s">
        <v>87</v>
      </c>
      <c r="D92" s="214" t="s">
        <v>243</v>
      </c>
      <c r="E92" s="215" t="s">
        <v>2772</v>
      </c>
      <c r="F92" s="216" t="s">
        <v>3042</v>
      </c>
      <c r="G92" s="217" t="s">
        <v>246</v>
      </c>
      <c r="H92" s="218">
        <v>1</v>
      </c>
      <c r="I92" s="219"/>
      <c r="J92" s="220">
        <f>ROUND(I92*H92,2)</f>
        <v>0</v>
      </c>
      <c r="K92" s="216" t="s">
        <v>19</v>
      </c>
      <c r="L92" s="46"/>
      <c r="M92" s="221" t="s">
        <v>19</v>
      </c>
      <c r="N92" s="222" t="s">
        <v>48</v>
      </c>
      <c r="O92" s="86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5" t="s">
        <v>254</v>
      </c>
      <c r="AT92" s="225" t="s">
        <v>243</v>
      </c>
      <c r="AU92" s="225" t="s">
        <v>85</v>
      </c>
      <c r="AY92" s="19" t="s">
        <v>238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9" t="s">
        <v>85</v>
      </c>
      <c r="BK92" s="226">
        <f>ROUND(I92*H92,2)</f>
        <v>0</v>
      </c>
      <c r="BL92" s="19" t="s">
        <v>254</v>
      </c>
      <c r="BM92" s="225" t="s">
        <v>3044</v>
      </c>
    </row>
    <row r="93" s="2" customFormat="1">
      <c r="A93" s="40"/>
      <c r="B93" s="41"/>
      <c r="C93" s="42"/>
      <c r="D93" s="234" t="s">
        <v>343</v>
      </c>
      <c r="E93" s="42"/>
      <c r="F93" s="255" t="s">
        <v>2745</v>
      </c>
      <c r="G93" s="42"/>
      <c r="H93" s="42"/>
      <c r="I93" s="229"/>
      <c r="J93" s="42"/>
      <c r="K93" s="42"/>
      <c r="L93" s="46"/>
      <c r="M93" s="230"/>
      <c r="N93" s="231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343</v>
      </c>
      <c r="AU93" s="19" t="s">
        <v>85</v>
      </c>
    </row>
    <row r="94" s="13" customFormat="1">
      <c r="A94" s="13"/>
      <c r="B94" s="232"/>
      <c r="C94" s="233"/>
      <c r="D94" s="234" t="s">
        <v>252</v>
      </c>
      <c r="E94" s="235" t="s">
        <v>19</v>
      </c>
      <c r="F94" s="236" t="s">
        <v>85</v>
      </c>
      <c r="G94" s="233"/>
      <c r="H94" s="237">
        <v>1</v>
      </c>
      <c r="I94" s="238"/>
      <c r="J94" s="233"/>
      <c r="K94" s="233"/>
      <c r="L94" s="239"/>
      <c r="M94" s="240"/>
      <c r="N94" s="241"/>
      <c r="O94" s="241"/>
      <c r="P94" s="241"/>
      <c r="Q94" s="241"/>
      <c r="R94" s="241"/>
      <c r="S94" s="241"/>
      <c r="T94" s="242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43" t="s">
        <v>252</v>
      </c>
      <c r="AU94" s="243" t="s">
        <v>85</v>
      </c>
      <c r="AV94" s="13" t="s">
        <v>87</v>
      </c>
      <c r="AW94" s="13" t="s">
        <v>37</v>
      </c>
      <c r="AX94" s="13" t="s">
        <v>77</v>
      </c>
      <c r="AY94" s="243" t="s">
        <v>238</v>
      </c>
    </row>
    <row r="95" s="14" customFormat="1">
      <c r="A95" s="14"/>
      <c r="B95" s="244"/>
      <c r="C95" s="245"/>
      <c r="D95" s="234" t="s">
        <v>252</v>
      </c>
      <c r="E95" s="246" t="s">
        <v>19</v>
      </c>
      <c r="F95" s="247" t="s">
        <v>253</v>
      </c>
      <c r="G95" s="245"/>
      <c r="H95" s="248">
        <v>1</v>
      </c>
      <c r="I95" s="249"/>
      <c r="J95" s="245"/>
      <c r="K95" s="245"/>
      <c r="L95" s="250"/>
      <c r="M95" s="251"/>
      <c r="N95" s="252"/>
      <c r="O95" s="252"/>
      <c r="P95" s="252"/>
      <c r="Q95" s="252"/>
      <c r="R95" s="252"/>
      <c r="S95" s="252"/>
      <c r="T95" s="253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4" t="s">
        <v>252</v>
      </c>
      <c r="AU95" s="254" t="s">
        <v>85</v>
      </c>
      <c r="AV95" s="14" t="s">
        <v>254</v>
      </c>
      <c r="AW95" s="14" t="s">
        <v>37</v>
      </c>
      <c r="AX95" s="14" t="s">
        <v>85</v>
      </c>
      <c r="AY95" s="254" t="s">
        <v>238</v>
      </c>
    </row>
    <row r="96" s="2" customFormat="1" ht="24.15" customHeight="1">
      <c r="A96" s="40"/>
      <c r="B96" s="41"/>
      <c r="C96" s="214" t="s">
        <v>260</v>
      </c>
      <c r="D96" s="214" t="s">
        <v>243</v>
      </c>
      <c r="E96" s="215" t="s">
        <v>2746</v>
      </c>
      <c r="F96" s="216" t="s">
        <v>2851</v>
      </c>
      <c r="G96" s="217" t="s">
        <v>246</v>
      </c>
      <c r="H96" s="218">
        <v>1</v>
      </c>
      <c r="I96" s="219"/>
      <c r="J96" s="220">
        <f>ROUND(I96*H96,2)</f>
        <v>0</v>
      </c>
      <c r="K96" s="216" t="s">
        <v>19</v>
      </c>
      <c r="L96" s="46"/>
      <c r="M96" s="221" t="s">
        <v>19</v>
      </c>
      <c r="N96" s="222" t="s">
        <v>48</v>
      </c>
      <c r="O96" s="86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5" t="s">
        <v>254</v>
      </c>
      <c r="AT96" s="225" t="s">
        <v>243</v>
      </c>
      <c r="AU96" s="225" t="s">
        <v>85</v>
      </c>
      <c r="AY96" s="19" t="s">
        <v>238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9" t="s">
        <v>85</v>
      </c>
      <c r="BK96" s="226">
        <f>ROUND(I96*H96,2)</f>
        <v>0</v>
      </c>
      <c r="BL96" s="19" t="s">
        <v>254</v>
      </c>
      <c r="BM96" s="225" t="s">
        <v>3045</v>
      </c>
    </row>
    <row r="97" s="2" customFormat="1">
      <c r="A97" s="40"/>
      <c r="B97" s="41"/>
      <c r="C97" s="42"/>
      <c r="D97" s="234" t="s">
        <v>343</v>
      </c>
      <c r="E97" s="42"/>
      <c r="F97" s="255" t="s">
        <v>2749</v>
      </c>
      <c r="G97" s="42"/>
      <c r="H97" s="42"/>
      <c r="I97" s="229"/>
      <c r="J97" s="42"/>
      <c r="K97" s="42"/>
      <c r="L97" s="46"/>
      <c r="M97" s="230"/>
      <c r="N97" s="231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343</v>
      </c>
      <c r="AU97" s="19" t="s">
        <v>85</v>
      </c>
    </row>
    <row r="98" s="13" customFormat="1">
      <c r="A98" s="13"/>
      <c r="B98" s="232"/>
      <c r="C98" s="233"/>
      <c r="D98" s="234" t="s">
        <v>252</v>
      </c>
      <c r="E98" s="235" t="s">
        <v>19</v>
      </c>
      <c r="F98" s="236" t="s">
        <v>85</v>
      </c>
      <c r="G98" s="233"/>
      <c r="H98" s="237">
        <v>1</v>
      </c>
      <c r="I98" s="238"/>
      <c r="J98" s="233"/>
      <c r="K98" s="233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252</v>
      </c>
      <c r="AU98" s="243" t="s">
        <v>85</v>
      </c>
      <c r="AV98" s="13" t="s">
        <v>87</v>
      </c>
      <c r="AW98" s="13" t="s">
        <v>37</v>
      </c>
      <c r="AX98" s="13" t="s">
        <v>77</v>
      </c>
      <c r="AY98" s="243" t="s">
        <v>238</v>
      </c>
    </row>
    <row r="99" s="14" customFormat="1">
      <c r="A99" s="14"/>
      <c r="B99" s="244"/>
      <c r="C99" s="245"/>
      <c r="D99" s="234" t="s">
        <v>252</v>
      </c>
      <c r="E99" s="246" t="s">
        <v>19</v>
      </c>
      <c r="F99" s="247" t="s">
        <v>253</v>
      </c>
      <c r="G99" s="245"/>
      <c r="H99" s="248">
        <v>1</v>
      </c>
      <c r="I99" s="249"/>
      <c r="J99" s="245"/>
      <c r="K99" s="245"/>
      <c r="L99" s="250"/>
      <c r="M99" s="251"/>
      <c r="N99" s="252"/>
      <c r="O99" s="252"/>
      <c r="P99" s="252"/>
      <c r="Q99" s="252"/>
      <c r="R99" s="252"/>
      <c r="S99" s="252"/>
      <c r="T99" s="253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252</v>
      </c>
      <c r="AU99" s="254" t="s">
        <v>85</v>
      </c>
      <c r="AV99" s="14" t="s">
        <v>254</v>
      </c>
      <c r="AW99" s="14" t="s">
        <v>37</v>
      </c>
      <c r="AX99" s="14" t="s">
        <v>85</v>
      </c>
      <c r="AY99" s="254" t="s">
        <v>238</v>
      </c>
    </row>
    <row r="100" s="2" customFormat="1" ht="24.15" customHeight="1">
      <c r="A100" s="40"/>
      <c r="B100" s="41"/>
      <c r="C100" s="214" t="s">
        <v>254</v>
      </c>
      <c r="D100" s="214" t="s">
        <v>243</v>
      </c>
      <c r="E100" s="215" t="s">
        <v>2775</v>
      </c>
      <c r="F100" s="216" t="s">
        <v>2851</v>
      </c>
      <c r="G100" s="217" t="s">
        <v>246</v>
      </c>
      <c r="H100" s="218">
        <v>1</v>
      </c>
      <c r="I100" s="219"/>
      <c r="J100" s="220">
        <f>ROUND(I100*H100,2)</f>
        <v>0</v>
      </c>
      <c r="K100" s="216" t="s">
        <v>19</v>
      </c>
      <c r="L100" s="46"/>
      <c r="M100" s="221" t="s">
        <v>19</v>
      </c>
      <c r="N100" s="222" t="s">
        <v>48</v>
      </c>
      <c r="O100" s="86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254</v>
      </c>
      <c r="AT100" s="225" t="s">
        <v>243</v>
      </c>
      <c r="AU100" s="225" t="s">
        <v>85</v>
      </c>
      <c r="AY100" s="19" t="s">
        <v>238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85</v>
      </c>
      <c r="BK100" s="226">
        <f>ROUND(I100*H100,2)</f>
        <v>0</v>
      </c>
      <c r="BL100" s="19" t="s">
        <v>254</v>
      </c>
      <c r="BM100" s="225" t="s">
        <v>3046</v>
      </c>
    </row>
    <row r="101" s="2" customFormat="1">
      <c r="A101" s="40"/>
      <c r="B101" s="41"/>
      <c r="C101" s="42"/>
      <c r="D101" s="234" t="s">
        <v>343</v>
      </c>
      <c r="E101" s="42"/>
      <c r="F101" s="255" t="s">
        <v>2749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343</v>
      </c>
      <c r="AU101" s="19" t="s">
        <v>85</v>
      </c>
    </row>
    <row r="102" s="13" customFormat="1">
      <c r="A102" s="13"/>
      <c r="B102" s="232"/>
      <c r="C102" s="233"/>
      <c r="D102" s="234" t="s">
        <v>252</v>
      </c>
      <c r="E102" s="235" t="s">
        <v>19</v>
      </c>
      <c r="F102" s="236" t="s">
        <v>85</v>
      </c>
      <c r="G102" s="233"/>
      <c r="H102" s="237">
        <v>1</v>
      </c>
      <c r="I102" s="238"/>
      <c r="J102" s="233"/>
      <c r="K102" s="233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252</v>
      </c>
      <c r="AU102" s="243" t="s">
        <v>85</v>
      </c>
      <c r="AV102" s="13" t="s">
        <v>87</v>
      </c>
      <c r="AW102" s="13" t="s">
        <v>37</v>
      </c>
      <c r="AX102" s="13" t="s">
        <v>77</v>
      </c>
      <c r="AY102" s="243" t="s">
        <v>238</v>
      </c>
    </row>
    <row r="103" s="14" customFormat="1">
      <c r="A103" s="14"/>
      <c r="B103" s="244"/>
      <c r="C103" s="245"/>
      <c r="D103" s="234" t="s">
        <v>252</v>
      </c>
      <c r="E103" s="246" t="s">
        <v>19</v>
      </c>
      <c r="F103" s="247" t="s">
        <v>253</v>
      </c>
      <c r="G103" s="245"/>
      <c r="H103" s="248">
        <v>1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252</v>
      </c>
      <c r="AU103" s="254" t="s">
        <v>85</v>
      </c>
      <c r="AV103" s="14" t="s">
        <v>254</v>
      </c>
      <c r="AW103" s="14" t="s">
        <v>37</v>
      </c>
      <c r="AX103" s="14" t="s">
        <v>85</v>
      </c>
      <c r="AY103" s="254" t="s">
        <v>238</v>
      </c>
    </row>
    <row r="104" s="2" customFormat="1" ht="24.15" customHeight="1">
      <c r="A104" s="40"/>
      <c r="B104" s="41"/>
      <c r="C104" s="214" t="s">
        <v>240</v>
      </c>
      <c r="D104" s="214" t="s">
        <v>243</v>
      </c>
      <c r="E104" s="215" t="s">
        <v>2853</v>
      </c>
      <c r="F104" s="216" t="s">
        <v>3047</v>
      </c>
      <c r="G104" s="217" t="s">
        <v>246</v>
      </c>
      <c r="H104" s="218">
        <v>1</v>
      </c>
      <c r="I104" s="219"/>
      <c r="J104" s="220">
        <f>ROUND(I104*H104,2)</f>
        <v>0</v>
      </c>
      <c r="K104" s="216" t="s">
        <v>19</v>
      </c>
      <c r="L104" s="46"/>
      <c r="M104" s="221" t="s">
        <v>19</v>
      </c>
      <c r="N104" s="222" t="s">
        <v>48</v>
      </c>
      <c r="O104" s="86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4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5" t="s">
        <v>254</v>
      </c>
      <c r="AT104" s="225" t="s">
        <v>243</v>
      </c>
      <c r="AU104" s="225" t="s">
        <v>85</v>
      </c>
      <c r="AY104" s="19" t="s">
        <v>238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9" t="s">
        <v>85</v>
      </c>
      <c r="BK104" s="226">
        <f>ROUND(I104*H104,2)</f>
        <v>0</v>
      </c>
      <c r="BL104" s="19" t="s">
        <v>254</v>
      </c>
      <c r="BM104" s="225" t="s">
        <v>3048</v>
      </c>
    </row>
    <row r="105" s="2" customFormat="1">
      <c r="A105" s="40"/>
      <c r="B105" s="41"/>
      <c r="C105" s="42"/>
      <c r="D105" s="234" t="s">
        <v>343</v>
      </c>
      <c r="E105" s="42"/>
      <c r="F105" s="255" t="s">
        <v>2749</v>
      </c>
      <c r="G105" s="42"/>
      <c r="H105" s="42"/>
      <c r="I105" s="229"/>
      <c r="J105" s="42"/>
      <c r="K105" s="42"/>
      <c r="L105" s="46"/>
      <c r="M105" s="230"/>
      <c r="N105" s="231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343</v>
      </c>
      <c r="AU105" s="19" t="s">
        <v>85</v>
      </c>
    </row>
    <row r="106" s="13" customFormat="1">
      <c r="A106" s="13"/>
      <c r="B106" s="232"/>
      <c r="C106" s="233"/>
      <c r="D106" s="234" t="s">
        <v>252</v>
      </c>
      <c r="E106" s="235" t="s">
        <v>19</v>
      </c>
      <c r="F106" s="236" t="s">
        <v>85</v>
      </c>
      <c r="G106" s="233"/>
      <c r="H106" s="237">
        <v>1</v>
      </c>
      <c r="I106" s="238"/>
      <c r="J106" s="233"/>
      <c r="K106" s="233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252</v>
      </c>
      <c r="AU106" s="243" t="s">
        <v>85</v>
      </c>
      <c r="AV106" s="13" t="s">
        <v>87</v>
      </c>
      <c r="AW106" s="13" t="s">
        <v>37</v>
      </c>
      <c r="AX106" s="13" t="s">
        <v>77</v>
      </c>
      <c r="AY106" s="243" t="s">
        <v>238</v>
      </c>
    </row>
    <row r="107" s="14" customFormat="1">
      <c r="A107" s="14"/>
      <c r="B107" s="244"/>
      <c r="C107" s="245"/>
      <c r="D107" s="234" t="s">
        <v>252</v>
      </c>
      <c r="E107" s="246" t="s">
        <v>19</v>
      </c>
      <c r="F107" s="247" t="s">
        <v>253</v>
      </c>
      <c r="G107" s="245"/>
      <c r="H107" s="248">
        <v>1</v>
      </c>
      <c r="I107" s="249"/>
      <c r="J107" s="245"/>
      <c r="K107" s="245"/>
      <c r="L107" s="250"/>
      <c r="M107" s="251"/>
      <c r="N107" s="252"/>
      <c r="O107" s="252"/>
      <c r="P107" s="252"/>
      <c r="Q107" s="252"/>
      <c r="R107" s="252"/>
      <c r="S107" s="252"/>
      <c r="T107" s="253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252</v>
      </c>
      <c r="AU107" s="254" t="s">
        <v>85</v>
      </c>
      <c r="AV107" s="14" t="s">
        <v>254</v>
      </c>
      <c r="AW107" s="14" t="s">
        <v>37</v>
      </c>
      <c r="AX107" s="14" t="s">
        <v>85</v>
      </c>
      <c r="AY107" s="254" t="s">
        <v>238</v>
      </c>
    </row>
    <row r="108" s="2" customFormat="1" ht="24.15" customHeight="1">
      <c r="A108" s="40"/>
      <c r="B108" s="41"/>
      <c r="C108" s="214" t="s">
        <v>276</v>
      </c>
      <c r="D108" s="214" t="s">
        <v>243</v>
      </c>
      <c r="E108" s="215" t="s">
        <v>2964</v>
      </c>
      <c r="F108" s="216" t="s">
        <v>3047</v>
      </c>
      <c r="G108" s="217" t="s">
        <v>246</v>
      </c>
      <c r="H108" s="218">
        <v>1</v>
      </c>
      <c r="I108" s="219"/>
      <c r="J108" s="220">
        <f>ROUND(I108*H108,2)</f>
        <v>0</v>
      </c>
      <c r="K108" s="216" t="s">
        <v>19</v>
      </c>
      <c r="L108" s="46"/>
      <c r="M108" s="221" t="s">
        <v>19</v>
      </c>
      <c r="N108" s="222" t="s">
        <v>48</v>
      </c>
      <c r="O108" s="86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5" t="s">
        <v>254</v>
      </c>
      <c r="AT108" s="225" t="s">
        <v>243</v>
      </c>
      <c r="AU108" s="225" t="s">
        <v>85</v>
      </c>
      <c r="AY108" s="19" t="s">
        <v>238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9" t="s">
        <v>85</v>
      </c>
      <c r="BK108" s="226">
        <f>ROUND(I108*H108,2)</f>
        <v>0</v>
      </c>
      <c r="BL108" s="19" t="s">
        <v>254</v>
      </c>
      <c r="BM108" s="225" t="s">
        <v>3049</v>
      </c>
    </row>
    <row r="109" s="2" customFormat="1">
      <c r="A109" s="40"/>
      <c r="B109" s="41"/>
      <c r="C109" s="42"/>
      <c r="D109" s="234" t="s">
        <v>343</v>
      </c>
      <c r="E109" s="42"/>
      <c r="F109" s="255" t="s">
        <v>2749</v>
      </c>
      <c r="G109" s="42"/>
      <c r="H109" s="42"/>
      <c r="I109" s="229"/>
      <c r="J109" s="42"/>
      <c r="K109" s="42"/>
      <c r="L109" s="46"/>
      <c r="M109" s="230"/>
      <c r="N109" s="231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343</v>
      </c>
      <c r="AU109" s="19" t="s">
        <v>85</v>
      </c>
    </row>
    <row r="110" s="13" customFormat="1">
      <c r="A110" s="13"/>
      <c r="B110" s="232"/>
      <c r="C110" s="233"/>
      <c r="D110" s="234" t="s">
        <v>252</v>
      </c>
      <c r="E110" s="235" t="s">
        <v>19</v>
      </c>
      <c r="F110" s="236" t="s">
        <v>85</v>
      </c>
      <c r="G110" s="233"/>
      <c r="H110" s="237">
        <v>1</v>
      </c>
      <c r="I110" s="238"/>
      <c r="J110" s="233"/>
      <c r="K110" s="233"/>
      <c r="L110" s="239"/>
      <c r="M110" s="240"/>
      <c r="N110" s="241"/>
      <c r="O110" s="241"/>
      <c r="P110" s="241"/>
      <c r="Q110" s="241"/>
      <c r="R110" s="241"/>
      <c r="S110" s="241"/>
      <c r="T110" s="242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3" t="s">
        <v>252</v>
      </c>
      <c r="AU110" s="243" t="s">
        <v>85</v>
      </c>
      <c r="AV110" s="13" t="s">
        <v>87</v>
      </c>
      <c r="AW110" s="13" t="s">
        <v>37</v>
      </c>
      <c r="AX110" s="13" t="s">
        <v>77</v>
      </c>
      <c r="AY110" s="243" t="s">
        <v>238</v>
      </c>
    </row>
    <row r="111" s="14" customFormat="1">
      <c r="A111" s="14"/>
      <c r="B111" s="244"/>
      <c r="C111" s="245"/>
      <c r="D111" s="234" t="s">
        <v>252</v>
      </c>
      <c r="E111" s="246" t="s">
        <v>19</v>
      </c>
      <c r="F111" s="247" t="s">
        <v>253</v>
      </c>
      <c r="G111" s="245"/>
      <c r="H111" s="248">
        <v>1</v>
      </c>
      <c r="I111" s="249"/>
      <c r="J111" s="245"/>
      <c r="K111" s="245"/>
      <c r="L111" s="250"/>
      <c r="M111" s="251"/>
      <c r="N111" s="252"/>
      <c r="O111" s="252"/>
      <c r="P111" s="252"/>
      <c r="Q111" s="252"/>
      <c r="R111" s="252"/>
      <c r="S111" s="252"/>
      <c r="T111" s="253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4" t="s">
        <v>252</v>
      </c>
      <c r="AU111" s="254" t="s">
        <v>85</v>
      </c>
      <c r="AV111" s="14" t="s">
        <v>254</v>
      </c>
      <c r="AW111" s="14" t="s">
        <v>37</v>
      </c>
      <c r="AX111" s="14" t="s">
        <v>85</v>
      </c>
      <c r="AY111" s="254" t="s">
        <v>238</v>
      </c>
    </row>
    <row r="112" s="2" customFormat="1" ht="16.5" customHeight="1">
      <c r="A112" s="40"/>
      <c r="B112" s="41"/>
      <c r="C112" s="214" t="s">
        <v>281</v>
      </c>
      <c r="D112" s="214" t="s">
        <v>243</v>
      </c>
      <c r="E112" s="215" t="s">
        <v>2856</v>
      </c>
      <c r="F112" s="216" t="s">
        <v>2815</v>
      </c>
      <c r="G112" s="217" t="s">
        <v>246</v>
      </c>
      <c r="H112" s="218">
        <v>1</v>
      </c>
      <c r="I112" s="219"/>
      <c r="J112" s="220">
        <f>ROUND(I112*H112,2)</f>
        <v>0</v>
      </c>
      <c r="K112" s="216" t="s">
        <v>19</v>
      </c>
      <c r="L112" s="46"/>
      <c r="M112" s="221" t="s">
        <v>19</v>
      </c>
      <c r="N112" s="222" t="s">
        <v>48</v>
      </c>
      <c r="O112" s="86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4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5" t="s">
        <v>254</v>
      </c>
      <c r="AT112" s="225" t="s">
        <v>243</v>
      </c>
      <c r="AU112" s="225" t="s">
        <v>85</v>
      </c>
      <c r="AY112" s="19" t="s">
        <v>238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9" t="s">
        <v>85</v>
      </c>
      <c r="BK112" s="226">
        <f>ROUND(I112*H112,2)</f>
        <v>0</v>
      </c>
      <c r="BL112" s="19" t="s">
        <v>254</v>
      </c>
      <c r="BM112" s="225" t="s">
        <v>3050</v>
      </c>
    </row>
    <row r="113" s="2" customFormat="1">
      <c r="A113" s="40"/>
      <c r="B113" s="41"/>
      <c r="C113" s="42"/>
      <c r="D113" s="234" t="s">
        <v>343</v>
      </c>
      <c r="E113" s="42"/>
      <c r="F113" s="255" t="s">
        <v>2754</v>
      </c>
      <c r="G113" s="42"/>
      <c r="H113" s="42"/>
      <c r="I113" s="229"/>
      <c r="J113" s="42"/>
      <c r="K113" s="42"/>
      <c r="L113" s="46"/>
      <c r="M113" s="230"/>
      <c r="N113" s="231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343</v>
      </c>
      <c r="AU113" s="19" t="s">
        <v>85</v>
      </c>
    </row>
    <row r="114" s="13" customFormat="1">
      <c r="A114" s="13"/>
      <c r="B114" s="232"/>
      <c r="C114" s="233"/>
      <c r="D114" s="234" t="s">
        <v>252</v>
      </c>
      <c r="E114" s="235" t="s">
        <v>19</v>
      </c>
      <c r="F114" s="236" t="s">
        <v>85</v>
      </c>
      <c r="G114" s="233"/>
      <c r="H114" s="237">
        <v>1</v>
      </c>
      <c r="I114" s="238"/>
      <c r="J114" s="233"/>
      <c r="K114" s="233"/>
      <c r="L114" s="239"/>
      <c r="M114" s="240"/>
      <c r="N114" s="241"/>
      <c r="O114" s="241"/>
      <c r="P114" s="241"/>
      <c r="Q114" s="241"/>
      <c r="R114" s="241"/>
      <c r="S114" s="241"/>
      <c r="T114" s="242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3" t="s">
        <v>252</v>
      </c>
      <c r="AU114" s="243" t="s">
        <v>85</v>
      </c>
      <c r="AV114" s="13" t="s">
        <v>87</v>
      </c>
      <c r="AW114" s="13" t="s">
        <v>37</v>
      </c>
      <c r="AX114" s="13" t="s">
        <v>77</v>
      </c>
      <c r="AY114" s="243" t="s">
        <v>238</v>
      </c>
    </row>
    <row r="115" s="14" customFormat="1">
      <c r="A115" s="14"/>
      <c r="B115" s="244"/>
      <c r="C115" s="245"/>
      <c r="D115" s="234" t="s">
        <v>252</v>
      </c>
      <c r="E115" s="246" t="s">
        <v>19</v>
      </c>
      <c r="F115" s="247" t="s">
        <v>253</v>
      </c>
      <c r="G115" s="245"/>
      <c r="H115" s="248">
        <v>1</v>
      </c>
      <c r="I115" s="249"/>
      <c r="J115" s="245"/>
      <c r="K115" s="245"/>
      <c r="L115" s="250"/>
      <c r="M115" s="251"/>
      <c r="N115" s="252"/>
      <c r="O115" s="252"/>
      <c r="P115" s="252"/>
      <c r="Q115" s="252"/>
      <c r="R115" s="252"/>
      <c r="S115" s="252"/>
      <c r="T115" s="253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252</v>
      </c>
      <c r="AU115" s="254" t="s">
        <v>85</v>
      </c>
      <c r="AV115" s="14" t="s">
        <v>254</v>
      </c>
      <c r="AW115" s="14" t="s">
        <v>37</v>
      </c>
      <c r="AX115" s="14" t="s">
        <v>85</v>
      </c>
      <c r="AY115" s="254" t="s">
        <v>238</v>
      </c>
    </row>
    <row r="116" s="2" customFormat="1" ht="16.5" customHeight="1">
      <c r="A116" s="40"/>
      <c r="B116" s="41"/>
      <c r="C116" s="214" t="s">
        <v>287</v>
      </c>
      <c r="D116" s="214" t="s">
        <v>243</v>
      </c>
      <c r="E116" s="215" t="s">
        <v>2966</v>
      </c>
      <c r="F116" s="216" t="s">
        <v>2815</v>
      </c>
      <c r="G116" s="217" t="s">
        <v>246</v>
      </c>
      <c r="H116" s="218">
        <v>1</v>
      </c>
      <c r="I116" s="219"/>
      <c r="J116" s="220">
        <f>ROUND(I116*H116,2)</f>
        <v>0</v>
      </c>
      <c r="K116" s="216" t="s">
        <v>19</v>
      </c>
      <c r="L116" s="46"/>
      <c r="M116" s="221" t="s">
        <v>19</v>
      </c>
      <c r="N116" s="222" t="s">
        <v>48</v>
      </c>
      <c r="O116" s="86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254</v>
      </c>
      <c r="AT116" s="225" t="s">
        <v>243</v>
      </c>
      <c r="AU116" s="225" t="s">
        <v>85</v>
      </c>
      <c r="AY116" s="19" t="s">
        <v>238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85</v>
      </c>
      <c r="BK116" s="226">
        <f>ROUND(I116*H116,2)</f>
        <v>0</v>
      </c>
      <c r="BL116" s="19" t="s">
        <v>254</v>
      </c>
      <c r="BM116" s="225" t="s">
        <v>3051</v>
      </c>
    </row>
    <row r="117" s="2" customFormat="1">
      <c r="A117" s="40"/>
      <c r="B117" s="41"/>
      <c r="C117" s="42"/>
      <c r="D117" s="234" t="s">
        <v>343</v>
      </c>
      <c r="E117" s="42"/>
      <c r="F117" s="255" t="s">
        <v>2754</v>
      </c>
      <c r="G117" s="42"/>
      <c r="H117" s="42"/>
      <c r="I117" s="229"/>
      <c r="J117" s="42"/>
      <c r="K117" s="42"/>
      <c r="L117" s="46"/>
      <c r="M117" s="230"/>
      <c r="N117" s="231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343</v>
      </c>
      <c r="AU117" s="19" t="s">
        <v>85</v>
      </c>
    </row>
    <row r="118" s="13" customFormat="1">
      <c r="A118" s="13"/>
      <c r="B118" s="232"/>
      <c r="C118" s="233"/>
      <c r="D118" s="234" t="s">
        <v>252</v>
      </c>
      <c r="E118" s="235" t="s">
        <v>19</v>
      </c>
      <c r="F118" s="236" t="s">
        <v>85</v>
      </c>
      <c r="G118" s="233"/>
      <c r="H118" s="237">
        <v>1</v>
      </c>
      <c r="I118" s="238"/>
      <c r="J118" s="233"/>
      <c r="K118" s="233"/>
      <c r="L118" s="239"/>
      <c r="M118" s="240"/>
      <c r="N118" s="241"/>
      <c r="O118" s="241"/>
      <c r="P118" s="241"/>
      <c r="Q118" s="241"/>
      <c r="R118" s="241"/>
      <c r="S118" s="241"/>
      <c r="T118" s="242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3" t="s">
        <v>252</v>
      </c>
      <c r="AU118" s="243" t="s">
        <v>85</v>
      </c>
      <c r="AV118" s="13" t="s">
        <v>87</v>
      </c>
      <c r="AW118" s="13" t="s">
        <v>37</v>
      </c>
      <c r="AX118" s="13" t="s">
        <v>77</v>
      </c>
      <c r="AY118" s="243" t="s">
        <v>238</v>
      </c>
    </row>
    <row r="119" s="14" customFormat="1">
      <c r="A119" s="14"/>
      <c r="B119" s="244"/>
      <c r="C119" s="245"/>
      <c r="D119" s="234" t="s">
        <v>252</v>
      </c>
      <c r="E119" s="246" t="s">
        <v>19</v>
      </c>
      <c r="F119" s="247" t="s">
        <v>253</v>
      </c>
      <c r="G119" s="245"/>
      <c r="H119" s="248">
        <v>1</v>
      </c>
      <c r="I119" s="249"/>
      <c r="J119" s="245"/>
      <c r="K119" s="245"/>
      <c r="L119" s="250"/>
      <c r="M119" s="251"/>
      <c r="N119" s="252"/>
      <c r="O119" s="252"/>
      <c r="P119" s="252"/>
      <c r="Q119" s="252"/>
      <c r="R119" s="252"/>
      <c r="S119" s="252"/>
      <c r="T119" s="253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4" t="s">
        <v>252</v>
      </c>
      <c r="AU119" s="254" t="s">
        <v>85</v>
      </c>
      <c r="AV119" s="14" t="s">
        <v>254</v>
      </c>
      <c r="AW119" s="14" t="s">
        <v>37</v>
      </c>
      <c r="AX119" s="14" t="s">
        <v>85</v>
      </c>
      <c r="AY119" s="254" t="s">
        <v>238</v>
      </c>
    </row>
    <row r="120" s="2" customFormat="1" ht="16.5" customHeight="1">
      <c r="A120" s="40"/>
      <c r="B120" s="41"/>
      <c r="C120" s="214" t="s">
        <v>293</v>
      </c>
      <c r="D120" s="214" t="s">
        <v>243</v>
      </c>
      <c r="E120" s="215" t="s">
        <v>2858</v>
      </c>
      <c r="F120" s="216" t="s">
        <v>2859</v>
      </c>
      <c r="G120" s="217" t="s">
        <v>246</v>
      </c>
      <c r="H120" s="218">
        <v>1</v>
      </c>
      <c r="I120" s="219"/>
      <c r="J120" s="220">
        <f>ROUND(I120*H120,2)</f>
        <v>0</v>
      </c>
      <c r="K120" s="216" t="s">
        <v>19</v>
      </c>
      <c r="L120" s="46"/>
      <c r="M120" s="221" t="s">
        <v>19</v>
      </c>
      <c r="N120" s="222" t="s">
        <v>48</v>
      </c>
      <c r="O120" s="86"/>
      <c r="P120" s="223">
        <f>O120*H120</f>
        <v>0</v>
      </c>
      <c r="Q120" s="223">
        <v>0</v>
      </c>
      <c r="R120" s="223">
        <f>Q120*H120</f>
        <v>0</v>
      </c>
      <c r="S120" s="223">
        <v>0</v>
      </c>
      <c r="T120" s="224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25" t="s">
        <v>254</v>
      </c>
      <c r="AT120" s="225" t="s">
        <v>243</v>
      </c>
      <c r="AU120" s="225" t="s">
        <v>85</v>
      </c>
      <c r="AY120" s="19" t="s">
        <v>238</v>
      </c>
      <c r="BE120" s="226">
        <f>IF(N120="základní",J120,0)</f>
        <v>0</v>
      </c>
      <c r="BF120" s="226">
        <f>IF(N120="snížená",J120,0)</f>
        <v>0</v>
      </c>
      <c r="BG120" s="226">
        <f>IF(N120="zákl. přenesená",J120,0)</f>
        <v>0</v>
      </c>
      <c r="BH120" s="226">
        <f>IF(N120="sníž. přenesená",J120,0)</f>
        <v>0</v>
      </c>
      <c r="BI120" s="226">
        <f>IF(N120="nulová",J120,0)</f>
        <v>0</v>
      </c>
      <c r="BJ120" s="19" t="s">
        <v>85</v>
      </c>
      <c r="BK120" s="226">
        <f>ROUND(I120*H120,2)</f>
        <v>0</v>
      </c>
      <c r="BL120" s="19" t="s">
        <v>254</v>
      </c>
      <c r="BM120" s="225" t="s">
        <v>3052</v>
      </c>
    </row>
    <row r="121" s="2" customFormat="1">
      <c r="A121" s="40"/>
      <c r="B121" s="41"/>
      <c r="C121" s="42"/>
      <c r="D121" s="234" t="s">
        <v>343</v>
      </c>
      <c r="E121" s="42"/>
      <c r="F121" s="255" t="s">
        <v>2754</v>
      </c>
      <c r="G121" s="42"/>
      <c r="H121" s="42"/>
      <c r="I121" s="229"/>
      <c r="J121" s="42"/>
      <c r="K121" s="42"/>
      <c r="L121" s="46"/>
      <c r="M121" s="230"/>
      <c r="N121" s="231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343</v>
      </c>
      <c r="AU121" s="19" t="s">
        <v>85</v>
      </c>
    </row>
    <row r="122" s="13" customFormat="1">
      <c r="A122" s="13"/>
      <c r="B122" s="232"/>
      <c r="C122" s="233"/>
      <c r="D122" s="234" t="s">
        <v>252</v>
      </c>
      <c r="E122" s="235" t="s">
        <v>19</v>
      </c>
      <c r="F122" s="236" t="s">
        <v>85</v>
      </c>
      <c r="G122" s="233"/>
      <c r="H122" s="237">
        <v>1</v>
      </c>
      <c r="I122" s="238"/>
      <c r="J122" s="233"/>
      <c r="K122" s="233"/>
      <c r="L122" s="239"/>
      <c r="M122" s="240"/>
      <c r="N122" s="241"/>
      <c r="O122" s="241"/>
      <c r="P122" s="241"/>
      <c r="Q122" s="241"/>
      <c r="R122" s="241"/>
      <c r="S122" s="241"/>
      <c r="T122" s="242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3" t="s">
        <v>252</v>
      </c>
      <c r="AU122" s="243" t="s">
        <v>85</v>
      </c>
      <c r="AV122" s="13" t="s">
        <v>87</v>
      </c>
      <c r="AW122" s="13" t="s">
        <v>37</v>
      </c>
      <c r="AX122" s="13" t="s">
        <v>77</v>
      </c>
      <c r="AY122" s="243" t="s">
        <v>238</v>
      </c>
    </row>
    <row r="123" s="14" customFormat="1">
      <c r="A123" s="14"/>
      <c r="B123" s="244"/>
      <c r="C123" s="245"/>
      <c r="D123" s="234" t="s">
        <v>252</v>
      </c>
      <c r="E123" s="246" t="s">
        <v>19</v>
      </c>
      <c r="F123" s="247" t="s">
        <v>253</v>
      </c>
      <c r="G123" s="245"/>
      <c r="H123" s="248">
        <v>1</v>
      </c>
      <c r="I123" s="249"/>
      <c r="J123" s="245"/>
      <c r="K123" s="245"/>
      <c r="L123" s="250"/>
      <c r="M123" s="251"/>
      <c r="N123" s="252"/>
      <c r="O123" s="252"/>
      <c r="P123" s="252"/>
      <c r="Q123" s="252"/>
      <c r="R123" s="252"/>
      <c r="S123" s="252"/>
      <c r="T123" s="253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4" t="s">
        <v>252</v>
      </c>
      <c r="AU123" s="254" t="s">
        <v>85</v>
      </c>
      <c r="AV123" s="14" t="s">
        <v>254</v>
      </c>
      <c r="AW123" s="14" t="s">
        <v>37</v>
      </c>
      <c r="AX123" s="14" t="s">
        <v>85</v>
      </c>
      <c r="AY123" s="254" t="s">
        <v>238</v>
      </c>
    </row>
    <row r="124" s="2" customFormat="1" ht="16.5" customHeight="1">
      <c r="A124" s="40"/>
      <c r="B124" s="41"/>
      <c r="C124" s="214" t="s">
        <v>298</v>
      </c>
      <c r="D124" s="214" t="s">
        <v>243</v>
      </c>
      <c r="E124" s="215" t="s">
        <v>2968</v>
      </c>
      <c r="F124" s="216" t="s">
        <v>2859</v>
      </c>
      <c r="G124" s="217" t="s">
        <v>246</v>
      </c>
      <c r="H124" s="218">
        <v>1</v>
      </c>
      <c r="I124" s="219"/>
      <c r="J124" s="220">
        <f>ROUND(I124*H124,2)</f>
        <v>0</v>
      </c>
      <c r="K124" s="216" t="s">
        <v>19</v>
      </c>
      <c r="L124" s="46"/>
      <c r="M124" s="221" t="s">
        <v>19</v>
      </c>
      <c r="N124" s="222" t="s">
        <v>48</v>
      </c>
      <c r="O124" s="86"/>
      <c r="P124" s="223">
        <f>O124*H124</f>
        <v>0</v>
      </c>
      <c r="Q124" s="223">
        <v>0</v>
      </c>
      <c r="R124" s="223">
        <f>Q124*H124</f>
        <v>0</v>
      </c>
      <c r="S124" s="223">
        <v>0</v>
      </c>
      <c r="T124" s="224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5" t="s">
        <v>254</v>
      </c>
      <c r="AT124" s="225" t="s">
        <v>243</v>
      </c>
      <c r="AU124" s="225" t="s">
        <v>85</v>
      </c>
      <c r="AY124" s="19" t="s">
        <v>238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9" t="s">
        <v>85</v>
      </c>
      <c r="BK124" s="226">
        <f>ROUND(I124*H124,2)</f>
        <v>0</v>
      </c>
      <c r="BL124" s="19" t="s">
        <v>254</v>
      </c>
      <c r="BM124" s="225" t="s">
        <v>3053</v>
      </c>
    </row>
    <row r="125" s="2" customFormat="1">
      <c r="A125" s="40"/>
      <c r="B125" s="41"/>
      <c r="C125" s="42"/>
      <c r="D125" s="234" t="s">
        <v>343</v>
      </c>
      <c r="E125" s="42"/>
      <c r="F125" s="255" t="s">
        <v>2754</v>
      </c>
      <c r="G125" s="42"/>
      <c r="H125" s="42"/>
      <c r="I125" s="229"/>
      <c r="J125" s="42"/>
      <c r="K125" s="42"/>
      <c r="L125" s="46"/>
      <c r="M125" s="230"/>
      <c r="N125" s="231"/>
      <c r="O125" s="86"/>
      <c r="P125" s="86"/>
      <c r="Q125" s="86"/>
      <c r="R125" s="86"/>
      <c r="S125" s="86"/>
      <c r="T125" s="87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19" t="s">
        <v>343</v>
      </c>
      <c r="AU125" s="19" t="s">
        <v>85</v>
      </c>
    </row>
    <row r="126" s="13" customFormat="1">
      <c r="A126" s="13"/>
      <c r="B126" s="232"/>
      <c r="C126" s="233"/>
      <c r="D126" s="234" t="s">
        <v>252</v>
      </c>
      <c r="E126" s="235" t="s">
        <v>19</v>
      </c>
      <c r="F126" s="236" t="s">
        <v>85</v>
      </c>
      <c r="G126" s="233"/>
      <c r="H126" s="237">
        <v>1</v>
      </c>
      <c r="I126" s="238"/>
      <c r="J126" s="233"/>
      <c r="K126" s="233"/>
      <c r="L126" s="239"/>
      <c r="M126" s="240"/>
      <c r="N126" s="241"/>
      <c r="O126" s="241"/>
      <c r="P126" s="241"/>
      <c r="Q126" s="241"/>
      <c r="R126" s="241"/>
      <c r="S126" s="241"/>
      <c r="T126" s="242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3" t="s">
        <v>252</v>
      </c>
      <c r="AU126" s="243" t="s">
        <v>85</v>
      </c>
      <c r="AV126" s="13" t="s">
        <v>87</v>
      </c>
      <c r="AW126" s="13" t="s">
        <v>37</v>
      </c>
      <c r="AX126" s="13" t="s">
        <v>77</v>
      </c>
      <c r="AY126" s="243" t="s">
        <v>238</v>
      </c>
    </row>
    <row r="127" s="14" customFormat="1">
      <c r="A127" s="14"/>
      <c r="B127" s="244"/>
      <c r="C127" s="245"/>
      <c r="D127" s="234" t="s">
        <v>252</v>
      </c>
      <c r="E127" s="246" t="s">
        <v>19</v>
      </c>
      <c r="F127" s="247" t="s">
        <v>253</v>
      </c>
      <c r="G127" s="245"/>
      <c r="H127" s="248">
        <v>1</v>
      </c>
      <c r="I127" s="249"/>
      <c r="J127" s="245"/>
      <c r="K127" s="245"/>
      <c r="L127" s="250"/>
      <c r="M127" s="251"/>
      <c r="N127" s="252"/>
      <c r="O127" s="252"/>
      <c r="P127" s="252"/>
      <c r="Q127" s="252"/>
      <c r="R127" s="252"/>
      <c r="S127" s="252"/>
      <c r="T127" s="253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4" t="s">
        <v>252</v>
      </c>
      <c r="AU127" s="254" t="s">
        <v>85</v>
      </c>
      <c r="AV127" s="14" t="s">
        <v>254</v>
      </c>
      <c r="AW127" s="14" t="s">
        <v>37</v>
      </c>
      <c r="AX127" s="14" t="s">
        <v>85</v>
      </c>
      <c r="AY127" s="254" t="s">
        <v>238</v>
      </c>
    </row>
    <row r="128" s="2" customFormat="1" ht="24.15" customHeight="1">
      <c r="A128" s="40"/>
      <c r="B128" s="41"/>
      <c r="C128" s="214" t="s">
        <v>303</v>
      </c>
      <c r="D128" s="214" t="s">
        <v>243</v>
      </c>
      <c r="E128" s="215" t="s">
        <v>2861</v>
      </c>
      <c r="F128" s="216" t="s">
        <v>2862</v>
      </c>
      <c r="G128" s="217" t="s">
        <v>246</v>
      </c>
      <c r="H128" s="218">
        <v>1</v>
      </c>
      <c r="I128" s="219"/>
      <c r="J128" s="220">
        <f>ROUND(I128*H128,2)</f>
        <v>0</v>
      </c>
      <c r="K128" s="216" t="s">
        <v>19</v>
      </c>
      <c r="L128" s="46"/>
      <c r="M128" s="221" t="s">
        <v>19</v>
      </c>
      <c r="N128" s="222" t="s">
        <v>48</v>
      </c>
      <c r="O128" s="86"/>
      <c r="P128" s="223">
        <f>O128*H128</f>
        <v>0</v>
      </c>
      <c r="Q128" s="223">
        <v>0</v>
      </c>
      <c r="R128" s="223">
        <f>Q128*H128</f>
        <v>0</v>
      </c>
      <c r="S128" s="223">
        <v>0</v>
      </c>
      <c r="T128" s="224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5" t="s">
        <v>254</v>
      </c>
      <c r="AT128" s="225" t="s">
        <v>243</v>
      </c>
      <c r="AU128" s="225" t="s">
        <v>85</v>
      </c>
      <c r="AY128" s="19" t="s">
        <v>238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9" t="s">
        <v>85</v>
      </c>
      <c r="BK128" s="226">
        <f>ROUND(I128*H128,2)</f>
        <v>0</v>
      </c>
      <c r="BL128" s="19" t="s">
        <v>254</v>
      </c>
      <c r="BM128" s="225" t="s">
        <v>3054</v>
      </c>
    </row>
    <row r="129" s="2" customFormat="1">
      <c r="A129" s="40"/>
      <c r="B129" s="41"/>
      <c r="C129" s="42"/>
      <c r="D129" s="234" t="s">
        <v>343</v>
      </c>
      <c r="E129" s="42"/>
      <c r="F129" s="255" t="s">
        <v>2754</v>
      </c>
      <c r="G129" s="42"/>
      <c r="H129" s="42"/>
      <c r="I129" s="229"/>
      <c r="J129" s="42"/>
      <c r="K129" s="42"/>
      <c r="L129" s="46"/>
      <c r="M129" s="230"/>
      <c r="N129" s="231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343</v>
      </c>
      <c r="AU129" s="19" t="s">
        <v>85</v>
      </c>
    </row>
    <row r="130" s="13" customFormat="1">
      <c r="A130" s="13"/>
      <c r="B130" s="232"/>
      <c r="C130" s="233"/>
      <c r="D130" s="234" t="s">
        <v>252</v>
      </c>
      <c r="E130" s="235" t="s">
        <v>19</v>
      </c>
      <c r="F130" s="236" t="s">
        <v>85</v>
      </c>
      <c r="G130" s="233"/>
      <c r="H130" s="237">
        <v>1</v>
      </c>
      <c r="I130" s="238"/>
      <c r="J130" s="233"/>
      <c r="K130" s="233"/>
      <c r="L130" s="239"/>
      <c r="M130" s="240"/>
      <c r="N130" s="241"/>
      <c r="O130" s="241"/>
      <c r="P130" s="241"/>
      <c r="Q130" s="241"/>
      <c r="R130" s="241"/>
      <c r="S130" s="241"/>
      <c r="T130" s="242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3" t="s">
        <v>252</v>
      </c>
      <c r="AU130" s="243" t="s">
        <v>85</v>
      </c>
      <c r="AV130" s="13" t="s">
        <v>87</v>
      </c>
      <c r="AW130" s="13" t="s">
        <v>37</v>
      </c>
      <c r="AX130" s="13" t="s">
        <v>77</v>
      </c>
      <c r="AY130" s="243" t="s">
        <v>238</v>
      </c>
    </row>
    <row r="131" s="14" customFormat="1">
      <c r="A131" s="14"/>
      <c r="B131" s="244"/>
      <c r="C131" s="245"/>
      <c r="D131" s="234" t="s">
        <v>252</v>
      </c>
      <c r="E131" s="246" t="s">
        <v>19</v>
      </c>
      <c r="F131" s="247" t="s">
        <v>253</v>
      </c>
      <c r="G131" s="245"/>
      <c r="H131" s="248">
        <v>1</v>
      </c>
      <c r="I131" s="249"/>
      <c r="J131" s="245"/>
      <c r="K131" s="245"/>
      <c r="L131" s="250"/>
      <c r="M131" s="251"/>
      <c r="N131" s="252"/>
      <c r="O131" s="252"/>
      <c r="P131" s="252"/>
      <c r="Q131" s="252"/>
      <c r="R131" s="252"/>
      <c r="S131" s="252"/>
      <c r="T131" s="253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4" t="s">
        <v>252</v>
      </c>
      <c r="AU131" s="254" t="s">
        <v>85</v>
      </c>
      <c r="AV131" s="14" t="s">
        <v>254</v>
      </c>
      <c r="AW131" s="14" t="s">
        <v>37</v>
      </c>
      <c r="AX131" s="14" t="s">
        <v>85</v>
      </c>
      <c r="AY131" s="254" t="s">
        <v>238</v>
      </c>
    </row>
    <row r="132" s="2" customFormat="1" ht="24.15" customHeight="1">
      <c r="A132" s="40"/>
      <c r="B132" s="41"/>
      <c r="C132" s="214" t="s">
        <v>308</v>
      </c>
      <c r="D132" s="214" t="s">
        <v>243</v>
      </c>
      <c r="E132" s="215" t="s">
        <v>2970</v>
      </c>
      <c r="F132" s="216" t="s">
        <v>2862</v>
      </c>
      <c r="G132" s="217" t="s">
        <v>246</v>
      </c>
      <c r="H132" s="218">
        <v>1</v>
      </c>
      <c r="I132" s="219"/>
      <c r="J132" s="220">
        <f>ROUND(I132*H132,2)</f>
        <v>0</v>
      </c>
      <c r="K132" s="216" t="s">
        <v>19</v>
      </c>
      <c r="L132" s="46"/>
      <c r="M132" s="221" t="s">
        <v>19</v>
      </c>
      <c r="N132" s="222" t="s">
        <v>48</v>
      </c>
      <c r="O132" s="86"/>
      <c r="P132" s="223">
        <f>O132*H132</f>
        <v>0</v>
      </c>
      <c r="Q132" s="223">
        <v>0</v>
      </c>
      <c r="R132" s="223">
        <f>Q132*H132</f>
        <v>0</v>
      </c>
      <c r="S132" s="223">
        <v>0</v>
      </c>
      <c r="T132" s="224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25" t="s">
        <v>254</v>
      </c>
      <c r="AT132" s="225" t="s">
        <v>243</v>
      </c>
      <c r="AU132" s="225" t="s">
        <v>85</v>
      </c>
      <c r="AY132" s="19" t="s">
        <v>238</v>
      </c>
      <c r="BE132" s="226">
        <f>IF(N132="základní",J132,0)</f>
        <v>0</v>
      </c>
      <c r="BF132" s="226">
        <f>IF(N132="snížená",J132,0)</f>
        <v>0</v>
      </c>
      <c r="BG132" s="226">
        <f>IF(N132="zákl. přenesená",J132,0)</f>
        <v>0</v>
      </c>
      <c r="BH132" s="226">
        <f>IF(N132="sníž. přenesená",J132,0)</f>
        <v>0</v>
      </c>
      <c r="BI132" s="226">
        <f>IF(N132="nulová",J132,0)</f>
        <v>0</v>
      </c>
      <c r="BJ132" s="19" t="s">
        <v>85</v>
      </c>
      <c r="BK132" s="226">
        <f>ROUND(I132*H132,2)</f>
        <v>0</v>
      </c>
      <c r="BL132" s="19" t="s">
        <v>254</v>
      </c>
      <c r="BM132" s="225" t="s">
        <v>3055</v>
      </c>
    </row>
    <row r="133" s="2" customFormat="1">
      <c r="A133" s="40"/>
      <c r="B133" s="41"/>
      <c r="C133" s="42"/>
      <c r="D133" s="234" t="s">
        <v>343</v>
      </c>
      <c r="E133" s="42"/>
      <c r="F133" s="255" t="s">
        <v>2754</v>
      </c>
      <c r="G133" s="42"/>
      <c r="H133" s="42"/>
      <c r="I133" s="229"/>
      <c r="J133" s="42"/>
      <c r="K133" s="42"/>
      <c r="L133" s="46"/>
      <c r="M133" s="230"/>
      <c r="N133" s="231"/>
      <c r="O133" s="86"/>
      <c r="P133" s="86"/>
      <c r="Q133" s="86"/>
      <c r="R133" s="86"/>
      <c r="S133" s="86"/>
      <c r="T133" s="87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T133" s="19" t="s">
        <v>343</v>
      </c>
      <c r="AU133" s="19" t="s">
        <v>85</v>
      </c>
    </row>
    <row r="134" s="13" customFormat="1">
      <c r="A134" s="13"/>
      <c r="B134" s="232"/>
      <c r="C134" s="233"/>
      <c r="D134" s="234" t="s">
        <v>252</v>
      </c>
      <c r="E134" s="235" t="s">
        <v>19</v>
      </c>
      <c r="F134" s="236" t="s">
        <v>85</v>
      </c>
      <c r="G134" s="233"/>
      <c r="H134" s="237">
        <v>1</v>
      </c>
      <c r="I134" s="238"/>
      <c r="J134" s="233"/>
      <c r="K134" s="233"/>
      <c r="L134" s="239"/>
      <c r="M134" s="240"/>
      <c r="N134" s="241"/>
      <c r="O134" s="241"/>
      <c r="P134" s="241"/>
      <c r="Q134" s="241"/>
      <c r="R134" s="241"/>
      <c r="S134" s="241"/>
      <c r="T134" s="242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3" t="s">
        <v>252</v>
      </c>
      <c r="AU134" s="243" t="s">
        <v>85</v>
      </c>
      <c r="AV134" s="13" t="s">
        <v>87</v>
      </c>
      <c r="AW134" s="13" t="s">
        <v>37</v>
      </c>
      <c r="AX134" s="13" t="s">
        <v>77</v>
      </c>
      <c r="AY134" s="243" t="s">
        <v>238</v>
      </c>
    </row>
    <row r="135" s="14" customFormat="1">
      <c r="A135" s="14"/>
      <c r="B135" s="244"/>
      <c r="C135" s="245"/>
      <c r="D135" s="234" t="s">
        <v>252</v>
      </c>
      <c r="E135" s="246" t="s">
        <v>19</v>
      </c>
      <c r="F135" s="247" t="s">
        <v>253</v>
      </c>
      <c r="G135" s="245"/>
      <c r="H135" s="248">
        <v>1</v>
      </c>
      <c r="I135" s="249"/>
      <c r="J135" s="245"/>
      <c r="K135" s="245"/>
      <c r="L135" s="250"/>
      <c r="M135" s="251"/>
      <c r="N135" s="252"/>
      <c r="O135" s="252"/>
      <c r="P135" s="252"/>
      <c r="Q135" s="252"/>
      <c r="R135" s="252"/>
      <c r="S135" s="252"/>
      <c r="T135" s="253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4" t="s">
        <v>252</v>
      </c>
      <c r="AU135" s="254" t="s">
        <v>85</v>
      </c>
      <c r="AV135" s="14" t="s">
        <v>254</v>
      </c>
      <c r="AW135" s="14" t="s">
        <v>37</v>
      </c>
      <c r="AX135" s="14" t="s">
        <v>85</v>
      </c>
      <c r="AY135" s="254" t="s">
        <v>238</v>
      </c>
    </row>
    <row r="136" s="2" customFormat="1" ht="16.5" customHeight="1">
      <c r="A136" s="40"/>
      <c r="B136" s="41"/>
      <c r="C136" s="214" t="s">
        <v>314</v>
      </c>
      <c r="D136" s="214" t="s">
        <v>243</v>
      </c>
      <c r="E136" s="215" t="s">
        <v>2864</v>
      </c>
      <c r="F136" s="216" t="s">
        <v>2865</v>
      </c>
      <c r="G136" s="217" t="s">
        <v>246</v>
      </c>
      <c r="H136" s="218">
        <v>1</v>
      </c>
      <c r="I136" s="219"/>
      <c r="J136" s="220">
        <f>ROUND(I136*H136,2)</f>
        <v>0</v>
      </c>
      <c r="K136" s="216" t="s">
        <v>19</v>
      </c>
      <c r="L136" s="46"/>
      <c r="M136" s="221" t="s">
        <v>19</v>
      </c>
      <c r="N136" s="222" t="s">
        <v>48</v>
      </c>
      <c r="O136" s="86"/>
      <c r="P136" s="223">
        <f>O136*H136</f>
        <v>0</v>
      </c>
      <c r="Q136" s="223">
        <v>0</v>
      </c>
      <c r="R136" s="223">
        <f>Q136*H136</f>
        <v>0</v>
      </c>
      <c r="S136" s="223">
        <v>0</v>
      </c>
      <c r="T136" s="224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25" t="s">
        <v>254</v>
      </c>
      <c r="AT136" s="225" t="s">
        <v>243</v>
      </c>
      <c r="AU136" s="225" t="s">
        <v>85</v>
      </c>
      <c r="AY136" s="19" t="s">
        <v>238</v>
      </c>
      <c r="BE136" s="226">
        <f>IF(N136="základní",J136,0)</f>
        <v>0</v>
      </c>
      <c r="BF136" s="226">
        <f>IF(N136="snížená",J136,0)</f>
        <v>0</v>
      </c>
      <c r="BG136" s="226">
        <f>IF(N136="zákl. přenesená",J136,0)</f>
        <v>0</v>
      </c>
      <c r="BH136" s="226">
        <f>IF(N136="sníž. přenesená",J136,0)</f>
        <v>0</v>
      </c>
      <c r="BI136" s="226">
        <f>IF(N136="nulová",J136,0)</f>
        <v>0</v>
      </c>
      <c r="BJ136" s="19" t="s">
        <v>85</v>
      </c>
      <c r="BK136" s="226">
        <f>ROUND(I136*H136,2)</f>
        <v>0</v>
      </c>
      <c r="BL136" s="19" t="s">
        <v>254</v>
      </c>
      <c r="BM136" s="225" t="s">
        <v>3056</v>
      </c>
    </row>
    <row r="137" s="2" customFormat="1">
      <c r="A137" s="40"/>
      <c r="B137" s="41"/>
      <c r="C137" s="42"/>
      <c r="D137" s="234" t="s">
        <v>343</v>
      </c>
      <c r="E137" s="42"/>
      <c r="F137" s="255" t="s">
        <v>2754</v>
      </c>
      <c r="G137" s="42"/>
      <c r="H137" s="42"/>
      <c r="I137" s="229"/>
      <c r="J137" s="42"/>
      <c r="K137" s="42"/>
      <c r="L137" s="46"/>
      <c r="M137" s="230"/>
      <c r="N137" s="231"/>
      <c r="O137" s="86"/>
      <c r="P137" s="86"/>
      <c r="Q137" s="86"/>
      <c r="R137" s="86"/>
      <c r="S137" s="86"/>
      <c r="T137" s="87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T137" s="19" t="s">
        <v>343</v>
      </c>
      <c r="AU137" s="19" t="s">
        <v>85</v>
      </c>
    </row>
    <row r="138" s="13" customFormat="1">
      <c r="A138" s="13"/>
      <c r="B138" s="232"/>
      <c r="C138" s="233"/>
      <c r="D138" s="234" t="s">
        <v>252</v>
      </c>
      <c r="E138" s="235" t="s">
        <v>19</v>
      </c>
      <c r="F138" s="236" t="s">
        <v>85</v>
      </c>
      <c r="G138" s="233"/>
      <c r="H138" s="237">
        <v>1</v>
      </c>
      <c r="I138" s="238"/>
      <c r="J138" s="233"/>
      <c r="K138" s="233"/>
      <c r="L138" s="239"/>
      <c r="M138" s="240"/>
      <c r="N138" s="241"/>
      <c r="O138" s="241"/>
      <c r="P138" s="241"/>
      <c r="Q138" s="241"/>
      <c r="R138" s="241"/>
      <c r="S138" s="241"/>
      <c r="T138" s="242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3" t="s">
        <v>252</v>
      </c>
      <c r="AU138" s="243" t="s">
        <v>85</v>
      </c>
      <c r="AV138" s="13" t="s">
        <v>87</v>
      </c>
      <c r="AW138" s="13" t="s">
        <v>37</v>
      </c>
      <c r="AX138" s="13" t="s">
        <v>77</v>
      </c>
      <c r="AY138" s="243" t="s">
        <v>238</v>
      </c>
    </row>
    <row r="139" s="14" customFormat="1">
      <c r="A139" s="14"/>
      <c r="B139" s="244"/>
      <c r="C139" s="245"/>
      <c r="D139" s="234" t="s">
        <v>252</v>
      </c>
      <c r="E139" s="246" t="s">
        <v>19</v>
      </c>
      <c r="F139" s="247" t="s">
        <v>253</v>
      </c>
      <c r="G139" s="245"/>
      <c r="H139" s="248">
        <v>1</v>
      </c>
      <c r="I139" s="249"/>
      <c r="J139" s="245"/>
      <c r="K139" s="245"/>
      <c r="L139" s="250"/>
      <c r="M139" s="251"/>
      <c r="N139" s="252"/>
      <c r="O139" s="252"/>
      <c r="P139" s="252"/>
      <c r="Q139" s="252"/>
      <c r="R139" s="252"/>
      <c r="S139" s="252"/>
      <c r="T139" s="253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4" t="s">
        <v>252</v>
      </c>
      <c r="AU139" s="254" t="s">
        <v>85</v>
      </c>
      <c r="AV139" s="14" t="s">
        <v>254</v>
      </c>
      <c r="AW139" s="14" t="s">
        <v>37</v>
      </c>
      <c r="AX139" s="14" t="s">
        <v>85</v>
      </c>
      <c r="AY139" s="254" t="s">
        <v>238</v>
      </c>
    </row>
    <row r="140" s="2" customFormat="1" ht="16.5" customHeight="1">
      <c r="A140" s="40"/>
      <c r="B140" s="41"/>
      <c r="C140" s="214" t="s">
        <v>321</v>
      </c>
      <c r="D140" s="214" t="s">
        <v>243</v>
      </c>
      <c r="E140" s="215" t="s">
        <v>2972</v>
      </c>
      <c r="F140" s="216" t="s">
        <v>2865</v>
      </c>
      <c r="G140" s="217" t="s">
        <v>246</v>
      </c>
      <c r="H140" s="218">
        <v>1</v>
      </c>
      <c r="I140" s="219"/>
      <c r="J140" s="220">
        <f>ROUND(I140*H140,2)</f>
        <v>0</v>
      </c>
      <c r="K140" s="216" t="s">
        <v>19</v>
      </c>
      <c r="L140" s="46"/>
      <c r="M140" s="221" t="s">
        <v>19</v>
      </c>
      <c r="N140" s="222" t="s">
        <v>48</v>
      </c>
      <c r="O140" s="86"/>
      <c r="P140" s="223">
        <f>O140*H140</f>
        <v>0</v>
      </c>
      <c r="Q140" s="223">
        <v>0</v>
      </c>
      <c r="R140" s="223">
        <f>Q140*H140</f>
        <v>0</v>
      </c>
      <c r="S140" s="223">
        <v>0</v>
      </c>
      <c r="T140" s="224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25" t="s">
        <v>254</v>
      </c>
      <c r="AT140" s="225" t="s">
        <v>243</v>
      </c>
      <c r="AU140" s="225" t="s">
        <v>85</v>
      </c>
      <c r="AY140" s="19" t="s">
        <v>238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19" t="s">
        <v>85</v>
      </c>
      <c r="BK140" s="226">
        <f>ROUND(I140*H140,2)</f>
        <v>0</v>
      </c>
      <c r="BL140" s="19" t="s">
        <v>254</v>
      </c>
      <c r="BM140" s="225" t="s">
        <v>3057</v>
      </c>
    </row>
    <row r="141" s="2" customFormat="1">
      <c r="A141" s="40"/>
      <c r="B141" s="41"/>
      <c r="C141" s="42"/>
      <c r="D141" s="234" t="s">
        <v>343</v>
      </c>
      <c r="E141" s="42"/>
      <c r="F141" s="255" t="s">
        <v>2754</v>
      </c>
      <c r="G141" s="42"/>
      <c r="H141" s="42"/>
      <c r="I141" s="229"/>
      <c r="J141" s="42"/>
      <c r="K141" s="42"/>
      <c r="L141" s="46"/>
      <c r="M141" s="230"/>
      <c r="N141" s="231"/>
      <c r="O141" s="86"/>
      <c r="P141" s="86"/>
      <c r="Q141" s="86"/>
      <c r="R141" s="86"/>
      <c r="S141" s="86"/>
      <c r="T141" s="87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T141" s="19" t="s">
        <v>343</v>
      </c>
      <c r="AU141" s="19" t="s">
        <v>85</v>
      </c>
    </row>
    <row r="142" s="13" customFormat="1">
      <c r="A142" s="13"/>
      <c r="B142" s="232"/>
      <c r="C142" s="233"/>
      <c r="D142" s="234" t="s">
        <v>252</v>
      </c>
      <c r="E142" s="235" t="s">
        <v>19</v>
      </c>
      <c r="F142" s="236" t="s">
        <v>85</v>
      </c>
      <c r="G142" s="233"/>
      <c r="H142" s="237">
        <v>1</v>
      </c>
      <c r="I142" s="238"/>
      <c r="J142" s="233"/>
      <c r="K142" s="233"/>
      <c r="L142" s="239"/>
      <c r="M142" s="240"/>
      <c r="N142" s="241"/>
      <c r="O142" s="241"/>
      <c r="P142" s="241"/>
      <c r="Q142" s="241"/>
      <c r="R142" s="241"/>
      <c r="S142" s="241"/>
      <c r="T142" s="242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3" t="s">
        <v>252</v>
      </c>
      <c r="AU142" s="243" t="s">
        <v>85</v>
      </c>
      <c r="AV142" s="13" t="s">
        <v>87</v>
      </c>
      <c r="AW142" s="13" t="s">
        <v>37</v>
      </c>
      <c r="AX142" s="13" t="s">
        <v>77</v>
      </c>
      <c r="AY142" s="243" t="s">
        <v>238</v>
      </c>
    </row>
    <row r="143" s="14" customFormat="1">
      <c r="A143" s="14"/>
      <c r="B143" s="244"/>
      <c r="C143" s="245"/>
      <c r="D143" s="234" t="s">
        <v>252</v>
      </c>
      <c r="E143" s="246" t="s">
        <v>19</v>
      </c>
      <c r="F143" s="247" t="s">
        <v>253</v>
      </c>
      <c r="G143" s="245"/>
      <c r="H143" s="248">
        <v>1</v>
      </c>
      <c r="I143" s="249"/>
      <c r="J143" s="245"/>
      <c r="K143" s="245"/>
      <c r="L143" s="250"/>
      <c r="M143" s="251"/>
      <c r="N143" s="252"/>
      <c r="O143" s="252"/>
      <c r="P143" s="252"/>
      <c r="Q143" s="252"/>
      <c r="R143" s="252"/>
      <c r="S143" s="252"/>
      <c r="T143" s="253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4" t="s">
        <v>252</v>
      </c>
      <c r="AU143" s="254" t="s">
        <v>85</v>
      </c>
      <c r="AV143" s="14" t="s">
        <v>254</v>
      </c>
      <c r="AW143" s="14" t="s">
        <v>37</v>
      </c>
      <c r="AX143" s="14" t="s">
        <v>85</v>
      </c>
      <c r="AY143" s="254" t="s">
        <v>238</v>
      </c>
    </row>
    <row r="144" s="2" customFormat="1" ht="21.75" customHeight="1">
      <c r="A144" s="40"/>
      <c r="B144" s="41"/>
      <c r="C144" s="214" t="s">
        <v>8</v>
      </c>
      <c r="D144" s="214" t="s">
        <v>243</v>
      </c>
      <c r="E144" s="215" t="s">
        <v>2873</v>
      </c>
      <c r="F144" s="216" t="s">
        <v>3058</v>
      </c>
      <c r="G144" s="217" t="s">
        <v>246</v>
      </c>
      <c r="H144" s="218">
        <v>1</v>
      </c>
      <c r="I144" s="219"/>
      <c r="J144" s="220">
        <f>ROUND(I144*H144,2)</f>
        <v>0</v>
      </c>
      <c r="K144" s="216" t="s">
        <v>19</v>
      </c>
      <c r="L144" s="46"/>
      <c r="M144" s="221" t="s">
        <v>19</v>
      </c>
      <c r="N144" s="222" t="s">
        <v>48</v>
      </c>
      <c r="O144" s="86"/>
      <c r="P144" s="223">
        <f>O144*H144</f>
        <v>0</v>
      </c>
      <c r="Q144" s="223">
        <v>0</v>
      </c>
      <c r="R144" s="223">
        <f>Q144*H144</f>
        <v>0</v>
      </c>
      <c r="S144" s="223">
        <v>0</v>
      </c>
      <c r="T144" s="224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25" t="s">
        <v>254</v>
      </c>
      <c r="AT144" s="225" t="s">
        <v>243</v>
      </c>
      <c r="AU144" s="225" t="s">
        <v>85</v>
      </c>
      <c r="AY144" s="19" t="s">
        <v>238</v>
      </c>
      <c r="BE144" s="226">
        <f>IF(N144="základní",J144,0)</f>
        <v>0</v>
      </c>
      <c r="BF144" s="226">
        <f>IF(N144="snížená",J144,0)</f>
        <v>0</v>
      </c>
      <c r="BG144" s="226">
        <f>IF(N144="zákl. přenesená",J144,0)</f>
        <v>0</v>
      </c>
      <c r="BH144" s="226">
        <f>IF(N144="sníž. přenesená",J144,0)</f>
        <v>0</v>
      </c>
      <c r="BI144" s="226">
        <f>IF(N144="nulová",J144,0)</f>
        <v>0</v>
      </c>
      <c r="BJ144" s="19" t="s">
        <v>85</v>
      </c>
      <c r="BK144" s="226">
        <f>ROUND(I144*H144,2)</f>
        <v>0</v>
      </c>
      <c r="BL144" s="19" t="s">
        <v>254</v>
      </c>
      <c r="BM144" s="225" t="s">
        <v>3059</v>
      </c>
    </row>
    <row r="145" s="2" customFormat="1">
      <c r="A145" s="40"/>
      <c r="B145" s="41"/>
      <c r="C145" s="42"/>
      <c r="D145" s="234" t="s">
        <v>343</v>
      </c>
      <c r="E145" s="42"/>
      <c r="F145" s="255" t="s">
        <v>2754</v>
      </c>
      <c r="G145" s="42"/>
      <c r="H145" s="42"/>
      <c r="I145" s="229"/>
      <c r="J145" s="42"/>
      <c r="K145" s="42"/>
      <c r="L145" s="46"/>
      <c r="M145" s="230"/>
      <c r="N145" s="231"/>
      <c r="O145" s="86"/>
      <c r="P145" s="86"/>
      <c r="Q145" s="86"/>
      <c r="R145" s="86"/>
      <c r="S145" s="86"/>
      <c r="T145" s="87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T145" s="19" t="s">
        <v>343</v>
      </c>
      <c r="AU145" s="19" t="s">
        <v>85</v>
      </c>
    </row>
    <row r="146" s="13" customFormat="1">
      <c r="A146" s="13"/>
      <c r="B146" s="232"/>
      <c r="C146" s="233"/>
      <c r="D146" s="234" t="s">
        <v>252</v>
      </c>
      <c r="E146" s="235" t="s">
        <v>19</v>
      </c>
      <c r="F146" s="236" t="s">
        <v>85</v>
      </c>
      <c r="G146" s="233"/>
      <c r="H146" s="237">
        <v>1</v>
      </c>
      <c r="I146" s="238"/>
      <c r="J146" s="233"/>
      <c r="K146" s="233"/>
      <c r="L146" s="239"/>
      <c r="M146" s="240"/>
      <c r="N146" s="241"/>
      <c r="O146" s="241"/>
      <c r="P146" s="241"/>
      <c r="Q146" s="241"/>
      <c r="R146" s="241"/>
      <c r="S146" s="241"/>
      <c r="T146" s="242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3" t="s">
        <v>252</v>
      </c>
      <c r="AU146" s="243" t="s">
        <v>85</v>
      </c>
      <c r="AV146" s="13" t="s">
        <v>87</v>
      </c>
      <c r="AW146" s="13" t="s">
        <v>37</v>
      </c>
      <c r="AX146" s="13" t="s">
        <v>77</v>
      </c>
      <c r="AY146" s="243" t="s">
        <v>238</v>
      </c>
    </row>
    <row r="147" s="14" customFormat="1">
      <c r="A147" s="14"/>
      <c r="B147" s="244"/>
      <c r="C147" s="245"/>
      <c r="D147" s="234" t="s">
        <v>252</v>
      </c>
      <c r="E147" s="246" t="s">
        <v>19</v>
      </c>
      <c r="F147" s="247" t="s">
        <v>253</v>
      </c>
      <c r="G147" s="245"/>
      <c r="H147" s="248">
        <v>1</v>
      </c>
      <c r="I147" s="249"/>
      <c r="J147" s="245"/>
      <c r="K147" s="245"/>
      <c r="L147" s="250"/>
      <c r="M147" s="251"/>
      <c r="N147" s="252"/>
      <c r="O147" s="252"/>
      <c r="P147" s="252"/>
      <c r="Q147" s="252"/>
      <c r="R147" s="252"/>
      <c r="S147" s="252"/>
      <c r="T147" s="253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4" t="s">
        <v>252</v>
      </c>
      <c r="AU147" s="254" t="s">
        <v>85</v>
      </c>
      <c r="AV147" s="14" t="s">
        <v>254</v>
      </c>
      <c r="AW147" s="14" t="s">
        <v>37</v>
      </c>
      <c r="AX147" s="14" t="s">
        <v>85</v>
      </c>
      <c r="AY147" s="254" t="s">
        <v>238</v>
      </c>
    </row>
    <row r="148" s="2" customFormat="1" ht="21.75" customHeight="1">
      <c r="A148" s="40"/>
      <c r="B148" s="41"/>
      <c r="C148" s="214" t="s">
        <v>330</v>
      </c>
      <c r="D148" s="214" t="s">
        <v>243</v>
      </c>
      <c r="E148" s="215" t="s">
        <v>2978</v>
      </c>
      <c r="F148" s="216" t="s">
        <v>3058</v>
      </c>
      <c r="G148" s="217" t="s">
        <v>246</v>
      </c>
      <c r="H148" s="218">
        <v>1</v>
      </c>
      <c r="I148" s="219"/>
      <c r="J148" s="220">
        <f>ROUND(I148*H148,2)</f>
        <v>0</v>
      </c>
      <c r="K148" s="216" t="s">
        <v>19</v>
      </c>
      <c r="L148" s="46"/>
      <c r="M148" s="221" t="s">
        <v>19</v>
      </c>
      <c r="N148" s="222" t="s">
        <v>48</v>
      </c>
      <c r="O148" s="86"/>
      <c r="P148" s="223">
        <f>O148*H148</f>
        <v>0</v>
      </c>
      <c r="Q148" s="223">
        <v>0</v>
      </c>
      <c r="R148" s="223">
        <f>Q148*H148</f>
        <v>0</v>
      </c>
      <c r="S148" s="223">
        <v>0</v>
      </c>
      <c r="T148" s="224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25" t="s">
        <v>254</v>
      </c>
      <c r="AT148" s="225" t="s">
        <v>243</v>
      </c>
      <c r="AU148" s="225" t="s">
        <v>85</v>
      </c>
      <c r="AY148" s="19" t="s">
        <v>238</v>
      </c>
      <c r="BE148" s="226">
        <f>IF(N148="základní",J148,0)</f>
        <v>0</v>
      </c>
      <c r="BF148" s="226">
        <f>IF(N148="snížená",J148,0)</f>
        <v>0</v>
      </c>
      <c r="BG148" s="226">
        <f>IF(N148="zákl. přenesená",J148,0)</f>
        <v>0</v>
      </c>
      <c r="BH148" s="226">
        <f>IF(N148="sníž. přenesená",J148,0)</f>
        <v>0</v>
      </c>
      <c r="BI148" s="226">
        <f>IF(N148="nulová",J148,0)</f>
        <v>0</v>
      </c>
      <c r="BJ148" s="19" t="s">
        <v>85</v>
      </c>
      <c r="BK148" s="226">
        <f>ROUND(I148*H148,2)</f>
        <v>0</v>
      </c>
      <c r="BL148" s="19" t="s">
        <v>254</v>
      </c>
      <c r="BM148" s="225" t="s">
        <v>3060</v>
      </c>
    </row>
    <row r="149" s="2" customFormat="1">
      <c r="A149" s="40"/>
      <c r="B149" s="41"/>
      <c r="C149" s="42"/>
      <c r="D149" s="234" t="s">
        <v>343</v>
      </c>
      <c r="E149" s="42"/>
      <c r="F149" s="255" t="s">
        <v>2754</v>
      </c>
      <c r="G149" s="42"/>
      <c r="H149" s="42"/>
      <c r="I149" s="229"/>
      <c r="J149" s="42"/>
      <c r="K149" s="42"/>
      <c r="L149" s="46"/>
      <c r="M149" s="230"/>
      <c r="N149" s="231"/>
      <c r="O149" s="86"/>
      <c r="P149" s="86"/>
      <c r="Q149" s="86"/>
      <c r="R149" s="86"/>
      <c r="S149" s="86"/>
      <c r="T149" s="87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T149" s="19" t="s">
        <v>343</v>
      </c>
      <c r="AU149" s="19" t="s">
        <v>85</v>
      </c>
    </row>
    <row r="150" s="13" customFormat="1">
      <c r="A150" s="13"/>
      <c r="B150" s="232"/>
      <c r="C150" s="233"/>
      <c r="D150" s="234" t="s">
        <v>252</v>
      </c>
      <c r="E150" s="235" t="s">
        <v>19</v>
      </c>
      <c r="F150" s="236" t="s">
        <v>85</v>
      </c>
      <c r="G150" s="233"/>
      <c r="H150" s="237">
        <v>1</v>
      </c>
      <c r="I150" s="238"/>
      <c r="J150" s="233"/>
      <c r="K150" s="233"/>
      <c r="L150" s="239"/>
      <c r="M150" s="240"/>
      <c r="N150" s="241"/>
      <c r="O150" s="241"/>
      <c r="P150" s="241"/>
      <c r="Q150" s="241"/>
      <c r="R150" s="241"/>
      <c r="S150" s="241"/>
      <c r="T150" s="242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3" t="s">
        <v>252</v>
      </c>
      <c r="AU150" s="243" t="s">
        <v>85</v>
      </c>
      <c r="AV150" s="13" t="s">
        <v>87</v>
      </c>
      <c r="AW150" s="13" t="s">
        <v>37</v>
      </c>
      <c r="AX150" s="13" t="s">
        <v>77</v>
      </c>
      <c r="AY150" s="243" t="s">
        <v>238</v>
      </c>
    </row>
    <row r="151" s="14" customFormat="1">
      <c r="A151" s="14"/>
      <c r="B151" s="244"/>
      <c r="C151" s="245"/>
      <c r="D151" s="234" t="s">
        <v>252</v>
      </c>
      <c r="E151" s="246" t="s">
        <v>19</v>
      </c>
      <c r="F151" s="247" t="s">
        <v>253</v>
      </c>
      <c r="G151" s="245"/>
      <c r="H151" s="248">
        <v>1</v>
      </c>
      <c r="I151" s="249"/>
      <c r="J151" s="245"/>
      <c r="K151" s="245"/>
      <c r="L151" s="250"/>
      <c r="M151" s="251"/>
      <c r="N151" s="252"/>
      <c r="O151" s="252"/>
      <c r="P151" s="252"/>
      <c r="Q151" s="252"/>
      <c r="R151" s="252"/>
      <c r="S151" s="252"/>
      <c r="T151" s="253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4" t="s">
        <v>252</v>
      </c>
      <c r="AU151" s="254" t="s">
        <v>85</v>
      </c>
      <c r="AV151" s="14" t="s">
        <v>254</v>
      </c>
      <c r="AW151" s="14" t="s">
        <v>37</v>
      </c>
      <c r="AX151" s="14" t="s">
        <v>85</v>
      </c>
      <c r="AY151" s="254" t="s">
        <v>238</v>
      </c>
    </row>
    <row r="152" s="2" customFormat="1" ht="24.15" customHeight="1">
      <c r="A152" s="40"/>
      <c r="B152" s="41"/>
      <c r="C152" s="214" t="s">
        <v>334</v>
      </c>
      <c r="D152" s="214" t="s">
        <v>243</v>
      </c>
      <c r="E152" s="215" t="s">
        <v>2875</v>
      </c>
      <c r="F152" s="216" t="s">
        <v>2876</v>
      </c>
      <c r="G152" s="217" t="s">
        <v>246</v>
      </c>
      <c r="H152" s="218">
        <v>1</v>
      </c>
      <c r="I152" s="219"/>
      <c r="J152" s="220">
        <f>ROUND(I152*H152,2)</f>
        <v>0</v>
      </c>
      <c r="K152" s="216" t="s">
        <v>19</v>
      </c>
      <c r="L152" s="46"/>
      <c r="M152" s="221" t="s">
        <v>19</v>
      </c>
      <c r="N152" s="222" t="s">
        <v>48</v>
      </c>
      <c r="O152" s="86"/>
      <c r="P152" s="223">
        <f>O152*H152</f>
        <v>0</v>
      </c>
      <c r="Q152" s="223">
        <v>0</v>
      </c>
      <c r="R152" s="223">
        <f>Q152*H152</f>
        <v>0</v>
      </c>
      <c r="S152" s="223">
        <v>0</v>
      </c>
      <c r="T152" s="224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25" t="s">
        <v>254</v>
      </c>
      <c r="AT152" s="225" t="s">
        <v>243</v>
      </c>
      <c r="AU152" s="225" t="s">
        <v>85</v>
      </c>
      <c r="AY152" s="19" t="s">
        <v>238</v>
      </c>
      <c r="BE152" s="226">
        <f>IF(N152="základní",J152,0)</f>
        <v>0</v>
      </c>
      <c r="BF152" s="226">
        <f>IF(N152="snížená",J152,0)</f>
        <v>0</v>
      </c>
      <c r="BG152" s="226">
        <f>IF(N152="zákl. přenesená",J152,0)</f>
        <v>0</v>
      </c>
      <c r="BH152" s="226">
        <f>IF(N152="sníž. přenesená",J152,0)</f>
        <v>0</v>
      </c>
      <c r="BI152" s="226">
        <f>IF(N152="nulová",J152,0)</f>
        <v>0</v>
      </c>
      <c r="BJ152" s="19" t="s">
        <v>85</v>
      </c>
      <c r="BK152" s="226">
        <f>ROUND(I152*H152,2)</f>
        <v>0</v>
      </c>
      <c r="BL152" s="19" t="s">
        <v>254</v>
      </c>
      <c r="BM152" s="225" t="s">
        <v>3061</v>
      </c>
    </row>
    <row r="153" s="2" customFormat="1">
      <c r="A153" s="40"/>
      <c r="B153" s="41"/>
      <c r="C153" s="42"/>
      <c r="D153" s="234" t="s">
        <v>343</v>
      </c>
      <c r="E153" s="42"/>
      <c r="F153" s="255" t="s">
        <v>2754</v>
      </c>
      <c r="G153" s="42"/>
      <c r="H153" s="42"/>
      <c r="I153" s="229"/>
      <c r="J153" s="42"/>
      <c r="K153" s="42"/>
      <c r="L153" s="46"/>
      <c r="M153" s="230"/>
      <c r="N153" s="231"/>
      <c r="O153" s="86"/>
      <c r="P153" s="86"/>
      <c r="Q153" s="86"/>
      <c r="R153" s="86"/>
      <c r="S153" s="86"/>
      <c r="T153" s="87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T153" s="19" t="s">
        <v>343</v>
      </c>
      <c r="AU153" s="19" t="s">
        <v>85</v>
      </c>
    </row>
    <row r="154" s="13" customFormat="1">
      <c r="A154" s="13"/>
      <c r="B154" s="232"/>
      <c r="C154" s="233"/>
      <c r="D154" s="234" t="s">
        <v>252</v>
      </c>
      <c r="E154" s="235" t="s">
        <v>19</v>
      </c>
      <c r="F154" s="236" t="s">
        <v>85</v>
      </c>
      <c r="G154" s="233"/>
      <c r="H154" s="237">
        <v>1</v>
      </c>
      <c r="I154" s="238"/>
      <c r="J154" s="233"/>
      <c r="K154" s="233"/>
      <c r="L154" s="239"/>
      <c r="M154" s="240"/>
      <c r="N154" s="241"/>
      <c r="O154" s="241"/>
      <c r="P154" s="241"/>
      <c r="Q154" s="241"/>
      <c r="R154" s="241"/>
      <c r="S154" s="241"/>
      <c r="T154" s="242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3" t="s">
        <v>252</v>
      </c>
      <c r="AU154" s="243" t="s">
        <v>85</v>
      </c>
      <c r="AV154" s="13" t="s">
        <v>87</v>
      </c>
      <c r="AW154" s="13" t="s">
        <v>37</v>
      </c>
      <c r="AX154" s="13" t="s">
        <v>77</v>
      </c>
      <c r="AY154" s="243" t="s">
        <v>238</v>
      </c>
    </row>
    <row r="155" s="14" customFormat="1">
      <c r="A155" s="14"/>
      <c r="B155" s="244"/>
      <c r="C155" s="245"/>
      <c r="D155" s="234" t="s">
        <v>252</v>
      </c>
      <c r="E155" s="246" t="s">
        <v>19</v>
      </c>
      <c r="F155" s="247" t="s">
        <v>253</v>
      </c>
      <c r="G155" s="245"/>
      <c r="H155" s="248">
        <v>1</v>
      </c>
      <c r="I155" s="249"/>
      <c r="J155" s="245"/>
      <c r="K155" s="245"/>
      <c r="L155" s="250"/>
      <c r="M155" s="251"/>
      <c r="N155" s="252"/>
      <c r="O155" s="252"/>
      <c r="P155" s="252"/>
      <c r="Q155" s="252"/>
      <c r="R155" s="252"/>
      <c r="S155" s="252"/>
      <c r="T155" s="253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4" t="s">
        <v>252</v>
      </c>
      <c r="AU155" s="254" t="s">
        <v>85</v>
      </c>
      <c r="AV155" s="14" t="s">
        <v>254</v>
      </c>
      <c r="AW155" s="14" t="s">
        <v>37</v>
      </c>
      <c r="AX155" s="14" t="s">
        <v>85</v>
      </c>
      <c r="AY155" s="254" t="s">
        <v>238</v>
      </c>
    </row>
    <row r="156" s="2" customFormat="1" ht="24.15" customHeight="1">
      <c r="A156" s="40"/>
      <c r="B156" s="41"/>
      <c r="C156" s="214" t="s">
        <v>339</v>
      </c>
      <c r="D156" s="214" t="s">
        <v>243</v>
      </c>
      <c r="E156" s="215" t="s">
        <v>3062</v>
      </c>
      <c r="F156" s="216" t="s">
        <v>2876</v>
      </c>
      <c r="G156" s="217" t="s">
        <v>246</v>
      </c>
      <c r="H156" s="218">
        <v>1</v>
      </c>
      <c r="I156" s="219"/>
      <c r="J156" s="220">
        <f>ROUND(I156*H156,2)</f>
        <v>0</v>
      </c>
      <c r="K156" s="216" t="s">
        <v>19</v>
      </c>
      <c r="L156" s="46"/>
      <c r="M156" s="221" t="s">
        <v>19</v>
      </c>
      <c r="N156" s="222" t="s">
        <v>48</v>
      </c>
      <c r="O156" s="86"/>
      <c r="P156" s="223">
        <f>O156*H156</f>
        <v>0</v>
      </c>
      <c r="Q156" s="223">
        <v>0</v>
      </c>
      <c r="R156" s="223">
        <f>Q156*H156</f>
        <v>0</v>
      </c>
      <c r="S156" s="223">
        <v>0</v>
      </c>
      <c r="T156" s="224">
        <f>S156*H156</f>
        <v>0</v>
      </c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225" t="s">
        <v>254</v>
      </c>
      <c r="AT156" s="225" t="s">
        <v>243</v>
      </c>
      <c r="AU156" s="225" t="s">
        <v>85</v>
      </c>
      <c r="AY156" s="19" t="s">
        <v>238</v>
      </c>
      <c r="BE156" s="226">
        <f>IF(N156="základní",J156,0)</f>
        <v>0</v>
      </c>
      <c r="BF156" s="226">
        <f>IF(N156="snížená",J156,0)</f>
        <v>0</v>
      </c>
      <c r="BG156" s="226">
        <f>IF(N156="zákl. přenesená",J156,0)</f>
        <v>0</v>
      </c>
      <c r="BH156" s="226">
        <f>IF(N156="sníž. přenesená",J156,0)</f>
        <v>0</v>
      </c>
      <c r="BI156" s="226">
        <f>IF(N156="nulová",J156,0)</f>
        <v>0</v>
      </c>
      <c r="BJ156" s="19" t="s">
        <v>85</v>
      </c>
      <c r="BK156" s="226">
        <f>ROUND(I156*H156,2)</f>
        <v>0</v>
      </c>
      <c r="BL156" s="19" t="s">
        <v>254</v>
      </c>
      <c r="BM156" s="225" t="s">
        <v>3063</v>
      </c>
    </row>
    <row r="157" s="2" customFormat="1">
      <c r="A157" s="40"/>
      <c r="B157" s="41"/>
      <c r="C157" s="42"/>
      <c r="D157" s="234" t="s">
        <v>343</v>
      </c>
      <c r="E157" s="42"/>
      <c r="F157" s="255" t="s">
        <v>2754</v>
      </c>
      <c r="G157" s="42"/>
      <c r="H157" s="42"/>
      <c r="I157" s="229"/>
      <c r="J157" s="42"/>
      <c r="K157" s="42"/>
      <c r="L157" s="46"/>
      <c r="M157" s="230"/>
      <c r="N157" s="231"/>
      <c r="O157" s="86"/>
      <c r="P157" s="86"/>
      <c r="Q157" s="86"/>
      <c r="R157" s="86"/>
      <c r="S157" s="86"/>
      <c r="T157" s="87"/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T157" s="19" t="s">
        <v>343</v>
      </c>
      <c r="AU157" s="19" t="s">
        <v>85</v>
      </c>
    </row>
    <row r="158" s="13" customFormat="1">
      <c r="A158" s="13"/>
      <c r="B158" s="232"/>
      <c r="C158" s="233"/>
      <c r="D158" s="234" t="s">
        <v>252</v>
      </c>
      <c r="E158" s="235" t="s">
        <v>19</v>
      </c>
      <c r="F158" s="236" t="s">
        <v>85</v>
      </c>
      <c r="G158" s="233"/>
      <c r="H158" s="237">
        <v>1</v>
      </c>
      <c r="I158" s="238"/>
      <c r="J158" s="233"/>
      <c r="K158" s="233"/>
      <c r="L158" s="239"/>
      <c r="M158" s="240"/>
      <c r="N158" s="241"/>
      <c r="O158" s="241"/>
      <c r="P158" s="241"/>
      <c r="Q158" s="241"/>
      <c r="R158" s="241"/>
      <c r="S158" s="241"/>
      <c r="T158" s="242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43" t="s">
        <v>252</v>
      </c>
      <c r="AU158" s="243" t="s">
        <v>85</v>
      </c>
      <c r="AV158" s="13" t="s">
        <v>87</v>
      </c>
      <c r="AW158" s="13" t="s">
        <v>37</v>
      </c>
      <c r="AX158" s="13" t="s">
        <v>77</v>
      </c>
      <c r="AY158" s="243" t="s">
        <v>238</v>
      </c>
    </row>
    <row r="159" s="14" customFormat="1">
      <c r="A159" s="14"/>
      <c r="B159" s="244"/>
      <c r="C159" s="245"/>
      <c r="D159" s="234" t="s">
        <v>252</v>
      </c>
      <c r="E159" s="246" t="s">
        <v>19</v>
      </c>
      <c r="F159" s="247" t="s">
        <v>253</v>
      </c>
      <c r="G159" s="245"/>
      <c r="H159" s="248">
        <v>1</v>
      </c>
      <c r="I159" s="249"/>
      <c r="J159" s="245"/>
      <c r="K159" s="245"/>
      <c r="L159" s="250"/>
      <c r="M159" s="251"/>
      <c r="N159" s="252"/>
      <c r="O159" s="252"/>
      <c r="P159" s="252"/>
      <c r="Q159" s="252"/>
      <c r="R159" s="252"/>
      <c r="S159" s="252"/>
      <c r="T159" s="253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54" t="s">
        <v>252</v>
      </c>
      <c r="AU159" s="254" t="s">
        <v>85</v>
      </c>
      <c r="AV159" s="14" t="s">
        <v>254</v>
      </c>
      <c r="AW159" s="14" t="s">
        <v>37</v>
      </c>
      <c r="AX159" s="14" t="s">
        <v>85</v>
      </c>
      <c r="AY159" s="254" t="s">
        <v>238</v>
      </c>
    </row>
    <row r="160" s="2" customFormat="1" ht="24.15" customHeight="1">
      <c r="A160" s="40"/>
      <c r="B160" s="41"/>
      <c r="C160" s="214" t="s">
        <v>346</v>
      </c>
      <c r="D160" s="214" t="s">
        <v>243</v>
      </c>
      <c r="E160" s="215" t="s">
        <v>2878</v>
      </c>
      <c r="F160" s="216" t="s">
        <v>2879</v>
      </c>
      <c r="G160" s="217" t="s">
        <v>246</v>
      </c>
      <c r="H160" s="218">
        <v>6</v>
      </c>
      <c r="I160" s="219"/>
      <c r="J160" s="220">
        <f>ROUND(I160*H160,2)</f>
        <v>0</v>
      </c>
      <c r="K160" s="216" t="s">
        <v>19</v>
      </c>
      <c r="L160" s="46"/>
      <c r="M160" s="221" t="s">
        <v>19</v>
      </c>
      <c r="N160" s="222" t="s">
        <v>48</v>
      </c>
      <c r="O160" s="86"/>
      <c r="P160" s="223">
        <f>O160*H160</f>
        <v>0</v>
      </c>
      <c r="Q160" s="223">
        <v>0</v>
      </c>
      <c r="R160" s="223">
        <f>Q160*H160</f>
        <v>0</v>
      </c>
      <c r="S160" s="223">
        <v>0</v>
      </c>
      <c r="T160" s="224">
        <f>S160*H160</f>
        <v>0</v>
      </c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R160" s="225" t="s">
        <v>254</v>
      </c>
      <c r="AT160" s="225" t="s">
        <v>243</v>
      </c>
      <c r="AU160" s="225" t="s">
        <v>85</v>
      </c>
      <c r="AY160" s="19" t="s">
        <v>238</v>
      </c>
      <c r="BE160" s="226">
        <f>IF(N160="základní",J160,0)</f>
        <v>0</v>
      </c>
      <c r="BF160" s="226">
        <f>IF(N160="snížená",J160,0)</f>
        <v>0</v>
      </c>
      <c r="BG160" s="226">
        <f>IF(N160="zákl. přenesená",J160,0)</f>
        <v>0</v>
      </c>
      <c r="BH160" s="226">
        <f>IF(N160="sníž. přenesená",J160,0)</f>
        <v>0</v>
      </c>
      <c r="BI160" s="226">
        <f>IF(N160="nulová",J160,0)</f>
        <v>0</v>
      </c>
      <c r="BJ160" s="19" t="s">
        <v>85</v>
      </c>
      <c r="BK160" s="226">
        <f>ROUND(I160*H160,2)</f>
        <v>0</v>
      </c>
      <c r="BL160" s="19" t="s">
        <v>254</v>
      </c>
      <c r="BM160" s="225" t="s">
        <v>3064</v>
      </c>
    </row>
    <row r="161" s="2" customFormat="1">
      <c r="A161" s="40"/>
      <c r="B161" s="41"/>
      <c r="C161" s="42"/>
      <c r="D161" s="234" t="s">
        <v>343</v>
      </c>
      <c r="E161" s="42"/>
      <c r="F161" s="255" t="s">
        <v>2754</v>
      </c>
      <c r="G161" s="42"/>
      <c r="H161" s="42"/>
      <c r="I161" s="229"/>
      <c r="J161" s="42"/>
      <c r="K161" s="42"/>
      <c r="L161" s="46"/>
      <c r="M161" s="230"/>
      <c r="N161" s="231"/>
      <c r="O161" s="86"/>
      <c r="P161" s="86"/>
      <c r="Q161" s="86"/>
      <c r="R161" s="86"/>
      <c r="S161" s="86"/>
      <c r="T161" s="87"/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T161" s="19" t="s">
        <v>343</v>
      </c>
      <c r="AU161" s="19" t="s">
        <v>85</v>
      </c>
    </row>
    <row r="162" s="13" customFormat="1">
      <c r="A162" s="13"/>
      <c r="B162" s="232"/>
      <c r="C162" s="233"/>
      <c r="D162" s="234" t="s">
        <v>252</v>
      </c>
      <c r="E162" s="235" t="s">
        <v>19</v>
      </c>
      <c r="F162" s="236" t="s">
        <v>276</v>
      </c>
      <c r="G162" s="233"/>
      <c r="H162" s="237">
        <v>6</v>
      </c>
      <c r="I162" s="238"/>
      <c r="J162" s="233"/>
      <c r="K162" s="233"/>
      <c r="L162" s="239"/>
      <c r="M162" s="240"/>
      <c r="N162" s="241"/>
      <c r="O162" s="241"/>
      <c r="P162" s="241"/>
      <c r="Q162" s="241"/>
      <c r="R162" s="241"/>
      <c r="S162" s="241"/>
      <c r="T162" s="242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3" t="s">
        <v>252</v>
      </c>
      <c r="AU162" s="243" t="s">
        <v>85</v>
      </c>
      <c r="AV162" s="13" t="s">
        <v>87</v>
      </c>
      <c r="AW162" s="13" t="s">
        <v>37</v>
      </c>
      <c r="AX162" s="13" t="s">
        <v>77</v>
      </c>
      <c r="AY162" s="243" t="s">
        <v>238</v>
      </c>
    </row>
    <row r="163" s="14" customFormat="1">
      <c r="A163" s="14"/>
      <c r="B163" s="244"/>
      <c r="C163" s="245"/>
      <c r="D163" s="234" t="s">
        <v>252</v>
      </c>
      <c r="E163" s="246" t="s">
        <v>19</v>
      </c>
      <c r="F163" s="247" t="s">
        <v>253</v>
      </c>
      <c r="G163" s="245"/>
      <c r="H163" s="248">
        <v>6</v>
      </c>
      <c r="I163" s="249"/>
      <c r="J163" s="245"/>
      <c r="K163" s="245"/>
      <c r="L163" s="250"/>
      <c r="M163" s="251"/>
      <c r="N163" s="252"/>
      <c r="O163" s="252"/>
      <c r="P163" s="252"/>
      <c r="Q163" s="252"/>
      <c r="R163" s="252"/>
      <c r="S163" s="252"/>
      <c r="T163" s="253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4" t="s">
        <v>252</v>
      </c>
      <c r="AU163" s="254" t="s">
        <v>85</v>
      </c>
      <c r="AV163" s="14" t="s">
        <v>254</v>
      </c>
      <c r="AW163" s="14" t="s">
        <v>37</v>
      </c>
      <c r="AX163" s="14" t="s">
        <v>85</v>
      </c>
      <c r="AY163" s="254" t="s">
        <v>238</v>
      </c>
    </row>
    <row r="164" s="2" customFormat="1" ht="24.15" customHeight="1">
      <c r="A164" s="40"/>
      <c r="B164" s="41"/>
      <c r="C164" s="214" t="s">
        <v>353</v>
      </c>
      <c r="D164" s="214" t="s">
        <v>243</v>
      </c>
      <c r="E164" s="215" t="s">
        <v>3065</v>
      </c>
      <c r="F164" s="216" t="s">
        <v>2879</v>
      </c>
      <c r="G164" s="217" t="s">
        <v>246</v>
      </c>
      <c r="H164" s="218">
        <v>6</v>
      </c>
      <c r="I164" s="219"/>
      <c r="J164" s="220">
        <f>ROUND(I164*H164,2)</f>
        <v>0</v>
      </c>
      <c r="K164" s="216" t="s">
        <v>19</v>
      </c>
      <c r="L164" s="46"/>
      <c r="M164" s="221" t="s">
        <v>19</v>
      </c>
      <c r="N164" s="222" t="s">
        <v>48</v>
      </c>
      <c r="O164" s="86"/>
      <c r="P164" s="223">
        <f>O164*H164</f>
        <v>0</v>
      </c>
      <c r="Q164" s="223">
        <v>0</v>
      </c>
      <c r="R164" s="223">
        <f>Q164*H164</f>
        <v>0</v>
      </c>
      <c r="S164" s="223">
        <v>0</v>
      </c>
      <c r="T164" s="224">
        <f>S164*H164</f>
        <v>0</v>
      </c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R164" s="225" t="s">
        <v>254</v>
      </c>
      <c r="AT164" s="225" t="s">
        <v>243</v>
      </c>
      <c r="AU164" s="225" t="s">
        <v>85</v>
      </c>
      <c r="AY164" s="19" t="s">
        <v>238</v>
      </c>
      <c r="BE164" s="226">
        <f>IF(N164="základní",J164,0)</f>
        <v>0</v>
      </c>
      <c r="BF164" s="226">
        <f>IF(N164="snížená",J164,0)</f>
        <v>0</v>
      </c>
      <c r="BG164" s="226">
        <f>IF(N164="zákl. přenesená",J164,0)</f>
        <v>0</v>
      </c>
      <c r="BH164" s="226">
        <f>IF(N164="sníž. přenesená",J164,0)</f>
        <v>0</v>
      </c>
      <c r="BI164" s="226">
        <f>IF(N164="nulová",J164,0)</f>
        <v>0</v>
      </c>
      <c r="BJ164" s="19" t="s">
        <v>85</v>
      </c>
      <c r="BK164" s="226">
        <f>ROUND(I164*H164,2)</f>
        <v>0</v>
      </c>
      <c r="BL164" s="19" t="s">
        <v>254</v>
      </c>
      <c r="BM164" s="225" t="s">
        <v>3066</v>
      </c>
    </row>
    <row r="165" s="2" customFormat="1">
      <c r="A165" s="40"/>
      <c r="B165" s="41"/>
      <c r="C165" s="42"/>
      <c r="D165" s="234" t="s">
        <v>343</v>
      </c>
      <c r="E165" s="42"/>
      <c r="F165" s="255" t="s">
        <v>2754</v>
      </c>
      <c r="G165" s="42"/>
      <c r="H165" s="42"/>
      <c r="I165" s="229"/>
      <c r="J165" s="42"/>
      <c r="K165" s="42"/>
      <c r="L165" s="46"/>
      <c r="M165" s="230"/>
      <c r="N165" s="231"/>
      <c r="O165" s="86"/>
      <c r="P165" s="86"/>
      <c r="Q165" s="86"/>
      <c r="R165" s="86"/>
      <c r="S165" s="86"/>
      <c r="T165" s="87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T165" s="19" t="s">
        <v>343</v>
      </c>
      <c r="AU165" s="19" t="s">
        <v>85</v>
      </c>
    </row>
    <row r="166" s="13" customFormat="1">
      <c r="A166" s="13"/>
      <c r="B166" s="232"/>
      <c r="C166" s="233"/>
      <c r="D166" s="234" t="s">
        <v>252</v>
      </c>
      <c r="E166" s="235" t="s">
        <v>19</v>
      </c>
      <c r="F166" s="236" t="s">
        <v>276</v>
      </c>
      <c r="G166" s="233"/>
      <c r="H166" s="237">
        <v>6</v>
      </c>
      <c r="I166" s="238"/>
      <c r="J166" s="233"/>
      <c r="K166" s="233"/>
      <c r="L166" s="239"/>
      <c r="M166" s="240"/>
      <c r="N166" s="241"/>
      <c r="O166" s="241"/>
      <c r="P166" s="241"/>
      <c r="Q166" s="241"/>
      <c r="R166" s="241"/>
      <c r="S166" s="241"/>
      <c r="T166" s="242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3" t="s">
        <v>252</v>
      </c>
      <c r="AU166" s="243" t="s">
        <v>85</v>
      </c>
      <c r="AV166" s="13" t="s">
        <v>87</v>
      </c>
      <c r="AW166" s="13" t="s">
        <v>37</v>
      </c>
      <c r="AX166" s="13" t="s">
        <v>77</v>
      </c>
      <c r="AY166" s="243" t="s">
        <v>238</v>
      </c>
    </row>
    <row r="167" s="14" customFormat="1">
      <c r="A167" s="14"/>
      <c r="B167" s="244"/>
      <c r="C167" s="245"/>
      <c r="D167" s="234" t="s">
        <v>252</v>
      </c>
      <c r="E167" s="246" t="s">
        <v>19</v>
      </c>
      <c r="F167" s="247" t="s">
        <v>253</v>
      </c>
      <c r="G167" s="245"/>
      <c r="H167" s="248">
        <v>6</v>
      </c>
      <c r="I167" s="249"/>
      <c r="J167" s="245"/>
      <c r="K167" s="245"/>
      <c r="L167" s="250"/>
      <c r="M167" s="256"/>
      <c r="N167" s="257"/>
      <c r="O167" s="257"/>
      <c r="P167" s="257"/>
      <c r="Q167" s="257"/>
      <c r="R167" s="257"/>
      <c r="S167" s="257"/>
      <c r="T167" s="258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4" t="s">
        <v>252</v>
      </c>
      <c r="AU167" s="254" t="s">
        <v>85</v>
      </c>
      <c r="AV167" s="14" t="s">
        <v>254</v>
      </c>
      <c r="AW167" s="14" t="s">
        <v>37</v>
      </c>
      <c r="AX167" s="14" t="s">
        <v>85</v>
      </c>
      <c r="AY167" s="254" t="s">
        <v>238</v>
      </c>
    </row>
    <row r="168" s="2" customFormat="1" ht="6.96" customHeight="1">
      <c r="A168" s="40"/>
      <c r="B168" s="61"/>
      <c r="C168" s="62"/>
      <c r="D168" s="62"/>
      <c r="E168" s="62"/>
      <c r="F168" s="62"/>
      <c r="G168" s="62"/>
      <c r="H168" s="62"/>
      <c r="I168" s="62"/>
      <c r="J168" s="62"/>
      <c r="K168" s="62"/>
      <c r="L168" s="46"/>
      <c r="M168" s="40"/>
      <c r="O168" s="40"/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</row>
  </sheetData>
  <sheetProtection sheet="1" autoFilter="0" formatColumns="0" formatRows="0" objects="1" scenarios="1" spinCount="100000" saltValue="WMwIzOCEteoUZOHXlWaEY9iqusoiI9Y7LMyRc9viNe3ToIUkKSzBF0ofCBgUNRR8zQSvoi3zT8vRkjWVSLoidg==" hashValue="7TbH2lSutkby39dhrU+FEXWcO/aEDiUYWb4CnBznrLeQUduQ1MnSOfxJwocOMTJRj2gGm8caVmGDG0m41Q3SLw==" algorithmName="SHA-512" password="C8E5"/>
  <autoFilter ref="C85:K16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196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2739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3067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ROUND(J86,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ROUND((SUM(BE86:BE119)),  2)</f>
        <v>0</v>
      </c>
      <c r="G35" s="40"/>
      <c r="H35" s="40"/>
      <c r="I35" s="159">
        <v>0.20999999999999999</v>
      </c>
      <c r="J35" s="158">
        <f>ROUND(((SUM(BE86:BE119))*I35),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ROUND((SUM(BF86:BF119)),  2)</f>
        <v>0</v>
      </c>
      <c r="G36" s="40"/>
      <c r="H36" s="40"/>
      <c r="I36" s="159">
        <v>0.14999999999999999</v>
      </c>
      <c r="J36" s="158">
        <f>ROUND(((SUM(BF86:BF119))*I36),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ROUND((SUM(BG86:BG119)),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ROUND((SUM(BH86:BH119)),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ROUND((SUM(BI86:BI119)),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2739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 07.9 - Místnost č.1.15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J86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3068</v>
      </c>
      <c r="E64" s="179"/>
      <c r="F64" s="179"/>
      <c r="G64" s="179"/>
      <c r="H64" s="179"/>
      <c r="I64" s="179"/>
      <c r="J64" s="180">
        <f>J87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223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Vytvoření laboratoří FŽP- UNICRE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1" customFormat="1" ht="12" customHeight="1">
      <c r="B75" s="23"/>
      <c r="C75" s="34" t="s">
        <v>210</v>
      </c>
      <c r="D75" s="24"/>
      <c r="E75" s="24"/>
      <c r="F75" s="24"/>
      <c r="G75" s="24"/>
      <c r="H75" s="24"/>
      <c r="I75" s="24"/>
      <c r="J75" s="24"/>
      <c r="K75" s="24"/>
      <c r="L75" s="22"/>
    </row>
    <row r="76" s="2" customFormat="1" ht="16.5" customHeight="1">
      <c r="A76" s="40"/>
      <c r="B76" s="41"/>
      <c r="C76" s="42"/>
      <c r="D76" s="42"/>
      <c r="E76" s="171" t="s">
        <v>2739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377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E11</f>
        <v>SO 07.9 - Místnost č.1.15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F14</f>
        <v>Ústí nad Labem</v>
      </c>
      <c r="G80" s="42"/>
      <c r="H80" s="42"/>
      <c r="I80" s="34" t="s">
        <v>23</v>
      </c>
      <c r="J80" s="74" t="str">
        <f>IF(J14="","",J14)</f>
        <v>10. 5. 2023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E17</f>
        <v>UJEP, Pasteurova 3632/15, 400 96 Ústí nad Labem</v>
      </c>
      <c r="G82" s="42"/>
      <c r="H82" s="42"/>
      <c r="I82" s="34" t="s">
        <v>33</v>
      </c>
      <c r="J82" s="38" t="str">
        <f>E23</f>
        <v>Correct BC, s.r.o., El.Krásnohorské 1339/15, UL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40.05" customHeight="1">
      <c r="A83" s="40"/>
      <c r="B83" s="41"/>
      <c r="C83" s="34" t="s">
        <v>31</v>
      </c>
      <c r="D83" s="42"/>
      <c r="E83" s="42"/>
      <c r="F83" s="29" t="str">
        <f>IF(E20="","",E20)</f>
        <v>Vyplň údaj</v>
      </c>
      <c r="G83" s="42"/>
      <c r="H83" s="42"/>
      <c r="I83" s="34" t="s">
        <v>38</v>
      </c>
      <c r="J83" s="38" t="str">
        <f>E26</f>
        <v>Correct BC, s.r.o., El.Krásnohorské 1339/15, UL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224</v>
      </c>
      <c r="D85" s="190" t="s">
        <v>62</v>
      </c>
      <c r="E85" s="190" t="s">
        <v>58</v>
      </c>
      <c r="F85" s="190" t="s">
        <v>59</v>
      </c>
      <c r="G85" s="190" t="s">
        <v>225</v>
      </c>
      <c r="H85" s="190" t="s">
        <v>226</v>
      </c>
      <c r="I85" s="190" t="s">
        <v>227</v>
      </c>
      <c r="J85" s="190" t="s">
        <v>214</v>
      </c>
      <c r="K85" s="191" t="s">
        <v>228</v>
      </c>
      <c r="L85" s="192"/>
      <c r="M85" s="94" t="s">
        <v>19</v>
      </c>
      <c r="N85" s="95" t="s">
        <v>47</v>
      </c>
      <c r="O85" s="95" t="s">
        <v>229</v>
      </c>
      <c r="P85" s="95" t="s">
        <v>230</v>
      </c>
      <c r="Q85" s="95" t="s">
        <v>231</v>
      </c>
      <c r="R85" s="95" t="s">
        <v>232</v>
      </c>
      <c r="S85" s="95" t="s">
        <v>233</v>
      </c>
      <c r="T85" s="96" t="s">
        <v>234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235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</f>
        <v>0</v>
      </c>
      <c r="Q86" s="98"/>
      <c r="R86" s="195">
        <f>R87</f>
        <v>0</v>
      </c>
      <c r="S86" s="98"/>
      <c r="T86" s="196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76</v>
      </c>
      <c r="AU86" s="19" t="s">
        <v>215</v>
      </c>
      <c r="BK86" s="197">
        <f>BK87</f>
        <v>0</v>
      </c>
    </row>
    <row r="87" s="12" customFormat="1" ht="25.92" customHeight="1">
      <c r="A87" s="12"/>
      <c r="B87" s="198"/>
      <c r="C87" s="199"/>
      <c r="D87" s="200" t="s">
        <v>76</v>
      </c>
      <c r="E87" s="201" t="s">
        <v>1900</v>
      </c>
      <c r="F87" s="201" t="s">
        <v>195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f>SUM(P88:P119)</f>
        <v>0</v>
      </c>
      <c r="Q87" s="206"/>
      <c r="R87" s="207">
        <f>SUM(R88:R119)</f>
        <v>0</v>
      </c>
      <c r="S87" s="206"/>
      <c r="T87" s="208">
        <f>SUM(T88:T119)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87</v>
      </c>
      <c r="AT87" s="210" t="s">
        <v>76</v>
      </c>
      <c r="AU87" s="210" t="s">
        <v>77</v>
      </c>
      <c r="AY87" s="209" t="s">
        <v>238</v>
      </c>
      <c r="BK87" s="211">
        <f>SUM(BK88:BK119)</f>
        <v>0</v>
      </c>
    </row>
    <row r="88" s="2" customFormat="1" ht="24.15" customHeight="1">
      <c r="A88" s="40"/>
      <c r="B88" s="41"/>
      <c r="C88" s="214" t="s">
        <v>293</v>
      </c>
      <c r="D88" s="214" t="s">
        <v>243</v>
      </c>
      <c r="E88" s="215" t="s">
        <v>2742</v>
      </c>
      <c r="F88" s="216" t="s">
        <v>3069</v>
      </c>
      <c r="G88" s="217" t="s">
        <v>246</v>
      </c>
      <c r="H88" s="218">
        <v>1</v>
      </c>
      <c r="I88" s="219"/>
      <c r="J88" s="220">
        <f>ROUND(I88*H88,2)</f>
        <v>0</v>
      </c>
      <c r="K88" s="216" t="s">
        <v>19</v>
      </c>
      <c r="L88" s="46"/>
      <c r="M88" s="221" t="s">
        <v>19</v>
      </c>
      <c r="N88" s="222" t="s">
        <v>48</v>
      </c>
      <c r="O88" s="86"/>
      <c r="P88" s="223">
        <f>O88*H88</f>
        <v>0</v>
      </c>
      <c r="Q88" s="223">
        <v>0</v>
      </c>
      <c r="R88" s="223">
        <f>Q88*H88</f>
        <v>0</v>
      </c>
      <c r="S88" s="223">
        <v>0</v>
      </c>
      <c r="T88" s="224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5" t="s">
        <v>254</v>
      </c>
      <c r="AT88" s="225" t="s">
        <v>243</v>
      </c>
      <c r="AU88" s="225" t="s">
        <v>85</v>
      </c>
      <c r="AY88" s="19" t="s">
        <v>238</v>
      </c>
      <c r="BE88" s="226">
        <f>IF(N88="základní",J88,0)</f>
        <v>0</v>
      </c>
      <c r="BF88" s="226">
        <f>IF(N88="snížená",J88,0)</f>
        <v>0</v>
      </c>
      <c r="BG88" s="226">
        <f>IF(N88="zákl. přenesená",J88,0)</f>
        <v>0</v>
      </c>
      <c r="BH88" s="226">
        <f>IF(N88="sníž. přenesená",J88,0)</f>
        <v>0</v>
      </c>
      <c r="BI88" s="226">
        <f>IF(N88="nulová",J88,0)</f>
        <v>0</v>
      </c>
      <c r="BJ88" s="19" t="s">
        <v>85</v>
      </c>
      <c r="BK88" s="226">
        <f>ROUND(I88*H88,2)</f>
        <v>0</v>
      </c>
      <c r="BL88" s="19" t="s">
        <v>254</v>
      </c>
      <c r="BM88" s="225" t="s">
        <v>3070</v>
      </c>
    </row>
    <row r="89" s="2" customFormat="1">
      <c r="A89" s="40"/>
      <c r="B89" s="41"/>
      <c r="C89" s="42"/>
      <c r="D89" s="234" t="s">
        <v>343</v>
      </c>
      <c r="E89" s="42"/>
      <c r="F89" s="255" t="s">
        <v>2745</v>
      </c>
      <c r="G89" s="42"/>
      <c r="H89" s="42"/>
      <c r="I89" s="229"/>
      <c r="J89" s="42"/>
      <c r="K89" s="42"/>
      <c r="L89" s="46"/>
      <c r="M89" s="230"/>
      <c r="N89" s="231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343</v>
      </c>
      <c r="AU89" s="19" t="s">
        <v>85</v>
      </c>
    </row>
    <row r="90" s="13" customFormat="1">
      <c r="A90" s="13"/>
      <c r="B90" s="232"/>
      <c r="C90" s="233"/>
      <c r="D90" s="234" t="s">
        <v>252</v>
      </c>
      <c r="E90" s="235" t="s">
        <v>19</v>
      </c>
      <c r="F90" s="236" t="s">
        <v>85</v>
      </c>
      <c r="G90" s="233"/>
      <c r="H90" s="237">
        <v>1</v>
      </c>
      <c r="I90" s="238"/>
      <c r="J90" s="233"/>
      <c r="K90" s="233"/>
      <c r="L90" s="239"/>
      <c r="M90" s="240"/>
      <c r="N90" s="241"/>
      <c r="O90" s="241"/>
      <c r="P90" s="241"/>
      <c r="Q90" s="241"/>
      <c r="R90" s="241"/>
      <c r="S90" s="241"/>
      <c r="T90" s="242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43" t="s">
        <v>252</v>
      </c>
      <c r="AU90" s="243" t="s">
        <v>85</v>
      </c>
      <c r="AV90" s="13" t="s">
        <v>87</v>
      </c>
      <c r="AW90" s="13" t="s">
        <v>37</v>
      </c>
      <c r="AX90" s="13" t="s">
        <v>77</v>
      </c>
      <c r="AY90" s="243" t="s">
        <v>238</v>
      </c>
    </row>
    <row r="91" s="14" customFormat="1">
      <c r="A91" s="14"/>
      <c r="B91" s="244"/>
      <c r="C91" s="245"/>
      <c r="D91" s="234" t="s">
        <v>252</v>
      </c>
      <c r="E91" s="246" t="s">
        <v>19</v>
      </c>
      <c r="F91" s="247" t="s">
        <v>253</v>
      </c>
      <c r="G91" s="245"/>
      <c r="H91" s="248">
        <v>1</v>
      </c>
      <c r="I91" s="249"/>
      <c r="J91" s="245"/>
      <c r="K91" s="245"/>
      <c r="L91" s="250"/>
      <c r="M91" s="251"/>
      <c r="N91" s="252"/>
      <c r="O91" s="252"/>
      <c r="P91" s="252"/>
      <c r="Q91" s="252"/>
      <c r="R91" s="252"/>
      <c r="S91" s="252"/>
      <c r="T91" s="253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4" t="s">
        <v>252</v>
      </c>
      <c r="AU91" s="254" t="s">
        <v>85</v>
      </c>
      <c r="AV91" s="14" t="s">
        <v>254</v>
      </c>
      <c r="AW91" s="14" t="s">
        <v>37</v>
      </c>
      <c r="AX91" s="14" t="s">
        <v>85</v>
      </c>
      <c r="AY91" s="254" t="s">
        <v>238</v>
      </c>
    </row>
    <row r="92" s="2" customFormat="1" ht="24.15" customHeight="1">
      <c r="A92" s="40"/>
      <c r="B92" s="41"/>
      <c r="C92" s="214" t="s">
        <v>260</v>
      </c>
      <c r="D92" s="214" t="s">
        <v>243</v>
      </c>
      <c r="E92" s="215" t="s">
        <v>2746</v>
      </c>
      <c r="F92" s="216" t="s">
        <v>3069</v>
      </c>
      <c r="G92" s="217" t="s">
        <v>246</v>
      </c>
      <c r="H92" s="218">
        <v>1</v>
      </c>
      <c r="I92" s="219"/>
      <c r="J92" s="220">
        <f>ROUND(I92*H92,2)</f>
        <v>0</v>
      </c>
      <c r="K92" s="216" t="s">
        <v>19</v>
      </c>
      <c r="L92" s="46"/>
      <c r="M92" s="221" t="s">
        <v>19</v>
      </c>
      <c r="N92" s="222" t="s">
        <v>48</v>
      </c>
      <c r="O92" s="86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5" t="s">
        <v>254</v>
      </c>
      <c r="AT92" s="225" t="s">
        <v>243</v>
      </c>
      <c r="AU92" s="225" t="s">
        <v>85</v>
      </c>
      <c r="AY92" s="19" t="s">
        <v>238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9" t="s">
        <v>85</v>
      </c>
      <c r="BK92" s="226">
        <f>ROUND(I92*H92,2)</f>
        <v>0</v>
      </c>
      <c r="BL92" s="19" t="s">
        <v>254</v>
      </c>
      <c r="BM92" s="225" t="s">
        <v>3071</v>
      </c>
    </row>
    <row r="93" s="2" customFormat="1">
      <c r="A93" s="40"/>
      <c r="B93" s="41"/>
      <c r="C93" s="42"/>
      <c r="D93" s="234" t="s">
        <v>343</v>
      </c>
      <c r="E93" s="42"/>
      <c r="F93" s="255" t="s">
        <v>2754</v>
      </c>
      <c r="G93" s="42"/>
      <c r="H93" s="42"/>
      <c r="I93" s="229"/>
      <c r="J93" s="42"/>
      <c r="K93" s="42"/>
      <c r="L93" s="46"/>
      <c r="M93" s="230"/>
      <c r="N93" s="231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343</v>
      </c>
      <c r="AU93" s="19" t="s">
        <v>85</v>
      </c>
    </row>
    <row r="94" s="13" customFormat="1">
      <c r="A94" s="13"/>
      <c r="B94" s="232"/>
      <c r="C94" s="233"/>
      <c r="D94" s="234" t="s">
        <v>252</v>
      </c>
      <c r="E94" s="235" t="s">
        <v>19</v>
      </c>
      <c r="F94" s="236" t="s">
        <v>85</v>
      </c>
      <c r="G94" s="233"/>
      <c r="H94" s="237">
        <v>1</v>
      </c>
      <c r="I94" s="238"/>
      <c r="J94" s="233"/>
      <c r="K94" s="233"/>
      <c r="L94" s="239"/>
      <c r="M94" s="240"/>
      <c r="N94" s="241"/>
      <c r="O94" s="241"/>
      <c r="P94" s="241"/>
      <c r="Q94" s="241"/>
      <c r="R94" s="241"/>
      <c r="S94" s="241"/>
      <c r="T94" s="242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43" t="s">
        <v>252</v>
      </c>
      <c r="AU94" s="243" t="s">
        <v>85</v>
      </c>
      <c r="AV94" s="13" t="s">
        <v>87</v>
      </c>
      <c r="AW94" s="13" t="s">
        <v>37</v>
      </c>
      <c r="AX94" s="13" t="s">
        <v>77</v>
      </c>
      <c r="AY94" s="243" t="s">
        <v>238</v>
      </c>
    </row>
    <row r="95" s="14" customFormat="1">
      <c r="A95" s="14"/>
      <c r="B95" s="244"/>
      <c r="C95" s="245"/>
      <c r="D95" s="234" t="s">
        <v>252</v>
      </c>
      <c r="E95" s="246" t="s">
        <v>19</v>
      </c>
      <c r="F95" s="247" t="s">
        <v>253</v>
      </c>
      <c r="G95" s="245"/>
      <c r="H95" s="248">
        <v>1</v>
      </c>
      <c r="I95" s="249"/>
      <c r="J95" s="245"/>
      <c r="K95" s="245"/>
      <c r="L95" s="250"/>
      <c r="M95" s="251"/>
      <c r="N95" s="252"/>
      <c r="O95" s="252"/>
      <c r="P95" s="252"/>
      <c r="Q95" s="252"/>
      <c r="R95" s="252"/>
      <c r="S95" s="252"/>
      <c r="T95" s="253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4" t="s">
        <v>252</v>
      </c>
      <c r="AU95" s="254" t="s">
        <v>85</v>
      </c>
      <c r="AV95" s="14" t="s">
        <v>254</v>
      </c>
      <c r="AW95" s="14" t="s">
        <v>37</v>
      </c>
      <c r="AX95" s="14" t="s">
        <v>85</v>
      </c>
      <c r="AY95" s="254" t="s">
        <v>238</v>
      </c>
    </row>
    <row r="96" s="2" customFormat="1" ht="24.15" customHeight="1">
      <c r="A96" s="40"/>
      <c r="B96" s="41"/>
      <c r="C96" s="214" t="s">
        <v>298</v>
      </c>
      <c r="D96" s="214" t="s">
        <v>243</v>
      </c>
      <c r="E96" s="215" t="s">
        <v>2751</v>
      </c>
      <c r="F96" s="216" t="s">
        <v>2752</v>
      </c>
      <c r="G96" s="217" t="s">
        <v>246</v>
      </c>
      <c r="H96" s="218">
        <v>1</v>
      </c>
      <c r="I96" s="219"/>
      <c r="J96" s="220">
        <f>ROUND(I96*H96,2)</f>
        <v>0</v>
      </c>
      <c r="K96" s="216" t="s">
        <v>19</v>
      </c>
      <c r="L96" s="46"/>
      <c r="M96" s="221" t="s">
        <v>19</v>
      </c>
      <c r="N96" s="222" t="s">
        <v>48</v>
      </c>
      <c r="O96" s="86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5" t="s">
        <v>254</v>
      </c>
      <c r="AT96" s="225" t="s">
        <v>243</v>
      </c>
      <c r="AU96" s="225" t="s">
        <v>85</v>
      </c>
      <c r="AY96" s="19" t="s">
        <v>238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9" t="s">
        <v>85</v>
      </c>
      <c r="BK96" s="226">
        <f>ROUND(I96*H96,2)</f>
        <v>0</v>
      </c>
      <c r="BL96" s="19" t="s">
        <v>254</v>
      </c>
      <c r="BM96" s="225" t="s">
        <v>3072</v>
      </c>
    </row>
    <row r="97" s="2" customFormat="1">
      <c r="A97" s="40"/>
      <c r="B97" s="41"/>
      <c r="C97" s="42"/>
      <c r="D97" s="234" t="s">
        <v>343</v>
      </c>
      <c r="E97" s="42"/>
      <c r="F97" s="255" t="s">
        <v>2754</v>
      </c>
      <c r="G97" s="42"/>
      <c r="H97" s="42"/>
      <c r="I97" s="229"/>
      <c r="J97" s="42"/>
      <c r="K97" s="42"/>
      <c r="L97" s="46"/>
      <c r="M97" s="230"/>
      <c r="N97" s="231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343</v>
      </c>
      <c r="AU97" s="19" t="s">
        <v>85</v>
      </c>
    </row>
    <row r="98" s="13" customFormat="1">
      <c r="A98" s="13"/>
      <c r="B98" s="232"/>
      <c r="C98" s="233"/>
      <c r="D98" s="234" t="s">
        <v>252</v>
      </c>
      <c r="E98" s="235" t="s">
        <v>19</v>
      </c>
      <c r="F98" s="236" t="s">
        <v>85</v>
      </c>
      <c r="G98" s="233"/>
      <c r="H98" s="237">
        <v>1</v>
      </c>
      <c r="I98" s="238"/>
      <c r="J98" s="233"/>
      <c r="K98" s="233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252</v>
      </c>
      <c r="AU98" s="243" t="s">
        <v>85</v>
      </c>
      <c r="AV98" s="13" t="s">
        <v>87</v>
      </c>
      <c r="AW98" s="13" t="s">
        <v>37</v>
      </c>
      <c r="AX98" s="13" t="s">
        <v>77</v>
      </c>
      <c r="AY98" s="243" t="s">
        <v>238</v>
      </c>
    </row>
    <row r="99" s="14" customFormat="1">
      <c r="A99" s="14"/>
      <c r="B99" s="244"/>
      <c r="C99" s="245"/>
      <c r="D99" s="234" t="s">
        <v>252</v>
      </c>
      <c r="E99" s="246" t="s">
        <v>19</v>
      </c>
      <c r="F99" s="247" t="s">
        <v>253</v>
      </c>
      <c r="G99" s="245"/>
      <c r="H99" s="248">
        <v>1</v>
      </c>
      <c r="I99" s="249"/>
      <c r="J99" s="245"/>
      <c r="K99" s="245"/>
      <c r="L99" s="250"/>
      <c r="M99" s="251"/>
      <c r="N99" s="252"/>
      <c r="O99" s="252"/>
      <c r="P99" s="252"/>
      <c r="Q99" s="252"/>
      <c r="R99" s="252"/>
      <c r="S99" s="252"/>
      <c r="T99" s="253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252</v>
      </c>
      <c r="AU99" s="254" t="s">
        <v>85</v>
      </c>
      <c r="AV99" s="14" t="s">
        <v>254</v>
      </c>
      <c r="AW99" s="14" t="s">
        <v>37</v>
      </c>
      <c r="AX99" s="14" t="s">
        <v>85</v>
      </c>
      <c r="AY99" s="254" t="s">
        <v>238</v>
      </c>
    </row>
    <row r="100" s="2" customFormat="1" ht="21.75" customHeight="1">
      <c r="A100" s="40"/>
      <c r="B100" s="41"/>
      <c r="C100" s="214" t="s">
        <v>303</v>
      </c>
      <c r="D100" s="214" t="s">
        <v>243</v>
      </c>
      <c r="E100" s="215" t="s">
        <v>2790</v>
      </c>
      <c r="F100" s="216" t="s">
        <v>3073</v>
      </c>
      <c r="G100" s="217" t="s">
        <v>246</v>
      </c>
      <c r="H100" s="218">
        <v>1</v>
      </c>
      <c r="I100" s="219"/>
      <c r="J100" s="220">
        <f>ROUND(I100*H100,2)</f>
        <v>0</v>
      </c>
      <c r="K100" s="216" t="s">
        <v>19</v>
      </c>
      <c r="L100" s="46"/>
      <c r="M100" s="221" t="s">
        <v>19</v>
      </c>
      <c r="N100" s="222" t="s">
        <v>48</v>
      </c>
      <c r="O100" s="86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254</v>
      </c>
      <c r="AT100" s="225" t="s">
        <v>243</v>
      </c>
      <c r="AU100" s="225" t="s">
        <v>85</v>
      </c>
      <c r="AY100" s="19" t="s">
        <v>238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85</v>
      </c>
      <c r="BK100" s="226">
        <f>ROUND(I100*H100,2)</f>
        <v>0</v>
      </c>
      <c r="BL100" s="19" t="s">
        <v>254</v>
      </c>
      <c r="BM100" s="225" t="s">
        <v>3074</v>
      </c>
    </row>
    <row r="101" s="2" customFormat="1">
      <c r="A101" s="40"/>
      <c r="B101" s="41"/>
      <c r="C101" s="42"/>
      <c r="D101" s="234" t="s">
        <v>343</v>
      </c>
      <c r="E101" s="42"/>
      <c r="F101" s="255" t="s">
        <v>2754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343</v>
      </c>
      <c r="AU101" s="19" t="s">
        <v>85</v>
      </c>
    </row>
    <row r="102" s="13" customFormat="1">
      <c r="A102" s="13"/>
      <c r="B102" s="232"/>
      <c r="C102" s="233"/>
      <c r="D102" s="234" t="s">
        <v>252</v>
      </c>
      <c r="E102" s="235" t="s">
        <v>19</v>
      </c>
      <c r="F102" s="236" t="s">
        <v>85</v>
      </c>
      <c r="G102" s="233"/>
      <c r="H102" s="237">
        <v>1</v>
      </c>
      <c r="I102" s="238"/>
      <c r="J102" s="233"/>
      <c r="K102" s="233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252</v>
      </c>
      <c r="AU102" s="243" t="s">
        <v>85</v>
      </c>
      <c r="AV102" s="13" t="s">
        <v>87</v>
      </c>
      <c r="AW102" s="13" t="s">
        <v>37</v>
      </c>
      <c r="AX102" s="13" t="s">
        <v>77</v>
      </c>
      <c r="AY102" s="243" t="s">
        <v>238</v>
      </c>
    </row>
    <row r="103" s="14" customFormat="1">
      <c r="A103" s="14"/>
      <c r="B103" s="244"/>
      <c r="C103" s="245"/>
      <c r="D103" s="234" t="s">
        <v>252</v>
      </c>
      <c r="E103" s="246" t="s">
        <v>19</v>
      </c>
      <c r="F103" s="247" t="s">
        <v>253</v>
      </c>
      <c r="G103" s="245"/>
      <c r="H103" s="248">
        <v>1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252</v>
      </c>
      <c r="AU103" s="254" t="s">
        <v>85</v>
      </c>
      <c r="AV103" s="14" t="s">
        <v>254</v>
      </c>
      <c r="AW103" s="14" t="s">
        <v>37</v>
      </c>
      <c r="AX103" s="14" t="s">
        <v>85</v>
      </c>
      <c r="AY103" s="254" t="s">
        <v>238</v>
      </c>
    </row>
    <row r="104" s="2" customFormat="1" ht="16.5" customHeight="1">
      <c r="A104" s="40"/>
      <c r="B104" s="41"/>
      <c r="C104" s="214" t="s">
        <v>308</v>
      </c>
      <c r="D104" s="214" t="s">
        <v>243</v>
      </c>
      <c r="E104" s="215" t="s">
        <v>2793</v>
      </c>
      <c r="F104" s="216" t="s">
        <v>3075</v>
      </c>
      <c r="G104" s="217" t="s">
        <v>246</v>
      </c>
      <c r="H104" s="218">
        <v>1</v>
      </c>
      <c r="I104" s="219"/>
      <c r="J104" s="220">
        <f>ROUND(I104*H104,2)</f>
        <v>0</v>
      </c>
      <c r="K104" s="216" t="s">
        <v>19</v>
      </c>
      <c r="L104" s="46"/>
      <c r="M104" s="221" t="s">
        <v>19</v>
      </c>
      <c r="N104" s="222" t="s">
        <v>48</v>
      </c>
      <c r="O104" s="86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4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5" t="s">
        <v>254</v>
      </c>
      <c r="AT104" s="225" t="s">
        <v>243</v>
      </c>
      <c r="AU104" s="225" t="s">
        <v>85</v>
      </c>
      <c r="AY104" s="19" t="s">
        <v>238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9" t="s">
        <v>85</v>
      </c>
      <c r="BK104" s="226">
        <f>ROUND(I104*H104,2)</f>
        <v>0</v>
      </c>
      <c r="BL104" s="19" t="s">
        <v>254</v>
      </c>
      <c r="BM104" s="225" t="s">
        <v>3076</v>
      </c>
    </row>
    <row r="105" s="2" customFormat="1">
      <c r="A105" s="40"/>
      <c r="B105" s="41"/>
      <c r="C105" s="42"/>
      <c r="D105" s="234" t="s">
        <v>343</v>
      </c>
      <c r="E105" s="42"/>
      <c r="F105" s="255" t="s">
        <v>2754</v>
      </c>
      <c r="G105" s="42"/>
      <c r="H105" s="42"/>
      <c r="I105" s="229"/>
      <c r="J105" s="42"/>
      <c r="K105" s="42"/>
      <c r="L105" s="46"/>
      <c r="M105" s="230"/>
      <c r="N105" s="231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343</v>
      </c>
      <c r="AU105" s="19" t="s">
        <v>85</v>
      </c>
    </row>
    <row r="106" s="13" customFormat="1">
      <c r="A106" s="13"/>
      <c r="B106" s="232"/>
      <c r="C106" s="233"/>
      <c r="D106" s="234" t="s">
        <v>252</v>
      </c>
      <c r="E106" s="235" t="s">
        <v>19</v>
      </c>
      <c r="F106" s="236" t="s">
        <v>85</v>
      </c>
      <c r="G106" s="233"/>
      <c r="H106" s="237">
        <v>1</v>
      </c>
      <c r="I106" s="238"/>
      <c r="J106" s="233"/>
      <c r="K106" s="233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252</v>
      </c>
      <c r="AU106" s="243" t="s">
        <v>85</v>
      </c>
      <c r="AV106" s="13" t="s">
        <v>87</v>
      </c>
      <c r="AW106" s="13" t="s">
        <v>37</v>
      </c>
      <c r="AX106" s="13" t="s">
        <v>77</v>
      </c>
      <c r="AY106" s="243" t="s">
        <v>238</v>
      </c>
    </row>
    <row r="107" s="14" customFormat="1">
      <c r="A107" s="14"/>
      <c r="B107" s="244"/>
      <c r="C107" s="245"/>
      <c r="D107" s="234" t="s">
        <v>252</v>
      </c>
      <c r="E107" s="246" t="s">
        <v>19</v>
      </c>
      <c r="F107" s="247" t="s">
        <v>253</v>
      </c>
      <c r="G107" s="245"/>
      <c r="H107" s="248">
        <v>1</v>
      </c>
      <c r="I107" s="249"/>
      <c r="J107" s="245"/>
      <c r="K107" s="245"/>
      <c r="L107" s="250"/>
      <c r="M107" s="251"/>
      <c r="N107" s="252"/>
      <c r="O107" s="252"/>
      <c r="P107" s="252"/>
      <c r="Q107" s="252"/>
      <c r="R107" s="252"/>
      <c r="S107" s="252"/>
      <c r="T107" s="253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252</v>
      </c>
      <c r="AU107" s="254" t="s">
        <v>85</v>
      </c>
      <c r="AV107" s="14" t="s">
        <v>254</v>
      </c>
      <c r="AW107" s="14" t="s">
        <v>37</v>
      </c>
      <c r="AX107" s="14" t="s">
        <v>85</v>
      </c>
      <c r="AY107" s="254" t="s">
        <v>238</v>
      </c>
    </row>
    <row r="108" s="2" customFormat="1" ht="24.15" customHeight="1">
      <c r="A108" s="40"/>
      <c r="B108" s="41"/>
      <c r="C108" s="214" t="s">
        <v>314</v>
      </c>
      <c r="D108" s="214" t="s">
        <v>243</v>
      </c>
      <c r="E108" s="215" t="s">
        <v>3077</v>
      </c>
      <c r="F108" s="216" t="s">
        <v>2758</v>
      </c>
      <c r="G108" s="217" t="s">
        <v>246</v>
      </c>
      <c r="H108" s="218">
        <v>1</v>
      </c>
      <c r="I108" s="219"/>
      <c r="J108" s="220">
        <f>ROUND(I108*H108,2)</f>
        <v>0</v>
      </c>
      <c r="K108" s="216" t="s">
        <v>19</v>
      </c>
      <c r="L108" s="46"/>
      <c r="M108" s="221" t="s">
        <v>19</v>
      </c>
      <c r="N108" s="222" t="s">
        <v>48</v>
      </c>
      <c r="O108" s="86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5" t="s">
        <v>254</v>
      </c>
      <c r="AT108" s="225" t="s">
        <v>243</v>
      </c>
      <c r="AU108" s="225" t="s">
        <v>85</v>
      </c>
      <c r="AY108" s="19" t="s">
        <v>238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9" t="s">
        <v>85</v>
      </c>
      <c r="BK108" s="226">
        <f>ROUND(I108*H108,2)</f>
        <v>0</v>
      </c>
      <c r="BL108" s="19" t="s">
        <v>254</v>
      </c>
      <c r="BM108" s="225" t="s">
        <v>3078</v>
      </c>
    </row>
    <row r="109" s="2" customFormat="1">
      <c r="A109" s="40"/>
      <c r="B109" s="41"/>
      <c r="C109" s="42"/>
      <c r="D109" s="234" t="s">
        <v>343</v>
      </c>
      <c r="E109" s="42"/>
      <c r="F109" s="255" t="s">
        <v>2754</v>
      </c>
      <c r="G109" s="42"/>
      <c r="H109" s="42"/>
      <c r="I109" s="229"/>
      <c r="J109" s="42"/>
      <c r="K109" s="42"/>
      <c r="L109" s="46"/>
      <c r="M109" s="230"/>
      <c r="N109" s="231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343</v>
      </c>
      <c r="AU109" s="19" t="s">
        <v>85</v>
      </c>
    </row>
    <row r="110" s="13" customFormat="1">
      <c r="A110" s="13"/>
      <c r="B110" s="232"/>
      <c r="C110" s="233"/>
      <c r="D110" s="234" t="s">
        <v>252</v>
      </c>
      <c r="E110" s="235" t="s">
        <v>19</v>
      </c>
      <c r="F110" s="236" t="s">
        <v>85</v>
      </c>
      <c r="G110" s="233"/>
      <c r="H110" s="237">
        <v>1</v>
      </c>
      <c r="I110" s="238"/>
      <c r="J110" s="233"/>
      <c r="K110" s="233"/>
      <c r="L110" s="239"/>
      <c r="M110" s="240"/>
      <c r="N110" s="241"/>
      <c r="O110" s="241"/>
      <c r="P110" s="241"/>
      <c r="Q110" s="241"/>
      <c r="R110" s="241"/>
      <c r="S110" s="241"/>
      <c r="T110" s="242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3" t="s">
        <v>252</v>
      </c>
      <c r="AU110" s="243" t="s">
        <v>85</v>
      </c>
      <c r="AV110" s="13" t="s">
        <v>87</v>
      </c>
      <c r="AW110" s="13" t="s">
        <v>37</v>
      </c>
      <c r="AX110" s="13" t="s">
        <v>77</v>
      </c>
      <c r="AY110" s="243" t="s">
        <v>238</v>
      </c>
    </row>
    <row r="111" s="14" customFormat="1">
      <c r="A111" s="14"/>
      <c r="B111" s="244"/>
      <c r="C111" s="245"/>
      <c r="D111" s="234" t="s">
        <v>252</v>
      </c>
      <c r="E111" s="246" t="s">
        <v>19</v>
      </c>
      <c r="F111" s="247" t="s">
        <v>253</v>
      </c>
      <c r="G111" s="245"/>
      <c r="H111" s="248">
        <v>1</v>
      </c>
      <c r="I111" s="249"/>
      <c r="J111" s="245"/>
      <c r="K111" s="245"/>
      <c r="L111" s="250"/>
      <c r="M111" s="251"/>
      <c r="N111" s="252"/>
      <c r="O111" s="252"/>
      <c r="P111" s="252"/>
      <c r="Q111" s="252"/>
      <c r="R111" s="252"/>
      <c r="S111" s="252"/>
      <c r="T111" s="253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4" t="s">
        <v>252</v>
      </c>
      <c r="AU111" s="254" t="s">
        <v>85</v>
      </c>
      <c r="AV111" s="14" t="s">
        <v>254</v>
      </c>
      <c r="AW111" s="14" t="s">
        <v>37</v>
      </c>
      <c r="AX111" s="14" t="s">
        <v>85</v>
      </c>
      <c r="AY111" s="254" t="s">
        <v>238</v>
      </c>
    </row>
    <row r="112" s="2" customFormat="1" ht="21.75" customHeight="1">
      <c r="A112" s="40"/>
      <c r="B112" s="41"/>
      <c r="C112" s="214" t="s">
        <v>85</v>
      </c>
      <c r="D112" s="214" t="s">
        <v>243</v>
      </c>
      <c r="E112" s="215" t="s">
        <v>2796</v>
      </c>
      <c r="F112" s="216" t="s">
        <v>3079</v>
      </c>
      <c r="G112" s="217" t="s">
        <v>246</v>
      </c>
      <c r="H112" s="218">
        <v>1</v>
      </c>
      <c r="I112" s="219"/>
      <c r="J112" s="220">
        <f>ROUND(I112*H112,2)</f>
        <v>0</v>
      </c>
      <c r="K112" s="216" t="s">
        <v>19</v>
      </c>
      <c r="L112" s="46"/>
      <c r="M112" s="221" t="s">
        <v>19</v>
      </c>
      <c r="N112" s="222" t="s">
        <v>48</v>
      </c>
      <c r="O112" s="86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4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5" t="s">
        <v>254</v>
      </c>
      <c r="AT112" s="225" t="s">
        <v>243</v>
      </c>
      <c r="AU112" s="225" t="s">
        <v>85</v>
      </c>
      <c r="AY112" s="19" t="s">
        <v>238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9" t="s">
        <v>85</v>
      </c>
      <c r="BK112" s="226">
        <f>ROUND(I112*H112,2)</f>
        <v>0</v>
      </c>
      <c r="BL112" s="19" t="s">
        <v>254</v>
      </c>
      <c r="BM112" s="225" t="s">
        <v>3080</v>
      </c>
    </row>
    <row r="113" s="2" customFormat="1">
      <c r="A113" s="40"/>
      <c r="B113" s="41"/>
      <c r="C113" s="42"/>
      <c r="D113" s="234" t="s">
        <v>343</v>
      </c>
      <c r="E113" s="42"/>
      <c r="F113" s="255" t="s">
        <v>2754</v>
      </c>
      <c r="G113" s="42"/>
      <c r="H113" s="42"/>
      <c r="I113" s="229"/>
      <c r="J113" s="42"/>
      <c r="K113" s="42"/>
      <c r="L113" s="46"/>
      <c r="M113" s="230"/>
      <c r="N113" s="231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343</v>
      </c>
      <c r="AU113" s="19" t="s">
        <v>85</v>
      </c>
    </row>
    <row r="114" s="13" customFormat="1">
      <c r="A114" s="13"/>
      <c r="B114" s="232"/>
      <c r="C114" s="233"/>
      <c r="D114" s="234" t="s">
        <v>252</v>
      </c>
      <c r="E114" s="235" t="s">
        <v>19</v>
      </c>
      <c r="F114" s="236" t="s">
        <v>85</v>
      </c>
      <c r="G114" s="233"/>
      <c r="H114" s="237">
        <v>1</v>
      </c>
      <c r="I114" s="238"/>
      <c r="J114" s="233"/>
      <c r="K114" s="233"/>
      <c r="L114" s="239"/>
      <c r="M114" s="240"/>
      <c r="N114" s="241"/>
      <c r="O114" s="241"/>
      <c r="P114" s="241"/>
      <c r="Q114" s="241"/>
      <c r="R114" s="241"/>
      <c r="S114" s="241"/>
      <c r="T114" s="242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3" t="s">
        <v>252</v>
      </c>
      <c r="AU114" s="243" t="s">
        <v>85</v>
      </c>
      <c r="AV114" s="13" t="s">
        <v>87</v>
      </c>
      <c r="AW114" s="13" t="s">
        <v>37</v>
      </c>
      <c r="AX114" s="13" t="s">
        <v>77</v>
      </c>
      <c r="AY114" s="243" t="s">
        <v>238</v>
      </c>
    </row>
    <row r="115" s="14" customFormat="1">
      <c r="A115" s="14"/>
      <c r="B115" s="244"/>
      <c r="C115" s="245"/>
      <c r="D115" s="234" t="s">
        <v>252</v>
      </c>
      <c r="E115" s="246" t="s">
        <v>19</v>
      </c>
      <c r="F115" s="247" t="s">
        <v>253</v>
      </c>
      <c r="G115" s="245"/>
      <c r="H115" s="248">
        <v>1</v>
      </c>
      <c r="I115" s="249"/>
      <c r="J115" s="245"/>
      <c r="K115" s="245"/>
      <c r="L115" s="250"/>
      <c r="M115" s="251"/>
      <c r="N115" s="252"/>
      <c r="O115" s="252"/>
      <c r="P115" s="252"/>
      <c r="Q115" s="252"/>
      <c r="R115" s="252"/>
      <c r="S115" s="252"/>
      <c r="T115" s="253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252</v>
      </c>
      <c r="AU115" s="254" t="s">
        <v>85</v>
      </c>
      <c r="AV115" s="14" t="s">
        <v>254</v>
      </c>
      <c r="AW115" s="14" t="s">
        <v>37</v>
      </c>
      <c r="AX115" s="14" t="s">
        <v>85</v>
      </c>
      <c r="AY115" s="254" t="s">
        <v>238</v>
      </c>
    </row>
    <row r="116" s="2" customFormat="1" ht="16.5" customHeight="1">
      <c r="A116" s="40"/>
      <c r="B116" s="41"/>
      <c r="C116" s="214" t="s">
        <v>87</v>
      </c>
      <c r="D116" s="214" t="s">
        <v>243</v>
      </c>
      <c r="E116" s="215" t="s">
        <v>2798</v>
      </c>
      <c r="F116" s="216" t="s">
        <v>3081</v>
      </c>
      <c r="G116" s="217" t="s">
        <v>246</v>
      </c>
      <c r="H116" s="218">
        <v>2</v>
      </c>
      <c r="I116" s="219"/>
      <c r="J116" s="220">
        <f>ROUND(I116*H116,2)</f>
        <v>0</v>
      </c>
      <c r="K116" s="216" t="s">
        <v>19</v>
      </c>
      <c r="L116" s="46"/>
      <c r="M116" s="221" t="s">
        <v>19</v>
      </c>
      <c r="N116" s="222" t="s">
        <v>48</v>
      </c>
      <c r="O116" s="86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254</v>
      </c>
      <c r="AT116" s="225" t="s">
        <v>243</v>
      </c>
      <c r="AU116" s="225" t="s">
        <v>85</v>
      </c>
      <c r="AY116" s="19" t="s">
        <v>238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85</v>
      </c>
      <c r="BK116" s="226">
        <f>ROUND(I116*H116,2)</f>
        <v>0</v>
      </c>
      <c r="BL116" s="19" t="s">
        <v>254</v>
      </c>
      <c r="BM116" s="225" t="s">
        <v>3082</v>
      </c>
    </row>
    <row r="117" s="2" customFormat="1">
      <c r="A117" s="40"/>
      <c r="B117" s="41"/>
      <c r="C117" s="42"/>
      <c r="D117" s="234" t="s">
        <v>343</v>
      </c>
      <c r="E117" s="42"/>
      <c r="F117" s="255" t="s">
        <v>2754</v>
      </c>
      <c r="G117" s="42"/>
      <c r="H117" s="42"/>
      <c r="I117" s="229"/>
      <c r="J117" s="42"/>
      <c r="K117" s="42"/>
      <c r="L117" s="46"/>
      <c r="M117" s="230"/>
      <c r="N117" s="231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343</v>
      </c>
      <c r="AU117" s="19" t="s">
        <v>85</v>
      </c>
    </row>
    <row r="118" s="13" customFormat="1">
      <c r="A118" s="13"/>
      <c r="B118" s="232"/>
      <c r="C118" s="233"/>
      <c r="D118" s="234" t="s">
        <v>252</v>
      </c>
      <c r="E118" s="235" t="s">
        <v>19</v>
      </c>
      <c r="F118" s="236" t="s">
        <v>87</v>
      </c>
      <c r="G118" s="233"/>
      <c r="H118" s="237">
        <v>2</v>
      </c>
      <c r="I118" s="238"/>
      <c r="J118" s="233"/>
      <c r="K118" s="233"/>
      <c r="L118" s="239"/>
      <c r="M118" s="240"/>
      <c r="N118" s="241"/>
      <c r="O118" s="241"/>
      <c r="P118" s="241"/>
      <c r="Q118" s="241"/>
      <c r="R118" s="241"/>
      <c r="S118" s="241"/>
      <c r="T118" s="242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3" t="s">
        <v>252</v>
      </c>
      <c r="AU118" s="243" t="s">
        <v>85</v>
      </c>
      <c r="AV118" s="13" t="s">
        <v>87</v>
      </c>
      <c r="AW118" s="13" t="s">
        <v>37</v>
      </c>
      <c r="AX118" s="13" t="s">
        <v>77</v>
      </c>
      <c r="AY118" s="243" t="s">
        <v>238</v>
      </c>
    </row>
    <row r="119" s="14" customFormat="1">
      <c r="A119" s="14"/>
      <c r="B119" s="244"/>
      <c r="C119" s="245"/>
      <c r="D119" s="234" t="s">
        <v>252</v>
      </c>
      <c r="E119" s="246" t="s">
        <v>19</v>
      </c>
      <c r="F119" s="247" t="s">
        <v>253</v>
      </c>
      <c r="G119" s="245"/>
      <c r="H119" s="248">
        <v>2</v>
      </c>
      <c r="I119" s="249"/>
      <c r="J119" s="245"/>
      <c r="K119" s="245"/>
      <c r="L119" s="250"/>
      <c r="M119" s="256"/>
      <c r="N119" s="257"/>
      <c r="O119" s="257"/>
      <c r="P119" s="257"/>
      <c r="Q119" s="257"/>
      <c r="R119" s="257"/>
      <c r="S119" s="257"/>
      <c r="T119" s="258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4" t="s">
        <v>252</v>
      </c>
      <c r="AU119" s="254" t="s">
        <v>85</v>
      </c>
      <c r="AV119" s="14" t="s">
        <v>254</v>
      </c>
      <c r="AW119" s="14" t="s">
        <v>37</v>
      </c>
      <c r="AX119" s="14" t="s">
        <v>85</v>
      </c>
      <c r="AY119" s="254" t="s">
        <v>238</v>
      </c>
    </row>
    <row r="120" s="2" customFormat="1" ht="6.96" customHeight="1">
      <c r="A120" s="40"/>
      <c r="B120" s="61"/>
      <c r="C120" s="62"/>
      <c r="D120" s="62"/>
      <c r="E120" s="62"/>
      <c r="F120" s="62"/>
      <c r="G120" s="62"/>
      <c r="H120" s="62"/>
      <c r="I120" s="62"/>
      <c r="J120" s="62"/>
      <c r="K120" s="62"/>
      <c r="L120" s="46"/>
      <c r="M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</row>
  </sheetData>
  <sheetProtection sheet="1" autoFilter="0" formatColumns="0" formatRows="0" objects="1" scenarios="1" spinCount="100000" saltValue="wE1gdJn3+c9ibm8lA2cVgCaxO/18tpt+Ll+hPciAqOsUprNKW44CEocgLirYCDD6F8+w3nkm4cTqRoYJNJGJvQ==" hashValue="67XwMxufL5RuItiFXAI4yOAo9b/z/tK6gCXzY70tLEiP5eo/NR8bDeotGfqCYThfVtRER/aLn4bAHC/cCHrH7g==" algorithmName="SHA-512" password="C8E5"/>
  <autoFilter ref="C85:K119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3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199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2739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3083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ROUND(J86,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ROUND((SUM(BE86:BE107)),  2)</f>
        <v>0</v>
      </c>
      <c r="G35" s="40"/>
      <c r="H35" s="40"/>
      <c r="I35" s="159">
        <v>0.20999999999999999</v>
      </c>
      <c r="J35" s="158">
        <f>ROUND(((SUM(BE86:BE107))*I35),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ROUND((SUM(BF86:BF107)),  2)</f>
        <v>0</v>
      </c>
      <c r="G36" s="40"/>
      <c r="H36" s="40"/>
      <c r="I36" s="159">
        <v>0.14999999999999999</v>
      </c>
      <c r="J36" s="158">
        <f>ROUND(((SUM(BF86:BF107))*I36),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ROUND((SUM(BG86:BG107)),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ROUND((SUM(BH86:BH107)),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ROUND((SUM(BI86:BI107)),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2739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 07.10 - Místnost č.1.16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J86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3084</v>
      </c>
      <c r="E64" s="179"/>
      <c r="F64" s="179"/>
      <c r="G64" s="179"/>
      <c r="H64" s="179"/>
      <c r="I64" s="179"/>
      <c r="J64" s="180">
        <f>J87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223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Vytvoření laboratoří FŽP- UNICRE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1" customFormat="1" ht="12" customHeight="1">
      <c r="B75" s="23"/>
      <c r="C75" s="34" t="s">
        <v>210</v>
      </c>
      <c r="D75" s="24"/>
      <c r="E75" s="24"/>
      <c r="F75" s="24"/>
      <c r="G75" s="24"/>
      <c r="H75" s="24"/>
      <c r="I75" s="24"/>
      <c r="J75" s="24"/>
      <c r="K75" s="24"/>
      <c r="L75" s="22"/>
    </row>
    <row r="76" s="2" customFormat="1" ht="16.5" customHeight="1">
      <c r="A76" s="40"/>
      <c r="B76" s="41"/>
      <c r="C76" s="42"/>
      <c r="D76" s="42"/>
      <c r="E76" s="171" t="s">
        <v>2739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377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E11</f>
        <v>SO 07.10 - Místnost č.1.16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F14</f>
        <v>Ústí nad Labem</v>
      </c>
      <c r="G80" s="42"/>
      <c r="H80" s="42"/>
      <c r="I80" s="34" t="s">
        <v>23</v>
      </c>
      <c r="J80" s="74" t="str">
        <f>IF(J14="","",J14)</f>
        <v>10. 5. 2023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E17</f>
        <v>UJEP, Pasteurova 3632/15, 400 96 Ústí nad Labem</v>
      </c>
      <c r="G82" s="42"/>
      <c r="H82" s="42"/>
      <c r="I82" s="34" t="s">
        <v>33</v>
      </c>
      <c r="J82" s="38" t="str">
        <f>E23</f>
        <v>Correct BC, s.r.o., El.Krásnohorské 1339/15, UL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40.05" customHeight="1">
      <c r="A83" s="40"/>
      <c r="B83" s="41"/>
      <c r="C83" s="34" t="s">
        <v>31</v>
      </c>
      <c r="D83" s="42"/>
      <c r="E83" s="42"/>
      <c r="F83" s="29" t="str">
        <f>IF(E20="","",E20)</f>
        <v>Vyplň údaj</v>
      </c>
      <c r="G83" s="42"/>
      <c r="H83" s="42"/>
      <c r="I83" s="34" t="s">
        <v>38</v>
      </c>
      <c r="J83" s="38" t="str">
        <f>E26</f>
        <v>Correct BC, s.r.o., El.Krásnohorské 1339/15, UL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224</v>
      </c>
      <c r="D85" s="190" t="s">
        <v>62</v>
      </c>
      <c r="E85" s="190" t="s">
        <v>58</v>
      </c>
      <c r="F85" s="190" t="s">
        <v>59</v>
      </c>
      <c r="G85" s="190" t="s">
        <v>225</v>
      </c>
      <c r="H85" s="190" t="s">
        <v>226</v>
      </c>
      <c r="I85" s="190" t="s">
        <v>227</v>
      </c>
      <c r="J85" s="190" t="s">
        <v>214</v>
      </c>
      <c r="K85" s="191" t="s">
        <v>228</v>
      </c>
      <c r="L85" s="192"/>
      <c r="M85" s="94" t="s">
        <v>19</v>
      </c>
      <c r="N85" s="95" t="s">
        <v>47</v>
      </c>
      <c r="O85" s="95" t="s">
        <v>229</v>
      </c>
      <c r="P85" s="95" t="s">
        <v>230</v>
      </c>
      <c r="Q85" s="95" t="s">
        <v>231</v>
      </c>
      <c r="R85" s="95" t="s">
        <v>232</v>
      </c>
      <c r="S85" s="95" t="s">
        <v>233</v>
      </c>
      <c r="T85" s="96" t="s">
        <v>234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235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</f>
        <v>0</v>
      </c>
      <c r="Q86" s="98"/>
      <c r="R86" s="195">
        <f>R87</f>
        <v>0</v>
      </c>
      <c r="S86" s="98"/>
      <c r="T86" s="196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76</v>
      </c>
      <c r="AU86" s="19" t="s">
        <v>215</v>
      </c>
      <c r="BK86" s="197">
        <f>BK87</f>
        <v>0</v>
      </c>
    </row>
    <row r="87" s="12" customFormat="1" ht="25.92" customHeight="1">
      <c r="A87" s="12"/>
      <c r="B87" s="198"/>
      <c r="C87" s="199"/>
      <c r="D87" s="200" t="s">
        <v>76</v>
      </c>
      <c r="E87" s="201" t="s">
        <v>1900</v>
      </c>
      <c r="F87" s="201" t="s">
        <v>198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f>SUM(P88:P107)</f>
        <v>0</v>
      </c>
      <c r="Q87" s="206"/>
      <c r="R87" s="207">
        <f>SUM(R88:R107)</f>
        <v>0</v>
      </c>
      <c r="S87" s="206"/>
      <c r="T87" s="208">
        <f>SUM(T88:T107)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87</v>
      </c>
      <c r="AT87" s="210" t="s">
        <v>76</v>
      </c>
      <c r="AU87" s="210" t="s">
        <v>77</v>
      </c>
      <c r="AY87" s="209" t="s">
        <v>238</v>
      </c>
      <c r="BK87" s="211">
        <f>SUM(BK88:BK107)</f>
        <v>0</v>
      </c>
    </row>
    <row r="88" s="2" customFormat="1" ht="16.5" customHeight="1">
      <c r="A88" s="40"/>
      <c r="B88" s="41"/>
      <c r="C88" s="214" t="s">
        <v>87</v>
      </c>
      <c r="D88" s="214" t="s">
        <v>243</v>
      </c>
      <c r="E88" s="215" t="s">
        <v>2778</v>
      </c>
      <c r="F88" s="216" t="s">
        <v>3085</v>
      </c>
      <c r="G88" s="217" t="s">
        <v>246</v>
      </c>
      <c r="H88" s="218">
        <v>1</v>
      </c>
      <c r="I88" s="219"/>
      <c r="J88" s="220">
        <f>ROUND(I88*H88,2)</f>
        <v>0</v>
      </c>
      <c r="K88" s="216" t="s">
        <v>19</v>
      </c>
      <c r="L88" s="46"/>
      <c r="M88" s="221" t="s">
        <v>19</v>
      </c>
      <c r="N88" s="222" t="s">
        <v>48</v>
      </c>
      <c r="O88" s="86"/>
      <c r="P88" s="223">
        <f>O88*H88</f>
        <v>0</v>
      </c>
      <c r="Q88" s="223">
        <v>0</v>
      </c>
      <c r="R88" s="223">
        <f>Q88*H88</f>
        <v>0</v>
      </c>
      <c r="S88" s="223">
        <v>0</v>
      </c>
      <c r="T88" s="224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5" t="s">
        <v>254</v>
      </c>
      <c r="AT88" s="225" t="s">
        <v>243</v>
      </c>
      <c r="AU88" s="225" t="s">
        <v>85</v>
      </c>
      <c r="AY88" s="19" t="s">
        <v>238</v>
      </c>
      <c r="BE88" s="226">
        <f>IF(N88="základní",J88,0)</f>
        <v>0</v>
      </c>
      <c r="BF88" s="226">
        <f>IF(N88="snížená",J88,0)</f>
        <v>0</v>
      </c>
      <c r="BG88" s="226">
        <f>IF(N88="zákl. přenesená",J88,0)</f>
        <v>0</v>
      </c>
      <c r="BH88" s="226">
        <f>IF(N88="sníž. přenesená",J88,0)</f>
        <v>0</v>
      </c>
      <c r="BI88" s="226">
        <f>IF(N88="nulová",J88,0)</f>
        <v>0</v>
      </c>
      <c r="BJ88" s="19" t="s">
        <v>85</v>
      </c>
      <c r="BK88" s="226">
        <f>ROUND(I88*H88,2)</f>
        <v>0</v>
      </c>
      <c r="BL88" s="19" t="s">
        <v>254</v>
      </c>
      <c r="BM88" s="225" t="s">
        <v>3086</v>
      </c>
    </row>
    <row r="89" s="2" customFormat="1">
      <c r="A89" s="40"/>
      <c r="B89" s="41"/>
      <c r="C89" s="42"/>
      <c r="D89" s="234" t="s">
        <v>343</v>
      </c>
      <c r="E89" s="42"/>
      <c r="F89" s="255" t="s">
        <v>2754</v>
      </c>
      <c r="G89" s="42"/>
      <c r="H89" s="42"/>
      <c r="I89" s="229"/>
      <c r="J89" s="42"/>
      <c r="K89" s="42"/>
      <c r="L89" s="46"/>
      <c r="M89" s="230"/>
      <c r="N89" s="231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343</v>
      </c>
      <c r="AU89" s="19" t="s">
        <v>85</v>
      </c>
    </row>
    <row r="90" s="13" customFormat="1">
      <c r="A90" s="13"/>
      <c r="B90" s="232"/>
      <c r="C90" s="233"/>
      <c r="D90" s="234" t="s">
        <v>252</v>
      </c>
      <c r="E90" s="235" t="s">
        <v>19</v>
      </c>
      <c r="F90" s="236" t="s">
        <v>85</v>
      </c>
      <c r="G90" s="233"/>
      <c r="H90" s="237">
        <v>1</v>
      </c>
      <c r="I90" s="238"/>
      <c r="J90" s="233"/>
      <c r="K90" s="233"/>
      <c r="L90" s="239"/>
      <c r="M90" s="240"/>
      <c r="N90" s="241"/>
      <c r="O90" s="241"/>
      <c r="P90" s="241"/>
      <c r="Q90" s="241"/>
      <c r="R90" s="241"/>
      <c r="S90" s="241"/>
      <c r="T90" s="242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43" t="s">
        <v>252</v>
      </c>
      <c r="AU90" s="243" t="s">
        <v>85</v>
      </c>
      <c r="AV90" s="13" t="s">
        <v>87</v>
      </c>
      <c r="AW90" s="13" t="s">
        <v>37</v>
      </c>
      <c r="AX90" s="13" t="s">
        <v>77</v>
      </c>
      <c r="AY90" s="243" t="s">
        <v>238</v>
      </c>
    </row>
    <row r="91" s="14" customFormat="1">
      <c r="A91" s="14"/>
      <c r="B91" s="244"/>
      <c r="C91" s="245"/>
      <c r="D91" s="234" t="s">
        <v>252</v>
      </c>
      <c r="E91" s="246" t="s">
        <v>19</v>
      </c>
      <c r="F91" s="247" t="s">
        <v>253</v>
      </c>
      <c r="G91" s="245"/>
      <c r="H91" s="248">
        <v>1</v>
      </c>
      <c r="I91" s="249"/>
      <c r="J91" s="245"/>
      <c r="K91" s="245"/>
      <c r="L91" s="250"/>
      <c r="M91" s="251"/>
      <c r="N91" s="252"/>
      <c r="O91" s="252"/>
      <c r="P91" s="252"/>
      <c r="Q91" s="252"/>
      <c r="R91" s="252"/>
      <c r="S91" s="252"/>
      <c r="T91" s="253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4" t="s">
        <v>252</v>
      </c>
      <c r="AU91" s="254" t="s">
        <v>85</v>
      </c>
      <c r="AV91" s="14" t="s">
        <v>254</v>
      </c>
      <c r="AW91" s="14" t="s">
        <v>37</v>
      </c>
      <c r="AX91" s="14" t="s">
        <v>85</v>
      </c>
      <c r="AY91" s="254" t="s">
        <v>238</v>
      </c>
    </row>
    <row r="92" s="2" customFormat="1" ht="16.5" customHeight="1">
      <c r="A92" s="40"/>
      <c r="B92" s="41"/>
      <c r="C92" s="214" t="s">
        <v>260</v>
      </c>
      <c r="D92" s="214" t="s">
        <v>243</v>
      </c>
      <c r="E92" s="215" t="s">
        <v>2781</v>
      </c>
      <c r="F92" s="216" t="s">
        <v>3087</v>
      </c>
      <c r="G92" s="217" t="s">
        <v>246</v>
      </c>
      <c r="H92" s="218">
        <v>1</v>
      </c>
      <c r="I92" s="219"/>
      <c r="J92" s="220">
        <f>ROUND(I92*H92,2)</f>
        <v>0</v>
      </c>
      <c r="K92" s="216" t="s">
        <v>19</v>
      </c>
      <c r="L92" s="46"/>
      <c r="M92" s="221" t="s">
        <v>19</v>
      </c>
      <c r="N92" s="222" t="s">
        <v>48</v>
      </c>
      <c r="O92" s="86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5" t="s">
        <v>254</v>
      </c>
      <c r="AT92" s="225" t="s">
        <v>243</v>
      </c>
      <c r="AU92" s="225" t="s">
        <v>85</v>
      </c>
      <c r="AY92" s="19" t="s">
        <v>238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9" t="s">
        <v>85</v>
      </c>
      <c r="BK92" s="226">
        <f>ROUND(I92*H92,2)</f>
        <v>0</v>
      </c>
      <c r="BL92" s="19" t="s">
        <v>254</v>
      </c>
      <c r="BM92" s="225" t="s">
        <v>3088</v>
      </c>
    </row>
    <row r="93" s="2" customFormat="1">
      <c r="A93" s="40"/>
      <c r="B93" s="41"/>
      <c r="C93" s="42"/>
      <c r="D93" s="234" t="s">
        <v>343</v>
      </c>
      <c r="E93" s="42"/>
      <c r="F93" s="255" t="s">
        <v>2754</v>
      </c>
      <c r="G93" s="42"/>
      <c r="H93" s="42"/>
      <c r="I93" s="229"/>
      <c r="J93" s="42"/>
      <c r="K93" s="42"/>
      <c r="L93" s="46"/>
      <c r="M93" s="230"/>
      <c r="N93" s="231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343</v>
      </c>
      <c r="AU93" s="19" t="s">
        <v>85</v>
      </c>
    </row>
    <row r="94" s="13" customFormat="1">
      <c r="A94" s="13"/>
      <c r="B94" s="232"/>
      <c r="C94" s="233"/>
      <c r="D94" s="234" t="s">
        <v>252</v>
      </c>
      <c r="E94" s="235" t="s">
        <v>19</v>
      </c>
      <c r="F94" s="236" t="s">
        <v>85</v>
      </c>
      <c r="G94" s="233"/>
      <c r="H94" s="237">
        <v>1</v>
      </c>
      <c r="I94" s="238"/>
      <c r="J94" s="233"/>
      <c r="K94" s="233"/>
      <c r="L94" s="239"/>
      <c r="M94" s="240"/>
      <c r="N94" s="241"/>
      <c r="O94" s="241"/>
      <c r="P94" s="241"/>
      <c r="Q94" s="241"/>
      <c r="R94" s="241"/>
      <c r="S94" s="241"/>
      <c r="T94" s="242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43" t="s">
        <v>252</v>
      </c>
      <c r="AU94" s="243" t="s">
        <v>85</v>
      </c>
      <c r="AV94" s="13" t="s">
        <v>87</v>
      </c>
      <c r="AW94" s="13" t="s">
        <v>37</v>
      </c>
      <c r="AX94" s="13" t="s">
        <v>77</v>
      </c>
      <c r="AY94" s="243" t="s">
        <v>238</v>
      </c>
    </row>
    <row r="95" s="14" customFormat="1">
      <c r="A95" s="14"/>
      <c r="B95" s="244"/>
      <c r="C95" s="245"/>
      <c r="D95" s="234" t="s">
        <v>252</v>
      </c>
      <c r="E95" s="246" t="s">
        <v>19</v>
      </c>
      <c r="F95" s="247" t="s">
        <v>253</v>
      </c>
      <c r="G95" s="245"/>
      <c r="H95" s="248">
        <v>1</v>
      </c>
      <c r="I95" s="249"/>
      <c r="J95" s="245"/>
      <c r="K95" s="245"/>
      <c r="L95" s="250"/>
      <c r="M95" s="251"/>
      <c r="N95" s="252"/>
      <c r="O95" s="252"/>
      <c r="P95" s="252"/>
      <c r="Q95" s="252"/>
      <c r="R95" s="252"/>
      <c r="S95" s="252"/>
      <c r="T95" s="253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4" t="s">
        <v>252</v>
      </c>
      <c r="AU95" s="254" t="s">
        <v>85</v>
      </c>
      <c r="AV95" s="14" t="s">
        <v>254</v>
      </c>
      <c r="AW95" s="14" t="s">
        <v>37</v>
      </c>
      <c r="AX95" s="14" t="s">
        <v>85</v>
      </c>
      <c r="AY95" s="254" t="s">
        <v>238</v>
      </c>
    </row>
    <row r="96" s="2" customFormat="1" ht="16.5" customHeight="1">
      <c r="A96" s="40"/>
      <c r="B96" s="41"/>
      <c r="C96" s="214" t="s">
        <v>254</v>
      </c>
      <c r="D96" s="214" t="s">
        <v>243</v>
      </c>
      <c r="E96" s="215" t="s">
        <v>2784</v>
      </c>
      <c r="F96" s="216" t="s">
        <v>2785</v>
      </c>
      <c r="G96" s="217" t="s">
        <v>246</v>
      </c>
      <c r="H96" s="218">
        <v>1</v>
      </c>
      <c r="I96" s="219"/>
      <c r="J96" s="220">
        <f>ROUND(I96*H96,2)</f>
        <v>0</v>
      </c>
      <c r="K96" s="216" t="s">
        <v>19</v>
      </c>
      <c r="L96" s="46"/>
      <c r="M96" s="221" t="s">
        <v>19</v>
      </c>
      <c r="N96" s="222" t="s">
        <v>48</v>
      </c>
      <c r="O96" s="86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5" t="s">
        <v>254</v>
      </c>
      <c r="AT96" s="225" t="s">
        <v>243</v>
      </c>
      <c r="AU96" s="225" t="s">
        <v>85</v>
      </c>
      <c r="AY96" s="19" t="s">
        <v>238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9" t="s">
        <v>85</v>
      </c>
      <c r="BK96" s="226">
        <f>ROUND(I96*H96,2)</f>
        <v>0</v>
      </c>
      <c r="BL96" s="19" t="s">
        <v>254</v>
      </c>
      <c r="BM96" s="225" t="s">
        <v>3089</v>
      </c>
    </row>
    <row r="97" s="2" customFormat="1">
      <c r="A97" s="40"/>
      <c r="B97" s="41"/>
      <c r="C97" s="42"/>
      <c r="D97" s="234" t="s">
        <v>343</v>
      </c>
      <c r="E97" s="42"/>
      <c r="F97" s="255" t="s">
        <v>2754</v>
      </c>
      <c r="G97" s="42"/>
      <c r="H97" s="42"/>
      <c r="I97" s="229"/>
      <c r="J97" s="42"/>
      <c r="K97" s="42"/>
      <c r="L97" s="46"/>
      <c r="M97" s="230"/>
      <c r="N97" s="231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343</v>
      </c>
      <c r="AU97" s="19" t="s">
        <v>85</v>
      </c>
    </row>
    <row r="98" s="13" customFormat="1">
      <c r="A98" s="13"/>
      <c r="B98" s="232"/>
      <c r="C98" s="233"/>
      <c r="D98" s="234" t="s">
        <v>252</v>
      </c>
      <c r="E98" s="235" t="s">
        <v>19</v>
      </c>
      <c r="F98" s="236" t="s">
        <v>85</v>
      </c>
      <c r="G98" s="233"/>
      <c r="H98" s="237">
        <v>1</v>
      </c>
      <c r="I98" s="238"/>
      <c r="J98" s="233"/>
      <c r="K98" s="233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252</v>
      </c>
      <c r="AU98" s="243" t="s">
        <v>85</v>
      </c>
      <c r="AV98" s="13" t="s">
        <v>87</v>
      </c>
      <c r="AW98" s="13" t="s">
        <v>37</v>
      </c>
      <c r="AX98" s="13" t="s">
        <v>77</v>
      </c>
      <c r="AY98" s="243" t="s">
        <v>238</v>
      </c>
    </row>
    <row r="99" s="14" customFormat="1">
      <c r="A99" s="14"/>
      <c r="B99" s="244"/>
      <c r="C99" s="245"/>
      <c r="D99" s="234" t="s">
        <v>252</v>
      </c>
      <c r="E99" s="246" t="s">
        <v>19</v>
      </c>
      <c r="F99" s="247" t="s">
        <v>253</v>
      </c>
      <c r="G99" s="245"/>
      <c r="H99" s="248">
        <v>1</v>
      </c>
      <c r="I99" s="249"/>
      <c r="J99" s="245"/>
      <c r="K99" s="245"/>
      <c r="L99" s="250"/>
      <c r="M99" s="251"/>
      <c r="N99" s="252"/>
      <c r="O99" s="252"/>
      <c r="P99" s="252"/>
      <c r="Q99" s="252"/>
      <c r="R99" s="252"/>
      <c r="S99" s="252"/>
      <c r="T99" s="253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252</v>
      </c>
      <c r="AU99" s="254" t="s">
        <v>85</v>
      </c>
      <c r="AV99" s="14" t="s">
        <v>254</v>
      </c>
      <c r="AW99" s="14" t="s">
        <v>37</v>
      </c>
      <c r="AX99" s="14" t="s">
        <v>85</v>
      </c>
      <c r="AY99" s="254" t="s">
        <v>238</v>
      </c>
    </row>
    <row r="100" s="2" customFormat="1" ht="24.15" customHeight="1">
      <c r="A100" s="40"/>
      <c r="B100" s="41"/>
      <c r="C100" s="214" t="s">
        <v>240</v>
      </c>
      <c r="D100" s="214" t="s">
        <v>243</v>
      </c>
      <c r="E100" s="215" t="s">
        <v>2787</v>
      </c>
      <c r="F100" s="216" t="s">
        <v>3090</v>
      </c>
      <c r="G100" s="217" t="s">
        <v>246</v>
      </c>
      <c r="H100" s="218">
        <v>2</v>
      </c>
      <c r="I100" s="219"/>
      <c r="J100" s="220">
        <f>ROUND(I100*H100,2)</f>
        <v>0</v>
      </c>
      <c r="K100" s="216" t="s">
        <v>19</v>
      </c>
      <c r="L100" s="46"/>
      <c r="M100" s="221" t="s">
        <v>19</v>
      </c>
      <c r="N100" s="222" t="s">
        <v>48</v>
      </c>
      <c r="O100" s="86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254</v>
      </c>
      <c r="AT100" s="225" t="s">
        <v>243</v>
      </c>
      <c r="AU100" s="225" t="s">
        <v>85</v>
      </c>
      <c r="AY100" s="19" t="s">
        <v>238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85</v>
      </c>
      <c r="BK100" s="226">
        <f>ROUND(I100*H100,2)</f>
        <v>0</v>
      </c>
      <c r="BL100" s="19" t="s">
        <v>254</v>
      </c>
      <c r="BM100" s="225" t="s">
        <v>3091</v>
      </c>
    </row>
    <row r="101" s="2" customFormat="1">
      <c r="A101" s="40"/>
      <c r="B101" s="41"/>
      <c r="C101" s="42"/>
      <c r="D101" s="234" t="s">
        <v>343</v>
      </c>
      <c r="E101" s="42"/>
      <c r="F101" s="255" t="s">
        <v>2754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343</v>
      </c>
      <c r="AU101" s="19" t="s">
        <v>85</v>
      </c>
    </row>
    <row r="102" s="13" customFormat="1">
      <c r="A102" s="13"/>
      <c r="B102" s="232"/>
      <c r="C102" s="233"/>
      <c r="D102" s="234" t="s">
        <v>252</v>
      </c>
      <c r="E102" s="235" t="s">
        <v>19</v>
      </c>
      <c r="F102" s="236" t="s">
        <v>87</v>
      </c>
      <c r="G102" s="233"/>
      <c r="H102" s="237">
        <v>2</v>
      </c>
      <c r="I102" s="238"/>
      <c r="J102" s="233"/>
      <c r="K102" s="233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252</v>
      </c>
      <c r="AU102" s="243" t="s">
        <v>85</v>
      </c>
      <c r="AV102" s="13" t="s">
        <v>87</v>
      </c>
      <c r="AW102" s="13" t="s">
        <v>37</v>
      </c>
      <c r="AX102" s="13" t="s">
        <v>77</v>
      </c>
      <c r="AY102" s="243" t="s">
        <v>238</v>
      </c>
    </row>
    <row r="103" s="14" customFormat="1">
      <c r="A103" s="14"/>
      <c r="B103" s="244"/>
      <c r="C103" s="245"/>
      <c r="D103" s="234" t="s">
        <v>252</v>
      </c>
      <c r="E103" s="246" t="s">
        <v>19</v>
      </c>
      <c r="F103" s="247" t="s">
        <v>253</v>
      </c>
      <c r="G103" s="245"/>
      <c r="H103" s="248">
        <v>2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252</v>
      </c>
      <c r="AU103" s="254" t="s">
        <v>85</v>
      </c>
      <c r="AV103" s="14" t="s">
        <v>254</v>
      </c>
      <c r="AW103" s="14" t="s">
        <v>37</v>
      </c>
      <c r="AX103" s="14" t="s">
        <v>85</v>
      </c>
      <c r="AY103" s="254" t="s">
        <v>238</v>
      </c>
    </row>
    <row r="104" s="2" customFormat="1" ht="24.15" customHeight="1">
      <c r="A104" s="40"/>
      <c r="B104" s="41"/>
      <c r="C104" s="214" t="s">
        <v>85</v>
      </c>
      <c r="D104" s="214" t="s">
        <v>243</v>
      </c>
      <c r="E104" s="215" t="s">
        <v>3092</v>
      </c>
      <c r="F104" s="216" t="s">
        <v>3093</v>
      </c>
      <c r="G104" s="217" t="s">
        <v>246</v>
      </c>
      <c r="H104" s="218">
        <v>1</v>
      </c>
      <c r="I104" s="219"/>
      <c r="J104" s="220">
        <f>ROUND(I104*H104,2)</f>
        <v>0</v>
      </c>
      <c r="K104" s="216" t="s">
        <v>19</v>
      </c>
      <c r="L104" s="46"/>
      <c r="M104" s="221" t="s">
        <v>19</v>
      </c>
      <c r="N104" s="222" t="s">
        <v>48</v>
      </c>
      <c r="O104" s="86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4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5" t="s">
        <v>254</v>
      </c>
      <c r="AT104" s="225" t="s">
        <v>243</v>
      </c>
      <c r="AU104" s="225" t="s">
        <v>85</v>
      </c>
      <c r="AY104" s="19" t="s">
        <v>238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9" t="s">
        <v>85</v>
      </c>
      <c r="BK104" s="226">
        <f>ROUND(I104*H104,2)</f>
        <v>0</v>
      </c>
      <c r="BL104" s="19" t="s">
        <v>254</v>
      </c>
      <c r="BM104" s="225" t="s">
        <v>3094</v>
      </c>
    </row>
    <row r="105" s="2" customFormat="1">
      <c r="A105" s="40"/>
      <c r="B105" s="41"/>
      <c r="C105" s="42"/>
      <c r="D105" s="234" t="s">
        <v>343</v>
      </c>
      <c r="E105" s="42"/>
      <c r="F105" s="255" t="s">
        <v>2754</v>
      </c>
      <c r="G105" s="42"/>
      <c r="H105" s="42"/>
      <c r="I105" s="229"/>
      <c r="J105" s="42"/>
      <c r="K105" s="42"/>
      <c r="L105" s="46"/>
      <c r="M105" s="230"/>
      <c r="N105" s="231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343</v>
      </c>
      <c r="AU105" s="19" t="s">
        <v>85</v>
      </c>
    </row>
    <row r="106" s="13" customFormat="1">
      <c r="A106" s="13"/>
      <c r="B106" s="232"/>
      <c r="C106" s="233"/>
      <c r="D106" s="234" t="s">
        <v>252</v>
      </c>
      <c r="E106" s="235" t="s">
        <v>19</v>
      </c>
      <c r="F106" s="236" t="s">
        <v>85</v>
      </c>
      <c r="G106" s="233"/>
      <c r="H106" s="237">
        <v>1</v>
      </c>
      <c r="I106" s="238"/>
      <c r="J106" s="233"/>
      <c r="K106" s="233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252</v>
      </c>
      <c r="AU106" s="243" t="s">
        <v>85</v>
      </c>
      <c r="AV106" s="13" t="s">
        <v>87</v>
      </c>
      <c r="AW106" s="13" t="s">
        <v>37</v>
      </c>
      <c r="AX106" s="13" t="s">
        <v>77</v>
      </c>
      <c r="AY106" s="243" t="s">
        <v>238</v>
      </c>
    </row>
    <row r="107" s="14" customFormat="1">
      <c r="A107" s="14"/>
      <c r="B107" s="244"/>
      <c r="C107" s="245"/>
      <c r="D107" s="234" t="s">
        <v>252</v>
      </c>
      <c r="E107" s="246" t="s">
        <v>19</v>
      </c>
      <c r="F107" s="247" t="s">
        <v>253</v>
      </c>
      <c r="G107" s="245"/>
      <c r="H107" s="248">
        <v>1</v>
      </c>
      <c r="I107" s="249"/>
      <c r="J107" s="245"/>
      <c r="K107" s="245"/>
      <c r="L107" s="250"/>
      <c r="M107" s="256"/>
      <c r="N107" s="257"/>
      <c r="O107" s="257"/>
      <c r="P107" s="257"/>
      <c r="Q107" s="257"/>
      <c r="R107" s="257"/>
      <c r="S107" s="257"/>
      <c r="T107" s="258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252</v>
      </c>
      <c r="AU107" s="254" t="s">
        <v>85</v>
      </c>
      <c r="AV107" s="14" t="s">
        <v>254</v>
      </c>
      <c r="AW107" s="14" t="s">
        <v>37</v>
      </c>
      <c r="AX107" s="14" t="s">
        <v>85</v>
      </c>
      <c r="AY107" s="254" t="s">
        <v>238</v>
      </c>
    </row>
    <row r="108" s="2" customFormat="1" ht="6.96" customHeight="1">
      <c r="A108" s="40"/>
      <c r="B108" s="61"/>
      <c r="C108" s="62"/>
      <c r="D108" s="62"/>
      <c r="E108" s="62"/>
      <c r="F108" s="62"/>
      <c r="G108" s="62"/>
      <c r="H108" s="62"/>
      <c r="I108" s="62"/>
      <c r="J108" s="62"/>
      <c r="K108" s="62"/>
      <c r="L108" s="46"/>
      <c r="M108" s="40"/>
      <c r="O108" s="40"/>
      <c r="P108" s="40"/>
      <c r="Q108" s="40"/>
      <c r="R108" s="40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</row>
  </sheetData>
  <sheetProtection sheet="1" autoFilter="0" formatColumns="0" formatRows="0" objects="1" scenarios="1" spinCount="100000" saltValue="Kmds2iLx6Z+ce8YLbbwzFRvpO3OZM/Ro8ULHi3xcOF9LIpc4IXzEuF1oFVbdISjDs0YvMaYzhOs2ub90zoowRg==" hashValue="1KyNGUtpBnAnLWpsO60FnhBIO7dpQYqe4TlTnhLoV0rCCahWYr3uoy6HcQsKH00kJNscvVRKcNLz3KoCpTJoqQ==" algorithmName="SHA-512" password="C8E5"/>
  <autoFilter ref="C85:K10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3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202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2739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3095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ROUND(J86,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ROUND((SUM(BE86:BE95)),  2)</f>
        <v>0</v>
      </c>
      <c r="G35" s="40"/>
      <c r="H35" s="40"/>
      <c r="I35" s="159">
        <v>0.20999999999999999</v>
      </c>
      <c r="J35" s="158">
        <f>ROUND(((SUM(BE86:BE95))*I35),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ROUND((SUM(BF86:BF95)),  2)</f>
        <v>0</v>
      </c>
      <c r="G36" s="40"/>
      <c r="H36" s="40"/>
      <c r="I36" s="159">
        <v>0.14999999999999999</v>
      </c>
      <c r="J36" s="158">
        <f>ROUND(((SUM(BF86:BF95))*I36),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ROUND((SUM(BG86:BG95)),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ROUND((SUM(BH86:BH95)),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ROUND((SUM(BI86:BI95)),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2739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 07.11 - Místnost č.1.18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J86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3096</v>
      </c>
      <c r="E64" s="179"/>
      <c r="F64" s="179"/>
      <c r="G64" s="179"/>
      <c r="H64" s="179"/>
      <c r="I64" s="179"/>
      <c r="J64" s="180">
        <f>J87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223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Vytvoření laboratoří FŽP- UNICRE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1" customFormat="1" ht="12" customHeight="1">
      <c r="B75" s="23"/>
      <c r="C75" s="34" t="s">
        <v>210</v>
      </c>
      <c r="D75" s="24"/>
      <c r="E75" s="24"/>
      <c r="F75" s="24"/>
      <c r="G75" s="24"/>
      <c r="H75" s="24"/>
      <c r="I75" s="24"/>
      <c r="J75" s="24"/>
      <c r="K75" s="24"/>
      <c r="L75" s="22"/>
    </row>
    <row r="76" s="2" customFormat="1" ht="16.5" customHeight="1">
      <c r="A76" s="40"/>
      <c r="B76" s="41"/>
      <c r="C76" s="42"/>
      <c r="D76" s="42"/>
      <c r="E76" s="171" t="s">
        <v>2739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377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E11</f>
        <v>SO 07.11 - Místnost č.1.18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F14</f>
        <v>Ústí nad Labem</v>
      </c>
      <c r="G80" s="42"/>
      <c r="H80" s="42"/>
      <c r="I80" s="34" t="s">
        <v>23</v>
      </c>
      <c r="J80" s="74" t="str">
        <f>IF(J14="","",J14)</f>
        <v>10. 5. 2023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E17</f>
        <v>UJEP, Pasteurova 3632/15, 400 96 Ústí nad Labem</v>
      </c>
      <c r="G82" s="42"/>
      <c r="H82" s="42"/>
      <c r="I82" s="34" t="s">
        <v>33</v>
      </c>
      <c r="J82" s="38" t="str">
        <f>E23</f>
        <v>Correct BC, s.r.o., El.Krásnohorské 1339/15, UL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40.05" customHeight="1">
      <c r="A83" s="40"/>
      <c r="B83" s="41"/>
      <c r="C83" s="34" t="s">
        <v>31</v>
      </c>
      <c r="D83" s="42"/>
      <c r="E83" s="42"/>
      <c r="F83" s="29" t="str">
        <f>IF(E20="","",E20)</f>
        <v>Vyplň údaj</v>
      </c>
      <c r="G83" s="42"/>
      <c r="H83" s="42"/>
      <c r="I83" s="34" t="s">
        <v>38</v>
      </c>
      <c r="J83" s="38" t="str">
        <f>E26</f>
        <v>Correct BC, s.r.o., El.Krásnohorské 1339/15, UL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224</v>
      </c>
      <c r="D85" s="190" t="s">
        <v>62</v>
      </c>
      <c r="E85" s="190" t="s">
        <v>58</v>
      </c>
      <c r="F85" s="190" t="s">
        <v>59</v>
      </c>
      <c r="G85" s="190" t="s">
        <v>225</v>
      </c>
      <c r="H85" s="190" t="s">
        <v>226</v>
      </c>
      <c r="I85" s="190" t="s">
        <v>227</v>
      </c>
      <c r="J85" s="190" t="s">
        <v>214</v>
      </c>
      <c r="K85" s="191" t="s">
        <v>228</v>
      </c>
      <c r="L85" s="192"/>
      <c r="M85" s="94" t="s">
        <v>19</v>
      </c>
      <c r="N85" s="95" t="s">
        <v>47</v>
      </c>
      <c r="O85" s="95" t="s">
        <v>229</v>
      </c>
      <c r="P85" s="95" t="s">
        <v>230</v>
      </c>
      <c r="Q85" s="95" t="s">
        <v>231</v>
      </c>
      <c r="R85" s="95" t="s">
        <v>232</v>
      </c>
      <c r="S85" s="95" t="s">
        <v>233</v>
      </c>
      <c r="T85" s="96" t="s">
        <v>234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235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</f>
        <v>0</v>
      </c>
      <c r="Q86" s="98"/>
      <c r="R86" s="195">
        <f>R87</f>
        <v>0</v>
      </c>
      <c r="S86" s="98"/>
      <c r="T86" s="196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76</v>
      </c>
      <c r="AU86" s="19" t="s">
        <v>215</v>
      </c>
      <c r="BK86" s="197">
        <f>BK87</f>
        <v>0</v>
      </c>
    </row>
    <row r="87" s="12" customFormat="1" ht="25.92" customHeight="1">
      <c r="A87" s="12"/>
      <c r="B87" s="198"/>
      <c r="C87" s="199"/>
      <c r="D87" s="200" t="s">
        <v>76</v>
      </c>
      <c r="E87" s="201" t="s">
        <v>1900</v>
      </c>
      <c r="F87" s="201" t="s">
        <v>201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f>SUM(P88:P95)</f>
        <v>0</v>
      </c>
      <c r="Q87" s="206"/>
      <c r="R87" s="207">
        <f>SUM(R88:R95)</f>
        <v>0</v>
      </c>
      <c r="S87" s="206"/>
      <c r="T87" s="208">
        <f>SUM(T88:T95)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87</v>
      </c>
      <c r="AT87" s="210" t="s">
        <v>76</v>
      </c>
      <c r="AU87" s="210" t="s">
        <v>77</v>
      </c>
      <c r="AY87" s="209" t="s">
        <v>238</v>
      </c>
      <c r="BK87" s="211">
        <f>SUM(BK88:BK95)</f>
        <v>0</v>
      </c>
    </row>
    <row r="88" s="2" customFormat="1" ht="21.75" customHeight="1">
      <c r="A88" s="40"/>
      <c r="B88" s="41"/>
      <c r="C88" s="214" t="s">
        <v>85</v>
      </c>
      <c r="D88" s="214" t="s">
        <v>243</v>
      </c>
      <c r="E88" s="215" t="s">
        <v>2790</v>
      </c>
      <c r="F88" s="216" t="s">
        <v>3097</v>
      </c>
      <c r="G88" s="217" t="s">
        <v>246</v>
      </c>
      <c r="H88" s="218">
        <v>2</v>
      </c>
      <c r="I88" s="219"/>
      <c r="J88" s="220">
        <f>ROUND(I88*H88,2)</f>
        <v>0</v>
      </c>
      <c r="K88" s="216" t="s">
        <v>19</v>
      </c>
      <c r="L88" s="46"/>
      <c r="M88" s="221" t="s">
        <v>19</v>
      </c>
      <c r="N88" s="222" t="s">
        <v>48</v>
      </c>
      <c r="O88" s="86"/>
      <c r="P88" s="223">
        <f>O88*H88</f>
        <v>0</v>
      </c>
      <c r="Q88" s="223">
        <v>0</v>
      </c>
      <c r="R88" s="223">
        <f>Q88*H88</f>
        <v>0</v>
      </c>
      <c r="S88" s="223">
        <v>0</v>
      </c>
      <c r="T88" s="224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5" t="s">
        <v>254</v>
      </c>
      <c r="AT88" s="225" t="s">
        <v>243</v>
      </c>
      <c r="AU88" s="225" t="s">
        <v>85</v>
      </c>
      <c r="AY88" s="19" t="s">
        <v>238</v>
      </c>
      <c r="BE88" s="226">
        <f>IF(N88="základní",J88,0)</f>
        <v>0</v>
      </c>
      <c r="BF88" s="226">
        <f>IF(N88="snížená",J88,0)</f>
        <v>0</v>
      </c>
      <c r="BG88" s="226">
        <f>IF(N88="zákl. přenesená",J88,0)</f>
        <v>0</v>
      </c>
      <c r="BH88" s="226">
        <f>IF(N88="sníž. přenesená",J88,0)</f>
        <v>0</v>
      </c>
      <c r="BI88" s="226">
        <f>IF(N88="nulová",J88,0)</f>
        <v>0</v>
      </c>
      <c r="BJ88" s="19" t="s">
        <v>85</v>
      </c>
      <c r="BK88" s="226">
        <f>ROUND(I88*H88,2)</f>
        <v>0</v>
      </c>
      <c r="BL88" s="19" t="s">
        <v>254</v>
      </c>
      <c r="BM88" s="225" t="s">
        <v>3098</v>
      </c>
    </row>
    <row r="89" s="2" customFormat="1">
      <c r="A89" s="40"/>
      <c r="B89" s="41"/>
      <c r="C89" s="42"/>
      <c r="D89" s="234" t="s">
        <v>343</v>
      </c>
      <c r="E89" s="42"/>
      <c r="F89" s="255" t="s">
        <v>2754</v>
      </c>
      <c r="G89" s="42"/>
      <c r="H89" s="42"/>
      <c r="I89" s="229"/>
      <c r="J89" s="42"/>
      <c r="K89" s="42"/>
      <c r="L89" s="46"/>
      <c r="M89" s="230"/>
      <c r="N89" s="231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343</v>
      </c>
      <c r="AU89" s="19" t="s">
        <v>85</v>
      </c>
    </row>
    <row r="90" s="13" customFormat="1">
      <c r="A90" s="13"/>
      <c r="B90" s="232"/>
      <c r="C90" s="233"/>
      <c r="D90" s="234" t="s">
        <v>252</v>
      </c>
      <c r="E90" s="235" t="s">
        <v>19</v>
      </c>
      <c r="F90" s="236" t="s">
        <v>87</v>
      </c>
      <c r="G90" s="233"/>
      <c r="H90" s="237">
        <v>2</v>
      </c>
      <c r="I90" s="238"/>
      <c r="J90" s="233"/>
      <c r="K90" s="233"/>
      <c r="L90" s="239"/>
      <c r="M90" s="240"/>
      <c r="N90" s="241"/>
      <c r="O90" s="241"/>
      <c r="P90" s="241"/>
      <c r="Q90" s="241"/>
      <c r="R90" s="241"/>
      <c r="S90" s="241"/>
      <c r="T90" s="242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43" t="s">
        <v>252</v>
      </c>
      <c r="AU90" s="243" t="s">
        <v>85</v>
      </c>
      <c r="AV90" s="13" t="s">
        <v>87</v>
      </c>
      <c r="AW90" s="13" t="s">
        <v>37</v>
      </c>
      <c r="AX90" s="13" t="s">
        <v>77</v>
      </c>
      <c r="AY90" s="243" t="s">
        <v>238</v>
      </c>
    </row>
    <row r="91" s="14" customFormat="1">
      <c r="A91" s="14"/>
      <c r="B91" s="244"/>
      <c r="C91" s="245"/>
      <c r="D91" s="234" t="s">
        <v>252</v>
      </c>
      <c r="E91" s="246" t="s">
        <v>19</v>
      </c>
      <c r="F91" s="247" t="s">
        <v>253</v>
      </c>
      <c r="G91" s="245"/>
      <c r="H91" s="248">
        <v>2</v>
      </c>
      <c r="I91" s="249"/>
      <c r="J91" s="245"/>
      <c r="K91" s="245"/>
      <c r="L91" s="250"/>
      <c r="M91" s="251"/>
      <c r="N91" s="252"/>
      <c r="O91" s="252"/>
      <c r="P91" s="252"/>
      <c r="Q91" s="252"/>
      <c r="R91" s="252"/>
      <c r="S91" s="252"/>
      <c r="T91" s="253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4" t="s">
        <v>252</v>
      </c>
      <c r="AU91" s="254" t="s">
        <v>85</v>
      </c>
      <c r="AV91" s="14" t="s">
        <v>254</v>
      </c>
      <c r="AW91" s="14" t="s">
        <v>37</v>
      </c>
      <c r="AX91" s="14" t="s">
        <v>85</v>
      </c>
      <c r="AY91" s="254" t="s">
        <v>238</v>
      </c>
    </row>
    <row r="92" s="2" customFormat="1" ht="16.5" customHeight="1">
      <c r="A92" s="40"/>
      <c r="B92" s="41"/>
      <c r="C92" s="214" t="s">
        <v>87</v>
      </c>
      <c r="D92" s="214" t="s">
        <v>243</v>
      </c>
      <c r="E92" s="215" t="s">
        <v>2793</v>
      </c>
      <c r="F92" s="216" t="s">
        <v>3099</v>
      </c>
      <c r="G92" s="217" t="s">
        <v>246</v>
      </c>
      <c r="H92" s="218">
        <v>2</v>
      </c>
      <c r="I92" s="219"/>
      <c r="J92" s="220">
        <f>ROUND(I92*H92,2)</f>
        <v>0</v>
      </c>
      <c r="K92" s="216" t="s">
        <v>19</v>
      </c>
      <c r="L92" s="46"/>
      <c r="M92" s="221" t="s">
        <v>19</v>
      </c>
      <c r="N92" s="222" t="s">
        <v>48</v>
      </c>
      <c r="O92" s="86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5" t="s">
        <v>254</v>
      </c>
      <c r="AT92" s="225" t="s">
        <v>243</v>
      </c>
      <c r="AU92" s="225" t="s">
        <v>85</v>
      </c>
      <c r="AY92" s="19" t="s">
        <v>238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9" t="s">
        <v>85</v>
      </c>
      <c r="BK92" s="226">
        <f>ROUND(I92*H92,2)</f>
        <v>0</v>
      </c>
      <c r="BL92" s="19" t="s">
        <v>254</v>
      </c>
      <c r="BM92" s="225" t="s">
        <v>3100</v>
      </c>
    </row>
    <row r="93" s="2" customFormat="1">
      <c r="A93" s="40"/>
      <c r="B93" s="41"/>
      <c r="C93" s="42"/>
      <c r="D93" s="234" t="s">
        <v>343</v>
      </c>
      <c r="E93" s="42"/>
      <c r="F93" s="255" t="s">
        <v>2754</v>
      </c>
      <c r="G93" s="42"/>
      <c r="H93" s="42"/>
      <c r="I93" s="229"/>
      <c r="J93" s="42"/>
      <c r="K93" s="42"/>
      <c r="L93" s="46"/>
      <c r="M93" s="230"/>
      <c r="N93" s="231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343</v>
      </c>
      <c r="AU93" s="19" t="s">
        <v>85</v>
      </c>
    </row>
    <row r="94" s="13" customFormat="1">
      <c r="A94" s="13"/>
      <c r="B94" s="232"/>
      <c r="C94" s="233"/>
      <c r="D94" s="234" t="s">
        <v>252</v>
      </c>
      <c r="E94" s="235" t="s">
        <v>19</v>
      </c>
      <c r="F94" s="236" t="s">
        <v>87</v>
      </c>
      <c r="G94" s="233"/>
      <c r="H94" s="237">
        <v>2</v>
      </c>
      <c r="I94" s="238"/>
      <c r="J94" s="233"/>
      <c r="K94" s="233"/>
      <c r="L94" s="239"/>
      <c r="M94" s="240"/>
      <c r="N94" s="241"/>
      <c r="O94" s="241"/>
      <c r="P94" s="241"/>
      <c r="Q94" s="241"/>
      <c r="R94" s="241"/>
      <c r="S94" s="241"/>
      <c r="T94" s="242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43" t="s">
        <v>252</v>
      </c>
      <c r="AU94" s="243" t="s">
        <v>85</v>
      </c>
      <c r="AV94" s="13" t="s">
        <v>87</v>
      </c>
      <c r="AW94" s="13" t="s">
        <v>37</v>
      </c>
      <c r="AX94" s="13" t="s">
        <v>77</v>
      </c>
      <c r="AY94" s="243" t="s">
        <v>238</v>
      </c>
    </row>
    <row r="95" s="14" customFormat="1">
      <c r="A95" s="14"/>
      <c r="B95" s="244"/>
      <c r="C95" s="245"/>
      <c r="D95" s="234" t="s">
        <v>252</v>
      </c>
      <c r="E95" s="246" t="s">
        <v>19</v>
      </c>
      <c r="F95" s="247" t="s">
        <v>253</v>
      </c>
      <c r="G95" s="245"/>
      <c r="H95" s="248">
        <v>2</v>
      </c>
      <c r="I95" s="249"/>
      <c r="J95" s="245"/>
      <c r="K95" s="245"/>
      <c r="L95" s="250"/>
      <c r="M95" s="256"/>
      <c r="N95" s="257"/>
      <c r="O95" s="257"/>
      <c r="P95" s="257"/>
      <c r="Q95" s="257"/>
      <c r="R95" s="257"/>
      <c r="S95" s="257"/>
      <c r="T95" s="258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4" t="s">
        <v>252</v>
      </c>
      <c r="AU95" s="254" t="s">
        <v>85</v>
      </c>
      <c r="AV95" s="14" t="s">
        <v>254</v>
      </c>
      <c r="AW95" s="14" t="s">
        <v>37</v>
      </c>
      <c r="AX95" s="14" t="s">
        <v>85</v>
      </c>
      <c r="AY95" s="254" t="s">
        <v>238</v>
      </c>
    </row>
    <row r="96" s="2" customFormat="1" ht="6.96" customHeight="1">
      <c r="A96" s="40"/>
      <c r="B96" s="61"/>
      <c r="C96" s="62"/>
      <c r="D96" s="62"/>
      <c r="E96" s="62"/>
      <c r="F96" s="62"/>
      <c r="G96" s="62"/>
      <c r="H96" s="62"/>
      <c r="I96" s="62"/>
      <c r="J96" s="62"/>
      <c r="K96" s="62"/>
      <c r="L96" s="46"/>
      <c r="M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</row>
  </sheetData>
  <sheetProtection sheet="1" autoFilter="0" formatColumns="0" formatRows="0" objects="1" scenarios="1" spinCount="100000" saltValue="31yByFwOdphREuVYsqIk1kmJzVKv94cxILQ2WBI4eGO3BNwbVjgB2E0L+id/VfOlrp4L3531q29SDJCTvOppcQ==" hashValue="MWPo5kJTC8dhysE1H6qkChKItdGZw9NI5jYpe7p9UH5RWucvMAk/zwLjWXW3lhHy3EeSelHOwBe5Il7hnXaSRA==" algorithmName="SHA-512" password="C8E5"/>
  <autoFilter ref="C85:K95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3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205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2739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3101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ROUND(J86,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ROUND((SUM(BE86:BE111)),  2)</f>
        <v>0</v>
      </c>
      <c r="G35" s="40"/>
      <c r="H35" s="40"/>
      <c r="I35" s="159">
        <v>0.20999999999999999</v>
      </c>
      <c r="J35" s="158">
        <f>ROUND(((SUM(BE86:BE111))*I35),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ROUND((SUM(BF86:BF111)),  2)</f>
        <v>0</v>
      </c>
      <c r="G36" s="40"/>
      <c r="H36" s="40"/>
      <c r="I36" s="159">
        <v>0.14999999999999999</v>
      </c>
      <c r="J36" s="158">
        <f>ROUND(((SUM(BF86:BF111))*I36),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ROUND((SUM(BG86:BG111)),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ROUND((SUM(BH86:BH111)),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ROUND((SUM(BI86:BI111)),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2739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 07.12 - Místnost č.1.22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J86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3102</v>
      </c>
      <c r="E64" s="179"/>
      <c r="F64" s="179"/>
      <c r="G64" s="179"/>
      <c r="H64" s="179"/>
      <c r="I64" s="179"/>
      <c r="J64" s="180">
        <f>J87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223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Vytvoření laboratoří FŽP- UNICRE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1" customFormat="1" ht="12" customHeight="1">
      <c r="B75" s="23"/>
      <c r="C75" s="34" t="s">
        <v>210</v>
      </c>
      <c r="D75" s="24"/>
      <c r="E75" s="24"/>
      <c r="F75" s="24"/>
      <c r="G75" s="24"/>
      <c r="H75" s="24"/>
      <c r="I75" s="24"/>
      <c r="J75" s="24"/>
      <c r="K75" s="24"/>
      <c r="L75" s="22"/>
    </row>
    <row r="76" s="2" customFormat="1" ht="16.5" customHeight="1">
      <c r="A76" s="40"/>
      <c r="B76" s="41"/>
      <c r="C76" s="42"/>
      <c r="D76" s="42"/>
      <c r="E76" s="171" t="s">
        <v>2739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377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E11</f>
        <v>SO 07.12 - Místnost č.1.22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F14</f>
        <v>Ústí nad Labem</v>
      </c>
      <c r="G80" s="42"/>
      <c r="H80" s="42"/>
      <c r="I80" s="34" t="s">
        <v>23</v>
      </c>
      <c r="J80" s="74" t="str">
        <f>IF(J14="","",J14)</f>
        <v>10. 5. 2023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E17</f>
        <v>UJEP, Pasteurova 3632/15, 400 96 Ústí nad Labem</v>
      </c>
      <c r="G82" s="42"/>
      <c r="H82" s="42"/>
      <c r="I82" s="34" t="s">
        <v>33</v>
      </c>
      <c r="J82" s="38" t="str">
        <f>E23</f>
        <v>Correct BC, s.r.o., El.Krásnohorské 1339/15, UL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40.05" customHeight="1">
      <c r="A83" s="40"/>
      <c r="B83" s="41"/>
      <c r="C83" s="34" t="s">
        <v>31</v>
      </c>
      <c r="D83" s="42"/>
      <c r="E83" s="42"/>
      <c r="F83" s="29" t="str">
        <f>IF(E20="","",E20)</f>
        <v>Vyplň údaj</v>
      </c>
      <c r="G83" s="42"/>
      <c r="H83" s="42"/>
      <c r="I83" s="34" t="s">
        <v>38</v>
      </c>
      <c r="J83" s="38" t="str">
        <f>E26</f>
        <v>Correct BC, s.r.o., El.Krásnohorské 1339/15, UL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224</v>
      </c>
      <c r="D85" s="190" t="s">
        <v>62</v>
      </c>
      <c r="E85" s="190" t="s">
        <v>58</v>
      </c>
      <c r="F85" s="190" t="s">
        <v>59</v>
      </c>
      <c r="G85" s="190" t="s">
        <v>225</v>
      </c>
      <c r="H85" s="190" t="s">
        <v>226</v>
      </c>
      <c r="I85" s="190" t="s">
        <v>227</v>
      </c>
      <c r="J85" s="190" t="s">
        <v>214</v>
      </c>
      <c r="K85" s="191" t="s">
        <v>228</v>
      </c>
      <c r="L85" s="192"/>
      <c r="M85" s="94" t="s">
        <v>19</v>
      </c>
      <c r="N85" s="95" t="s">
        <v>47</v>
      </c>
      <c r="O85" s="95" t="s">
        <v>229</v>
      </c>
      <c r="P85" s="95" t="s">
        <v>230</v>
      </c>
      <c r="Q85" s="95" t="s">
        <v>231</v>
      </c>
      <c r="R85" s="95" t="s">
        <v>232</v>
      </c>
      <c r="S85" s="95" t="s">
        <v>233</v>
      </c>
      <c r="T85" s="96" t="s">
        <v>234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235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</f>
        <v>0</v>
      </c>
      <c r="Q86" s="98"/>
      <c r="R86" s="195">
        <f>R87</f>
        <v>0</v>
      </c>
      <c r="S86" s="98"/>
      <c r="T86" s="196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76</v>
      </c>
      <c r="AU86" s="19" t="s">
        <v>215</v>
      </c>
      <c r="BK86" s="197">
        <f>BK87</f>
        <v>0</v>
      </c>
    </row>
    <row r="87" s="12" customFormat="1" ht="25.92" customHeight="1">
      <c r="A87" s="12"/>
      <c r="B87" s="198"/>
      <c r="C87" s="199"/>
      <c r="D87" s="200" t="s">
        <v>76</v>
      </c>
      <c r="E87" s="201" t="s">
        <v>1900</v>
      </c>
      <c r="F87" s="201" t="s">
        <v>204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f>SUM(P88:P111)</f>
        <v>0</v>
      </c>
      <c r="Q87" s="206"/>
      <c r="R87" s="207">
        <f>SUM(R88:R111)</f>
        <v>0</v>
      </c>
      <c r="S87" s="206"/>
      <c r="T87" s="208">
        <f>SUM(T88:T111)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87</v>
      </c>
      <c r="AT87" s="210" t="s">
        <v>76</v>
      </c>
      <c r="AU87" s="210" t="s">
        <v>77</v>
      </c>
      <c r="AY87" s="209" t="s">
        <v>238</v>
      </c>
      <c r="BK87" s="211">
        <f>SUM(BK88:BK111)</f>
        <v>0</v>
      </c>
    </row>
    <row r="88" s="2" customFormat="1" ht="24.15" customHeight="1">
      <c r="A88" s="40"/>
      <c r="B88" s="41"/>
      <c r="C88" s="214" t="s">
        <v>85</v>
      </c>
      <c r="D88" s="214" t="s">
        <v>243</v>
      </c>
      <c r="E88" s="215" t="s">
        <v>2853</v>
      </c>
      <c r="F88" s="216" t="s">
        <v>3103</v>
      </c>
      <c r="G88" s="217" t="s">
        <v>246</v>
      </c>
      <c r="H88" s="218">
        <v>1</v>
      </c>
      <c r="I88" s="219"/>
      <c r="J88" s="220">
        <f>ROUND(I88*H88,2)</f>
        <v>0</v>
      </c>
      <c r="K88" s="216" t="s">
        <v>19</v>
      </c>
      <c r="L88" s="46"/>
      <c r="M88" s="221" t="s">
        <v>19</v>
      </c>
      <c r="N88" s="222" t="s">
        <v>48</v>
      </c>
      <c r="O88" s="86"/>
      <c r="P88" s="223">
        <f>O88*H88</f>
        <v>0</v>
      </c>
      <c r="Q88" s="223">
        <v>0</v>
      </c>
      <c r="R88" s="223">
        <f>Q88*H88</f>
        <v>0</v>
      </c>
      <c r="S88" s="223">
        <v>0</v>
      </c>
      <c r="T88" s="224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5" t="s">
        <v>254</v>
      </c>
      <c r="AT88" s="225" t="s">
        <v>243</v>
      </c>
      <c r="AU88" s="225" t="s">
        <v>85</v>
      </c>
      <c r="AY88" s="19" t="s">
        <v>238</v>
      </c>
      <c r="BE88" s="226">
        <f>IF(N88="základní",J88,0)</f>
        <v>0</v>
      </c>
      <c r="BF88" s="226">
        <f>IF(N88="snížená",J88,0)</f>
        <v>0</v>
      </c>
      <c r="BG88" s="226">
        <f>IF(N88="zákl. přenesená",J88,0)</f>
        <v>0</v>
      </c>
      <c r="BH88" s="226">
        <f>IF(N88="sníž. přenesená",J88,0)</f>
        <v>0</v>
      </c>
      <c r="BI88" s="226">
        <f>IF(N88="nulová",J88,0)</f>
        <v>0</v>
      </c>
      <c r="BJ88" s="19" t="s">
        <v>85</v>
      </c>
      <c r="BK88" s="226">
        <f>ROUND(I88*H88,2)</f>
        <v>0</v>
      </c>
      <c r="BL88" s="19" t="s">
        <v>254</v>
      </c>
      <c r="BM88" s="225" t="s">
        <v>3104</v>
      </c>
    </row>
    <row r="89" s="2" customFormat="1">
      <c r="A89" s="40"/>
      <c r="B89" s="41"/>
      <c r="C89" s="42"/>
      <c r="D89" s="234" t="s">
        <v>343</v>
      </c>
      <c r="E89" s="42"/>
      <c r="F89" s="255" t="s">
        <v>2745</v>
      </c>
      <c r="G89" s="42"/>
      <c r="H89" s="42"/>
      <c r="I89" s="229"/>
      <c r="J89" s="42"/>
      <c r="K89" s="42"/>
      <c r="L89" s="46"/>
      <c r="M89" s="230"/>
      <c r="N89" s="231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343</v>
      </c>
      <c r="AU89" s="19" t="s">
        <v>85</v>
      </c>
    </row>
    <row r="90" s="13" customFormat="1">
      <c r="A90" s="13"/>
      <c r="B90" s="232"/>
      <c r="C90" s="233"/>
      <c r="D90" s="234" t="s">
        <v>252</v>
      </c>
      <c r="E90" s="235" t="s">
        <v>19</v>
      </c>
      <c r="F90" s="236" t="s">
        <v>85</v>
      </c>
      <c r="G90" s="233"/>
      <c r="H90" s="237">
        <v>1</v>
      </c>
      <c r="I90" s="238"/>
      <c r="J90" s="233"/>
      <c r="K90" s="233"/>
      <c r="L90" s="239"/>
      <c r="M90" s="240"/>
      <c r="N90" s="241"/>
      <c r="O90" s="241"/>
      <c r="P90" s="241"/>
      <c r="Q90" s="241"/>
      <c r="R90" s="241"/>
      <c r="S90" s="241"/>
      <c r="T90" s="242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43" t="s">
        <v>252</v>
      </c>
      <c r="AU90" s="243" t="s">
        <v>85</v>
      </c>
      <c r="AV90" s="13" t="s">
        <v>87</v>
      </c>
      <c r="AW90" s="13" t="s">
        <v>37</v>
      </c>
      <c r="AX90" s="13" t="s">
        <v>77</v>
      </c>
      <c r="AY90" s="243" t="s">
        <v>238</v>
      </c>
    </row>
    <row r="91" s="14" customFormat="1">
      <c r="A91" s="14"/>
      <c r="B91" s="244"/>
      <c r="C91" s="245"/>
      <c r="D91" s="234" t="s">
        <v>252</v>
      </c>
      <c r="E91" s="246" t="s">
        <v>19</v>
      </c>
      <c r="F91" s="247" t="s">
        <v>253</v>
      </c>
      <c r="G91" s="245"/>
      <c r="H91" s="248">
        <v>1</v>
      </c>
      <c r="I91" s="249"/>
      <c r="J91" s="245"/>
      <c r="K91" s="245"/>
      <c r="L91" s="250"/>
      <c r="M91" s="251"/>
      <c r="N91" s="252"/>
      <c r="O91" s="252"/>
      <c r="P91" s="252"/>
      <c r="Q91" s="252"/>
      <c r="R91" s="252"/>
      <c r="S91" s="252"/>
      <c r="T91" s="253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4" t="s">
        <v>252</v>
      </c>
      <c r="AU91" s="254" t="s">
        <v>85</v>
      </c>
      <c r="AV91" s="14" t="s">
        <v>254</v>
      </c>
      <c r="AW91" s="14" t="s">
        <v>37</v>
      </c>
      <c r="AX91" s="14" t="s">
        <v>85</v>
      </c>
      <c r="AY91" s="254" t="s">
        <v>238</v>
      </c>
    </row>
    <row r="92" s="2" customFormat="1" ht="21.75" customHeight="1">
      <c r="A92" s="40"/>
      <c r="B92" s="41"/>
      <c r="C92" s="214" t="s">
        <v>87</v>
      </c>
      <c r="D92" s="214" t="s">
        <v>243</v>
      </c>
      <c r="E92" s="215" t="s">
        <v>2742</v>
      </c>
      <c r="F92" s="216" t="s">
        <v>3105</v>
      </c>
      <c r="G92" s="217" t="s">
        <v>246</v>
      </c>
      <c r="H92" s="218">
        <v>1</v>
      </c>
      <c r="I92" s="219"/>
      <c r="J92" s="220">
        <f>ROUND(I92*H92,2)</f>
        <v>0</v>
      </c>
      <c r="K92" s="216" t="s">
        <v>19</v>
      </c>
      <c r="L92" s="46"/>
      <c r="M92" s="221" t="s">
        <v>19</v>
      </c>
      <c r="N92" s="222" t="s">
        <v>48</v>
      </c>
      <c r="O92" s="86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5" t="s">
        <v>254</v>
      </c>
      <c r="AT92" s="225" t="s">
        <v>243</v>
      </c>
      <c r="AU92" s="225" t="s">
        <v>85</v>
      </c>
      <c r="AY92" s="19" t="s">
        <v>238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9" t="s">
        <v>85</v>
      </c>
      <c r="BK92" s="226">
        <f>ROUND(I92*H92,2)</f>
        <v>0</v>
      </c>
      <c r="BL92" s="19" t="s">
        <v>254</v>
      </c>
      <c r="BM92" s="225" t="s">
        <v>3106</v>
      </c>
    </row>
    <row r="93" s="2" customFormat="1">
      <c r="A93" s="40"/>
      <c r="B93" s="41"/>
      <c r="C93" s="42"/>
      <c r="D93" s="234" t="s">
        <v>343</v>
      </c>
      <c r="E93" s="42"/>
      <c r="F93" s="255" t="s">
        <v>2754</v>
      </c>
      <c r="G93" s="42"/>
      <c r="H93" s="42"/>
      <c r="I93" s="229"/>
      <c r="J93" s="42"/>
      <c r="K93" s="42"/>
      <c r="L93" s="46"/>
      <c r="M93" s="230"/>
      <c r="N93" s="231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343</v>
      </c>
      <c r="AU93" s="19" t="s">
        <v>85</v>
      </c>
    </row>
    <row r="94" s="13" customFormat="1">
      <c r="A94" s="13"/>
      <c r="B94" s="232"/>
      <c r="C94" s="233"/>
      <c r="D94" s="234" t="s">
        <v>252</v>
      </c>
      <c r="E94" s="235" t="s">
        <v>19</v>
      </c>
      <c r="F94" s="236" t="s">
        <v>85</v>
      </c>
      <c r="G94" s="233"/>
      <c r="H94" s="237">
        <v>1</v>
      </c>
      <c r="I94" s="238"/>
      <c r="J94" s="233"/>
      <c r="K94" s="233"/>
      <c r="L94" s="239"/>
      <c r="M94" s="240"/>
      <c r="N94" s="241"/>
      <c r="O94" s="241"/>
      <c r="P94" s="241"/>
      <c r="Q94" s="241"/>
      <c r="R94" s="241"/>
      <c r="S94" s="241"/>
      <c r="T94" s="242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T94" s="243" t="s">
        <v>252</v>
      </c>
      <c r="AU94" s="243" t="s">
        <v>85</v>
      </c>
      <c r="AV94" s="13" t="s">
        <v>87</v>
      </c>
      <c r="AW94" s="13" t="s">
        <v>37</v>
      </c>
      <c r="AX94" s="13" t="s">
        <v>77</v>
      </c>
      <c r="AY94" s="243" t="s">
        <v>238</v>
      </c>
    </row>
    <row r="95" s="14" customFormat="1">
      <c r="A95" s="14"/>
      <c r="B95" s="244"/>
      <c r="C95" s="245"/>
      <c r="D95" s="234" t="s">
        <v>252</v>
      </c>
      <c r="E95" s="246" t="s">
        <v>19</v>
      </c>
      <c r="F95" s="247" t="s">
        <v>253</v>
      </c>
      <c r="G95" s="245"/>
      <c r="H95" s="248">
        <v>1</v>
      </c>
      <c r="I95" s="249"/>
      <c r="J95" s="245"/>
      <c r="K95" s="245"/>
      <c r="L95" s="250"/>
      <c r="M95" s="251"/>
      <c r="N95" s="252"/>
      <c r="O95" s="252"/>
      <c r="P95" s="252"/>
      <c r="Q95" s="252"/>
      <c r="R95" s="252"/>
      <c r="S95" s="252"/>
      <c r="T95" s="253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4" t="s">
        <v>252</v>
      </c>
      <c r="AU95" s="254" t="s">
        <v>85</v>
      </c>
      <c r="AV95" s="14" t="s">
        <v>254</v>
      </c>
      <c r="AW95" s="14" t="s">
        <v>37</v>
      </c>
      <c r="AX95" s="14" t="s">
        <v>85</v>
      </c>
      <c r="AY95" s="254" t="s">
        <v>238</v>
      </c>
    </row>
    <row r="96" s="2" customFormat="1" ht="16.5" customHeight="1">
      <c r="A96" s="40"/>
      <c r="B96" s="41"/>
      <c r="C96" s="214" t="s">
        <v>260</v>
      </c>
      <c r="D96" s="214" t="s">
        <v>243</v>
      </c>
      <c r="E96" s="215" t="s">
        <v>2746</v>
      </c>
      <c r="F96" s="216" t="s">
        <v>3107</v>
      </c>
      <c r="G96" s="217" t="s">
        <v>246</v>
      </c>
      <c r="H96" s="218">
        <v>1</v>
      </c>
      <c r="I96" s="219"/>
      <c r="J96" s="220">
        <f>ROUND(I96*H96,2)</f>
        <v>0</v>
      </c>
      <c r="K96" s="216" t="s">
        <v>19</v>
      </c>
      <c r="L96" s="46"/>
      <c r="M96" s="221" t="s">
        <v>19</v>
      </c>
      <c r="N96" s="222" t="s">
        <v>48</v>
      </c>
      <c r="O96" s="86"/>
      <c r="P96" s="223">
        <f>O96*H96</f>
        <v>0</v>
      </c>
      <c r="Q96" s="223">
        <v>0</v>
      </c>
      <c r="R96" s="223">
        <f>Q96*H96</f>
        <v>0</v>
      </c>
      <c r="S96" s="223">
        <v>0</v>
      </c>
      <c r="T96" s="224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5" t="s">
        <v>254</v>
      </c>
      <c r="AT96" s="225" t="s">
        <v>243</v>
      </c>
      <c r="AU96" s="225" t="s">
        <v>85</v>
      </c>
      <c r="AY96" s="19" t="s">
        <v>238</v>
      </c>
      <c r="BE96" s="226">
        <f>IF(N96="základní",J96,0)</f>
        <v>0</v>
      </c>
      <c r="BF96" s="226">
        <f>IF(N96="snížená",J96,0)</f>
        <v>0</v>
      </c>
      <c r="BG96" s="226">
        <f>IF(N96="zákl. přenesená",J96,0)</f>
        <v>0</v>
      </c>
      <c r="BH96" s="226">
        <f>IF(N96="sníž. přenesená",J96,0)</f>
        <v>0</v>
      </c>
      <c r="BI96" s="226">
        <f>IF(N96="nulová",J96,0)</f>
        <v>0</v>
      </c>
      <c r="BJ96" s="19" t="s">
        <v>85</v>
      </c>
      <c r="BK96" s="226">
        <f>ROUND(I96*H96,2)</f>
        <v>0</v>
      </c>
      <c r="BL96" s="19" t="s">
        <v>254</v>
      </c>
      <c r="BM96" s="225" t="s">
        <v>3108</v>
      </c>
    </row>
    <row r="97" s="2" customFormat="1">
      <c r="A97" s="40"/>
      <c r="B97" s="41"/>
      <c r="C97" s="42"/>
      <c r="D97" s="234" t="s">
        <v>343</v>
      </c>
      <c r="E97" s="42"/>
      <c r="F97" s="255" t="s">
        <v>2754</v>
      </c>
      <c r="G97" s="42"/>
      <c r="H97" s="42"/>
      <c r="I97" s="229"/>
      <c r="J97" s="42"/>
      <c r="K97" s="42"/>
      <c r="L97" s="46"/>
      <c r="M97" s="230"/>
      <c r="N97" s="231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343</v>
      </c>
      <c r="AU97" s="19" t="s">
        <v>85</v>
      </c>
    </row>
    <row r="98" s="13" customFormat="1">
      <c r="A98" s="13"/>
      <c r="B98" s="232"/>
      <c r="C98" s="233"/>
      <c r="D98" s="234" t="s">
        <v>252</v>
      </c>
      <c r="E98" s="235" t="s">
        <v>19</v>
      </c>
      <c r="F98" s="236" t="s">
        <v>85</v>
      </c>
      <c r="G98" s="233"/>
      <c r="H98" s="237">
        <v>1</v>
      </c>
      <c r="I98" s="238"/>
      <c r="J98" s="233"/>
      <c r="K98" s="233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252</v>
      </c>
      <c r="AU98" s="243" t="s">
        <v>85</v>
      </c>
      <c r="AV98" s="13" t="s">
        <v>87</v>
      </c>
      <c r="AW98" s="13" t="s">
        <v>37</v>
      </c>
      <c r="AX98" s="13" t="s">
        <v>77</v>
      </c>
      <c r="AY98" s="243" t="s">
        <v>238</v>
      </c>
    </row>
    <row r="99" s="14" customFormat="1">
      <c r="A99" s="14"/>
      <c r="B99" s="244"/>
      <c r="C99" s="245"/>
      <c r="D99" s="234" t="s">
        <v>252</v>
      </c>
      <c r="E99" s="246" t="s">
        <v>19</v>
      </c>
      <c r="F99" s="247" t="s">
        <v>253</v>
      </c>
      <c r="G99" s="245"/>
      <c r="H99" s="248">
        <v>1</v>
      </c>
      <c r="I99" s="249"/>
      <c r="J99" s="245"/>
      <c r="K99" s="245"/>
      <c r="L99" s="250"/>
      <c r="M99" s="251"/>
      <c r="N99" s="252"/>
      <c r="O99" s="252"/>
      <c r="P99" s="252"/>
      <c r="Q99" s="252"/>
      <c r="R99" s="252"/>
      <c r="S99" s="252"/>
      <c r="T99" s="253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T99" s="254" t="s">
        <v>252</v>
      </c>
      <c r="AU99" s="254" t="s">
        <v>85</v>
      </c>
      <c r="AV99" s="14" t="s">
        <v>254</v>
      </c>
      <c r="AW99" s="14" t="s">
        <v>37</v>
      </c>
      <c r="AX99" s="14" t="s">
        <v>85</v>
      </c>
      <c r="AY99" s="254" t="s">
        <v>238</v>
      </c>
    </row>
    <row r="100" s="2" customFormat="1" ht="24.15" customHeight="1">
      <c r="A100" s="40"/>
      <c r="B100" s="41"/>
      <c r="C100" s="214" t="s">
        <v>254</v>
      </c>
      <c r="D100" s="214" t="s">
        <v>243</v>
      </c>
      <c r="E100" s="215" t="s">
        <v>2751</v>
      </c>
      <c r="F100" s="216" t="s">
        <v>3109</v>
      </c>
      <c r="G100" s="217" t="s">
        <v>246</v>
      </c>
      <c r="H100" s="218">
        <v>1</v>
      </c>
      <c r="I100" s="219"/>
      <c r="J100" s="220">
        <f>ROUND(I100*H100,2)</f>
        <v>0</v>
      </c>
      <c r="K100" s="216" t="s">
        <v>19</v>
      </c>
      <c r="L100" s="46"/>
      <c r="M100" s="221" t="s">
        <v>19</v>
      </c>
      <c r="N100" s="222" t="s">
        <v>48</v>
      </c>
      <c r="O100" s="86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254</v>
      </c>
      <c r="AT100" s="225" t="s">
        <v>243</v>
      </c>
      <c r="AU100" s="225" t="s">
        <v>85</v>
      </c>
      <c r="AY100" s="19" t="s">
        <v>238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85</v>
      </c>
      <c r="BK100" s="226">
        <f>ROUND(I100*H100,2)</f>
        <v>0</v>
      </c>
      <c r="BL100" s="19" t="s">
        <v>254</v>
      </c>
      <c r="BM100" s="225" t="s">
        <v>3110</v>
      </c>
    </row>
    <row r="101" s="2" customFormat="1">
      <c r="A101" s="40"/>
      <c r="B101" s="41"/>
      <c r="C101" s="42"/>
      <c r="D101" s="234" t="s">
        <v>343</v>
      </c>
      <c r="E101" s="42"/>
      <c r="F101" s="255" t="s">
        <v>2754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343</v>
      </c>
      <c r="AU101" s="19" t="s">
        <v>85</v>
      </c>
    </row>
    <row r="102" s="13" customFormat="1">
      <c r="A102" s="13"/>
      <c r="B102" s="232"/>
      <c r="C102" s="233"/>
      <c r="D102" s="234" t="s">
        <v>252</v>
      </c>
      <c r="E102" s="235" t="s">
        <v>19</v>
      </c>
      <c r="F102" s="236" t="s">
        <v>85</v>
      </c>
      <c r="G102" s="233"/>
      <c r="H102" s="237">
        <v>1</v>
      </c>
      <c r="I102" s="238"/>
      <c r="J102" s="233"/>
      <c r="K102" s="233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252</v>
      </c>
      <c r="AU102" s="243" t="s">
        <v>85</v>
      </c>
      <c r="AV102" s="13" t="s">
        <v>87</v>
      </c>
      <c r="AW102" s="13" t="s">
        <v>37</v>
      </c>
      <c r="AX102" s="13" t="s">
        <v>77</v>
      </c>
      <c r="AY102" s="243" t="s">
        <v>238</v>
      </c>
    </row>
    <row r="103" s="14" customFormat="1">
      <c r="A103" s="14"/>
      <c r="B103" s="244"/>
      <c r="C103" s="245"/>
      <c r="D103" s="234" t="s">
        <v>252</v>
      </c>
      <c r="E103" s="246" t="s">
        <v>19</v>
      </c>
      <c r="F103" s="247" t="s">
        <v>253</v>
      </c>
      <c r="G103" s="245"/>
      <c r="H103" s="248">
        <v>1</v>
      </c>
      <c r="I103" s="249"/>
      <c r="J103" s="245"/>
      <c r="K103" s="245"/>
      <c r="L103" s="250"/>
      <c r="M103" s="251"/>
      <c r="N103" s="252"/>
      <c r="O103" s="252"/>
      <c r="P103" s="252"/>
      <c r="Q103" s="252"/>
      <c r="R103" s="252"/>
      <c r="S103" s="252"/>
      <c r="T103" s="253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4" t="s">
        <v>252</v>
      </c>
      <c r="AU103" s="254" t="s">
        <v>85</v>
      </c>
      <c r="AV103" s="14" t="s">
        <v>254</v>
      </c>
      <c r="AW103" s="14" t="s">
        <v>37</v>
      </c>
      <c r="AX103" s="14" t="s">
        <v>85</v>
      </c>
      <c r="AY103" s="254" t="s">
        <v>238</v>
      </c>
    </row>
    <row r="104" s="2" customFormat="1" ht="24.15" customHeight="1">
      <c r="A104" s="40"/>
      <c r="B104" s="41"/>
      <c r="C104" s="214" t="s">
        <v>240</v>
      </c>
      <c r="D104" s="214" t="s">
        <v>243</v>
      </c>
      <c r="E104" s="215" t="s">
        <v>2755</v>
      </c>
      <c r="F104" s="216" t="s">
        <v>3111</v>
      </c>
      <c r="G104" s="217" t="s">
        <v>246</v>
      </c>
      <c r="H104" s="218">
        <v>1</v>
      </c>
      <c r="I104" s="219"/>
      <c r="J104" s="220">
        <f>ROUND(I104*H104,2)</f>
        <v>0</v>
      </c>
      <c r="K104" s="216" t="s">
        <v>19</v>
      </c>
      <c r="L104" s="46"/>
      <c r="M104" s="221" t="s">
        <v>19</v>
      </c>
      <c r="N104" s="222" t="s">
        <v>48</v>
      </c>
      <c r="O104" s="86"/>
      <c r="P104" s="223">
        <f>O104*H104</f>
        <v>0</v>
      </c>
      <c r="Q104" s="223">
        <v>0</v>
      </c>
      <c r="R104" s="223">
        <f>Q104*H104</f>
        <v>0</v>
      </c>
      <c r="S104" s="223">
        <v>0</v>
      </c>
      <c r="T104" s="224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5" t="s">
        <v>254</v>
      </c>
      <c r="AT104" s="225" t="s">
        <v>243</v>
      </c>
      <c r="AU104" s="225" t="s">
        <v>85</v>
      </c>
      <c r="AY104" s="19" t="s">
        <v>238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9" t="s">
        <v>85</v>
      </c>
      <c r="BK104" s="226">
        <f>ROUND(I104*H104,2)</f>
        <v>0</v>
      </c>
      <c r="BL104" s="19" t="s">
        <v>254</v>
      </c>
      <c r="BM104" s="225" t="s">
        <v>3112</v>
      </c>
    </row>
    <row r="105" s="2" customFormat="1">
      <c r="A105" s="40"/>
      <c r="B105" s="41"/>
      <c r="C105" s="42"/>
      <c r="D105" s="234" t="s">
        <v>343</v>
      </c>
      <c r="E105" s="42"/>
      <c r="F105" s="255" t="s">
        <v>2754</v>
      </c>
      <c r="G105" s="42"/>
      <c r="H105" s="42"/>
      <c r="I105" s="229"/>
      <c r="J105" s="42"/>
      <c r="K105" s="42"/>
      <c r="L105" s="46"/>
      <c r="M105" s="230"/>
      <c r="N105" s="231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343</v>
      </c>
      <c r="AU105" s="19" t="s">
        <v>85</v>
      </c>
    </row>
    <row r="106" s="13" customFormat="1">
      <c r="A106" s="13"/>
      <c r="B106" s="232"/>
      <c r="C106" s="233"/>
      <c r="D106" s="234" t="s">
        <v>252</v>
      </c>
      <c r="E106" s="235" t="s">
        <v>19</v>
      </c>
      <c r="F106" s="236" t="s">
        <v>85</v>
      </c>
      <c r="G106" s="233"/>
      <c r="H106" s="237">
        <v>1</v>
      </c>
      <c r="I106" s="238"/>
      <c r="J106" s="233"/>
      <c r="K106" s="233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252</v>
      </c>
      <c r="AU106" s="243" t="s">
        <v>85</v>
      </c>
      <c r="AV106" s="13" t="s">
        <v>87</v>
      </c>
      <c r="AW106" s="13" t="s">
        <v>37</v>
      </c>
      <c r="AX106" s="13" t="s">
        <v>77</v>
      </c>
      <c r="AY106" s="243" t="s">
        <v>238</v>
      </c>
    </row>
    <row r="107" s="14" customFormat="1">
      <c r="A107" s="14"/>
      <c r="B107" s="244"/>
      <c r="C107" s="245"/>
      <c r="D107" s="234" t="s">
        <v>252</v>
      </c>
      <c r="E107" s="246" t="s">
        <v>19</v>
      </c>
      <c r="F107" s="247" t="s">
        <v>253</v>
      </c>
      <c r="G107" s="245"/>
      <c r="H107" s="248">
        <v>1</v>
      </c>
      <c r="I107" s="249"/>
      <c r="J107" s="245"/>
      <c r="K107" s="245"/>
      <c r="L107" s="250"/>
      <c r="M107" s="251"/>
      <c r="N107" s="252"/>
      <c r="O107" s="252"/>
      <c r="P107" s="252"/>
      <c r="Q107" s="252"/>
      <c r="R107" s="252"/>
      <c r="S107" s="252"/>
      <c r="T107" s="253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252</v>
      </c>
      <c r="AU107" s="254" t="s">
        <v>85</v>
      </c>
      <c r="AV107" s="14" t="s">
        <v>254</v>
      </c>
      <c r="AW107" s="14" t="s">
        <v>37</v>
      </c>
      <c r="AX107" s="14" t="s">
        <v>85</v>
      </c>
      <c r="AY107" s="254" t="s">
        <v>238</v>
      </c>
    </row>
    <row r="108" s="2" customFormat="1" ht="24.15" customHeight="1">
      <c r="A108" s="40"/>
      <c r="B108" s="41"/>
      <c r="C108" s="214" t="s">
        <v>276</v>
      </c>
      <c r="D108" s="214" t="s">
        <v>243</v>
      </c>
      <c r="E108" s="215" t="s">
        <v>2757</v>
      </c>
      <c r="F108" s="216" t="s">
        <v>2758</v>
      </c>
      <c r="G108" s="217" t="s">
        <v>246</v>
      </c>
      <c r="H108" s="218">
        <v>1</v>
      </c>
      <c r="I108" s="219"/>
      <c r="J108" s="220">
        <f>ROUND(I108*H108,2)</f>
        <v>0</v>
      </c>
      <c r="K108" s="216" t="s">
        <v>19</v>
      </c>
      <c r="L108" s="46"/>
      <c r="M108" s="221" t="s">
        <v>19</v>
      </c>
      <c r="N108" s="222" t="s">
        <v>48</v>
      </c>
      <c r="O108" s="86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5" t="s">
        <v>254</v>
      </c>
      <c r="AT108" s="225" t="s">
        <v>243</v>
      </c>
      <c r="AU108" s="225" t="s">
        <v>85</v>
      </c>
      <c r="AY108" s="19" t="s">
        <v>238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9" t="s">
        <v>85</v>
      </c>
      <c r="BK108" s="226">
        <f>ROUND(I108*H108,2)</f>
        <v>0</v>
      </c>
      <c r="BL108" s="19" t="s">
        <v>254</v>
      </c>
      <c r="BM108" s="225" t="s">
        <v>3113</v>
      </c>
    </row>
    <row r="109" s="2" customFormat="1">
      <c r="A109" s="40"/>
      <c r="B109" s="41"/>
      <c r="C109" s="42"/>
      <c r="D109" s="234" t="s">
        <v>343</v>
      </c>
      <c r="E109" s="42"/>
      <c r="F109" s="255" t="s">
        <v>2754</v>
      </c>
      <c r="G109" s="42"/>
      <c r="H109" s="42"/>
      <c r="I109" s="229"/>
      <c r="J109" s="42"/>
      <c r="K109" s="42"/>
      <c r="L109" s="46"/>
      <c r="M109" s="230"/>
      <c r="N109" s="231"/>
      <c r="O109" s="86"/>
      <c r="P109" s="86"/>
      <c r="Q109" s="86"/>
      <c r="R109" s="86"/>
      <c r="S109" s="86"/>
      <c r="T109" s="87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T109" s="19" t="s">
        <v>343</v>
      </c>
      <c r="AU109" s="19" t="s">
        <v>85</v>
      </c>
    </row>
    <row r="110" s="13" customFormat="1">
      <c r="A110" s="13"/>
      <c r="B110" s="232"/>
      <c r="C110" s="233"/>
      <c r="D110" s="234" t="s">
        <v>252</v>
      </c>
      <c r="E110" s="235" t="s">
        <v>19</v>
      </c>
      <c r="F110" s="236" t="s">
        <v>85</v>
      </c>
      <c r="G110" s="233"/>
      <c r="H110" s="237">
        <v>1</v>
      </c>
      <c r="I110" s="238"/>
      <c r="J110" s="233"/>
      <c r="K110" s="233"/>
      <c r="L110" s="239"/>
      <c r="M110" s="240"/>
      <c r="N110" s="241"/>
      <c r="O110" s="241"/>
      <c r="P110" s="241"/>
      <c r="Q110" s="241"/>
      <c r="R110" s="241"/>
      <c r="S110" s="241"/>
      <c r="T110" s="242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3" t="s">
        <v>252</v>
      </c>
      <c r="AU110" s="243" t="s">
        <v>85</v>
      </c>
      <c r="AV110" s="13" t="s">
        <v>87</v>
      </c>
      <c r="AW110" s="13" t="s">
        <v>37</v>
      </c>
      <c r="AX110" s="13" t="s">
        <v>77</v>
      </c>
      <c r="AY110" s="243" t="s">
        <v>238</v>
      </c>
    </row>
    <row r="111" s="14" customFormat="1">
      <c r="A111" s="14"/>
      <c r="B111" s="244"/>
      <c r="C111" s="245"/>
      <c r="D111" s="234" t="s">
        <v>252</v>
      </c>
      <c r="E111" s="246" t="s">
        <v>19</v>
      </c>
      <c r="F111" s="247" t="s">
        <v>253</v>
      </c>
      <c r="G111" s="245"/>
      <c r="H111" s="248">
        <v>1</v>
      </c>
      <c r="I111" s="249"/>
      <c r="J111" s="245"/>
      <c r="K111" s="245"/>
      <c r="L111" s="250"/>
      <c r="M111" s="256"/>
      <c r="N111" s="257"/>
      <c r="O111" s="257"/>
      <c r="P111" s="257"/>
      <c r="Q111" s="257"/>
      <c r="R111" s="257"/>
      <c r="S111" s="257"/>
      <c r="T111" s="258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4" t="s">
        <v>252</v>
      </c>
      <c r="AU111" s="254" t="s">
        <v>85</v>
      </c>
      <c r="AV111" s="14" t="s">
        <v>254</v>
      </c>
      <c r="AW111" s="14" t="s">
        <v>37</v>
      </c>
      <c r="AX111" s="14" t="s">
        <v>85</v>
      </c>
      <c r="AY111" s="254" t="s">
        <v>238</v>
      </c>
    </row>
    <row r="112" s="2" customFormat="1" ht="6.96" customHeight="1">
      <c r="A112" s="40"/>
      <c r="B112" s="61"/>
      <c r="C112" s="62"/>
      <c r="D112" s="62"/>
      <c r="E112" s="62"/>
      <c r="F112" s="62"/>
      <c r="G112" s="62"/>
      <c r="H112" s="62"/>
      <c r="I112" s="62"/>
      <c r="J112" s="62"/>
      <c r="K112" s="62"/>
      <c r="L112" s="46"/>
      <c r="M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</row>
  </sheetData>
  <sheetProtection sheet="1" autoFilter="0" formatColumns="0" formatRows="0" objects="1" scenarios="1" spinCount="100000" saltValue="j4UuYd4+5z/LrqGe42HjCeWVXzM5O7DyUZxyAYwQ+EQWZOmrdhUWUF5WEHBJ9WSHv9YnPRjG5HsNIyS78ItBnQ==" hashValue="yUItutbDg8twKGGk39IbVxHkfVYaQ50S9/Ufrzb950/kboMaF8ZtEnmODPBWzTKa4T5vkWnJD2o7UTvnOYyVBw==" algorithmName="SHA-512" password="C8E5"/>
  <autoFilter ref="C85:K11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3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208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2739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3114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ROUND(J86,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ROUND((SUM(BE86:BE98)),  2)</f>
        <v>0</v>
      </c>
      <c r="G35" s="40"/>
      <c r="H35" s="40"/>
      <c r="I35" s="159">
        <v>0.20999999999999999</v>
      </c>
      <c r="J35" s="158">
        <f>ROUND(((SUM(BE86:BE98))*I35),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ROUND((SUM(BF86:BF98)),  2)</f>
        <v>0</v>
      </c>
      <c r="G36" s="40"/>
      <c r="H36" s="40"/>
      <c r="I36" s="159">
        <v>0.14999999999999999</v>
      </c>
      <c r="J36" s="158">
        <f>ROUND(((SUM(BF86:BF98))*I36),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ROUND((SUM(BG86:BG98)),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ROUND((SUM(BH86:BH98)),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ROUND((SUM(BI86:BI98)),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2739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 07.13 - Ostatní, montáže, doprava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J86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3115</v>
      </c>
      <c r="E64" s="179"/>
      <c r="F64" s="179"/>
      <c r="G64" s="179"/>
      <c r="H64" s="179"/>
      <c r="I64" s="179"/>
      <c r="J64" s="180">
        <f>J87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223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Vytvoření laboratoří FŽP- UNICRE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1" customFormat="1" ht="12" customHeight="1">
      <c r="B75" s="23"/>
      <c r="C75" s="34" t="s">
        <v>210</v>
      </c>
      <c r="D75" s="24"/>
      <c r="E75" s="24"/>
      <c r="F75" s="24"/>
      <c r="G75" s="24"/>
      <c r="H75" s="24"/>
      <c r="I75" s="24"/>
      <c r="J75" s="24"/>
      <c r="K75" s="24"/>
      <c r="L75" s="22"/>
    </row>
    <row r="76" s="2" customFormat="1" ht="16.5" customHeight="1">
      <c r="A76" s="40"/>
      <c r="B76" s="41"/>
      <c r="C76" s="42"/>
      <c r="D76" s="42"/>
      <c r="E76" s="171" t="s">
        <v>2739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377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E11</f>
        <v>SO 07.13 - Ostatní, montáže, doprava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F14</f>
        <v>Ústí nad Labem</v>
      </c>
      <c r="G80" s="42"/>
      <c r="H80" s="42"/>
      <c r="I80" s="34" t="s">
        <v>23</v>
      </c>
      <c r="J80" s="74" t="str">
        <f>IF(J14="","",J14)</f>
        <v>10. 5. 2023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E17</f>
        <v>UJEP, Pasteurova 3632/15, 400 96 Ústí nad Labem</v>
      </c>
      <c r="G82" s="42"/>
      <c r="H82" s="42"/>
      <c r="I82" s="34" t="s">
        <v>33</v>
      </c>
      <c r="J82" s="38" t="str">
        <f>E23</f>
        <v>Correct BC, s.r.o., El.Krásnohorské 1339/15, UL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40.05" customHeight="1">
      <c r="A83" s="40"/>
      <c r="B83" s="41"/>
      <c r="C83" s="34" t="s">
        <v>31</v>
      </c>
      <c r="D83" s="42"/>
      <c r="E83" s="42"/>
      <c r="F83" s="29" t="str">
        <f>IF(E20="","",E20)</f>
        <v>Vyplň údaj</v>
      </c>
      <c r="G83" s="42"/>
      <c r="H83" s="42"/>
      <c r="I83" s="34" t="s">
        <v>38</v>
      </c>
      <c r="J83" s="38" t="str">
        <f>E26</f>
        <v>Correct BC, s.r.o., El.Krásnohorské 1339/15, UL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224</v>
      </c>
      <c r="D85" s="190" t="s">
        <v>62</v>
      </c>
      <c r="E85" s="190" t="s">
        <v>58</v>
      </c>
      <c r="F85" s="190" t="s">
        <v>59</v>
      </c>
      <c r="G85" s="190" t="s">
        <v>225</v>
      </c>
      <c r="H85" s="190" t="s">
        <v>226</v>
      </c>
      <c r="I85" s="190" t="s">
        <v>227</v>
      </c>
      <c r="J85" s="190" t="s">
        <v>214</v>
      </c>
      <c r="K85" s="191" t="s">
        <v>228</v>
      </c>
      <c r="L85" s="192"/>
      <c r="M85" s="94" t="s">
        <v>19</v>
      </c>
      <c r="N85" s="95" t="s">
        <v>47</v>
      </c>
      <c r="O85" s="95" t="s">
        <v>229</v>
      </c>
      <c r="P85" s="95" t="s">
        <v>230</v>
      </c>
      <c r="Q85" s="95" t="s">
        <v>231</v>
      </c>
      <c r="R85" s="95" t="s">
        <v>232</v>
      </c>
      <c r="S85" s="95" t="s">
        <v>233</v>
      </c>
      <c r="T85" s="96" t="s">
        <v>234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235</v>
      </c>
      <c r="D86" s="42"/>
      <c r="E86" s="42"/>
      <c r="F86" s="42"/>
      <c r="G86" s="42"/>
      <c r="H86" s="42"/>
      <c r="I86" s="42"/>
      <c r="J86" s="193">
        <f>BK86</f>
        <v>0</v>
      </c>
      <c r="K86" s="42"/>
      <c r="L86" s="46"/>
      <c r="M86" s="97"/>
      <c r="N86" s="194"/>
      <c r="O86" s="98"/>
      <c r="P86" s="195">
        <f>P87</f>
        <v>0</v>
      </c>
      <c r="Q86" s="98"/>
      <c r="R86" s="195">
        <f>R87</f>
        <v>0</v>
      </c>
      <c r="S86" s="98"/>
      <c r="T86" s="196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76</v>
      </c>
      <c r="AU86" s="19" t="s">
        <v>215</v>
      </c>
      <c r="BK86" s="197">
        <f>BK87</f>
        <v>0</v>
      </c>
    </row>
    <row r="87" s="12" customFormat="1" ht="25.92" customHeight="1">
      <c r="A87" s="12"/>
      <c r="B87" s="198"/>
      <c r="C87" s="199"/>
      <c r="D87" s="200" t="s">
        <v>76</v>
      </c>
      <c r="E87" s="201" t="s">
        <v>1900</v>
      </c>
      <c r="F87" s="201" t="s">
        <v>207</v>
      </c>
      <c r="G87" s="199"/>
      <c r="H87" s="199"/>
      <c r="I87" s="202"/>
      <c r="J87" s="203">
        <f>BK87</f>
        <v>0</v>
      </c>
      <c r="K87" s="199"/>
      <c r="L87" s="204"/>
      <c r="M87" s="205"/>
      <c r="N87" s="206"/>
      <c r="O87" s="206"/>
      <c r="P87" s="207">
        <f>SUM(P88:P98)</f>
        <v>0</v>
      </c>
      <c r="Q87" s="206"/>
      <c r="R87" s="207">
        <f>SUM(R88:R98)</f>
        <v>0</v>
      </c>
      <c r="S87" s="206"/>
      <c r="T87" s="208">
        <f>SUM(T88:T98)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09" t="s">
        <v>87</v>
      </c>
      <c r="AT87" s="210" t="s">
        <v>76</v>
      </c>
      <c r="AU87" s="210" t="s">
        <v>77</v>
      </c>
      <c r="AY87" s="209" t="s">
        <v>238</v>
      </c>
      <c r="BK87" s="211">
        <f>SUM(BK88:BK98)</f>
        <v>0</v>
      </c>
    </row>
    <row r="88" s="2" customFormat="1" ht="24.15" customHeight="1">
      <c r="A88" s="40"/>
      <c r="B88" s="41"/>
      <c r="C88" s="214" t="s">
        <v>85</v>
      </c>
      <c r="D88" s="214" t="s">
        <v>243</v>
      </c>
      <c r="E88" s="215" t="s">
        <v>2926</v>
      </c>
      <c r="F88" s="216" t="s">
        <v>3116</v>
      </c>
      <c r="G88" s="217" t="s">
        <v>311</v>
      </c>
      <c r="H88" s="218">
        <v>1</v>
      </c>
      <c r="I88" s="219"/>
      <c r="J88" s="220">
        <f>ROUND(I88*H88,2)</f>
        <v>0</v>
      </c>
      <c r="K88" s="216" t="s">
        <v>19</v>
      </c>
      <c r="L88" s="46"/>
      <c r="M88" s="221" t="s">
        <v>19</v>
      </c>
      <c r="N88" s="222" t="s">
        <v>48</v>
      </c>
      <c r="O88" s="86"/>
      <c r="P88" s="223">
        <f>O88*H88</f>
        <v>0</v>
      </c>
      <c r="Q88" s="223">
        <v>0</v>
      </c>
      <c r="R88" s="223">
        <f>Q88*H88</f>
        <v>0</v>
      </c>
      <c r="S88" s="223">
        <v>0</v>
      </c>
      <c r="T88" s="224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5" t="s">
        <v>254</v>
      </c>
      <c r="AT88" s="225" t="s">
        <v>243</v>
      </c>
      <c r="AU88" s="225" t="s">
        <v>85</v>
      </c>
      <c r="AY88" s="19" t="s">
        <v>238</v>
      </c>
      <c r="BE88" s="226">
        <f>IF(N88="základní",J88,0)</f>
        <v>0</v>
      </c>
      <c r="BF88" s="226">
        <f>IF(N88="snížená",J88,0)</f>
        <v>0</v>
      </c>
      <c r="BG88" s="226">
        <f>IF(N88="zákl. přenesená",J88,0)</f>
        <v>0</v>
      </c>
      <c r="BH88" s="226">
        <f>IF(N88="sníž. přenesená",J88,0)</f>
        <v>0</v>
      </c>
      <c r="BI88" s="226">
        <f>IF(N88="nulová",J88,0)</f>
        <v>0</v>
      </c>
      <c r="BJ88" s="19" t="s">
        <v>85</v>
      </c>
      <c r="BK88" s="226">
        <f>ROUND(I88*H88,2)</f>
        <v>0</v>
      </c>
      <c r="BL88" s="19" t="s">
        <v>254</v>
      </c>
      <c r="BM88" s="225" t="s">
        <v>3117</v>
      </c>
    </row>
    <row r="89" s="2" customFormat="1">
      <c r="A89" s="40"/>
      <c r="B89" s="41"/>
      <c r="C89" s="42"/>
      <c r="D89" s="234" t="s">
        <v>343</v>
      </c>
      <c r="E89" s="42"/>
      <c r="F89" s="255" t="s">
        <v>3118</v>
      </c>
      <c r="G89" s="42"/>
      <c r="H89" s="42"/>
      <c r="I89" s="229"/>
      <c r="J89" s="42"/>
      <c r="K89" s="42"/>
      <c r="L89" s="46"/>
      <c r="M89" s="230"/>
      <c r="N89" s="231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343</v>
      </c>
      <c r="AU89" s="19" t="s">
        <v>85</v>
      </c>
    </row>
    <row r="90" s="13" customFormat="1">
      <c r="A90" s="13"/>
      <c r="B90" s="232"/>
      <c r="C90" s="233"/>
      <c r="D90" s="234" t="s">
        <v>252</v>
      </c>
      <c r="E90" s="235" t="s">
        <v>19</v>
      </c>
      <c r="F90" s="236" t="s">
        <v>85</v>
      </c>
      <c r="G90" s="233"/>
      <c r="H90" s="237">
        <v>1</v>
      </c>
      <c r="I90" s="238"/>
      <c r="J90" s="233"/>
      <c r="K90" s="233"/>
      <c r="L90" s="239"/>
      <c r="M90" s="240"/>
      <c r="N90" s="241"/>
      <c r="O90" s="241"/>
      <c r="P90" s="241"/>
      <c r="Q90" s="241"/>
      <c r="R90" s="241"/>
      <c r="S90" s="241"/>
      <c r="T90" s="242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T90" s="243" t="s">
        <v>252</v>
      </c>
      <c r="AU90" s="243" t="s">
        <v>85</v>
      </c>
      <c r="AV90" s="13" t="s">
        <v>87</v>
      </c>
      <c r="AW90" s="13" t="s">
        <v>37</v>
      </c>
      <c r="AX90" s="13" t="s">
        <v>77</v>
      </c>
      <c r="AY90" s="243" t="s">
        <v>238</v>
      </c>
    </row>
    <row r="91" s="14" customFormat="1">
      <c r="A91" s="14"/>
      <c r="B91" s="244"/>
      <c r="C91" s="245"/>
      <c r="D91" s="234" t="s">
        <v>252</v>
      </c>
      <c r="E91" s="246" t="s">
        <v>19</v>
      </c>
      <c r="F91" s="247" t="s">
        <v>253</v>
      </c>
      <c r="G91" s="245"/>
      <c r="H91" s="248">
        <v>1</v>
      </c>
      <c r="I91" s="249"/>
      <c r="J91" s="245"/>
      <c r="K91" s="245"/>
      <c r="L91" s="250"/>
      <c r="M91" s="251"/>
      <c r="N91" s="252"/>
      <c r="O91" s="252"/>
      <c r="P91" s="252"/>
      <c r="Q91" s="252"/>
      <c r="R91" s="252"/>
      <c r="S91" s="252"/>
      <c r="T91" s="253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4" t="s">
        <v>252</v>
      </c>
      <c r="AU91" s="254" t="s">
        <v>85</v>
      </c>
      <c r="AV91" s="14" t="s">
        <v>254</v>
      </c>
      <c r="AW91" s="14" t="s">
        <v>37</v>
      </c>
      <c r="AX91" s="14" t="s">
        <v>85</v>
      </c>
      <c r="AY91" s="254" t="s">
        <v>238</v>
      </c>
    </row>
    <row r="92" s="2" customFormat="1" ht="16.5" customHeight="1">
      <c r="A92" s="40"/>
      <c r="B92" s="41"/>
      <c r="C92" s="214" t="s">
        <v>87</v>
      </c>
      <c r="D92" s="214" t="s">
        <v>243</v>
      </c>
      <c r="E92" s="215" t="s">
        <v>2751</v>
      </c>
      <c r="F92" s="216" t="s">
        <v>3119</v>
      </c>
      <c r="G92" s="217" t="s">
        <v>593</v>
      </c>
      <c r="H92" s="218">
        <v>1</v>
      </c>
      <c r="I92" s="219"/>
      <c r="J92" s="220">
        <f>ROUND(I92*H92,2)</f>
        <v>0</v>
      </c>
      <c r="K92" s="216" t="s">
        <v>19</v>
      </c>
      <c r="L92" s="46"/>
      <c r="M92" s="221" t="s">
        <v>19</v>
      </c>
      <c r="N92" s="222" t="s">
        <v>48</v>
      </c>
      <c r="O92" s="86"/>
      <c r="P92" s="223">
        <f>O92*H92</f>
        <v>0</v>
      </c>
      <c r="Q92" s="223">
        <v>0</v>
      </c>
      <c r="R92" s="223">
        <f>Q92*H92</f>
        <v>0</v>
      </c>
      <c r="S92" s="223">
        <v>0</v>
      </c>
      <c r="T92" s="224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5" t="s">
        <v>254</v>
      </c>
      <c r="AT92" s="225" t="s">
        <v>243</v>
      </c>
      <c r="AU92" s="225" t="s">
        <v>85</v>
      </c>
      <c r="AY92" s="19" t="s">
        <v>238</v>
      </c>
      <c r="BE92" s="226">
        <f>IF(N92="základní",J92,0)</f>
        <v>0</v>
      </c>
      <c r="BF92" s="226">
        <f>IF(N92="snížená",J92,0)</f>
        <v>0</v>
      </c>
      <c r="BG92" s="226">
        <f>IF(N92="zákl. přenesená",J92,0)</f>
        <v>0</v>
      </c>
      <c r="BH92" s="226">
        <f>IF(N92="sníž. přenesená",J92,0)</f>
        <v>0</v>
      </c>
      <c r="BI92" s="226">
        <f>IF(N92="nulová",J92,0)</f>
        <v>0</v>
      </c>
      <c r="BJ92" s="19" t="s">
        <v>85</v>
      </c>
      <c r="BK92" s="226">
        <f>ROUND(I92*H92,2)</f>
        <v>0</v>
      </c>
      <c r="BL92" s="19" t="s">
        <v>254</v>
      </c>
      <c r="BM92" s="225" t="s">
        <v>3120</v>
      </c>
    </row>
    <row r="93" s="13" customFormat="1">
      <c r="A93" s="13"/>
      <c r="B93" s="232"/>
      <c r="C93" s="233"/>
      <c r="D93" s="234" t="s">
        <v>252</v>
      </c>
      <c r="E93" s="235" t="s">
        <v>19</v>
      </c>
      <c r="F93" s="236" t="s">
        <v>85</v>
      </c>
      <c r="G93" s="233"/>
      <c r="H93" s="237">
        <v>1</v>
      </c>
      <c r="I93" s="238"/>
      <c r="J93" s="233"/>
      <c r="K93" s="233"/>
      <c r="L93" s="239"/>
      <c r="M93" s="240"/>
      <c r="N93" s="241"/>
      <c r="O93" s="241"/>
      <c r="P93" s="241"/>
      <c r="Q93" s="241"/>
      <c r="R93" s="241"/>
      <c r="S93" s="241"/>
      <c r="T93" s="242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T93" s="243" t="s">
        <v>252</v>
      </c>
      <c r="AU93" s="243" t="s">
        <v>85</v>
      </c>
      <c r="AV93" s="13" t="s">
        <v>87</v>
      </c>
      <c r="AW93" s="13" t="s">
        <v>37</v>
      </c>
      <c r="AX93" s="13" t="s">
        <v>77</v>
      </c>
      <c r="AY93" s="243" t="s">
        <v>238</v>
      </c>
    </row>
    <row r="94" s="14" customFormat="1">
      <c r="A94" s="14"/>
      <c r="B94" s="244"/>
      <c r="C94" s="245"/>
      <c r="D94" s="234" t="s">
        <v>252</v>
      </c>
      <c r="E94" s="246" t="s">
        <v>19</v>
      </c>
      <c r="F94" s="247" t="s">
        <v>253</v>
      </c>
      <c r="G94" s="245"/>
      <c r="H94" s="248">
        <v>1</v>
      </c>
      <c r="I94" s="249"/>
      <c r="J94" s="245"/>
      <c r="K94" s="245"/>
      <c r="L94" s="250"/>
      <c r="M94" s="251"/>
      <c r="N94" s="252"/>
      <c r="O94" s="252"/>
      <c r="P94" s="252"/>
      <c r="Q94" s="252"/>
      <c r="R94" s="252"/>
      <c r="S94" s="252"/>
      <c r="T94" s="253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T94" s="254" t="s">
        <v>252</v>
      </c>
      <c r="AU94" s="254" t="s">
        <v>85</v>
      </c>
      <c r="AV94" s="14" t="s">
        <v>254</v>
      </c>
      <c r="AW94" s="14" t="s">
        <v>37</v>
      </c>
      <c r="AX94" s="14" t="s">
        <v>85</v>
      </c>
      <c r="AY94" s="254" t="s">
        <v>238</v>
      </c>
    </row>
    <row r="95" s="2" customFormat="1" ht="16.5" customHeight="1">
      <c r="A95" s="40"/>
      <c r="B95" s="41"/>
      <c r="C95" s="214" t="s">
        <v>260</v>
      </c>
      <c r="D95" s="214" t="s">
        <v>243</v>
      </c>
      <c r="E95" s="215" t="s">
        <v>2755</v>
      </c>
      <c r="F95" s="216" t="s">
        <v>3121</v>
      </c>
      <c r="G95" s="217" t="s">
        <v>593</v>
      </c>
      <c r="H95" s="218">
        <v>1</v>
      </c>
      <c r="I95" s="219"/>
      <c r="J95" s="220">
        <f>ROUND(I95*H95,2)</f>
        <v>0</v>
      </c>
      <c r="K95" s="216" t="s">
        <v>19</v>
      </c>
      <c r="L95" s="46"/>
      <c r="M95" s="221" t="s">
        <v>19</v>
      </c>
      <c r="N95" s="222" t="s">
        <v>48</v>
      </c>
      <c r="O95" s="86"/>
      <c r="P95" s="223">
        <f>O95*H95</f>
        <v>0</v>
      </c>
      <c r="Q95" s="223">
        <v>0</v>
      </c>
      <c r="R95" s="223">
        <f>Q95*H95</f>
        <v>0</v>
      </c>
      <c r="S95" s="223">
        <v>0</v>
      </c>
      <c r="T95" s="224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25" t="s">
        <v>254</v>
      </c>
      <c r="AT95" s="225" t="s">
        <v>243</v>
      </c>
      <c r="AU95" s="225" t="s">
        <v>85</v>
      </c>
      <c r="AY95" s="19" t="s">
        <v>238</v>
      </c>
      <c r="BE95" s="226">
        <f>IF(N95="základní",J95,0)</f>
        <v>0</v>
      </c>
      <c r="BF95" s="226">
        <f>IF(N95="snížená",J95,0)</f>
        <v>0</v>
      </c>
      <c r="BG95" s="226">
        <f>IF(N95="zákl. přenesená",J95,0)</f>
        <v>0</v>
      </c>
      <c r="BH95" s="226">
        <f>IF(N95="sníž. přenesená",J95,0)</f>
        <v>0</v>
      </c>
      <c r="BI95" s="226">
        <f>IF(N95="nulová",J95,0)</f>
        <v>0</v>
      </c>
      <c r="BJ95" s="19" t="s">
        <v>85</v>
      </c>
      <c r="BK95" s="226">
        <f>ROUND(I95*H95,2)</f>
        <v>0</v>
      </c>
      <c r="BL95" s="19" t="s">
        <v>254</v>
      </c>
      <c r="BM95" s="225" t="s">
        <v>3122</v>
      </c>
    </row>
    <row r="96" s="2" customFormat="1">
      <c r="A96" s="40"/>
      <c r="B96" s="41"/>
      <c r="C96" s="42"/>
      <c r="D96" s="234" t="s">
        <v>343</v>
      </c>
      <c r="E96" s="42"/>
      <c r="F96" s="255" t="s">
        <v>3123</v>
      </c>
      <c r="G96" s="42"/>
      <c r="H96" s="42"/>
      <c r="I96" s="229"/>
      <c r="J96" s="42"/>
      <c r="K96" s="42"/>
      <c r="L96" s="46"/>
      <c r="M96" s="230"/>
      <c r="N96" s="231"/>
      <c r="O96" s="86"/>
      <c r="P96" s="86"/>
      <c r="Q96" s="86"/>
      <c r="R96" s="86"/>
      <c r="S96" s="86"/>
      <c r="T96" s="87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T96" s="19" t="s">
        <v>343</v>
      </c>
      <c r="AU96" s="19" t="s">
        <v>85</v>
      </c>
    </row>
    <row r="97" s="13" customFormat="1">
      <c r="A97" s="13"/>
      <c r="B97" s="232"/>
      <c r="C97" s="233"/>
      <c r="D97" s="234" t="s">
        <v>252</v>
      </c>
      <c r="E97" s="235" t="s">
        <v>19</v>
      </c>
      <c r="F97" s="236" t="s">
        <v>85</v>
      </c>
      <c r="G97" s="233"/>
      <c r="H97" s="237">
        <v>1</v>
      </c>
      <c r="I97" s="238"/>
      <c r="J97" s="233"/>
      <c r="K97" s="233"/>
      <c r="L97" s="239"/>
      <c r="M97" s="240"/>
      <c r="N97" s="241"/>
      <c r="O97" s="241"/>
      <c r="P97" s="241"/>
      <c r="Q97" s="241"/>
      <c r="R97" s="241"/>
      <c r="S97" s="241"/>
      <c r="T97" s="242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43" t="s">
        <v>252</v>
      </c>
      <c r="AU97" s="243" t="s">
        <v>85</v>
      </c>
      <c r="AV97" s="13" t="s">
        <v>87</v>
      </c>
      <c r="AW97" s="13" t="s">
        <v>37</v>
      </c>
      <c r="AX97" s="13" t="s">
        <v>77</v>
      </c>
      <c r="AY97" s="243" t="s">
        <v>238</v>
      </c>
    </row>
    <row r="98" s="14" customFormat="1">
      <c r="A98" s="14"/>
      <c r="B98" s="244"/>
      <c r="C98" s="245"/>
      <c r="D98" s="234" t="s">
        <v>252</v>
      </c>
      <c r="E98" s="246" t="s">
        <v>19</v>
      </c>
      <c r="F98" s="247" t="s">
        <v>253</v>
      </c>
      <c r="G98" s="245"/>
      <c r="H98" s="248">
        <v>1</v>
      </c>
      <c r="I98" s="249"/>
      <c r="J98" s="245"/>
      <c r="K98" s="245"/>
      <c r="L98" s="250"/>
      <c r="M98" s="256"/>
      <c r="N98" s="257"/>
      <c r="O98" s="257"/>
      <c r="P98" s="257"/>
      <c r="Q98" s="257"/>
      <c r="R98" s="257"/>
      <c r="S98" s="257"/>
      <c r="T98" s="258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T98" s="254" t="s">
        <v>252</v>
      </c>
      <c r="AU98" s="254" t="s">
        <v>85</v>
      </c>
      <c r="AV98" s="14" t="s">
        <v>254</v>
      </c>
      <c r="AW98" s="14" t="s">
        <v>37</v>
      </c>
      <c r="AX98" s="14" t="s">
        <v>85</v>
      </c>
      <c r="AY98" s="254" t="s">
        <v>238</v>
      </c>
    </row>
    <row r="99" s="2" customFormat="1" ht="6.96" customHeight="1">
      <c r="A99" s="40"/>
      <c r="B99" s="61"/>
      <c r="C99" s="62"/>
      <c r="D99" s="62"/>
      <c r="E99" s="62"/>
      <c r="F99" s="62"/>
      <c r="G99" s="62"/>
      <c r="H99" s="62"/>
      <c r="I99" s="62"/>
      <c r="J99" s="62"/>
      <c r="K99" s="62"/>
      <c r="L99" s="46"/>
      <c r="M99" s="40"/>
      <c r="O99" s="40"/>
      <c r="P99" s="40"/>
      <c r="Q99" s="40"/>
      <c r="R99" s="40"/>
      <c r="S99" s="40"/>
      <c r="T99" s="40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</row>
  </sheetData>
  <sheetProtection sheet="1" autoFilter="0" formatColumns="0" formatRows="0" objects="1" scenarios="1" spinCount="100000" saltValue="krL6lpCYF0HQWiiVM0GupWxHLYjsci2DRlSoylRcWiwtK7k1VWo4ltBWGqpn3ab4LsJVIvEgPSUT9Z1Ej8U1Ow==" hashValue="xqt7GZsauZLCi8byzm/QNQ7GK9DIY6+eTehf2ls71tIH1xCdF51loKX00MDNPRJuoAF6FBoZup+eEsw5EANPVA==" algorithmName="SHA-512" password="C8E5"/>
  <autoFilter ref="C85:K9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3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290" customWidth="1"/>
    <col min="2" max="2" width="1.667969" style="290" customWidth="1"/>
    <col min="3" max="4" width="5" style="290" customWidth="1"/>
    <col min="5" max="5" width="11.66016" style="290" customWidth="1"/>
    <col min="6" max="6" width="9.160156" style="290" customWidth="1"/>
    <col min="7" max="7" width="5" style="290" customWidth="1"/>
    <col min="8" max="8" width="77.83203" style="290" customWidth="1"/>
    <col min="9" max="10" width="20" style="290" customWidth="1"/>
    <col min="11" max="11" width="1.667969" style="290" customWidth="1"/>
  </cols>
  <sheetData>
    <row r="1" s="1" customFormat="1" ht="37.5" customHeight="1"/>
    <row r="2" s="1" customFormat="1" ht="7.5" customHeight="1">
      <c r="B2" s="291"/>
      <c r="C2" s="292"/>
      <c r="D2" s="292"/>
      <c r="E2" s="292"/>
      <c r="F2" s="292"/>
      <c r="G2" s="292"/>
      <c r="H2" s="292"/>
      <c r="I2" s="292"/>
      <c r="J2" s="292"/>
      <c r="K2" s="293"/>
    </row>
    <row r="3" s="16" customFormat="1" ht="45" customHeight="1">
      <c r="B3" s="294"/>
      <c r="C3" s="295" t="s">
        <v>3124</v>
      </c>
      <c r="D3" s="295"/>
      <c r="E3" s="295"/>
      <c r="F3" s="295"/>
      <c r="G3" s="295"/>
      <c r="H3" s="295"/>
      <c r="I3" s="295"/>
      <c r="J3" s="295"/>
      <c r="K3" s="296"/>
    </row>
    <row r="4" s="1" customFormat="1" ht="25.5" customHeight="1">
      <c r="B4" s="297"/>
      <c r="C4" s="298" t="s">
        <v>3125</v>
      </c>
      <c r="D4" s="298"/>
      <c r="E4" s="298"/>
      <c r="F4" s="298"/>
      <c r="G4" s="298"/>
      <c r="H4" s="298"/>
      <c r="I4" s="298"/>
      <c r="J4" s="298"/>
      <c r="K4" s="299"/>
    </row>
    <row r="5" s="1" customFormat="1" ht="5.25" customHeight="1">
      <c r="B5" s="297"/>
      <c r="C5" s="300"/>
      <c r="D5" s="300"/>
      <c r="E5" s="300"/>
      <c r="F5" s="300"/>
      <c r="G5" s="300"/>
      <c r="H5" s="300"/>
      <c r="I5" s="300"/>
      <c r="J5" s="300"/>
      <c r="K5" s="299"/>
    </row>
    <row r="6" s="1" customFormat="1" ht="15" customHeight="1">
      <c r="B6" s="297"/>
      <c r="C6" s="301" t="s">
        <v>3126</v>
      </c>
      <c r="D6" s="301"/>
      <c r="E6" s="301"/>
      <c r="F6" s="301"/>
      <c r="G6" s="301"/>
      <c r="H6" s="301"/>
      <c r="I6" s="301"/>
      <c r="J6" s="301"/>
      <c r="K6" s="299"/>
    </row>
    <row r="7" s="1" customFormat="1" ht="15" customHeight="1">
      <c r="B7" s="302"/>
      <c r="C7" s="301" t="s">
        <v>3127</v>
      </c>
      <c r="D7" s="301"/>
      <c r="E7" s="301"/>
      <c r="F7" s="301"/>
      <c r="G7" s="301"/>
      <c r="H7" s="301"/>
      <c r="I7" s="301"/>
      <c r="J7" s="301"/>
      <c r="K7" s="299"/>
    </row>
    <row r="8" s="1" customFormat="1" ht="12.75" customHeight="1">
      <c r="B8" s="302"/>
      <c r="C8" s="301"/>
      <c r="D8" s="301"/>
      <c r="E8" s="301"/>
      <c r="F8" s="301"/>
      <c r="G8" s="301"/>
      <c r="H8" s="301"/>
      <c r="I8" s="301"/>
      <c r="J8" s="301"/>
      <c r="K8" s="299"/>
    </row>
    <row r="9" s="1" customFormat="1" ht="15" customHeight="1">
      <c r="B9" s="302"/>
      <c r="C9" s="301" t="s">
        <v>3128</v>
      </c>
      <c r="D9" s="301"/>
      <c r="E9" s="301"/>
      <c r="F9" s="301"/>
      <c r="G9" s="301"/>
      <c r="H9" s="301"/>
      <c r="I9" s="301"/>
      <c r="J9" s="301"/>
      <c r="K9" s="299"/>
    </row>
    <row r="10" s="1" customFormat="1" ht="15" customHeight="1">
      <c r="B10" s="302"/>
      <c r="C10" s="301"/>
      <c r="D10" s="301" t="s">
        <v>3129</v>
      </c>
      <c r="E10" s="301"/>
      <c r="F10" s="301"/>
      <c r="G10" s="301"/>
      <c r="H10" s="301"/>
      <c r="I10" s="301"/>
      <c r="J10" s="301"/>
      <c r="K10" s="299"/>
    </row>
    <row r="11" s="1" customFormat="1" ht="15" customHeight="1">
      <c r="B11" s="302"/>
      <c r="C11" s="303"/>
      <c r="D11" s="301" t="s">
        <v>3130</v>
      </c>
      <c r="E11" s="301"/>
      <c r="F11" s="301"/>
      <c r="G11" s="301"/>
      <c r="H11" s="301"/>
      <c r="I11" s="301"/>
      <c r="J11" s="301"/>
      <c r="K11" s="299"/>
    </row>
    <row r="12" s="1" customFormat="1" ht="15" customHeight="1">
      <c r="B12" s="302"/>
      <c r="C12" s="303"/>
      <c r="D12" s="301"/>
      <c r="E12" s="301"/>
      <c r="F12" s="301"/>
      <c r="G12" s="301"/>
      <c r="H12" s="301"/>
      <c r="I12" s="301"/>
      <c r="J12" s="301"/>
      <c r="K12" s="299"/>
    </row>
    <row r="13" s="1" customFormat="1" ht="15" customHeight="1">
      <c r="B13" s="302"/>
      <c r="C13" s="303"/>
      <c r="D13" s="304" t="s">
        <v>3131</v>
      </c>
      <c r="E13" s="301"/>
      <c r="F13" s="301"/>
      <c r="G13" s="301"/>
      <c r="H13" s="301"/>
      <c r="I13" s="301"/>
      <c r="J13" s="301"/>
      <c r="K13" s="299"/>
    </row>
    <row r="14" s="1" customFormat="1" ht="12.75" customHeight="1">
      <c r="B14" s="302"/>
      <c r="C14" s="303"/>
      <c r="D14" s="303"/>
      <c r="E14" s="303"/>
      <c r="F14" s="303"/>
      <c r="G14" s="303"/>
      <c r="H14" s="303"/>
      <c r="I14" s="303"/>
      <c r="J14" s="303"/>
      <c r="K14" s="299"/>
    </row>
    <row r="15" s="1" customFormat="1" ht="15" customHeight="1">
      <c r="B15" s="302"/>
      <c r="C15" s="303"/>
      <c r="D15" s="301" t="s">
        <v>3132</v>
      </c>
      <c r="E15" s="301"/>
      <c r="F15" s="301"/>
      <c r="G15" s="301"/>
      <c r="H15" s="301"/>
      <c r="I15" s="301"/>
      <c r="J15" s="301"/>
      <c r="K15" s="299"/>
    </row>
    <row r="16" s="1" customFormat="1" ht="15" customHeight="1">
      <c r="B16" s="302"/>
      <c r="C16" s="303"/>
      <c r="D16" s="301" t="s">
        <v>3133</v>
      </c>
      <c r="E16" s="301"/>
      <c r="F16" s="301"/>
      <c r="G16" s="301"/>
      <c r="H16" s="301"/>
      <c r="I16" s="301"/>
      <c r="J16" s="301"/>
      <c r="K16" s="299"/>
    </row>
    <row r="17" s="1" customFormat="1" ht="15" customHeight="1">
      <c r="B17" s="302"/>
      <c r="C17" s="303"/>
      <c r="D17" s="301" t="s">
        <v>3134</v>
      </c>
      <c r="E17" s="301"/>
      <c r="F17" s="301"/>
      <c r="G17" s="301"/>
      <c r="H17" s="301"/>
      <c r="I17" s="301"/>
      <c r="J17" s="301"/>
      <c r="K17" s="299"/>
    </row>
    <row r="18" s="1" customFormat="1" ht="15" customHeight="1">
      <c r="B18" s="302"/>
      <c r="C18" s="303"/>
      <c r="D18" s="303"/>
      <c r="E18" s="305" t="s">
        <v>84</v>
      </c>
      <c r="F18" s="301" t="s">
        <v>3135</v>
      </c>
      <c r="G18" s="301"/>
      <c r="H18" s="301"/>
      <c r="I18" s="301"/>
      <c r="J18" s="301"/>
      <c r="K18" s="299"/>
    </row>
    <row r="19" s="1" customFormat="1" ht="15" customHeight="1">
      <c r="B19" s="302"/>
      <c r="C19" s="303"/>
      <c r="D19" s="303"/>
      <c r="E19" s="305" t="s">
        <v>3136</v>
      </c>
      <c r="F19" s="301" t="s">
        <v>3137</v>
      </c>
      <c r="G19" s="301"/>
      <c r="H19" s="301"/>
      <c r="I19" s="301"/>
      <c r="J19" s="301"/>
      <c r="K19" s="299"/>
    </row>
    <row r="20" s="1" customFormat="1" ht="15" customHeight="1">
      <c r="B20" s="302"/>
      <c r="C20" s="303"/>
      <c r="D20" s="303"/>
      <c r="E20" s="305" t="s">
        <v>3138</v>
      </c>
      <c r="F20" s="301" t="s">
        <v>3139</v>
      </c>
      <c r="G20" s="301"/>
      <c r="H20" s="301"/>
      <c r="I20" s="301"/>
      <c r="J20" s="301"/>
      <c r="K20" s="299"/>
    </row>
    <row r="21" s="1" customFormat="1" ht="15" customHeight="1">
      <c r="B21" s="302"/>
      <c r="C21" s="303"/>
      <c r="D21" s="303"/>
      <c r="E21" s="305" t="s">
        <v>3140</v>
      </c>
      <c r="F21" s="301" t="s">
        <v>3141</v>
      </c>
      <c r="G21" s="301"/>
      <c r="H21" s="301"/>
      <c r="I21" s="301"/>
      <c r="J21" s="301"/>
      <c r="K21" s="299"/>
    </row>
    <row r="22" s="1" customFormat="1" ht="15" customHeight="1">
      <c r="B22" s="302"/>
      <c r="C22" s="303"/>
      <c r="D22" s="303"/>
      <c r="E22" s="305" t="s">
        <v>3142</v>
      </c>
      <c r="F22" s="301" t="s">
        <v>3143</v>
      </c>
      <c r="G22" s="301"/>
      <c r="H22" s="301"/>
      <c r="I22" s="301"/>
      <c r="J22" s="301"/>
      <c r="K22" s="299"/>
    </row>
    <row r="23" s="1" customFormat="1" ht="15" customHeight="1">
      <c r="B23" s="302"/>
      <c r="C23" s="303"/>
      <c r="D23" s="303"/>
      <c r="E23" s="305" t="s">
        <v>93</v>
      </c>
      <c r="F23" s="301" t="s">
        <v>3144</v>
      </c>
      <c r="G23" s="301"/>
      <c r="H23" s="301"/>
      <c r="I23" s="301"/>
      <c r="J23" s="301"/>
      <c r="K23" s="299"/>
    </row>
    <row r="24" s="1" customFormat="1" ht="12.75" customHeight="1">
      <c r="B24" s="302"/>
      <c r="C24" s="303"/>
      <c r="D24" s="303"/>
      <c r="E24" s="303"/>
      <c r="F24" s="303"/>
      <c r="G24" s="303"/>
      <c r="H24" s="303"/>
      <c r="I24" s="303"/>
      <c r="J24" s="303"/>
      <c r="K24" s="299"/>
    </row>
    <row r="25" s="1" customFormat="1" ht="15" customHeight="1">
      <c r="B25" s="302"/>
      <c r="C25" s="301" t="s">
        <v>3145</v>
      </c>
      <c r="D25" s="301"/>
      <c r="E25" s="301"/>
      <c r="F25" s="301"/>
      <c r="G25" s="301"/>
      <c r="H25" s="301"/>
      <c r="I25" s="301"/>
      <c r="J25" s="301"/>
      <c r="K25" s="299"/>
    </row>
    <row r="26" s="1" customFormat="1" ht="15" customHeight="1">
      <c r="B26" s="302"/>
      <c r="C26" s="301" t="s">
        <v>3146</v>
      </c>
      <c r="D26" s="301"/>
      <c r="E26" s="301"/>
      <c r="F26" s="301"/>
      <c r="G26" s="301"/>
      <c r="H26" s="301"/>
      <c r="I26" s="301"/>
      <c r="J26" s="301"/>
      <c r="K26" s="299"/>
    </row>
    <row r="27" s="1" customFormat="1" ht="15" customHeight="1">
      <c r="B27" s="302"/>
      <c r="C27" s="301"/>
      <c r="D27" s="301" t="s">
        <v>3147</v>
      </c>
      <c r="E27" s="301"/>
      <c r="F27" s="301"/>
      <c r="G27" s="301"/>
      <c r="H27" s="301"/>
      <c r="I27" s="301"/>
      <c r="J27" s="301"/>
      <c r="K27" s="299"/>
    </row>
    <row r="28" s="1" customFormat="1" ht="15" customHeight="1">
      <c r="B28" s="302"/>
      <c r="C28" s="303"/>
      <c r="D28" s="301" t="s">
        <v>3148</v>
      </c>
      <c r="E28" s="301"/>
      <c r="F28" s="301"/>
      <c r="G28" s="301"/>
      <c r="H28" s="301"/>
      <c r="I28" s="301"/>
      <c r="J28" s="301"/>
      <c r="K28" s="299"/>
    </row>
    <row r="29" s="1" customFormat="1" ht="12.75" customHeight="1">
      <c r="B29" s="302"/>
      <c r="C29" s="303"/>
      <c r="D29" s="303"/>
      <c r="E29" s="303"/>
      <c r="F29" s="303"/>
      <c r="G29" s="303"/>
      <c r="H29" s="303"/>
      <c r="I29" s="303"/>
      <c r="J29" s="303"/>
      <c r="K29" s="299"/>
    </row>
    <row r="30" s="1" customFormat="1" ht="15" customHeight="1">
      <c r="B30" s="302"/>
      <c r="C30" s="303"/>
      <c r="D30" s="301" t="s">
        <v>3149</v>
      </c>
      <c r="E30" s="301"/>
      <c r="F30" s="301"/>
      <c r="G30" s="301"/>
      <c r="H30" s="301"/>
      <c r="I30" s="301"/>
      <c r="J30" s="301"/>
      <c r="K30" s="299"/>
    </row>
    <row r="31" s="1" customFormat="1" ht="15" customHeight="1">
      <c r="B31" s="302"/>
      <c r="C31" s="303"/>
      <c r="D31" s="301" t="s">
        <v>3150</v>
      </c>
      <c r="E31" s="301"/>
      <c r="F31" s="301"/>
      <c r="G31" s="301"/>
      <c r="H31" s="301"/>
      <c r="I31" s="301"/>
      <c r="J31" s="301"/>
      <c r="K31" s="299"/>
    </row>
    <row r="32" s="1" customFormat="1" ht="12.75" customHeight="1">
      <c r="B32" s="302"/>
      <c r="C32" s="303"/>
      <c r="D32" s="303"/>
      <c r="E32" s="303"/>
      <c r="F32" s="303"/>
      <c r="G32" s="303"/>
      <c r="H32" s="303"/>
      <c r="I32" s="303"/>
      <c r="J32" s="303"/>
      <c r="K32" s="299"/>
    </row>
    <row r="33" s="1" customFormat="1" ht="15" customHeight="1">
      <c r="B33" s="302"/>
      <c r="C33" s="303"/>
      <c r="D33" s="301" t="s">
        <v>3151</v>
      </c>
      <c r="E33" s="301"/>
      <c r="F33" s="301"/>
      <c r="G33" s="301"/>
      <c r="H33" s="301"/>
      <c r="I33" s="301"/>
      <c r="J33" s="301"/>
      <c r="K33" s="299"/>
    </row>
    <row r="34" s="1" customFormat="1" ht="15" customHeight="1">
      <c r="B34" s="302"/>
      <c r="C34" s="303"/>
      <c r="D34" s="301" t="s">
        <v>3152</v>
      </c>
      <c r="E34" s="301"/>
      <c r="F34" s="301"/>
      <c r="G34" s="301"/>
      <c r="H34" s="301"/>
      <c r="I34" s="301"/>
      <c r="J34" s="301"/>
      <c r="K34" s="299"/>
    </row>
    <row r="35" s="1" customFormat="1" ht="15" customHeight="1">
      <c r="B35" s="302"/>
      <c r="C35" s="303"/>
      <c r="D35" s="301" t="s">
        <v>3153</v>
      </c>
      <c r="E35" s="301"/>
      <c r="F35" s="301"/>
      <c r="G35" s="301"/>
      <c r="H35" s="301"/>
      <c r="I35" s="301"/>
      <c r="J35" s="301"/>
      <c r="K35" s="299"/>
    </row>
    <row r="36" s="1" customFormat="1" ht="15" customHeight="1">
      <c r="B36" s="302"/>
      <c r="C36" s="303"/>
      <c r="D36" s="301"/>
      <c r="E36" s="304" t="s">
        <v>224</v>
      </c>
      <c r="F36" s="301"/>
      <c r="G36" s="301" t="s">
        <v>3154</v>
      </c>
      <c r="H36" s="301"/>
      <c r="I36" s="301"/>
      <c r="J36" s="301"/>
      <c r="K36" s="299"/>
    </row>
    <row r="37" s="1" customFormat="1" ht="30.75" customHeight="1">
      <c r="B37" s="302"/>
      <c r="C37" s="303"/>
      <c r="D37" s="301"/>
      <c r="E37" s="304" t="s">
        <v>3155</v>
      </c>
      <c r="F37" s="301"/>
      <c r="G37" s="301" t="s">
        <v>3156</v>
      </c>
      <c r="H37" s="301"/>
      <c r="I37" s="301"/>
      <c r="J37" s="301"/>
      <c r="K37" s="299"/>
    </row>
    <row r="38" s="1" customFormat="1" ht="15" customHeight="1">
      <c r="B38" s="302"/>
      <c r="C38" s="303"/>
      <c r="D38" s="301"/>
      <c r="E38" s="304" t="s">
        <v>58</v>
      </c>
      <c r="F38" s="301"/>
      <c r="G38" s="301" t="s">
        <v>3157</v>
      </c>
      <c r="H38" s="301"/>
      <c r="I38" s="301"/>
      <c r="J38" s="301"/>
      <c r="K38" s="299"/>
    </row>
    <row r="39" s="1" customFormat="1" ht="15" customHeight="1">
      <c r="B39" s="302"/>
      <c r="C39" s="303"/>
      <c r="D39" s="301"/>
      <c r="E39" s="304" t="s">
        <v>59</v>
      </c>
      <c r="F39" s="301"/>
      <c r="G39" s="301" t="s">
        <v>3158</v>
      </c>
      <c r="H39" s="301"/>
      <c r="I39" s="301"/>
      <c r="J39" s="301"/>
      <c r="K39" s="299"/>
    </row>
    <row r="40" s="1" customFormat="1" ht="15" customHeight="1">
      <c r="B40" s="302"/>
      <c r="C40" s="303"/>
      <c r="D40" s="301"/>
      <c r="E40" s="304" t="s">
        <v>225</v>
      </c>
      <c r="F40" s="301"/>
      <c r="G40" s="301" t="s">
        <v>3159</v>
      </c>
      <c r="H40" s="301"/>
      <c r="I40" s="301"/>
      <c r="J40" s="301"/>
      <c r="K40" s="299"/>
    </row>
    <row r="41" s="1" customFormat="1" ht="15" customHeight="1">
      <c r="B41" s="302"/>
      <c r="C41" s="303"/>
      <c r="D41" s="301"/>
      <c r="E41" s="304" t="s">
        <v>226</v>
      </c>
      <c r="F41" s="301"/>
      <c r="G41" s="301" t="s">
        <v>3160</v>
      </c>
      <c r="H41" s="301"/>
      <c r="I41" s="301"/>
      <c r="J41" s="301"/>
      <c r="K41" s="299"/>
    </row>
    <row r="42" s="1" customFormat="1" ht="15" customHeight="1">
      <c r="B42" s="302"/>
      <c r="C42" s="303"/>
      <c r="D42" s="301"/>
      <c r="E42" s="304" t="s">
        <v>3161</v>
      </c>
      <c r="F42" s="301"/>
      <c r="G42" s="301" t="s">
        <v>3162</v>
      </c>
      <c r="H42" s="301"/>
      <c r="I42" s="301"/>
      <c r="J42" s="301"/>
      <c r="K42" s="299"/>
    </row>
    <row r="43" s="1" customFormat="1" ht="15" customHeight="1">
      <c r="B43" s="302"/>
      <c r="C43" s="303"/>
      <c r="D43" s="301"/>
      <c r="E43" s="304"/>
      <c r="F43" s="301"/>
      <c r="G43" s="301" t="s">
        <v>3163</v>
      </c>
      <c r="H43" s="301"/>
      <c r="I43" s="301"/>
      <c r="J43" s="301"/>
      <c r="K43" s="299"/>
    </row>
    <row r="44" s="1" customFormat="1" ht="15" customHeight="1">
      <c r="B44" s="302"/>
      <c r="C44" s="303"/>
      <c r="D44" s="301"/>
      <c r="E44" s="304" t="s">
        <v>3164</v>
      </c>
      <c r="F44" s="301"/>
      <c r="G44" s="301" t="s">
        <v>3165</v>
      </c>
      <c r="H44" s="301"/>
      <c r="I44" s="301"/>
      <c r="J44" s="301"/>
      <c r="K44" s="299"/>
    </row>
    <row r="45" s="1" customFormat="1" ht="15" customHeight="1">
      <c r="B45" s="302"/>
      <c r="C45" s="303"/>
      <c r="D45" s="301"/>
      <c r="E45" s="304" t="s">
        <v>228</v>
      </c>
      <c r="F45" s="301"/>
      <c r="G45" s="301" t="s">
        <v>3166</v>
      </c>
      <c r="H45" s="301"/>
      <c r="I45" s="301"/>
      <c r="J45" s="301"/>
      <c r="K45" s="299"/>
    </row>
    <row r="46" s="1" customFormat="1" ht="12.75" customHeight="1">
      <c r="B46" s="302"/>
      <c r="C46" s="303"/>
      <c r="D46" s="301"/>
      <c r="E46" s="301"/>
      <c r="F46" s="301"/>
      <c r="G46" s="301"/>
      <c r="H46" s="301"/>
      <c r="I46" s="301"/>
      <c r="J46" s="301"/>
      <c r="K46" s="299"/>
    </row>
    <row r="47" s="1" customFormat="1" ht="15" customHeight="1">
      <c r="B47" s="302"/>
      <c r="C47" s="303"/>
      <c r="D47" s="301" t="s">
        <v>3167</v>
      </c>
      <c r="E47" s="301"/>
      <c r="F47" s="301"/>
      <c r="G47" s="301"/>
      <c r="H47" s="301"/>
      <c r="I47" s="301"/>
      <c r="J47" s="301"/>
      <c r="K47" s="299"/>
    </row>
    <row r="48" s="1" customFormat="1" ht="15" customHeight="1">
      <c r="B48" s="302"/>
      <c r="C48" s="303"/>
      <c r="D48" s="303"/>
      <c r="E48" s="301" t="s">
        <v>3168</v>
      </c>
      <c r="F48" s="301"/>
      <c r="G48" s="301"/>
      <c r="H48" s="301"/>
      <c r="I48" s="301"/>
      <c r="J48" s="301"/>
      <c r="K48" s="299"/>
    </row>
    <row r="49" s="1" customFormat="1" ht="15" customHeight="1">
      <c r="B49" s="302"/>
      <c r="C49" s="303"/>
      <c r="D49" s="303"/>
      <c r="E49" s="301" t="s">
        <v>3169</v>
      </c>
      <c r="F49" s="301"/>
      <c r="G49" s="301"/>
      <c r="H49" s="301"/>
      <c r="I49" s="301"/>
      <c r="J49" s="301"/>
      <c r="K49" s="299"/>
    </row>
    <row r="50" s="1" customFormat="1" ht="15" customHeight="1">
      <c r="B50" s="302"/>
      <c r="C50" s="303"/>
      <c r="D50" s="303"/>
      <c r="E50" s="301" t="s">
        <v>3170</v>
      </c>
      <c r="F50" s="301"/>
      <c r="G50" s="301"/>
      <c r="H50" s="301"/>
      <c r="I50" s="301"/>
      <c r="J50" s="301"/>
      <c r="K50" s="299"/>
    </row>
    <row r="51" s="1" customFormat="1" ht="15" customHeight="1">
      <c r="B51" s="302"/>
      <c r="C51" s="303"/>
      <c r="D51" s="301" t="s">
        <v>3171</v>
      </c>
      <c r="E51" s="301"/>
      <c r="F51" s="301"/>
      <c r="G51" s="301"/>
      <c r="H51" s="301"/>
      <c r="I51" s="301"/>
      <c r="J51" s="301"/>
      <c r="K51" s="299"/>
    </row>
    <row r="52" s="1" customFormat="1" ht="25.5" customHeight="1">
      <c r="B52" s="297"/>
      <c r="C52" s="298" t="s">
        <v>3172</v>
      </c>
      <c r="D52" s="298"/>
      <c r="E52" s="298"/>
      <c r="F52" s="298"/>
      <c r="G52" s="298"/>
      <c r="H52" s="298"/>
      <c r="I52" s="298"/>
      <c r="J52" s="298"/>
      <c r="K52" s="299"/>
    </row>
    <row r="53" s="1" customFormat="1" ht="5.25" customHeight="1">
      <c r="B53" s="297"/>
      <c r="C53" s="300"/>
      <c r="D53" s="300"/>
      <c r="E53" s="300"/>
      <c r="F53" s="300"/>
      <c r="G53" s="300"/>
      <c r="H53" s="300"/>
      <c r="I53" s="300"/>
      <c r="J53" s="300"/>
      <c r="K53" s="299"/>
    </row>
    <row r="54" s="1" customFormat="1" ht="15" customHeight="1">
      <c r="B54" s="297"/>
      <c r="C54" s="301" t="s">
        <v>3173</v>
      </c>
      <c r="D54" s="301"/>
      <c r="E54" s="301"/>
      <c r="F54" s="301"/>
      <c r="G54" s="301"/>
      <c r="H54" s="301"/>
      <c r="I54" s="301"/>
      <c r="J54" s="301"/>
      <c r="K54" s="299"/>
    </row>
    <row r="55" s="1" customFormat="1" ht="15" customHeight="1">
      <c r="B55" s="297"/>
      <c r="C55" s="301" t="s">
        <v>3174</v>
      </c>
      <c r="D55" s="301"/>
      <c r="E55" s="301"/>
      <c r="F55" s="301"/>
      <c r="G55" s="301"/>
      <c r="H55" s="301"/>
      <c r="I55" s="301"/>
      <c r="J55" s="301"/>
      <c r="K55" s="299"/>
    </row>
    <row r="56" s="1" customFormat="1" ht="12.75" customHeight="1">
      <c r="B56" s="297"/>
      <c r="C56" s="301"/>
      <c r="D56" s="301"/>
      <c r="E56" s="301"/>
      <c r="F56" s="301"/>
      <c r="G56" s="301"/>
      <c r="H56" s="301"/>
      <c r="I56" s="301"/>
      <c r="J56" s="301"/>
      <c r="K56" s="299"/>
    </row>
    <row r="57" s="1" customFormat="1" ht="15" customHeight="1">
      <c r="B57" s="297"/>
      <c r="C57" s="301" t="s">
        <v>3175</v>
      </c>
      <c r="D57" s="301"/>
      <c r="E57" s="301"/>
      <c r="F57" s="301"/>
      <c r="G57" s="301"/>
      <c r="H57" s="301"/>
      <c r="I57" s="301"/>
      <c r="J57" s="301"/>
      <c r="K57" s="299"/>
    </row>
    <row r="58" s="1" customFormat="1" ht="15" customHeight="1">
      <c r="B58" s="297"/>
      <c r="C58" s="303"/>
      <c r="D58" s="301" t="s">
        <v>3176</v>
      </c>
      <c r="E58" s="301"/>
      <c r="F58" s="301"/>
      <c r="G58" s="301"/>
      <c r="H58" s="301"/>
      <c r="I58" s="301"/>
      <c r="J58" s="301"/>
      <c r="K58" s="299"/>
    </row>
    <row r="59" s="1" customFormat="1" ht="15" customHeight="1">
      <c r="B59" s="297"/>
      <c r="C59" s="303"/>
      <c r="D59" s="301" t="s">
        <v>3177</v>
      </c>
      <c r="E59" s="301"/>
      <c r="F59" s="301"/>
      <c r="G59" s="301"/>
      <c r="H59" s="301"/>
      <c r="I59" s="301"/>
      <c r="J59" s="301"/>
      <c r="K59" s="299"/>
    </row>
    <row r="60" s="1" customFormat="1" ht="15" customHeight="1">
      <c r="B60" s="297"/>
      <c r="C60" s="303"/>
      <c r="D60" s="301" t="s">
        <v>3178</v>
      </c>
      <c r="E60" s="301"/>
      <c r="F60" s="301"/>
      <c r="G60" s="301"/>
      <c r="H60" s="301"/>
      <c r="I60" s="301"/>
      <c r="J60" s="301"/>
      <c r="K60" s="299"/>
    </row>
    <row r="61" s="1" customFormat="1" ht="15" customHeight="1">
      <c r="B61" s="297"/>
      <c r="C61" s="303"/>
      <c r="D61" s="301" t="s">
        <v>3179</v>
      </c>
      <c r="E61" s="301"/>
      <c r="F61" s="301"/>
      <c r="G61" s="301"/>
      <c r="H61" s="301"/>
      <c r="I61" s="301"/>
      <c r="J61" s="301"/>
      <c r="K61" s="299"/>
    </row>
    <row r="62" s="1" customFormat="1" ht="15" customHeight="1">
      <c r="B62" s="297"/>
      <c r="C62" s="303"/>
      <c r="D62" s="306" t="s">
        <v>3180</v>
      </c>
      <c r="E62" s="306"/>
      <c r="F62" s="306"/>
      <c r="G62" s="306"/>
      <c r="H62" s="306"/>
      <c r="I62" s="306"/>
      <c r="J62" s="306"/>
      <c r="K62" s="299"/>
    </row>
    <row r="63" s="1" customFormat="1" ht="15" customHeight="1">
      <c r="B63" s="297"/>
      <c r="C63" s="303"/>
      <c r="D63" s="301" t="s">
        <v>3181</v>
      </c>
      <c r="E63" s="301"/>
      <c r="F63" s="301"/>
      <c r="G63" s="301"/>
      <c r="H63" s="301"/>
      <c r="I63" s="301"/>
      <c r="J63" s="301"/>
      <c r="K63" s="299"/>
    </row>
    <row r="64" s="1" customFormat="1" ht="12.75" customHeight="1">
      <c r="B64" s="297"/>
      <c r="C64" s="303"/>
      <c r="D64" s="303"/>
      <c r="E64" s="307"/>
      <c r="F64" s="303"/>
      <c r="G64" s="303"/>
      <c r="H64" s="303"/>
      <c r="I64" s="303"/>
      <c r="J64" s="303"/>
      <c r="K64" s="299"/>
    </row>
    <row r="65" s="1" customFormat="1" ht="15" customHeight="1">
      <c r="B65" s="297"/>
      <c r="C65" s="303"/>
      <c r="D65" s="301" t="s">
        <v>3182</v>
      </c>
      <c r="E65" s="301"/>
      <c r="F65" s="301"/>
      <c r="G65" s="301"/>
      <c r="H65" s="301"/>
      <c r="I65" s="301"/>
      <c r="J65" s="301"/>
      <c r="K65" s="299"/>
    </row>
    <row r="66" s="1" customFormat="1" ht="15" customHeight="1">
      <c r="B66" s="297"/>
      <c r="C66" s="303"/>
      <c r="D66" s="306" t="s">
        <v>3183</v>
      </c>
      <c r="E66" s="306"/>
      <c r="F66" s="306"/>
      <c r="G66" s="306"/>
      <c r="H66" s="306"/>
      <c r="I66" s="306"/>
      <c r="J66" s="306"/>
      <c r="K66" s="299"/>
    </row>
    <row r="67" s="1" customFormat="1" ht="15" customHeight="1">
      <c r="B67" s="297"/>
      <c r="C67" s="303"/>
      <c r="D67" s="301" t="s">
        <v>3184</v>
      </c>
      <c r="E67" s="301"/>
      <c r="F67" s="301"/>
      <c r="G67" s="301"/>
      <c r="H67" s="301"/>
      <c r="I67" s="301"/>
      <c r="J67" s="301"/>
      <c r="K67" s="299"/>
    </row>
    <row r="68" s="1" customFormat="1" ht="15" customHeight="1">
      <c r="B68" s="297"/>
      <c r="C68" s="303"/>
      <c r="D68" s="301" t="s">
        <v>3185</v>
      </c>
      <c r="E68" s="301"/>
      <c r="F68" s="301"/>
      <c r="G68" s="301"/>
      <c r="H68" s="301"/>
      <c r="I68" s="301"/>
      <c r="J68" s="301"/>
      <c r="K68" s="299"/>
    </row>
    <row r="69" s="1" customFormat="1" ht="15" customHeight="1">
      <c r="B69" s="297"/>
      <c r="C69" s="303"/>
      <c r="D69" s="301" t="s">
        <v>3186</v>
      </c>
      <c r="E69" s="301"/>
      <c r="F69" s="301"/>
      <c r="G69" s="301"/>
      <c r="H69" s="301"/>
      <c r="I69" s="301"/>
      <c r="J69" s="301"/>
      <c r="K69" s="299"/>
    </row>
    <row r="70" s="1" customFormat="1" ht="15" customHeight="1">
      <c r="B70" s="297"/>
      <c r="C70" s="303"/>
      <c r="D70" s="301" t="s">
        <v>3187</v>
      </c>
      <c r="E70" s="301"/>
      <c r="F70" s="301"/>
      <c r="G70" s="301"/>
      <c r="H70" s="301"/>
      <c r="I70" s="301"/>
      <c r="J70" s="301"/>
      <c r="K70" s="299"/>
    </row>
    <row r="71" s="1" customFormat="1" ht="12.75" customHeight="1">
      <c r="B71" s="308"/>
      <c r="C71" s="309"/>
      <c r="D71" s="309"/>
      <c r="E71" s="309"/>
      <c r="F71" s="309"/>
      <c r="G71" s="309"/>
      <c r="H71" s="309"/>
      <c r="I71" s="309"/>
      <c r="J71" s="309"/>
      <c r="K71" s="310"/>
    </row>
    <row r="72" s="1" customFormat="1" ht="18.75" customHeight="1">
      <c r="B72" s="311"/>
      <c r="C72" s="311"/>
      <c r="D72" s="311"/>
      <c r="E72" s="311"/>
      <c r="F72" s="311"/>
      <c r="G72" s="311"/>
      <c r="H72" s="311"/>
      <c r="I72" s="311"/>
      <c r="J72" s="311"/>
      <c r="K72" s="312"/>
    </row>
    <row r="73" s="1" customFormat="1" ht="18.75" customHeight="1">
      <c r="B73" s="312"/>
      <c r="C73" s="312"/>
      <c r="D73" s="312"/>
      <c r="E73" s="312"/>
      <c r="F73" s="312"/>
      <c r="G73" s="312"/>
      <c r="H73" s="312"/>
      <c r="I73" s="312"/>
      <c r="J73" s="312"/>
      <c r="K73" s="312"/>
    </row>
    <row r="74" s="1" customFormat="1" ht="7.5" customHeight="1">
      <c r="B74" s="313"/>
      <c r="C74" s="314"/>
      <c r="D74" s="314"/>
      <c r="E74" s="314"/>
      <c r="F74" s="314"/>
      <c r="G74" s="314"/>
      <c r="H74" s="314"/>
      <c r="I74" s="314"/>
      <c r="J74" s="314"/>
      <c r="K74" s="315"/>
    </row>
    <row r="75" s="1" customFormat="1" ht="45" customHeight="1">
      <c r="B75" s="316"/>
      <c r="C75" s="317" t="s">
        <v>3188</v>
      </c>
      <c r="D75" s="317"/>
      <c r="E75" s="317"/>
      <c r="F75" s="317"/>
      <c r="G75" s="317"/>
      <c r="H75" s="317"/>
      <c r="I75" s="317"/>
      <c r="J75" s="317"/>
      <c r="K75" s="318"/>
    </row>
    <row r="76" s="1" customFormat="1" ht="17.25" customHeight="1">
      <c r="B76" s="316"/>
      <c r="C76" s="319" t="s">
        <v>3189</v>
      </c>
      <c r="D76" s="319"/>
      <c r="E76" s="319"/>
      <c r="F76" s="319" t="s">
        <v>3190</v>
      </c>
      <c r="G76" s="320"/>
      <c r="H76" s="319" t="s">
        <v>59</v>
      </c>
      <c r="I76" s="319" t="s">
        <v>62</v>
      </c>
      <c r="J76" s="319" t="s">
        <v>3191</v>
      </c>
      <c r="K76" s="318"/>
    </row>
    <row r="77" s="1" customFormat="1" ht="17.25" customHeight="1">
      <c r="B77" s="316"/>
      <c r="C77" s="321" t="s">
        <v>3192</v>
      </c>
      <c r="D77" s="321"/>
      <c r="E77" s="321"/>
      <c r="F77" s="322" t="s">
        <v>3193</v>
      </c>
      <c r="G77" s="323"/>
      <c r="H77" s="321"/>
      <c r="I77" s="321"/>
      <c r="J77" s="321" t="s">
        <v>3194</v>
      </c>
      <c r="K77" s="318"/>
    </row>
    <row r="78" s="1" customFormat="1" ht="5.25" customHeight="1">
      <c r="B78" s="316"/>
      <c r="C78" s="324"/>
      <c r="D78" s="324"/>
      <c r="E78" s="324"/>
      <c r="F78" s="324"/>
      <c r="G78" s="325"/>
      <c r="H78" s="324"/>
      <c r="I78" s="324"/>
      <c r="J78" s="324"/>
      <c r="K78" s="318"/>
    </row>
    <row r="79" s="1" customFormat="1" ht="15" customHeight="1">
      <c r="B79" s="316"/>
      <c r="C79" s="304" t="s">
        <v>58</v>
      </c>
      <c r="D79" s="326"/>
      <c r="E79" s="326"/>
      <c r="F79" s="327" t="s">
        <v>3195</v>
      </c>
      <c r="G79" s="328"/>
      <c r="H79" s="304" t="s">
        <v>3196</v>
      </c>
      <c r="I79" s="304" t="s">
        <v>3197</v>
      </c>
      <c r="J79" s="304">
        <v>20</v>
      </c>
      <c r="K79" s="318"/>
    </row>
    <row r="80" s="1" customFormat="1" ht="15" customHeight="1">
      <c r="B80" s="316"/>
      <c r="C80" s="304" t="s">
        <v>3198</v>
      </c>
      <c r="D80" s="304"/>
      <c r="E80" s="304"/>
      <c r="F80" s="327" t="s">
        <v>3195</v>
      </c>
      <c r="G80" s="328"/>
      <c r="H80" s="304" t="s">
        <v>3199</v>
      </c>
      <c r="I80" s="304" t="s">
        <v>3197</v>
      </c>
      <c r="J80" s="304">
        <v>120</v>
      </c>
      <c r="K80" s="318"/>
    </row>
    <row r="81" s="1" customFormat="1" ht="15" customHeight="1">
      <c r="B81" s="329"/>
      <c r="C81" s="304" t="s">
        <v>3200</v>
      </c>
      <c r="D81" s="304"/>
      <c r="E81" s="304"/>
      <c r="F81" s="327" t="s">
        <v>3201</v>
      </c>
      <c r="G81" s="328"/>
      <c r="H81" s="304" t="s">
        <v>3202</v>
      </c>
      <c r="I81" s="304" t="s">
        <v>3197</v>
      </c>
      <c r="J81" s="304">
        <v>50</v>
      </c>
      <c r="K81" s="318"/>
    </row>
    <row r="82" s="1" customFormat="1" ht="15" customHeight="1">
      <c r="B82" s="329"/>
      <c r="C82" s="304" t="s">
        <v>3203</v>
      </c>
      <c r="D82" s="304"/>
      <c r="E82" s="304"/>
      <c r="F82" s="327" t="s">
        <v>3195</v>
      </c>
      <c r="G82" s="328"/>
      <c r="H82" s="304" t="s">
        <v>3204</v>
      </c>
      <c r="I82" s="304" t="s">
        <v>3205</v>
      </c>
      <c r="J82" s="304"/>
      <c r="K82" s="318"/>
    </row>
    <row r="83" s="1" customFormat="1" ht="15" customHeight="1">
      <c r="B83" s="329"/>
      <c r="C83" s="330" t="s">
        <v>3206</v>
      </c>
      <c r="D83" s="330"/>
      <c r="E83" s="330"/>
      <c r="F83" s="331" t="s">
        <v>3201</v>
      </c>
      <c r="G83" s="330"/>
      <c r="H83" s="330" t="s">
        <v>3207</v>
      </c>
      <c r="I83" s="330" t="s">
        <v>3197</v>
      </c>
      <c r="J83" s="330">
        <v>15</v>
      </c>
      <c r="K83" s="318"/>
    </row>
    <row r="84" s="1" customFormat="1" ht="15" customHeight="1">
      <c r="B84" s="329"/>
      <c r="C84" s="330" t="s">
        <v>3208</v>
      </c>
      <c r="D84" s="330"/>
      <c r="E84" s="330"/>
      <c r="F84" s="331" t="s">
        <v>3201</v>
      </c>
      <c r="G84" s="330"/>
      <c r="H84" s="330" t="s">
        <v>3209</v>
      </c>
      <c r="I84" s="330" t="s">
        <v>3197</v>
      </c>
      <c r="J84" s="330">
        <v>15</v>
      </c>
      <c r="K84" s="318"/>
    </row>
    <row r="85" s="1" customFormat="1" ht="15" customHeight="1">
      <c r="B85" s="329"/>
      <c r="C85" s="330" t="s">
        <v>3210</v>
      </c>
      <c r="D85" s="330"/>
      <c r="E85" s="330"/>
      <c r="F85" s="331" t="s">
        <v>3201</v>
      </c>
      <c r="G85" s="330"/>
      <c r="H85" s="330" t="s">
        <v>3211</v>
      </c>
      <c r="I85" s="330" t="s">
        <v>3197</v>
      </c>
      <c r="J85" s="330">
        <v>20</v>
      </c>
      <c r="K85" s="318"/>
    </row>
    <row r="86" s="1" customFormat="1" ht="15" customHeight="1">
      <c r="B86" s="329"/>
      <c r="C86" s="330" t="s">
        <v>3212</v>
      </c>
      <c r="D86" s="330"/>
      <c r="E86" s="330"/>
      <c r="F86" s="331" t="s">
        <v>3201</v>
      </c>
      <c r="G86" s="330"/>
      <c r="H86" s="330" t="s">
        <v>3213</v>
      </c>
      <c r="I86" s="330" t="s">
        <v>3197</v>
      </c>
      <c r="J86" s="330">
        <v>20</v>
      </c>
      <c r="K86" s="318"/>
    </row>
    <row r="87" s="1" customFormat="1" ht="15" customHeight="1">
      <c r="B87" s="329"/>
      <c r="C87" s="304" t="s">
        <v>3214</v>
      </c>
      <c r="D87" s="304"/>
      <c r="E87" s="304"/>
      <c r="F87" s="327" t="s">
        <v>3201</v>
      </c>
      <c r="G87" s="328"/>
      <c r="H87" s="304" t="s">
        <v>3215</v>
      </c>
      <c r="I87" s="304" t="s">
        <v>3197</v>
      </c>
      <c r="J87" s="304">
        <v>50</v>
      </c>
      <c r="K87" s="318"/>
    </row>
    <row r="88" s="1" customFormat="1" ht="15" customHeight="1">
      <c r="B88" s="329"/>
      <c r="C88" s="304" t="s">
        <v>3216</v>
      </c>
      <c r="D88" s="304"/>
      <c r="E88" s="304"/>
      <c r="F88" s="327" t="s">
        <v>3201</v>
      </c>
      <c r="G88" s="328"/>
      <c r="H88" s="304" t="s">
        <v>3217</v>
      </c>
      <c r="I88" s="304" t="s">
        <v>3197</v>
      </c>
      <c r="J88" s="304">
        <v>20</v>
      </c>
      <c r="K88" s="318"/>
    </row>
    <row r="89" s="1" customFormat="1" ht="15" customHeight="1">
      <c r="B89" s="329"/>
      <c r="C89" s="304" t="s">
        <v>3218</v>
      </c>
      <c r="D89" s="304"/>
      <c r="E89" s="304"/>
      <c r="F89" s="327" t="s">
        <v>3201</v>
      </c>
      <c r="G89" s="328"/>
      <c r="H89" s="304" t="s">
        <v>3219</v>
      </c>
      <c r="I89" s="304" t="s">
        <v>3197</v>
      </c>
      <c r="J89" s="304">
        <v>20</v>
      </c>
      <c r="K89" s="318"/>
    </row>
    <row r="90" s="1" customFormat="1" ht="15" customHeight="1">
      <c r="B90" s="329"/>
      <c r="C90" s="304" t="s">
        <v>3220</v>
      </c>
      <c r="D90" s="304"/>
      <c r="E90" s="304"/>
      <c r="F90" s="327" t="s">
        <v>3201</v>
      </c>
      <c r="G90" s="328"/>
      <c r="H90" s="304" t="s">
        <v>3221</v>
      </c>
      <c r="I90" s="304" t="s">
        <v>3197</v>
      </c>
      <c r="J90" s="304">
        <v>50</v>
      </c>
      <c r="K90" s="318"/>
    </row>
    <row r="91" s="1" customFormat="1" ht="15" customHeight="1">
      <c r="B91" s="329"/>
      <c r="C91" s="304" t="s">
        <v>3222</v>
      </c>
      <c r="D91" s="304"/>
      <c r="E91" s="304"/>
      <c r="F91" s="327" t="s">
        <v>3201</v>
      </c>
      <c r="G91" s="328"/>
      <c r="H91" s="304" t="s">
        <v>3222</v>
      </c>
      <c r="I91" s="304" t="s">
        <v>3197</v>
      </c>
      <c r="J91" s="304">
        <v>50</v>
      </c>
      <c r="K91" s="318"/>
    </row>
    <row r="92" s="1" customFormat="1" ht="15" customHeight="1">
      <c r="B92" s="329"/>
      <c r="C92" s="304" t="s">
        <v>3223</v>
      </c>
      <c r="D92" s="304"/>
      <c r="E92" s="304"/>
      <c r="F92" s="327" t="s">
        <v>3201</v>
      </c>
      <c r="G92" s="328"/>
      <c r="H92" s="304" t="s">
        <v>3224</v>
      </c>
      <c r="I92" s="304" t="s">
        <v>3197</v>
      </c>
      <c r="J92" s="304">
        <v>255</v>
      </c>
      <c r="K92" s="318"/>
    </row>
    <row r="93" s="1" customFormat="1" ht="15" customHeight="1">
      <c r="B93" s="329"/>
      <c r="C93" s="304" t="s">
        <v>3225</v>
      </c>
      <c r="D93" s="304"/>
      <c r="E93" s="304"/>
      <c r="F93" s="327" t="s">
        <v>3195</v>
      </c>
      <c r="G93" s="328"/>
      <c r="H93" s="304" t="s">
        <v>3226</v>
      </c>
      <c r="I93" s="304" t="s">
        <v>3227</v>
      </c>
      <c r="J93" s="304"/>
      <c r="K93" s="318"/>
    </row>
    <row r="94" s="1" customFormat="1" ht="15" customHeight="1">
      <c r="B94" s="329"/>
      <c r="C94" s="304" t="s">
        <v>3228</v>
      </c>
      <c r="D94" s="304"/>
      <c r="E94" s="304"/>
      <c r="F94" s="327" t="s">
        <v>3195</v>
      </c>
      <c r="G94" s="328"/>
      <c r="H94" s="304" t="s">
        <v>3229</v>
      </c>
      <c r="I94" s="304" t="s">
        <v>3230</v>
      </c>
      <c r="J94" s="304"/>
      <c r="K94" s="318"/>
    </row>
    <row r="95" s="1" customFormat="1" ht="15" customHeight="1">
      <c r="B95" s="329"/>
      <c r="C95" s="304" t="s">
        <v>3231</v>
      </c>
      <c r="D95" s="304"/>
      <c r="E95" s="304"/>
      <c r="F95" s="327" t="s">
        <v>3195</v>
      </c>
      <c r="G95" s="328"/>
      <c r="H95" s="304" t="s">
        <v>3231</v>
      </c>
      <c r="I95" s="304" t="s">
        <v>3230</v>
      </c>
      <c r="J95" s="304"/>
      <c r="K95" s="318"/>
    </row>
    <row r="96" s="1" customFormat="1" ht="15" customHeight="1">
      <c r="B96" s="329"/>
      <c r="C96" s="304" t="s">
        <v>43</v>
      </c>
      <c r="D96" s="304"/>
      <c r="E96" s="304"/>
      <c r="F96" s="327" t="s">
        <v>3195</v>
      </c>
      <c r="G96" s="328"/>
      <c r="H96" s="304" t="s">
        <v>3232</v>
      </c>
      <c r="I96" s="304" t="s">
        <v>3230</v>
      </c>
      <c r="J96" s="304"/>
      <c r="K96" s="318"/>
    </row>
    <row r="97" s="1" customFormat="1" ht="15" customHeight="1">
      <c r="B97" s="329"/>
      <c r="C97" s="304" t="s">
        <v>53</v>
      </c>
      <c r="D97" s="304"/>
      <c r="E97" s="304"/>
      <c r="F97" s="327" t="s">
        <v>3195</v>
      </c>
      <c r="G97" s="328"/>
      <c r="H97" s="304" t="s">
        <v>3233</v>
      </c>
      <c r="I97" s="304" t="s">
        <v>3230</v>
      </c>
      <c r="J97" s="304"/>
      <c r="K97" s="318"/>
    </row>
    <row r="98" s="1" customFormat="1" ht="15" customHeight="1">
      <c r="B98" s="332"/>
      <c r="C98" s="333"/>
      <c r="D98" s="333"/>
      <c r="E98" s="333"/>
      <c r="F98" s="333"/>
      <c r="G98" s="333"/>
      <c r="H98" s="333"/>
      <c r="I98" s="333"/>
      <c r="J98" s="333"/>
      <c r="K98" s="334"/>
    </row>
    <row r="99" s="1" customFormat="1" ht="18.75" customHeight="1">
      <c r="B99" s="335"/>
      <c r="C99" s="336"/>
      <c r="D99" s="336"/>
      <c r="E99" s="336"/>
      <c r="F99" s="336"/>
      <c r="G99" s="336"/>
      <c r="H99" s="336"/>
      <c r="I99" s="336"/>
      <c r="J99" s="336"/>
      <c r="K99" s="335"/>
    </row>
    <row r="100" s="1" customFormat="1" ht="18.75" customHeight="1">
      <c r="B100" s="312"/>
      <c r="C100" s="312"/>
      <c r="D100" s="312"/>
      <c r="E100" s="312"/>
      <c r="F100" s="312"/>
      <c r="G100" s="312"/>
      <c r="H100" s="312"/>
      <c r="I100" s="312"/>
      <c r="J100" s="312"/>
      <c r="K100" s="312"/>
    </row>
    <row r="101" s="1" customFormat="1" ht="7.5" customHeight="1">
      <c r="B101" s="313"/>
      <c r="C101" s="314"/>
      <c r="D101" s="314"/>
      <c r="E101" s="314"/>
      <c r="F101" s="314"/>
      <c r="G101" s="314"/>
      <c r="H101" s="314"/>
      <c r="I101" s="314"/>
      <c r="J101" s="314"/>
      <c r="K101" s="315"/>
    </row>
    <row r="102" s="1" customFormat="1" ht="45" customHeight="1">
      <c r="B102" s="316"/>
      <c r="C102" s="317" t="s">
        <v>3234</v>
      </c>
      <c r="D102" s="317"/>
      <c r="E102" s="317"/>
      <c r="F102" s="317"/>
      <c r="G102" s="317"/>
      <c r="H102" s="317"/>
      <c r="I102" s="317"/>
      <c r="J102" s="317"/>
      <c r="K102" s="318"/>
    </row>
    <row r="103" s="1" customFormat="1" ht="17.25" customHeight="1">
      <c r="B103" s="316"/>
      <c r="C103" s="319" t="s">
        <v>3189</v>
      </c>
      <c r="D103" s="319"/>
      <c r="E103" s="319"/>
      <c r="F103" s="319" t="s">
        <v>3190</v>
      </c>
      <c r="G103" s="320"/>
      <c r="H103" s="319" t="s">
        <v>59</v>
      </c>
      <c r="I103" s="319" t="s">
        <v>62</v>
      </c>
      <c r="J103" s="319" t="s">
        <v>3191</v>
      </c>
      <c r="K103" s="318"/>
    </row>
    <row r="104" s="1" customFormat="1" ht="17.25" customHeight="1">
      <c r="B104" s="316"/>
      <c r="C104" s="321" t="s">
        <v>3192</v>
      </c>
      <c r="D104" s="321"/>
      <c r="E104" s="321"/>
      <c r="F104" s="322" t="s">
        <v>3193</v>
      </c>
      <c r="G104" s="323"/>
      <c r="H104" s="321"/>
      <c r="I104" s="321"/>
      <c r="J104" s="321" t="s">
        <v>3194</v>
      </c>
      <c r="K104" s="318"/>
    </row>
    <row r="105" s="1" customFormat="1" ht="5.25" customHeight="1">
      <c r="B105" s="316"/>
      <c r="C105" s="319"/>
      <c r="D105" s="319"/>
      <c r="E105" s="319"/>
      <c r="F105" s="319"/>
      <c r="G105" s="337"/>
      <c r="H105" s="319"/>
      <c r="I105" s="319"/>
      <c r="J105" s="319"/>
      <c r="K105" s="318"/>
    </row>
    <row r="106" s="1" customFormat="1" ht="15" customHeight="1">
      <c r="B106" s="316"/>
      <c r="C106" s="304" t="s">
        <v>58</v>
      </c>
      <c r="D106" s="326"/>
      <c r="E106" s="326"/>
      <c r="F106" s="327" t="s">
        <v>3195</v>
      </c>
      <c r="G106" s="304"/>
      <c r="H106" s="304" t="s">
        <v>3235</v>
      </c>
      <c r="I106" s="304" t="s">
        <v>3197</v>
      </c>
      <c r="J106" s="304">
        <v>20</v>
      </c>
      <c r="K106" s="318"/>
    </row>
    <row r="107" s="1" customFormat="1" ht="15" customHeight="1">
      <c r="B107" s="316"/>
      <c r="C107" s="304" t="s">
        <v>3198</v>
      </c>
      <c r="D107" s="304"/>
      <c r="E107" s="304"/>
      <c r="F107" s="327" t="s">
        <v>3195</v>
      </c>
      <c r="G107" s="304"/>
      <c r="H107" s="304" t="s">
        <v>3235</v>
      </c>
      <c r="I107" s="304" t="s">
        <v>3197</v>
      </c>
      <c r="J107" s="304">
        <v>120</v>
      </c>
      <c r="K107" s="318"/>
    </row>
    <row r="108" s="1" customFormat="1" ht="15" customHeight="1">
      <c r="B108" s="329"/>
      <c r="C108" s="304" t="s">
        <v>3200</v>
      </c>
      <c r="D108" s="304"/>
      <c r="E108" s="304"/>
      <c r="F108" s="327" t="s">
        <v>3201</v>
      </c>
      <c r="G108" s="304"/>
      <c r="H108" s="304" t="s">
        <v>3235</v>
      </c>
      <c r="I108" s="304" t="s">
        <v>3197</v>
      </c>
      <c r="J108" s="304">
        <v>50</v>
      </c>
      <c r="K108" s="318"/>
    </row>
    <row r="109" s="1" customFormat="1" ht="15" customHeight="1">
      <c r="B109" s="329"/>
      <c r="C109" s="304" t="s">
        <v>3203</v>
      </c>
      <c r="D109" s="304"/>
      <c r="E109" s="304"/>
      <c r="F109" s="327" t="s">
        <v>3195</v>
      </c>
      <c r="G109" s="304"/>
      <c r="H109" s="304" t="s">
        <v>3235</v>
      </c>
      <c r="I109" s="304" t="s">
        <v>3205</v>
      </c>
      <c r="J109" s="304"/>
      <c r="K109" s="318"/>
    </row>
    <row r="110" s="1" customFormat="1" ht="15" customHeight="1">
      <c r="B110" s="329"/>
      <c r="C110" s="304" t="s">
        <v>3214</v>
      </c>
      <c r="D110" s="304"/>
      <c r="E110" s="304"/>
      <c r="F110" s="327" t="s">
        <v>3201</v>
      </c>
      <c r="G110" s="304"/>
      <c r="H110" s="304" t="s">
        <v>3235</v>
      </c>
      <c r="I110" s="304" t="s">
        <v>3197</v>
      </c>
      <c r="J110" s="304">
        <v>50</v>
      </c>
      <c r="K110" s="318"/>
    </row>
    <row r="111" s="1" customFormat="1" ht="15" customHeight="1">
      <c r="B111" s="329"/>
      <c r="C111" s="304" t="s">
        <v>3222</v>
      </c>
      <c r="D111" s="304"/>
      <c r="E111" s="304"/>
      <c r="F111" s="327" t="s">
        <v>3201</v>
      </c>
      <c r="G111" s="304"/>
      <c r="H111" s="304" t="s">
        <v>3235</v>
      </c>
      <c r="I111" s="304" t="s">
        <v>3197</v>
      </c>
      <c r="J111" s="304">
        <v>50</v>
      </c>
      <c r="K111" s="318"/>
    </row>
    <row r="112" s="1" customFormat="1" ht="15" customHeight="1">
      <c r="B112" s="329"/>
      <c r="C112" s="304" t="s">
        <v>3220</v>
      </c>
      <c r="D112" s="304"/>
      <c r="E112" s="304"/>
      <c r="F112" s="327" t="s">
        <v>3201</v>
      </c>
      <c r="G112" s="304"/>
      <c r="H112" s="304" t="s">
        <v>3235</v>
      </c>
      <c r="I112" s="304" t="s">
        <v>3197</v>
      </c>
      <c r="J112" s="304">
        <v>50</v>
      </c>
      <c r="K112" s="318"/>
    </row>
    <row r="113" s="1" customFormat="1" ht="15" customHeight="1">
      <c r="B113" s="329"/>
      <c r="C113" s="304" t="s">
        <v>58</v>
      </c>
      <c r="D113" s="304"/>
      <c r="E113" s="304"/>
      <c r="F113" s="327" t="s">
        <v>3195</v>
      </c>
      <c r="G113" s="304"/>
      <c r="H113" s="304" t="s">
        <v>3236</v>
      </c>
      <c r="I113" s="304" t="s">
        <v>3197</v>
      </c>
      <c r="J113" s="304">
        <v>20</v>
      </c>
      <c r="K113" s="318"/>
    </row>
    <row r="114" s="1" customFormat="1" ht="15" customHeight="1">
      <c r="B114" s="329"/>
      <c r="C114" s="304" t="s">
        <v>3237</v>
      </c>
      <c r="D114" s="304"/>
      <c r="E114" s="304"/>
      <c r="F114" s="327" t="s">
        <v>3195</v>
      </c>
      <c r="G114" s="304"/>
      <c r="H114" s="304" t="s">
        <v>3238</v>
      </c>
      <c r="I114" s="304" t="s">
        <v>3197</v>
      </c>
      <c r="J114" s="304">
        <v>120</v>
      </c>
      <c r="K114" s="318"/>
    </row>
    <row r="115" s="1" customFormat="1" ht="15" customHeight="1">
      <c r="B115" s="329"/>
      <c r="C115" s="304" t="s">
        <v>43</v>
      </c>
      <c r="D115" s="304"/>
      <c r="E115" s="304"/>
      <c r="F115" s="327" t="s">
        <v>3195</v>
      </c>
      <c r="G115" s="304"/>
      <c r="H115" s="304" t="s">
        <v>3239</v>
      </c>
      <c r="I115" s="304" t="s">
        <v>3230</v>
      </c>
      <c r="J115" s="304"/>
      <c r="K115" s="318"/>
    </row>
    <row r="116" s="1" customFormat="1" ht="15" customHeight="1">
      <c r="B116" s="329"/>
      <c r="C116" s="304" t="s">
        <v>53</v>
      </c>
      <c r="D116" s="304"/>
      <c r="E116" s="304"/>
      <c r="F116" s="327" t="s">
        <v>3195</v>
      </c>
      <c r="G116" s="304"/>
      <c r="H116" s="304" t="s">
        <v>3240</v>
      </c>
      <c r="I116" s="304" t="s">
        <v>3230</v>
      </c>
      <c r="J116" s="304"/>
      <c r="K116" s="318"/>
    </row>
    <row r="117" s="1" customFormat="1" ht="15" customHeight="1">
      <c r="B117" s="329"/>
      <c r="C117" s="304" t="s">
        <v>62</v>
      </c>
      <c r="D117" s="304"/>
      <c r="E117" s="304"/>
      <c r="F117" s="327" t="s">
        <v>3195</v>
      </c>
      <c r="G117" s="304"/>
      <c r="H117" s="304" t="s">
        <v>3241</v>
      </c>
      <c r="I117" s="304" t="s">
        <v>3242</v>
      </c>
      <c r="J117" s="304"/>
      <c r="K117" s="318"/>
    </row>
    <row r="118" s="1" customFormat="1" ht="15" customHeight="1">
      <c r="B118" s="332"/>
      <c r="C118" s="338"/>
      <c r="D118" s="338"/>
      <c r="E118" s="338"/>
      <c r="F118" s="338"/>
      <c r="G118" s="338"/>
      <c r="H118" s="338"/>
      <c r="I118" s="338"/>
      <c r="J118" s="338"/>
      <c r="K118" s="334"/>
    </row>
    <row r="119" s="1" customFormat="1" ht="18.75" customHeight="1">
      <c r="B119" s="339"/>
      <c r="C119" s="340"/>
      <c r="D119" s="340"/>
      <c r="E119" s="340"/>
      <c r="F119" s="341"/>
      <c r="G119" s="340"/>
      <c r="H119" s="340"/>
      <c r="I119" s="340"/>
      <c r="J119" s="340"/>
      <c r="K119" s="339"/>
    </row>
    <row r="120" s="1" customFormat="1" ht="18.75" customHeight="1">
      <c r="B120" s="312"/>
      <c r="C120" s="312"/>
      <c r="D120" s="312"/>
      <c r="E120" s="312"/>
      <c r="F120" s="312"/>
      <c r="G120" s="312"/>
      <c r="H120" s="312"/>
      <c r="I120" s="312"/>
      <c r="J120" s="312"/>
      <c r="K120" s="312"/>
    </row>
    <row r="121" s="1" customFormat="1" ht="7.5" customHeight="1">
      <c r="B121" s="342"/>
      <c r="C121" s="343"/>
      <c r="D121" s="343"/>
      <c r="E121" s="343"/>
      <c r="F121" s="343"/>
      <c r="G121" s="343"/>
      <c r="H121" s="343"/>
      <c r="I121" s="343"/>
      <c r="J121" s="343"/>
      <c r="K121" s="344"/>
    </row>
    <row r="122" s="1" customFormat="1" ht="45" customHeight="1">
      <c r="B122" s="345"/>
      <c r="C122" s="295" t="s">
        <v>3243</v>
      </c>
      <c r="D122" s="295"/>
      <c r="E122" s="295"/>
      <c r="F122" s="295"/>
      <c r="G122" s="295"/>
      <c r="H122" s="295"/>
      <c r="I122" s="295"/>
      <c r="J122" s="295"/>
      <c r="K122" s="346"/>
    </row>
    <row r="123" s="1" customFormat="1" ht="17.25" customHeight="1">
      <c r="B123" s="347"/>
      <c r="C123" s="319" t="s">
        <v>3189</v>
      </c>
      <c r="D123" s="319"/>
      <c r="E123" s="319"/>
      <c r="F123" s="319" t="s">
        <v>3190</v>
      </c>
      <c r="G123" s="320"/>
      <c r="H123" s="319" t="s">
        <v>59</v>
      </c>
      <c r="I123" s="319" t="s">
        <v>62</v>
      </c>
      <c r="J123" s="319" t="s">
        <v>3191</v>
      </c>
      <c r="K123" s="348"/>
    </row>
    <row r="124" s="1" customFormat="1" ht="17.25" customHeight="1">
      <c r="B124" s="347"/>
      <c r="C124" s="321" t="s">
        <v>3192</v>
      </c>
      <c r="D124" s="321"/>
      <c r="E124" s="321"/>
      <c r="F124" s="322" t="s">
        <v>3193</v>
      </c>
      <c r="G124" s="323"/>
      <c r="H124" s="321"/>
      <c r="I124" s="321"/>
      <c r="J124" s="321" t="s">
        <v>3194</v>
      </c>
      <c r="K124" s="348"/>
    </row>
    <row r="125" s="1" customFormat="1" ht="5.25" customHeight="1">
      <c r="B125" s="349"/>
      <c r="C125" s="324"/>
      <c r="D125" s="324"/>
      <c r="E125" s="324"/>
      <c r="F125" s="324"/>
      <c r="G125" s="350"/>
      <c r="H125" s="324"/>
      <c r="I125" s="324"/>
      <c r="J125" s="324"/>
      <c r="K125" s="351"/>
    </row>
    <row r="126" s="1" customFormat="1" ht="15" customHeight="1">
      <c r="B126" s="349"/>
      <c r="C126" s="304" t="s">
        <v>3198</v>
      </c>
      <c r="D126" s="326"/>
      <c r="E126" s="326"/>
      <c r="F126" s="327" t="s">
        <v>3195</v>
      </c>
      <c r="G126" s="304"/>
      <c r="H126" s="304" t="s">
        <v>3235</v>
      </c>
      <c r="I126" s="304" t="s">
        <v>3197</v>
      </c>
      <c r="J126" s="304">
        <v>120</v>
      </c>
      <c r="K126" s="352"/>
    </row>
    <row r="127" s="1" customFormat="1" ht="15" customHeight="1">
      <c r="B127" s="349"/>
      <c r="C127" s="304" t="s">
        <v>3244</v>
      </c>
      <c r="D127" s="304"/>
      <c r="E127" s="304"/>
      <c r="F127" s="327" t="s">
        <v>3195</v>
      </c>
      <c r="G127" s="304"/>
      <c r="H127" s="304" t="s">
        <v>3245</v>
      </c>
      <c r="I127" s="304" t="s">
        <v>3197</v>
      </c>
      <c r="J127" s="304" t="s">
        <v>3246</v>
      </c>
      <c r="K127" s="352"/>
    </row>
    <row r="128" s="1" customFormat="1" ht="15" customHeight="1">
      <c r="B128" s="349"/>
      <c r="C128" s="304" t="s">
        <v>93</v>
      </c>
      <c r="D128" s="304"/>
      <c r="E128" s="304"/>
      <c r="F128" s="327" t="s">
        <v>3195</v>
      </c>
      <c r="G128" s="304"/>
      <c r="H128" s="304" t="s">
        <v>3247</v>
      </c>
      <c r="I128" s="304" t="s">
        <v>3197</v>
      </c>
      <c r="J128" s="304" t="s">
        <v>3246</v>
      </c>
      <c r="K128" s="352"/>
    </row>
    <row r="129" s="1" customFormat="1" ht="15" customHeight="1">
      <c r="B129" s="349"/>
      <c r="C129" s="304" t="s">
        <v>3206</v>
      </c>
      <c r="D129" s="304"/>
      <c r="E129" s="304"/>
      <c r="F129" s="327" t="s">
        <v>3201</v>
      </c>
      <c r="G129" s="304"/>
      <c r="H129" s="304" t="s">
        <v>3207</v>
      </c>
      <c r="I129" s="304" t="s">
        <v>3197</v>
      </c>
      <c r="J129" s="304">
        <v>15</v>
      </c>
      <c r="K129" s="352"/>
    </row>
    <row r="130" s="1" customFormat="1" ht="15" customHeight="1">
      <c r="B130" s="349"/>
      <c r="C130" s="330" t="s">
        <v>3208</v>
      </c>
      <c r="D130" s="330"/>
      <c r="E130" s="330"/>
      <c r="F130" s="331" t="s">
        <v>3201</v>
      </c>
      <c r="G130" s="330"/>
      <c r="H130" s="330" t="s">
        <v>3209</v>
      </c>
      <c r="I130" s="330" t="s">
        <v>3197</v>
      </c>
      <c r="J130" s="330">
        <v>15</v>
      </c>
      <c r="K130" s="352"/>
    </row>
    <row r="131" s="1" customFormat="1" ht="15" customHeight="1">
      <c r="B131" s="349"/>
      <c r="C131" s="330" t="s">
        <v>3210</v>
      </c>
      <c r="D131" s="330"/>
      <c r="E131" s="330"/>
      <c r="F131" s="331" t="s">
        <v>3201</v>
      </c>
      <c r="G131" s="330"/>
      <c r="H131" s="330" t="s">
        <v>3211</v>
      </c>
      <c r="I131" s="330" t="s">
        <v>3197</v>
      </c>
      <c r="J131" s="330">
        <v>20</v>
      </c>
      <c r="K131" s="352"/>
    </row>
    <row r="132" s="1" customFormat="1" ht="15" customHeight="1">
      <c r="B132" s="349"/>
      <c r="C132" s="330" t="s">
        <v>3212</v>
      </c>
      <c r="D132" s="330"/>
      <c r="E132" s="330"/>
      <c r="F132" s="331" t="s">
        <v>3201</v>
      </c>
      <c r="G132" s="330"/>
      <c r="H132" s="330" t="s">
        <v>3213</v>
      </c>
      <c r="I132" s="330" t="s">
        <v>3197</v>
      </c>
      <c r="J132" s="330">
        <v>20</v>
      </c>
      <c r="K132" s="352"/>
    </row>
    <row r="133" s="1" customFormat="1" ht="15" customHeight="1">
      <c r="B133" s="349"/>
      <c r="C133" s="304" t="s">
        <v>3200</v>
      </c>
      <c r="D133" s="304"/>
      <c r="E133" s="304"/>
      <c r="F133" s="327" t="s">
        <v>3201</v>
      </c>
      <c r="G133" s="304"/>
      <c r="H133" s="304" t="s">
        <v>3235</v>
      </c>
      <c r="I133" s="304" t="s">
        <v>3197</v>
      </c>
      <c r="J133" s="304">
        <v>50</v>
      </c>
      <c r="K133" s="352"/>
    </row>
    <row r="134" s="1" customFormat="1" ht="15" customHeight="1">
      <c r="B134" s="349"/>
      <c r="C134" s="304" t="s">
        <v>3214</v>
      </c>
      <c r="D134" s="304"/>
      <c r="E134" s="304"/>
      <c r="F134" s="327" t="s">
        <v>3201</v>
      </c>
      <c r="G134" s="304"/>
      <c r="H134" s="304" t="s">
        <v>3235</v>
      </c>
      <c r="I134" s="304" t="s">
        <v>3197</v>
      </c>
      <c r="J134" s="304">
        <v>50</v>
      </c>
      <c r="K134" s="352"/>
    </row>
    <row r="135" s="1" customFormat="1" ht="15" customHeight="1">
      <c r="B135" s="349"/>
      <c r="C135" s="304" t="s">
        <v>3220</v>
      </c>
      <c r="D135" s="304"/>
      <c r="E135" s="304"/>
      <c r="F135" s="327" t="s">
        <v>3201</v>
      </c>
      <c r="G135" s="304"/>
      <c r="H135" s="304" t="s">
        <v>3235</v>
      </c>
      <c r="I135" s="304" t="s">
        <v>3197</v>
      </c>
      <c r="J135" s="304">
        <v>50</v>
      </c>
      <c r="K135" s="352"/>
    </row>
    <row r="136" s="1" customFormat="1" ht="15" customHeight="1">
      <c r="B136" s="349"/>
      <c r="C136" s="304" t="s">
        <v>3222</v>
      </c>
      <c r="D136" s="304"/>
      <c r="E136" s="304"/>
      <c r="F136" s="327" t="s">
        <v>3201</v>
      </c>
      <c r="G136" s="304"/>
      <c r="H136" s="304" t="s">
        <v>3235</v>
      </c>
      <c r="I136" s="304" t="s">
        <v>3197</v>
      </c>
      <c r="J136" s="304">
        <v>50</v>
      </c>
      <c r="K136" s="352"/>
    </row>
    <row r="137" s="1" customFormat="1" ht="15" customHeight="1">
      <c r="B137" s="349"/>
      <c r="C137" s="304" t="s">
        <v>3223</v>
      </c>
      <c r="D137" s="304"/>
      <c r="E137" s="304"/>
      <c r="F137" s="327" t="s">
        <v>3201</v>
      </c>
      <c r="G137" s="304"/>
      <c r="H137" s="304" t="s">
        <v>3248</v>
      </c>
      <c r="I137" s="304" t="s">
        <v>3197</v>
      </c>
      <c r="J137" s="304">
        <v>255</v>
      </c>
      <c r="K137" s="352"/>
    </row>
    <row r="138" s="1" customFormat="1" ht="15" customHeight="1">
      <c r="B138" s="349"/>
      <c r="C138" s="304" t="s">
        <v>3225</v>
      </c>
      <c r="D138" s="304"/>
      <c r="E138" s="304"/>
      <c r="F138" s="327" t="s">
        <v>3195</v>
      </c>
      <c r="G138" s="304"/>
      <c r="H138" s="304" t="s">
        <v>3249</v>
      </c>
      <c r="I138" s="304" t="s">
        <v>3227</v>
      </c>
      <c r="J138" s="304"/>
      <c r="K138" s="352"/>
    </row>
    <row r="139" s="1" customFormat="1" ht="15" customHeight="1">
      <c r="B139" s="349"/>
      <c r="C139" s="304" t="s">
        <v>3228</v>
      </c>
      <c r="D139" s="304"/>
      <c r="E139" s="304"/>
      <c r="F139" s="327" t="s">
        <v>3195</v>
      </c>
      <c r="G139" s="304"/>
      <c r="H139" s="304" t="s">
        <v>3250</v>
      </c>
      <c r="I139" s="304" t="s">
        <v>3230</v>
      </c>
      <c r="J139" s="304"/>
      <c r="K139" s="352"/>
    </row>
    <row r="140" s="1" customFormat="1" ht="15" customHeight="1">
      <c r="B140" s="349"/>
      <c r="C140" s="304" t="s">
        <v>3231</v>
      </c>
      <c r="D140" s="304"/>
      <c r="E140" s="304"/>
      <c r="F140" s="327" t="s">
        <v>3195</v>
      </c>
      <c r="G140" s="304"/>
      <c r="H140" s="304" t="s">
        <v>3231</v>
      </c>
      <c r="I140" s="304" t="s">
        <v>3230</v>
      </c>
      <c r="J140" s="304"/>
      <c r="K140" s="352"/>
    </row>
    <row r="141" s="1" customFormat="1" ht="15" customHeight="1">
      <c r="B141" s="349"/>
      <c r="C141" s="304" t="s">
        <v>43</v>
      </c>
      <c r="D141" s="304"/>
      <c r="E141" s="304"/>
      <c r="F141" s="327" t="s">
        <v>3195</v>
      </c>
      <c r="G141" s="304"/>
      <c r="H141" s="304" t="s">
        <v>3251</v>
      </c>
      <c r="I141" s="304" t="s">
        <v>3230</v>
      </c>
      <c r="J141" s="304"/>
      <c r="K141" s="352"/>
    </row>
    <row r="142" s="1" customFormat="1" ht="15" customHeight="1">
      <c r="B142" s="349"/>
      <c r="C142" s="304" t="s">
        <v>3252</v>
      </c>
      <c r="D142" s="304"/>
      <c r="E142" s="304"/>
      <c r="F142" s="327" t="s">
        <v>3195</v>
      </c>
      <c r="G142" s="304"/>
      <c r="H142" s="304" t="s">
        <v>3253</v>
      </c>
      <c r="I142" s="304" t="s">
        <v>3230</v>
      </c>
      <c r="J142" s="304"/>
      <c r="K142" s="352"/>
    </row>
    <row r="143" s="1" customFormat="1" ht="15" customHeight="1">
      <c r="B143" s="353"/>
      <c r="C143" s="354"/>
      <c r="D143" s="354"/>
      <c r="E143" s="354"/>
      <c r="F143" s="354"/>
      <c r="G143" s="354"/>
      <c r="H143" s="354"/>
      <c r="I143" s="354"/>
      <c r="J143" s="354"/>
      <c r="K143" s="355"/>
    </row>
    <row r="144" s="1" customFormat="1" ht="18.75" customHeight="1">
      <c r="B144" s="340"/>
      <c r="C144" s="340"/>
      <c r="D144" s="340"/>
      <c r="E144" s="340"/>
      <c r="F144" s="341"/>
      <c r="G144" s="340"/>
      <c r="H144" s="340"/>
      <c r="I144" s="340"/>
      <c r="J144" s="340"/>
      <c r="K144" s="340"/>
    </row>
    <row r="145" s="1" customFormat="1" ht="18.75" customHeight="1">
      <c r="B145" s="312"/>
      <c r="C145" s="312"/>
      <c r="D145" s="312"/>
      <c r="E145" s="312"/>
      <c r="F145" s="312"/>
      <c r="G145" s="312"/>
      <c r="H145" s="312"/>
      <c r="I145" s="312"/>
      <c r="J145" s="312"/>
      <c r="K145" s="312"/>
    </row>
    <row r="146" s="1" customFormat="1" ht="7.5" customHeight="1">
      <c r="B146" s="313"/>
      <c r="C146" s="314"/>
      <c r="D146" s="314"/>
      <c r="E146" s="314"/>
      <c r="F146" s="314"/>
      <c r="G146" s="314"/>
      <c r="H146" s="314"/>
      <c r="I146" s="314"/>
      <c r="J146" s="314"/>
      <c r="K146" s="315"/>
    </row>
    <row r="147" s="1" customFormat="1" ht="45" customHeight="1">
      <c r="B147" s="316"/>
      <c r="C147" s="317" t="s">
        <v>3254</v>
      </c>
      <c r="D147" s="317"/>
      <c r="E147" s="317"/>
      <c r="F147" s="317"/>
      <c r="G147" s="317"/>
      <c r="H147" s="317"/>
      <c r="I147" s="317"/>
      <c r="J147" s="317"/>
      <c r="K147" s="318"/>
    </row>
    <row r="148" s="1" customFormat="1" ht="17.25" customHeight="1">
      <c r="B148" s="316"/>
      <c r="C148" s="319" t="s">
        <v>3189</v>
      </c>
      <c r="D148" s="319"/>
      <c r="E148" s="319"/>
      <c r="F148" s="319" t="s">
        <v>3190</v>
      </c>
      <c r="G148" s="320"/>
      <c r="H148" s="319" t="s">
        <v>59</v>
      </c>
      <c r="I148" s="319" t="s">
        <v>62</v>
      </c>
      <c r="J148" s="319" t="s">
        <v>3191</v>
      </c>
      <c r="K148" s="318"/>
    </row>
    <row r="149" s="1" customFormat="1" ht="17.25" customHeight="1">
      <c r="B149" s="316"/>
      <c r="C149" s="321" t="s">
        <v>3192</v>
      </c>
      <c r="D149" s="321"/>
      <c r="E149" s="321"/>
      <c r="F149" s="322" t="s">
        <v>3193</v>
      </c>
      <c r="G149" s="323"/>
      <c r="H149" s="321"/>
      <c r="I149" s="321"/>
      <c r="J149" s="321" t="s">
        <v>3194</v>
      </c>
      <c r="K149" s="318"/>
    </row>
    <row r="150" s="1" customFormat="1" ht="5.25" customHeight="1">
      <c r="B150" s="329"/>
      <c r="C150" s="324"/>
      <c r="D150" s="324"/>
      <c r="E150" s="324"/>
      <c r="F150" s="324"/>
      <c r="G150" s="325"/>
      <c r="H150" s="324"/>
      <c r="I150" s="324"/>
      <c r="J150" s="324"/>
      <c r="K150" s="352"/>
    </row>
    <row r="151" s="1" customFormat="1" ht="15" customHeight="1">
      <c r="B151" s="329"/>
      <c r="C151" s="356" t="s">
        <v>3198</v>
      </c>
      <c r="D151" s="304"/>
      <c r="E151" s="304"/>
      <c r="F151" s="357" t="s">
        <v>3195</v>
      </c>
      <c r="G151" s="304"/>
      <c r="H151" s="356" t="s">
        <v>3235</v>
      </c>
      <c r="I151" s="356" t="s">
        <v>3197</v>
      </c>
      <c r="J151" s="356">
        <v>120</v>
      </c>
      <c r="K151" s="352"/>
    </row>
    <row r="152" s="1" customFormat="1" ht="15" customHeight="1">
      <c r="B152" s="329"/>
      <c r="C152" s="356" t="s">
        <v>3244</v>
      </c>
      <c r="D152" s="304"/>
      <c r="E152" s="304"/>
      <c r="F152" s="357" t="s">
        <v>3195</v>
      </c>
      <c r="G152" s="304"/>
      <c r="H152" s="356" t="s">
        <v>3255</v>
      </c>
      <c r="I152" s="356" t="s">
        <v>3197</v>
      </c>
      <c r="J152" s="356" t="s">
        <v>3246</v>
      </c>
      <c r="K152" s="352"/>
    </row>
    <row r="153" s="1" customFormat="1" ht="15" customHeight="1">
      <c r="B153" s="329"/>
      <c r="C153" s="356" t="s">
        <v>93</v>
      </c>
      <c r="D153" s="304"/>
      <c r="E153" s="304"/>
      <c r="F153" s="357" t="s">
        <v>3195</v>
      </c>
      <c r="G153" s="304"/>
      <c r="H153" s="356" t="s">
        <v>3256</v>
      </c>
      <c r="I153" s="356" t="s">
        <v>3197</v>
      </c>
      <c r="J153" s="356" t="s">
        <v>3246</v>
      </c>
      <c r="K153" s="352"/>
    </row>
    <row r="154" s="1" customFormat="1" ht="15" customHeight="1">
      <c r="B154" s="329"/>
      <c r="C154" s="356" t="s">
        <v>3200</v>
      </c>
      <c r="D154" s="304"/>
      <c r="E154" s="304"/>
      <c r="F154" s="357" t="s">
        <v>3201</v>
      </c>
      <c r="G154" s="304"/>
      <c r="H154" s="356" t="s">
        <v>3235</v>
      </c>
      <c r="I154" s="356" t="s">
        <v>3197</v>
      </c>
      <c r="J154" s="356">
        <v>50</v>
      </c>
      <c r="K154" s="352"/>
    </row>
    <row r="155" s="1" customFormat="1" ht="15" customHeight="1">
      <c r="B155" s="329"/>
      <c r="C155" s="356" t="s">
        <v>3203</v>
      </c>
      <c r="D155" s="304"/>
      <c r="E155" s="304"/>
      <c r="F155" s="357" t="s">
        <v>3195</v>
      </c>
      <c r="G155" s="304"/>
      <c r="H155" s="356" t="s">
        <v>3235</v>
      </c>
      <c r="I155" s="356" t="s">
        <v>3205</v>
      </c>
      <c r="J155" s="356"/>
      <c r="K155" s="352"/>
    </row>
    <row r="156" s="1" customFormat="1" ht="15" customHeight="1">
      <c r="B156" s="329"/>
      <c r="C156" s="356" t="s">
        <v>3214</v>
      </c>
      <c r="D156" s="304"/>
      <c r="E156" s="304"/>
      <c r="F156" s="357" t="s">
        <v>3201</v>
      </c>
      <c r="G156" s="304"/>
      <c r="H156" s="356" t="s">
        <v>3235</v>
      </c>
      <c r="I156" s="356" t="s">
        <v>3197</v>
      </c>
      <c r="J156" s="356">
        <v>50</v>
      </c>
      <c r="K156" s="352"/>
    </row>
    <row r="157" s="1" customFormat="1" ht="15" customHeight="1">
      <c r="B157" s="329"/>
      <c r="C157" s="356" t="s">
        <v>3222</v>
      </c>
      <c r="D157" s="304"/>
      <c r="E157" s="304"/>
      <c r="F157" s="357" t="s">
        <v>3201</v>
      </c>
      <c r="G157" s="304"/>
      <c r="H157" s="356" t="s">
        <v>3235</v>
      </c>
      <c r="I157" s="356" t="s">
        <v>3197</v>
      </c>
      <c r="J157" s="356">
        <v>50</v>
      </c>
      <c r="K157" s="352"/>
    </row>
    <row r="158" s="1" customFormat="1" ht="15" customHeight="1">
      <c r="B158" s="329"/>
      <c r="C158" s="356" t="s">
        <v>3220</v>
      </c>
      <c r="D158" s="304"/>
      <c r="E158" s="304"/>
      <c r="F158" s="357" t="s">
        <v>3201</v>
      </c>
      <c r="G158" s="304"/>
      <c r="H158" s="356" t="s">
        <v>3235</v>
      </c>
      <c r="I158" s="356" t="s">
        <v>3197</v>
      </c>
      <c r="J158" s="356">
        <v>50</v>
      </c>
      <c r="K158" s="352"/>
    </row>
    <row r="159" s="1" customFormat="1" ht="15" customHeight="1">
      <c r="B159" s="329"/>
      <c r="C159" s="356" t="s">
        <v>213</v>
      </c>
      <c r="D159" s="304"/>
      <c r="E159" s="304"/>
      <c r="F159" s="357" t="s">
        <v>3195</v>
      </c>
      <c r="G159" s="304"/>
      <c r="H159" s="356" t="s">
        <v>3257</v>
      </c>
      <c r="I159" s="356" t="s">
        <v>3197</v>
      </c>
      <c r="J159" s="356" t="s">
        <v>3258</v>
      </c>
      <c r="K159" s="352"/>
    </row>
    <row r="160" s="1" customFormat="1" ht="15" customHeight="1">
      <c r="B160" s="329"/>
      <c r="C160" s="356" t="s">
        <v>3259</v>
      </c>
      <c r="D160" s="304"/>
      <c r="E160" s="304"/>
      <c r="F160" s="357" t="s">
        <v>3195</v>
      </c>
      <c r="G160" s="304"/>
      <c r="H160" s="356" t="s">
        <v>3260</v>
      </c>
      <c r="I160" s="356" t="s">
        <v>3230</v>
      </c>
      <c r="J160" s="356"/>
      <c r="K160" s="352"/>
    </row>
    <row r="161" s="1" customFormat="1" ht="15" customHeight="1">
      <c r="B161" s="358"/>
      <c r="C161" s="338"/>
      <c r="D161" s="338"/>
      <c r="E161" s="338"/>
      <c r="F161" s="338"/>
      <c r="G161" s="338"/>
      <c r="H161" s="338"/>
      <c r="I161" s="338"/>
      <c r="J161" s="338"/>
      <c r="K161" s="359"/>
    </row>
    <row r="162" s="1" customFormat="1" ht="18.75" customHeight="1">
      <c r="B162" s="340"/>
      <c r="C162" s="350"/>
      <c r="D162" s="350"/>
      <c r="E162" s="350"/>
      <c r="F162" s="360"/>
      <c r="G162" s="350"/>
      <c r="H162" s="350"/>
      <c r="I162" s="350"/>
      <c r="J162" s="350"/>
      <c r="K162" s="340"/>
    </row>
    <row r="163" s="1" customFormat="1" ht="18.75" customHeight="1">
      <c r="B163" s="312"/>
      <c r="C163" s="312"/>
      <c r="D163" s="312"/>
      <c r="E163" s="312"/>
      <c r="F163" s="312"/>
      <c r="G163" s="312"/>
      <c r="H163" s="312"/>
      <c r="I163" s="312"/>
      <c r="J163" s="312"/>
      <c r="K163" s="312"/>
    </row>
    <row r="164" s="1" customFormat="1" ht="7.5" customHeight="1">
      <c r="B164" s="291"/>
      <c r="C164" s="292"/>
      <c r="D164" s="292"/>
      <c r="E164" s="292"/>
      <c r="F164" s="292"/>
      <c r="G164" s="292"/>
      <c r="H164" s="292"/>
      <c r="I164" s="292"/>
      <c r="J164" s="292"/>
      <c r="K164" s="293"/>
    </row>
    <row r="165" s="1" customFormat="1" ht="45" customHeight="1">
      <c r="B165" s="294"/>
      <c r="C165" s="295" t="s">
        <v>3261</v>
      </c>
      <c r="D165" s="295"/>
      <c r="E165" s="295"/>
      <c r="F165" s="295"/>
      <c r="G165" s="295"/>
      <c r="H165" s="295"/>
      <c r="I165" s="295"/>
      <c r="J165" s="295"/>
      <c r="K165" s="296"/>
    </row>
    <row r="166" s="1" customFormat="1" ht="17.25" customHeight="1">
      <c r="B166" s="294"/>
      <c r="C166" s="319" t="s">
        <v>3189</v>
      </c>
      <c r="D166" s="319"/>
      <c r="E166" s="319"/>
      <c r="F166" s="319" t="s">
        <v>3190</v>
      </c>
      <c r="G166" s="361"/>
      <c r="H166" s="362" t="s">
        <v>59</v>
      </c>
      <c r="I166" s="362" t="s">
        <v>62</v>
      </c>
      <c r="J166" s="319" t="s">
        <v>3191</v>
      </c>
      <c r="K166" s="296"/>
    </row>
    <row r="167" s="1" customFormat="1" ht="17.25" customHeight="1">
      <c r="B167" s="297"/>
      <c r="C167" s="321" t="s">
        <v>3192</v>
      </c>
      <c r="D167" s="321"/>
      <c r="E167" s="321"/>
      <c r="F167" s="322" t="s">
        <v>3193</v>
      </c>
      <c r="G167" s="363"/>
      <c r="H167" s="364"/>
      <c r="I167" s="364"/>
      <c r="J167" s="321" t="s">
        <v>3194</v>
      </c>
      <c r="K167" s="299"/>
    </row>
    <row r="168" s="1" customFormat="1" ht="5.25" customHeight="1">
      <c r="B168" s="329"/>
      <c r="C168" s="324"/>
      <c r="D168" s="324"/>
      <c r="E168" s="324"/>
      <c r="F168" s="324"/>
      <c r="G168" s="325"/>
      <c r="H168" s="324"/>
      <c r="I168" s="324"/>
      <c r="J168" s="324"/>
      <c r="K168" s="352"/>
    </row>
    <row r="169" s="1" customFormat="1" ht="15" customHeight="1">
      <c r="B169" s="329"/>
      <c r="C169" s="304" t="s">
        <v>3198</v>
      </c>
      <c r="D169" s="304"/>
      <c r="E169" s="304"/>
      <c r="F169" s="327" t="s">
        <v>3195</v>
      </c>
      <c r="G169" s="304"/>
      <c r="H169" s="304" t="s">
        <v>3235</v>
      </c>
      <c r="I169" s="304" t="s">
        <v>3197</v>
      </c>
      <c r="J169" s="304">
        <v>120</v>
      </c>
      <c r="K169" s="352"/>
    </row>
    <row r="170" s="1" customFormat="1" ht="15" customHeight="1">
      <c r="B170" s="329"/>
      <c r="C170" s="304" t="s">
        <v>3244</v>
      </c>
      <c r="D170" s="304"/>
      <c r="E170" s="304"/>
      <c r="F170" s="327" t="s">
        <v>3195</v>
      </c>
      <c r="G170" s="304"/>
      <c r="H170" s="304" t="s">
        <v>3245</v>
      </c>
      <c r="I170" s="304" t="s">
        <v>3197</v>
      </c>
      <c r="J170" s="304" t="s">
        <v>3246</v>
      </c>
      <c r="K170" s="352"/>
    </row>
    <row r="171" s="1" customFormat="1" ht="15" customHeight="1">
      <c r="B171" s="329"/>
      <c r="C171" s="304" t="s">
        <v>93</v>
      </c>
      <c r="D171" s="304"/>
      <c r="E171" s="304"/>
      <c r="F171" s="327" t="s">
        <v>3195</v>
      </c>
      <c r="G171" s="304"/>
      <c r="H171" s="304" t="s">
        <v>3262</v>
      </c>
      <c r="I171" s="304" t="s">
        <v>3197</v>
      </c>
      <c r="J171" s="304" t="s">
        <v>3246</v>
      </c>
      <c r="K171" s="352"/>
    </row>
    <row r="172" s="1" customFormat="1" ht="15" customHeight="1">
      <c r="B172" s="329"/>
      <c r="C172" s="304" t="s">
        <v>3200</v>
      </c>
      <c r="D172" s="304"/>
      <c r="E172" s="304"/>
      <c r="F172" s="327" t="s">
        <v>3201</v>
      </c>
      <c r="G172" s="304"/>
      <c r="H172" s="304" t="s">
        <v>3262</v>
      </c>
      <c r="I172" s="304" t="s">
        <v>3197</v>
      </c>
      <c r="J172" s="304">
        <v>50</v>
      </c>
      <c r="K172" s="352"/>
    </row>
    <row r="173" s="1" customFormat="1" ht="15" customHeight="1">
      <c r="B173" s="329"/>
      <c r="C173" s="304" t="s">
        <v>3203</v>
      </c>
      <c r="D173" s="304"/>
      <c r="E173" s="304"/>
      <c r="F173" s="327" t="s">
        <v>3195</v>
      </c>
      <c r="G173" s="304"/>
      <c r="H173" s="304" t="s">
        <v>3262</v>
      </c>
      <c r="I173" s="304" t="s">
        <v>3205</v>
      </c>
      <c r="J173" s="304"/>
      <c r="K173" s="352"/>
    </row>
    <row r="174" s="1" customFormat="1" ht="15" customHeight="1">
      <c r="B174" s="329"/>
      <c r="C174" s="304" t="s">
        <v>3214</v>
      </c>
      <c r="D174" s="304"/>
      <c r="E174" s="304"/>
      <c r="F174" s="327" t="s">
        <v>3201</v>
      </c>
      <c r="G174" s="304"/>
      <c r="H174" s="304" t="s">
        <v>3262</v>
      </c>
      <c r="I174" s="304" t="s">
        <v>3197</v>
      </c>
      <c r="J174" s="304">
        <v>50</v>
      </c>
      <c r="K174" s="352"/>
    </row>
    <row r="175" s="1" customFormat="1" ht="15" customHeight="1">
      <c r="B175" s="329"/>
      <c r="C175" s="304" t="s">
        <v>3222</v>
      </c>
      <c r="D175" s="304"/>
      <c r="E175" s="304"/>
      <c r="F175" s="327" t="s">
        <v>3201</v>
      </c>
      <c r="G175" s="304"/>
      <c r="H175" s="304" t="s">
        <v>3262</v>
      </c>
      <c r="I175" s="304" t="s">
        <v>3197</v>
      </c>
      <c r="J175" s="304">
        <v>50</v>
      </c>
      <c r="K175" s="352"/>
    </row>
    <row r="176" s="1" customFormat="1" ht="15" customHeight="1">
      <c r="B176" s="329"/>
      <c r="C176" s="304" t="s">
        <v>3220</v>
      </c>
      <c r="D176" s="304"/>
      <c r="E176" s="304"/>
      <c r="F176" s="327" t="s">
        <v>3201</v>
      </c>
      <c r="G176" s="304"/>
      <c r="H176" s="304" t="s">
        <v>3262</v>
      </c>
      <c r="I176" s="304" t="s">
        <v>3197</v>
      </c>
      <c r="J176" s="304">
        <v>50</v>
      </c>
      <c r="K176" s="352"/>
    </row>
    <row r="177" s="1" customFormat="1" ht="15" customHeight="1">
      <c r="B177" s="329"/>
      <c r="C177" s="304" t="s">
        <v>224</v>
      </c>
      <c r="D177" s="304"/>
      <c r="E177" s="304"/>
      <c r="F177" s="327" t="s">
        <v>3195</v>
      </c>
      <c r="G177" s="304"/>
      <c r="H177" s="304" t="s">
        <v>3263</v>
      </c>
      <c r="I177" s="304" t="s">
        <v>3264</v>
      </c>
      <c r="J177" s="304"/>
      <c r="K177" s="352"/>
    </row>
    <row r="178" s="1" customFormat="1" ht="15" customHeight="1">
      <c r="B178" s="329"/>
      <c r="C178" s="304" t="s">
        <v>62</v>
      </c>
      <c r="D178" s="304"/>
      <c r="E178" s="304"/>
      <c r="F178" s="327" t="s">
        <v>3195</v>
      </c>
      <c r="G178" s="304"/>
      <c r="H178" s="304" t="s">
        <v>3265</v>
      </c>
      <c r="I178" s="304" t="s">
        <v>3266</v>
      </c>
      <c r="J178" s="304">
        <v>1</v>
      </c>
      <c r="K178" s="352"/>
    </row>
    <row r="179" s="1" customFormat="1" ht="15" customHeight="1">
      <c r="B179" s="329"/>
      <c r="C179" s="304" t="s">
        <v>58</v>
      </c>
      <c r="D179" s="304"/>
      <c r="E179" s="304"/>
      <c r="F179" s="327" t="s">
        <v>3195</v>
      </c>
      <c r="G179" s="304"/>
      <c r="H179" s="304" t="s">
        <v>3267</v>
      </c>
      <c r="I179" s="304" t="s">
        <v>3197</v>
      </c>
      <c r="J179" s="304">
        <v>20</v>
      </c>
      <c r="K179" s="352"/>
    </row>
    <row r="180" s="1" customFormat="1" ht="15" customHeight="1">
      <c r="B180" s="329"/>
      <c r="C180" s="304" t="s">
        <v>59</v>
      </c>
      <c r="D180" s="304"/>
      <c r="E180" s="304"/>
      <c r="F180" s="327" t="s">
        <v>3195</v>
      </c>
      <c r="G180" s="304"/>
      <c r="H180" s="304" t="s">
        <v>3268</v>
      </c>
      <c r="I180" s="304" t="s">
        <v>3197</v>
      </c>
      <c r="J180" s="304">
        <v>255</v>
      </c>
      <c r="K180" s="352"/>
    </row>
    <row r="181" s="1" customFormat="1" ht="15" customHeight="1">
      <c r="B181" s="329"/>
      <c r="C181" s="304" t="s">
        <v>225</v>
      </c>
      <c r="D181" s="304"/>
      <c r="E181" s="304"/>
      <c r="F181" s="327" t="s">
        <v>3195</v>
      </c>
      <c r="G181" s="304"/>
      <c r="H181" s="304" t="s">
        <v>3159</v>
      </c>
      <c r="I181" s="304" t="s">
        <v>3197</v>
      </c>
      <c r="J181" s="304">
        <v>10</v>
      </c>
      <c r="K181" s="352"/>
    </row>
    <row r="182" s="1" customFormat="1" ht="15" customHeight="1">
      <c r="B182" s="329"/>
      <c r="C182" s="304" t="s">
        <v>226</v>
      </c>
      <c r="D182" s="304"/>
      <c r="E182" s="304"/>
      <c r="F182" s="327" t="s">
        <v>3195</v>
      </c>
      <c r="G182" s="304"/>
      <c r="H182" s="304" t="s">
        <v>3269</v>
      </c>
      <c r="I182" s="304" t="s">
        <v>3230</v>
      </c>
      <c r="J182" s="304"/>
      <c r="K182" s="352"/>
    </row>
    <row r="183" s="1" customFormat="1" ht="15" customHeight="1">
      <c r="B183" s="329"/>
      <c r="C183" s="304" t="s">
        <v>3270</v>
      </c>
      <c r="D183" s="304"/>
      <c r="E183" s="304"/>
      <c r="F183" s="327" t="s">
        <v>3195</v>
      </c>
      <c r="G183" s="304"/>
      <c r="H183" s="304" t="s">
        <v>3271</v>
      </c>
      <c r="I183" s="304" t="s">
        <v>3230</v>
      </c>
      <c r="J183" s="304"/>
      <c r="K183" s="352"/>
    </row>
    <row r="184" s="1" customFormat="1" ht="15" customHeight="1">
      <c r="B184" s="329"/>
      <c r="C184" s="304" t="s">
        <v>3259</v>
      </c>
      <c r="D184" s="304"/>
      <c r="E184" s="304"/>
      <c r="F184" s="327" t="s">
        <v>3195</v>
      </c>
      <c r="G184" s="304"/>
      <c r="H184" s="304" t="s">
        <v>3272</v>
      </c>
      <c r="I184" s="304" t="s">
        <v>3230</v>
      </c>
      <c r="J184" s="304"/>
      <c r="K184" s="352"/>
    </row>
    <row r="185" s="1" customFormat="1" ht="15" customHeight="1">
      <c r="B185" s="329"/>
      <c r="C185" s="304" t="s">
        <v>228</v>
      </c>
      <c r="D185" s="304"/>
      <c r="E185" s="304"/>
      <c r="F185" s="327" t="s">
        <v>3201</v>
      </c>
      <c r="G185" s="304"/>
      <c r="H185" s="304" t="s">
        <v>3273</v>
      </c>
      <c r="I185" s="304" t="s">
        <v>3197</v>
      </c>
      <c r="J185" s="304">
        <v>50</v>
      </c>
      <c r="K185" s="352"/>
    </row>
    <row r="186" s="1" customFormat="1" ht="15" customHeight="1">
      <c r="B186" s="329"/>
      <c r="C186" s="304" t="s">
        <v>3274</v>
      </c>
      <c r="D186" s="304"/>
      <c r="E186" s="304"/>
      <c r="F186" s="327" t="s">
        <v>3201</v>
      </c>
      <c r="G186" s="304"/>
      <c r="H186" s="304" t="s">
        <v>3275</v>
      </c>
      <c r="I186" s="304" t="s">
        <v>3276</v>
      </c>
      <c r="J186" s="304"/>
      <c r="K186" s="352"/>
    </row>
    <row r="187" s="1" customFormat="1" ht="15" customHeight="1">
      <c r="B187" s="329"/>
      <c r="C187" s="304" t="s">
        <v>3277</v>
      </c>
      <c r="D187" s="304"/>
      <c r="E187" s="304"/>
      <c r="F187" s="327" t="s">
        <v>3201</v>
      </c>
      <c r="G187" s="304"/>
      <c r="H187" s="304" t="s">
        <v>3278</v>
      </c>
      <c r="I187" s="304" t="s">
        <v>3276</v>
      </c>
      <c r="J187" s="304"/>
      <c r="K187" s="352"/>
    </row>
    <row r="188" s="1" customFormat="1" ht="15" customHeight="1">
      <c r="B188" s="329"/>
      <c r="C188" s="304" t="s">
        <v>3279</v>
      </c>
      <c r="D188" s="304"/>
      <c r="E188" s="304"/>
      <c r="F188" s="327" t="s">
        <v>3201</v>
      </c>
      <c r="G188" s="304"/>
      <c r="H188" s="304" t="s">
        <v>3280</v>
      </c>
      <c r="I188" s="304" t="s">
        <v>3276</v>
      </c>
      <c r="J188" s="304"/>
      <c r="K188" s="352"/>
    </row>
    <row r="189" s="1" customFormat="1" ht="15" customHeight="1">
      <c r="B189" s="329"/>
      <c r="C189" s="365" t="s">
        <v>3281</v>
      </c>
      <c r="D189" s="304"/>
      <c r="E189" s="304"/>
      <c r="F189" s="327" t="s">
        <v>3201</v>
      </c>
      <c r="G189" s="304"/>
      <c r="H189" s="304" t="s">
        <v>3282</v>
      </c>
      <c r="I189" s="304" t="s">
        <v>3283</v>
      </c>
      <c r="J189" s="366" t="s">
        <v>3284</v>
      </c>
      <c r="K189" s="352"/>
    </row>
    <row r="190" s="17" customFormat="1" ht="15" customHeight="1">
      <c r="B190" s="367"/>
      <c r="C190" s="368" t="s">
        <v>3285</v>
      </c>
      <c r="D190" s="369"/>
      <c r="E190" s="369"/>
      <c r="F190" s="370" t="s">
        <v>3201</v>
      </c>
      <c r="G190" s="369"/>
      <c r="H190" s="369" t="s">
        <v>3286</v>
      </c>
      <c r="I190" s="369" t="s">
        <v>3283</v>
      </c>
      <c r="J190" s="371" t="s">
        <v>3284</v>
      </c>
      <c r="K190" s="372"/>
    </row>
    <row r="191" s="1" customFormat="1" ht="15" customHeight="1">
      <c r="B191" s="329"/>
      <c r="C191" s="365" t="s">
        <v>47</v>
      </c>
      <c r="D191" s="304"/>
      <c r="E191" s="304"/>
      <c r="F191" s="327" t="s">
        <v>3195</v>
      </c>
      <c r="G191" s="304"/>
      <c r="H191" s="301" t="s">
        <v>3287</v>
      </c>
      <c r="I191" s="304" t="s">
        <v>3288</v>
      </c>
      <c r="J191" s="304"/>
      <c r="K191" s="352"/>
    </row>
    <row r="192" s="1" customFormat="1" ht="15" customHeight="1">
      <c r="B192" s="329"/>
      <c r="C192" s="365" t="s">
        <v>3289</v>
      </c>
      <c r="D192" s="304"/>
      <c r="E192" s="304"/>
      <c r="F192" s="327" t="s">
        <v>3195</v>
      </c>
      <c r="G192" s="304"/>
      <c r="H192" s="304" t="s">
        <v>3290</v>
      </c>
      <c r="I192" s="304" t="s">
        <v>3230</v>
      </c>
      <c r="J192" s="304"/>
      <c r="K192" s="352"/>
    </row>
    <row r="193" s="1" customFormat="1" ht="15" customHeight="1">
      <c r="B193" s="329"/>
      <c r="C193" s="365" t="s">
        <v>3291</v>
      </c>
      <c r="D193" s="304"/>
      <c r="E193" s="304"/>
      <c r="F193" s="327" t="s">
        <v>3195</v>
      </c>
      <c r="G193" s="304"/>
      <c r="H193" s="304" t="s">
        <v>3292</v>
      </c>
      <c r="I193" s="304" t="s">
        <v>3230</v>
      </c>
      <c r="J193" s="304"/>
      <c r="K193" s="352"/>
    </row>
    <row r="194" s="1" customFormat="1" ht="15" customHeight="1">
      <c r="B194" s="329"/>
      <c r="C194" s="365" t="s">
        <v>3293</v>
      </c>
      <c r="D194" s="304"/>
      <c r="E194" s="304"/>
      <c r="F194" s="327" t="s">
        <v>3201</v>
      </c>
      <c r="G194" s="304"/>
      <c r="H194" s="304" t="s">
        <v>3294</v>
      </c>
      <c r="I194" s="304" t="s">
        <v>3230</v>
      </c>
      <c r="J194" s="304"/>
      <c r="K194" s="352"/>
    </row>
    <row r="195" s="1" customFormat="1" ht="15" customHeight="1">
      <c r="B195" s="358"/>
      <c r="C195" s="373"/>
      <c r="D195" s="338"/>
      <c r="E195" s="338"/>
      <c r="F195" s="338"/>
      <c r="G195" s="338"/>
      <c r="H195" s="338"/>
      <c r="I195" s="338"/>
      <c r="J195" s="338"/>
      <c r="K195" s="359"/>
    </row>
    <row r="196" s="1" customFormat="1" ht="18.75" customHeight="1">
      <c r="B196" s="340"/>
      <c r="C196" s="350"/>
      <c r="D196" s="350"/>
      <c r="E196" s="350"/>
      <c r="F196" s="360"/>
      <c r="G196" s="350"/>
      <c r="H196" s="350"/>
      <c r="I196" s="350"/>
      <c r="J196" s="350"/>
      <c r="K196" s="340"/>
    </row>
    <row r="197" s="1" customFormat="1" ht="18.75" customHeight="1">
      <c r="B197" s="340"/>
      <c r="C197" s="350"/>
      <c r="D197" s="350"/>
      <c r="E197" s="350"/>
      <c r="F197" s="360"/>
      <c r="G197" s="350"/>
      <c r="H197" s="350"/>
      <c r="I197" s="350"/>
      <c r="J197" s="350"/>
      <c r="K197" s="340"/>
    </row>
    <row r="198" s="1" customFormat="1" ht="18.75" customHeight="1">
      <c r="B198" s="312"/>
      <c r="C198" s="312"/>
      <c r="D198" s="312"/>
      <c r="E198" s="312"/>
      <c r="F198" s="312"/>
      <c r="G198" s="312"/>
      <c r="H198" s="312"/>
      <c r="I198" s="312"/>
      <c r="J198" s="312"/>
      <c r="K198" s="312"/>
    </row>
    <row r="199" s="1" customFormat="1" ht="13.5">
      <c r="B199" s="291"/>
      <c r="C199" s="292"/>
      <c r="D199" s="292"/>
      <c r="E199" s="292"/>
      <c r="F199" s="292"/>
      <c r="G199" s="292"/>
      <c r="H199" s="292"/>
      <c r="I199" s="292"/>
      <c r="J199" s="292"/>
      <c r="K199" s="293"/>
    </row>
    <row r="200" s="1" customFormat="1" ht="21">
      <c r="B200" s="294"/>
      <c r="C200" s="295" t="s">
        <v>3295</v>
      </c>
      <c r="D200" s="295"/>
      <c r="E200" s="295"/>
      <c r="F200" s="295"/>
      <c r="G200" s="295"/>
      <c r="H200" s="295"/>
      <c r="I200" s="295"/>
      <c r="J200" s="295"/>
      <c r="K200" s="296"/>
    </row>
    <row r="201" s="1" customFormat="1" ht="25.5" customHeight="1">
      <c r="B201" s="294"/>
      <c r="C201" s="374" t="s">
        <v>3296</v>
      </c>
      <c r="D201" s="374"/>
      <c r="E201" s="374"/>
      <c r="F201" s="374" t="s">
        <v>3297</v>
      </c>
      <c r="G201" s="375"/>
      <c r="H201" s="374" t="s">
        <v>3298</v>
      </c>
      <c r="I201" s="374"/>
      <c r="J201" s="374"/>
      <c r="K201" s="296"/>
    </row>
    <row r="202" s="1" customFormat="1" ht="5.25" customHeight="1">
      <c r="B202" s="329"/>
      <c r="C202" s="324"/>
      <c r="D202" s="324"/>
      <c r="E202" s="324"/>
      <c r="F202" s="324"/>
      <c r="G202" s="350"/>
      <c r="H202" s="324"/>
      <c r="I202" s="324"/>
      <c r="J202" s="324"/>
      <c r="K202" s="352"/>
    </row>
    <row r="203" s="1" customFormat="1" ht="15" customHeight="1">
      <c r="B203" s="329"/>
      <c r="C203" s="304" t="s">
        <v>3288</v>
      </c>
      <c r="D203" s="304"/>
      <c r="E203" s="304"/>
      <c r="F203" s="327" t="s">
        <v>48</v>
      </c>
      <c r="G203" s="304"/>
      <c r="H203" s="304" t="s">
        <v>3299</v>
      </c>
      <c r="I203" s="304"/>
      <c r="J203" s="304"/>
      <c r="K203" s="352"/>
    </row>
    <row r="204" s="1" customFormat="1" ht="15" customHeight="1">
      <c r="B204" s="329"/>
      <c r="C204" s="304"/>
      <c r="D204" s="304"/>
      <c r="E204" s="304"/>
      <c r="F204" s="327" t="s">
        <v>49</v>
      </c>
      <c r="G204" s="304"/>
      <c r="H204" s="304" t="s">
        <v>3300</v>
      </c>
      <c r="I204" s="304"/>
      <c r="J204" s="304"/>
      <c r="K204" s="352"/>
    </row>
    <row r="205" s="1" customFormat="1" ht="15" customHeight="1">
      <c r="B205" s="329"/>
      <c r="C205" s="304"/>
      <c r="D205" s="304"/>
      <c r="E205" s="304"/>
      <c r="F205" s="327" t="s">
        <v>52</v>
      </c>
      <c r="G205" s="304"/>
      <c r="H205" s="304" t="s">
        <v>3301</v>
      </c>
      <c r="I205" s="304"/>
      <c r="J205" s="304"/>
      <c r="K205" s="352"/>
    </row>
    <row r="206" s="1" customFormat="1" ht="15" customHeight="1">
      <c r="B206" s="329"/>
      <c r="C206" s="304"/>
      <c r="D206" s="304"/>
      <c r="E206" s="304"/>
      <c r="F206" s="327" t="s">
        <v>50</v>
      </c>
      <c r="G206" s="304"/>
      <c r="H206" s="304" t="s">
        <v>3302</v>
      </c>
      <c r="I206" s="304"/>
      <c r="J206" s="304"/>
      <c r="K206" s="352"/>
    </row>
    <row r="207" s="1" customFormat="1" ht="15" customHeight="1">
      <c r="B207" s="329"/>
      <c r="C207" s="304"/>
      <c r="D207" s="304"/>
      <c r="E207" s="304"/>
      <c r="F207" s="327" t="s">
        <v>51</v>
      </c>
      <c r="G207" s="304"/>
      <c r="H207" s="304" t="s">
        <v>3303</v>
      </c>
      <c r="I207" s="304"/>
      <c r="J207" s="304"/>
      <c r="K207" s="352"/>
    </row>
    <row r="208" s="1" customFormat="1" ht="15" customHeight="1">
      <c r="B208" s="329"/>
      <c r="C208" s="304"/>
      <c r="D208" s="304"/>
      <c r="E208" s="304"/>
      <c r="F208" s="327"/>
      <c r="G208" s="304"/>
      <c r="H208" s="304"/>
      <c r="I208" s="304"/>
      <c r="J208" s="304"/>
      <c r="K208" s="352"/>
    </row>
    <row r="209" s="1" customFormat="1" ht="15" customHeight="1">
      <c r="B209" s="329"/>
      <c r="C209" s="304" t="s">
        <v>3242</v>
      </c>
      <c r="D209" s="304"/>
      <c r="E209" s="304"/>
      <c r="F209" s="327" t="s">
        <v>84</v>
      </c>
      <c r="G209" s="304"/>
      <c r="H209" s="304" t="s">
        <v>3304</v>
      </c>
      <c r="I209" s="304"/>
      <c r="J209" s="304"/>
      <c r="K209" s="352"/>
    </row>
    <row r="210" s="1" customFormat="1" ht="15" customHeight="1">
      <c r="B210" s="329"/>
      <c r="C210" s="304"/>
      <c r="D210" s="304"/>
      <c r="E210" s="304"/>
      <c r="F210" s="327" t="s">
        <v>3138</v>
      </c>
      <c r="G210" s="304"/>
      <c r="H210" s="304" t="s">
        <v>3139</v>
      </c>
      <c r="I210" s="304"/>
      <c r="J210" s="304"/>
      <c r="K210" s="352"/>
    </row>
    <row r="211" s="1" customFormat="1" ht="15" customHeight="1">
      <c r="B211" s="329"/>
      <c r="C211" s="304"/>
      <c r="D211" s="304"/>
      <c r="E211" s="304"/>
      <c r="F211" s="327" t="s">
        <v>3136</v>
      </c>
      <c r="G211" s="304"/>
      <c r="H211" s="304" t="s">
        <v>3305</v>
      </c>
      <c r="I211" s="304"/>
      <c r="J211" s="304"/>
      <c r="K211" s="352"/>
    </row>
    <row r="212" s="1" customFormat="1" ht="15" customHeight="1">
      <c r="B212" s="376"/>
      <c r="C212" s="304"/>
      <c r="D212" s="304"/>
      <c r="E212" s="304"/>
      <c r="F212" s="327" t="s">
        <v>3140</v>
      </c>
      <c r="G212" s="365"/>
      <c r="H212" s="356" t="s">
        <v>3141</v>
      </c>
      <c r="I212" s="356"/>
      <c r="J212" s="356"/>
      <c r="K212" s="377"/>
    </row>
    <row r="213" s="1" customFormat="1" ht="15" customHeight="1">
      <c r="B213" s="376"/>
      <c r="C213" s="304"/>
      <c r="D213" s="304"/>
      <c r="E213" s="304"/>
      <c r="F213" s="327" t="s">
        <v>3142</v>
      </c>
      <c r="G213" s="365"/>
      <c r="H213" s="356" t="s">
        <v>359</v>
      </c>
      <c r="I213" s="356"/>
      <c r="J213" s="356"/>
      <c r="K213" s="377"/>
    </row>
    <row r="214" s="1" customFormat="1" ht="15" customHeight="1">
      <c r="B214" s="376"/>
      <c r="C214" s="304"/>
      <c r="D214" s="304"/>
      <c r="E214" s="304"/>
      <c r="F214" s="327"/>
      <c r="G214" s="365"/>
      <c r="H214" s="356"/>
      <c r="I214" s="356"/>
      <c r="J214" s="356"/>
      <c r="K214" s="377"/>
    </row>
    <row r="215" s="1" customFormat="1" ht="15" customHeight="1">
      <c r="B215" s="376"/>
      <c r="C215" s="304" t="s">
        <v>3266</v>
      </c>
      <c r="D215" s="304"/>
      <c r="E215" s="304"/>
      <c r="F215" s="327">
        <v>1</v>
      </c>
      <c r="G215" s="365"/>
      <c r="H215" s="356" t="s">
        <v>3306</v>
      </c>
      <c r="I215" s="356"/>
      <c r="J215" s="356"/>
      <c r="K215" s="377"/>
    </row>
    <row r="216" s="1" customFormat="1" ht="15" customHeight="1">
      <c r="B216" s="376"/>
      <c r="C216" s="304"/>
      <c r="D216" s="304"/>
      <c r="E216" s="304"/>
      <c r="F216" s="327">
        <v>2</v>
      </c>
      <c r="G216" s="365"/>
      <c r="H216" s="356" t="s">
        <v>3307</v>
      </c>
      <c r="I216" s="356"/>
      <c r="J216" s="356"/>
      <c r="K216" s="377"/>
    </row>
    <row r="217" s="1" customFormat="1" ht="15" customHeight="1">
      <c r="B217" s="376"/>
      <c r="C217" s="304"/>
      <c r="D217" s="304"/>
      <c r="E217" s="304"/>
      <c r="F217" s="327">
        <v>3</v>
      </c>
      <c r="G217" s="365"/>
      <c r="H217" s="356" t="s">
        <v>3308</v>
      </c>
      <c r="I217" s="356"/>
      <c r="J217" s="356"/>
      <c r="K217" s="377"/>
    </row>
    <row r="218" s="1" customFormat="1" ht="15" customHeight="1">
      <c r="B218" s="376"/>
      <c r="C218" s="304"/>
      <c r="D218" s="304"/>
      <c r="E218" s="304"/>
      <c r="F218" s="327">
        <v>4</v>
      </c>
      <c r="G218" s="365"/>
      <c r="H218" s="356" t="s">
        <v>3309</v>
      </c>
      <c r="I218" s="356"/>
      <c r="J218" s="356"/>
      <c r="K218" s="377"/>
    </row>
    <row r="219" s="1" customFormat="1" ht="12.75" customHeight="1">
      <c r="B219" s="378"/>
      <c r="C219" s="379"/>
      <c r="D219" s="379"/>
      <c r="E219" s="379"/>
      <c r="F219" s="379"/>
      <c r="G219" s="379"/>
      <c r="H219" s="379"/>
      <c r="I219" s="379"/>
      <c r="J219" s="379"/>
      <c r="K219" s="380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97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376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858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ROUND(J97,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ROUND((SUM(BE97:BE647)),  2)</f>
        <v>0</v>
      </c>
      <c r="G35" s="40"/>
      <c r="H35" s="40"/>
      <c r="I35" s="159">
        <v>0.20999999999999999</v>
      </c>
      <c r="J35" s="158">
        <f>ROUND(((SUM(BE97:BE647))*I35),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ROUND((SUM(BF97:BF647)),  2)</f>
        <v>0</v>
      </c>
      <c r="G36" s="40"/>
      <c r="H36" s="40"/>
      <c r="I36" s="159">
        <v>0.14999999999999999</v>
      </c>
      <c r="J36" s="158">
        <f>ROUND(((SUM(BF97:BF647))*I36),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ROUND((SUM(BG97:BG647)),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ROUND((SUM(BH97:BH647)),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ROUND((SUM(BI97:BI647)),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376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SO01.2 - Nové konstrukce a práce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J97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216</v>
      </c>
      <c r="E64" s="179"/>
      <c r="F64" s="179"/>
      <c r="G64" s="179"/>
      <c r="H64" s="179"/>
      <c r="I64" s="179"/>
      <c r="J64" s="180">
        <f>J98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2"/>
      <c r="C65" s="127"/>
      <c r="D65" s="183" t="s">
        <v>859</v>
      </c>
      <c r="E65" s="184"/>
      <c r="F65" s="184"/>
      <c r="G65" s="184"/>
      <c r="H65" s="184"/>
      <c r="I65" s="184"/>
      <c r="J65" s="185">
        <f>J99</f>
        <v>0</v>
      </c>
      <c r="K65" s="127"/>
      <c r="L65" s="18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2"/>
      <c r="C66" s="127"/>
      <c r="D66" s="183" t="s">
        <v>379</v>
      </c>
      <c r="E66" s="184"/>
      <c r="F66" s="184"/>
      <c r="G66" s="184"/>
      <c r="H66" s="184"/>
      <c r="I66" s="184"/>
      <c r="J66" s="185">
        <f>J119</f>
        <v>0</v>
      </c>
      <c r="K66" s="127"/>
      <c r="L66" s="18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2"/>
      <c r="C67" s="127"/>
      <c r="D67" s="183" t="s">
        <v>380</v>
      </c>
      <c r="E67" s="184"/>
      <c r="F67" s="184"/>
      <c r="G67" s="184"/>
      <c r="H67" s="184"/>
      <c r="I67" s="184"/>
      <c r="J67" s="185">
        <f>J178</f>
        <v>0</v>
      </c>
      <c r="K67" s="127"/>
      <c r="L67" s="18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9" customFormat="1" ht="24.96" customHeight="1">
      <c r="A68" s="9"/>
      <c r="B68" s="176"/>
      <c r="C68" s="177"/>
      <c r="D68" s="178" t="s">
        <v>382</v>
      </c>
      <c r="E68" s="179"/>
      <c r="F68" s="179"/>
      <c r="G68" s="179"/>
      <c r="H68" s="179"/>
      <c r="I68" s="179"/>
      <c r="J68" s="180">
        <f>J187</f>
        <v>0</v>
      </c>
      <c r="K68" s="177"/>
      <c r="L68" s="181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82"/>
      <c r="C69" s="127"/>
      <c r="D69" s="183" t="s">
        <v>384</v>
      </c>
      <c r="E69" s="184"/>
      <c r="F69" s="184"/>
      <c r="G69" s="184"/>
      <c r="H69" s="184"/>
      <c r="I69" s="184"/>
      <c r="J69" s="185">
        <f>J188</f>
        <v>0</v>
      </c>
      <c r="K69" s="127"/>
      <c r="L69" s="186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2"/>
      <c r="C70" s="127"/>
      <c r="D70" s="183" t="s">
        <v>385</v>
      </c>
      <c r="E70" s="184"/>
      <c r="F70" s="184"/>
      <c r="G70" s="184"/>
      <c r="H70" s="184"/>
      <c r="I70" s="184"/>
      <c r="J70" s="185">
        <f>J195</f>
        <v>0</v>
      </c>
      <c r="K70" s="127"/>
      <c r="L70" s="186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2"/>
      <c r="C71" s="127"/>
      <c r="D71" s="183" t="s">
        <v>386</v>
      </c>
      <c r="E71" s="184"/>
      <c r="F71" s="184"/>
      <c r="G71" s="184"/>
      <c r="H71" s="184"/>
      <c r="I71" s="184"/>
      <c r="J71" s="185">
        <f>J224</f>
        <v>0</v>
      </c>
      <c r="K71" s="127"/>
      <c r="L71" s="186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2"/>
      <c r="C72" s="127"/>
      <c r="D72" s="183" t="s">
        <v>387</v>
      </c>
      <c r="E72" s="184"/>
      <c r="F72" s="184"/>
      <c r="G72" s="184"/>
      <c r="H72" s="184"/>
      <c r="I72" s="184"/>
      <c r="J72" s="185">
        <f>J263</f>
        <v>0</v>
      </c>
      <c r="K72" s="127"/>
      <c r="L72" s="186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2"/>
      <c r="C73" s="127"/>
      <c r="D73" s="183" t="s">
        <v>389</v>
      </c>
      <c r="E73" s="184"/>
      <c r="F73" s="184"/>
      <c r="G73" s="184"/>
      <c r="H73" s="184"/>
      <c r="I73" s="184"/>
      <c r="J73" s="185">
        <f>J342</f>
        <v>0</v>
      </c>
      <c r="K73" s="127"/>
      <c r="L73" s="186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2"/>
      <c r="C74" s="127"/>
      <c r="D74" s="183" t="s">
        <v>391</v>
      </c>
      <c r="E74" s="184"/>
      <c r="F74" s="184"/>
      <c r="G74" s="184"/>
      <c r="H74" s="184"/>
      <c r="I74" s="184"/>
      <c r="J74" s="185">
        <f>J398</f>
        <v>0</v>
      </c>
      <c r="K74" s="127"/>
      <c r="L74" s="186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9" customFormat="1" ht="24.96" customHeight="1">
      <c r="A75" s="9"/>
      <c r="B75" s="176"/>
      <c r="C75" s="177"/>
      <c r="D75" s="178" t="s">
        <v>392</v>
      </c>
      <c r="E75" s="179"/>
      <c r="F75" s="179"/>
      <c r="G75" s="179"/>
      <c r="H75" s="179"/>
      <c r="I75" s="179"/>
      <c r="J75" s="180">
        <f>J596</f>
        <v>0</v>
      </c>
      <c r="K75" s="177"/>
      <c r="L75" s="181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</row>
    <row r="76" s="2" customFormat="1" ht="21.84" customHeight="1">
      <c r="A76" s="40"/>
      <c r="B76" s="41"/>
      <c r="C76" s="42"/>
      <c r="D76" s="42"/>
      <c r="E76" s="42"/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6.96" customHeight="1">
      <c r="A77" s="40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81" s="2" customFormat="1" ht="6.96" customHeight="1">
      <c r="A81" s="40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24.96" customHeight="1">
      <c r="A82" s="40"/>
      <c r="B82" s="41"/>
      <c r="C82" s="25" t="s">
        <v>223</v>
      </c>
      <c r="D82" s="42"/>
      <c r="E82" s="42"/>
      <c r="F82" s="42"/>
      <c r="G82" s="42"/>
      <c r="H82" s="42"/>
      <c r="I82" s="42"/>
      <c r="J82" s="42"/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6.96" customHeight="1">
      <c r="A83" s="40"/>
      <c r="B83" s="41"/>
      <c r="C83" s="42"/>
      <c r="D83" s="42"/>
      <c r="E83" s="42"/>
      <c r="F83" s="42"/>
      <c r="G83" s="42"/>
      <c r="H83" s="42"/>
      <c r="I83" s="42"/>
      <c r="J83" s="42"/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2" customHeight="1">
      <c r="A84" s="40"/>
      <c r="B84" s="41"/>
      <c r="C84" s="34" t="s">
        <v>16</v>
      </c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6.5" customHeight="1">
      <c r="A85" s="40"/>
      <c r="B85" s="41"/>
      <c r="C85" s="42"/>
      <c r="D85" s="42"/>
      <c r="E85" s="171" t="str">
        <f>E7</f>
        <v>Vytvoření laboratoří FŽP- UNICRE</v>
      </c>
      <c r="F85" s="34"/>
      <c r="G85" s="34"/>
      <c r="H85" s="34"/>
      <c r="I85" s="42"/>
      <c r="J85" s="42"/>
      <c r="K85" s="42"/>
      <c r="L85" s="14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1" customFormat="1" ht="12" customHeight="1">
      <c r="B86" s="23"/>
      <c r="C86" s="34" t="s">
        <v>210</v>
      </c>
      <c r="D86" s="24"/>
      <c r="E86" s="24"/>
      <c r="F86" s="24"/>
      <c r="G86" s="24"/>
      <c r="H86" s="24"/>
      <c r="I86" s="24"/>
      <c r="J86" s="24"/>
      <c r="K86" s="24"/>
      <c r="L86" s="22"/>
    </row>
    <row r="87" s="2" customFormat="1" ht="16.5" customHeight="1">
      <c r="A87" s="40"/>
      <c r="B87" s="41"/>
      <c r="C87" s="42"/>
      <c r="D87" s="42"/>
      <c r="E87" s="171" t="s">
        <v>376</v>
      </c>
      <c r="F87" s="42"/>
      <c r="G87" s="42"/>
      <c r="H87" s="42"/>
      <c r="I87" s="42"/>
      <c r="J87" s="42"/>
      <c r="K87" s="42"/>
      <c r="L87" s="14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2" customHeight="1">
      <c r="A88" s="40"/>
      <c r="B88" s="41"/>
      <c r="C88" s="34" t="s">
        <v>377</v>
      </c>
      <c r="D88" s="42"/>
      <c r="E88" s="42"/>
      <c r="F88" s="42"/>
      <c r="G88" s="42"/>
      <c r="H88" s="42"/>
      <c r="I88" s="42"/>
      <c r="J88" s="42"/>
      <c r="K88" s="42"/>
      <c r="L88" s="14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6.5" customHeight="1">
      <c r="A89" s="40"/>
      <c r="B89" s="41"/>
      <c r="C89" s="42"/>
      <c r="D89" s="42"/>
      <c r="E89" s="71" t="str">
        <f>E11</f>
        <v>SO01.2 - Nové konstrukce a práce</v>
      </c>
      <c r="F89" s="42"/>
      <c r="G89" s="42"/>
      <c r="H89" s="42"/>
      <c r="I89" s="42"/>
      <c r="J89" s="42"/>
      <c r="K89" s="42"/>
      <c r="L89" s="14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6.96" customHeight="1">
      <c r="A90" s="40"/>
      <c r="B90" s="41"/>
      <c r="C90" s="42"/>
      <c r="D90" s="42"/>
      <c r="E90" s="42"/>
      <c r="F90" s="42"/>
      <c r="G90" s="42"/>
      <c r="H90" s="42"/>
      <c r="I90" s="42"/>
      <c r="J90" s="42"/>
      <c r="K90" s="42"/>
      <c r="L90" s="14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12" customHeight="1">
      <c r="A91" s="40"/>
      <c r="B91" s="41"/>
      <c r="C91" s="34" t="s">
        <v>21</v>
      </c>
      <c r="D91" s="42"/>
      <c r="E91" s="42"/>
      <c r="F91" s="29" t="str">
        <f>F14</f>
        <v>Ústí nad Labem</v>
      </c>
      <c r="G91" s="42"/>
      <c r="H91" s="42"/>
      <c r="I91" s="34" t="s">
        <v>23</v>
      </c>
      <c r="J91" s="74" t="str">
        <f>IF(J14="","",J14)</f>
        <v>10. 5. 2023</v>
      </c>
      <c r="K91" s="42"/>
      <c r="L91" s="146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6.96" customHeight="1">
      <c r="A92" s="40"/>
      <c r="B92" s="41"/>
      <c r="C92" s="42"/>
      <c r="D92" s="42"/>
      <c r="E92" s="42"/>
      <c r="F92" s="42"/>
      <c r="G92" s="42"/>
      <c r="H92" s="42"/>
      <c r="I92" s="42"/>
      <c r="J92" s="42"/>
      <c r="K92" s="42"/>
      <c r="L92" s="146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40.05" customHeight="1">
      <c r="A93" s="40"/>
      <c r="B93" s="41"/>
      <c r="C93" s="34" t="s">
        <v>25</v>
      </c>
      <c r="D93" s="42"/>
      <c r="E93" s="42"/>
      <c r="F93" s="29" t="str">
        <f>E17</f>
        <v>UJEP, Pasteurova 3632/15, 400 96 Ústí nad Labem</v>
      </c>
      <c r="G93" s="42"/>
      <c r="H93" s="42"/>
      <c r="I93" s="34" t="s">
        <v>33</v>
      </c>
      <c r="J93" s="38" t="str">
        <f>E23</f>
        <v>Correct BC, s.r.o., El.Krásnohorské 1339/15, UL</v>
      </c>
      <c r="K93" s="42"/>
      <c r="L93" s="146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40.05" customHeight="1">
      <c r="A94" s="40"/>
      <c r="B94" s="41"/>
      <c r="C94" s="34" t="s">
        <v>31</v>
      </c>
      <c r="D94" s="42"/>
      <c r="E94" s="42"/>
      <c r="F94" s="29" t="str">
        <f>IF(E20="","",E20)</f>
        <v>Vyplň údaj</v>
      </c>
      <c r="G94" s="42"/>
      <c r="H94" s="42"/>
      <c r="I94" s="34" t="s">
        <v>38</v>
      </c>
      <c r="J94" s="38" t="str">
        <f>E26</f>
        <v>Correct BC, s.r.o., El.Krásnohorské 1339/15, UL</v>
      </c>
      <c r="K94" s="42"/>
      <c r="L94" s="146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10.32" customHeight="1">
      <c r="A95" s="40"/>
      <c r="B95" s="41"/>
      <c r="C95" s="42"/>
      <c r="D95" s="42"/>
      <c r="E95" s="42"/>
      <c r="F95" s="42"/>
      <c r="G95" s="42"/>
      <c r="H95" s="42"/>
      <c r="I95" s="42"/>
      <c r="J95" s="42"/>
      <c r="K95" s="42"/>
      <c r="L95" s="146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11" customFormat="1" ht="29.28" customHeight="1">
      <c r="A96" s="187"/>
      <c r="B96" s="188"/>
      <c r="C96" s="189" t="s">
        <v>224</v>
      </c>
      <c r="D96" s="190" t="s">
        <v>62</v>
      </c>
      <c r="E96" s="190" t="s">
        <v>58</v>
      </c>
      <c r="F96" s="190" t="s">
        <v>59</v>
      </c>
      <c r="G96" s="190" t="s">
        <v>225</v>
      </c>
      <c r="H96" s="190" t="s">
        <v>226</v>
      </c>
      <c r="I96" s="190" t="s">
        <v>227</v>
      </c>
      <c r="J96" s="190" t="s">
        <v>214</v>
      </c>
      <c r="K96" s="191" t="s">
        <v>228</v>
      </c>
      <c r="L96" s="192"/>
      <c r="M96" s="94" t="s">
        <v>19</v>
      </c>
      <c r="N96" s="95" t="s">
        <v>47</v>
      </c>
      <c r="O96" s="95" t="s">
        <v>229</v>
      </c>
      <c r="P96" s="95" t="s">
        <v>230</v>
      </c>
      <c r="Q96" s="95" t="s">
        <v>231</v>
      </c>
      <c r="R96" s="95" t="s">
        <v>232</v>
      </c>
      <c r="S96" s="95" t="s">
        <v>233</v>
      </c>
      <c r="T96" s="96" t="s">
        <v>234</v>
      </c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87"/>
    </row>
    <row r="97" s="2" customFormat="1" ht="22.8" customHeight="1">
      <c r="A97" s="40"/>
      <c r="B97" s="41"/>
      <c r="C97" s="101" t="s">
        <v>235</v>
      </c>
      <c r="D97" s="42"/>
      <c r="E97" s="42"/>
      <c r="F97" s="42"/>
      <c r="G97" s="42"/>
      <c r="H97" s="42"/>
      <c r="I97" s="42"/>
      <c r="J97" s="193">
        <f>BK97</f>
        <v>0</v>
      </c>
      <c r="K97" s="42"/>
      <c r="L97" s="46"/>
      <c r="M97" s="97"/>
      <c r="N97" s="194"/>
      <c r="O97" s="98"/>
      <c r="P97" s="195">
        <f>P98+P187+P596</f>
        <v>0</v>
      </c>
      <c r="Q97" s="98"/>
      <c r="R97" s="195">
        <f>R98+R187+R596</f>
        <v>38.387493019999994</v>
      </c>
      <c r="S97" s="98"/>
      <c r="T97" s="196">
        <f>T98+T187+T596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76</v>
      </c>
      <c r="AU97" s="19" t="s">
        <v>215</v>
      </c>
      <c r="BK97" s="197">
        <f>BK98+BK187+BK596</f>
        <v>0</v>
      </c>
    </row>
    <row r="98" s="12" customFormat="1" ht="25.92" customHeight="1">
      <c r="A98" s="12"/>
      <c r="B98" s="198"/>
      <c r="C98" s="199"/>
      <c r="D98" s="200" t="s">
        <v>76</v>
      </c>
      <c r="E98" s="201" t="s">
        <v>236</v>
      </c>
      <c r="F98" s="201" t="s">
        <v>237</v>
      </c>
      <c r="G98" s="199"/>
      <c r="H98" s="199"/>
      <c r="I98" s="202"/>
      <c r="J98" s="203">
        <f>BK98</f>
        <v>0</v>
      </c>
      <c r="K98" s="199"/>
      <c r="L98" s="204"/>
      <c r="M98" s="205"/>
      <c r="N98" s="206"/>
      <c r="O98" s="206"/>
      <c r="P98" s="207">
        <f>P99+P119+P178</f>
        <v>0</v>
      </c>
      <c r="Q98" s="206"/>
      <c r="R98" s="207">
        <f>R99+R119+R178</f>
        <v>18.011002560000001</v>
      </c>
      <c r="S98" s="206"/>
      <c r="T98" s="208">
        <f>T99+T119+T178</f>
        <v>0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09" t="s">
        <v>85</v>
      </c>
      <c r="AT98" s="210" t="s">
        <v>76</v>
      </c>
      <c r="AU98" s="210" t="s">
        <v>77</v>
      </c>
      <c r="AY98" s="209" t="s">
        <v>238</v>
      </c>
      <c r="BK98" s="211">
        <f>BK99+BK119+BK178</f>
        <v>0</v>
      </c>
    </row>
    <row r="99" s="12" customFormat="1" ht="22.8" customHeight="1">
      <c r="A99" s="12"/>
      <c r="B99" s="198"/>
      <c r="C99" s="199"/>
      <c r="D99" s="200" t="s">
        <v>76</v>
      </c>
      <c r="E99" s="212" t="s">
        <v>260</v>
      </c>
      <c r="F99" s="212" t="s">
        <v>860</v>
      </c>
      <c r="G99" s="199"/>
      <c r="H99" s="199"/>
      <c r="I99" s="202"/>
      <c r="J99" s="213">
        <f>BK99</f>
        <v>0</v>
      </c>
      <c r="K99" s="199"/>
      <c r="L99" s="204"/>
      <c r="M99" s="205"/>
      <c r="N99" s="206"/>
      <c r="O99" s="206"/>
      <c r="P99" s="207">
        <f>SUM(P100:P118)</f>
        <v>0</v>
      </c>
      <c r="Q99" s="206"/>
      <c r="R99" s="207">
        <f>SUM(R100:R118)</f>
        <v>7.0317172800000005</v>
      </c>
      <c r="S99" s="206"/>
      <c r="T99" s="208">
        <f>SUM(T100:T118)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09" t="s">
        <v>85</v>
      </c>
      <c r="AT99" s="210" t="s">
        <v>76</v>
      </c>
      <c r="AU99" s="210" t="s">
        <v>85</v>
      </c>
      <c r="AY99" s="209" t="s">
        <v>238</v>
      </c>
      <c r="BK99" s="211">
        <f>SUM(BK100:BK118)</f>
        <v>0</v>
      </c>
    </row>
    <row r="100" s="2" customFormat="1" ht="16.5" customHeight="1">
      <c r="A100" s="40"/>
      <c r="B100" s="41"/>
      <c r="C100" s="214" t="s">
        <v>85</v>
      </c>
      <c r="D100" s="214" t="s">
        <v>243</v>
      </c>
      <c r="E100" s="215" t="s">
        <v>861</v>
      </c>
      <c r="F100" s="216" t="s">
        <v>862</v>
      </c>
      <c r="G100" s="217" t="s">
        <v>368</v>
      </c>
      <c r="H100" s="218">
        <v>3</v>
      </c>
      <c r="I100" s="219"/>
      <c r="J100" s="220">
        <f>ROUND(I100*H100,2)</f>
        <v>0</v>
      </c>
      <c r="K100" s="216" t="s">
        <v>247</v>
      </c>
      <c r="L100" s="46"/>
      <c r="M100" s="221" t="s">
        <v>19</v>
      </c>
      <c r="N100" s="222" t="s">
        <v>48</v>
      </c>
      <c r="O100" s="86"/>
      <c r="P100" s="223">
        <f>O100*H100</f>
        <v>0</v>
      </c>
      <c r="Q100" s="223">
        <v>0.0068799999999999998</v>
      </c>
      <c r="R100" s="223">
        <f>Q100*H100</f>
        <v>0.020639999999999999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254</v>
      </c>
      <c r="AT100" s="225" t="s">
        <v>243</v>
      </c>
      <c r="AU100" s="225" t="s">
        <v>87</v>
      </c>
      <c r="AY100" s="19" t="s">
        <v>238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85</v>
      </c>
      <c r="BK100" s="226">
        <f>ROUND(I100*H100,2)</f>
        <v>0</v>
      </c>
      <c r="BL100" s="19" t="s">
        <v>254</v>
      </c>
      <c r="BM100" s="225" t="s">
        <v>863</v>
      </c>
    </row>
    <row r="101" s="2" customFormat="1">
      <c r="A101" s="40"/>
      <c r="B101" s="41"/>
      <c r="C101" s="42"/>
      <c r="D101" s="227" t="s">
        <v>250</v>
      </c>
      <c r="E101" s="42"/>
      <c r="F101" s="228" t="s">
        <v>864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250</v>
      </c>
      <c r="AU101" s="19" t="s">
        <v>87</v>
      </c>
    </row>
    <row r="102" s="2" customFormat="1" ht="16.5" customHeight="1">
      <c r="A102" s="40"/>
      <c r="B102" s="41"/>
      <c r="C102" s="259" t="s">
        <v>87</v>
      </c>
      <c r="D102" s="259" t="s">
        <v>640</v>
      </c>
      <c r="E102" s="260" t="s">
        <v>865</v>
      </c>
      <c r="F102" s="261" t="s">
        <v>866</v>
      </c>
      <c r="G102" s="262" t="s">
        <v>368</v>
      </c>
      <c r="H102" s="263">
        <v>3</v>
      </c>
      <c r="I102" s="264"/>
      <c r="J102" s="265">
        <f>ROUND(I102*H102,2)</f>
        <v>0</v>
      </c>
      <c r="K102" s="261" t="s">
        <v>247</v>
      </c>
      <c r="L102" s="266"/>
      <c r="M102" s="267" t="s">
        <v>19</v>
      </c>
      <c r="N102" s="268" t="s">
        <v>48</v>
      </c>
      <c r="O102" s="86"/>
      <c r="P102" s="223">
        <f>O102*H102</f>
        <v>0</v>
      </c>
      <c r="Q102" s="223">
        <v>0.039</v>
      </c>
      <c r="R102" s="223">
        <f>Q102*H102</f>
        <v>0.11699999999999999</v>
      </c>
      <c r="S102" s="223">
        <v>0</v>
      </c>
      <c r="T102" s="224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25" t="s">
        <v>287</v>
      </c>
      <c r="AT102" s="225" t="s">
        <v>640</v>
      </c>
      <c r="AU102" s="225" t="s">
        <v>87</v>
      </c>
      <c r="AY102" s="19" t="s">
        <v>238</v>
      </c>
      <c r="BE102" s="226">
        <f>IF(N102="základní",J102,0)</f>
        <v>0</v>
      </c>
      <c r="BF102" s="226">
        <f>IF(N102="snížená",J102,0)</f>
        <v>0</v>
      </c>
      <c r="BG102" s="226">
        <f>IF(N102="zákl. přenesená",J102,0)</f>
        <v>0</v>
      </c>
      <c r="BH102" s="226">
        <f>IF(N102="sníž. přenesená",J102,0)</f>
        <v>0</v>
      </c>
      <c r="BI102" s="226">
        <f>IF(N102="nulová",J102,0)</f>
        <v>0</v>
      </c>
      <c r="BJ102" s="19" t="s">
        <v>85</v>
      </c>
      <c r="BK102" s="226">
        <f>ROUND(I102*H102,2)</f>
        <v>0</v>
      </c>
      <c r="BL102" s="19" t="s">
        <v>254</v>
      </c>
      <c r="BM102" s="225" t="s">
        <v>867</v>
      </c>
    </row>
    <row r="103" s="2" customFormat="1" ht="16.5" customHeight="1">
      <c r="A103" s="40"/>
      <c r="B103" s="41"/>
      <c r="C103" s="259" t="s">
        <v>260</v>
      </c>
      <c r="D103" s="259" t="s">
        <v>640</v>
      </c>
      <c r="E103" s="260" t="s">
        <v>868</v>
      </c>
      <c r="F103" s="261" t="s">
        <v>869</v>
      </c>
      <c r="G103" s="262" t="s">
        <v>368</v>
      </c>
      <c r="H103" s="263">
        <v>2</v>
      </c>
      <c r="I103" s="264"/>
      <c r="J103" s="265">
        <f>ROUND(I103*H103,2)</f>
        <v>0</v>
      </c>
      <c r="K103" s="261" t="s">
        <v>247</v>
      </c>
      <c r="L103" s="266"/>
      <c r="M103" s="267" t="s">
        <v>19</v>
      </c>
      <c r="N103" s="268" t="s">
        <v>48</v>
      </c>
      <c r="O103" s="86"/>
      <c r="P103" s="223">
        <f>O103*H103</f>
        <v>0</v>
      </c>
      <c r="Q103" s="223">
        <v>0.037999999999999999</v>
      </c>
      <c r="R103" s="223">
        <f>Q103*H103</f>
        <v>0.075999999999999998</v>
      </c>
      <c r="S103" s="223">
        <v>0</v>
      </c>
      <c r="T103" s="224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25" t="s">
        <v>287</v>
      </c>
      <c r="AT103" s="225" t="s">
        <v>640</v>
      </c>
      <c r="AU103" s="225" t="s">
        <v>87</v>
      </c>
      <c r="AY103" s="19" t="s">
        <v>238</v>
      </c>
      <c r="BE103" s="226">
        <f>IF(N103="základní",J103,0)</f>
        <v>0</v>
      </c>
      <c r="BF103" s="226">
        <f>IF(N103="snížená",J103,0)</f>
        <v>0</v>
      </c>
      <c r="BG103" s="226">
        <f>IF(N103="zákl. přenesená",J103,0)</f>
        <v>0</v>
      </c>
      <c r="BH103" s="226">
        <f>IF(N103="sníž. přenesená",J103,0)</f>
        <v>0</v>
      </c>
      <c r="BI103" s="226">
        <f>IF(N103="nulová",J103,0)</f>
        <v>0</v>
      </c>
      <c r="BJ103" s="19" t="s">
        <v>85</v>
      </c>
      <c r="BK103" s="226">
        <f>ROUND(I103*H103,2)</f>
        <v>0</v>
      </c>
      <c r="BL103" s="19" t="s">
        <v>254</v>
      </c>
      <c r="BM103" s="225" t="s">
        <v>870</v>
      </c>
    </row>
    <row r="104" s="2" customFormat="1" ht="16.5" customHeight="1">
      <c r="A104" s="40"/>
      <c r="B104" s="41"/>
      <c r="C104" s="214" t="s">
        <v>254</v>
      </c>
      <c r="D104" s="214" t="s">
        <v>243</v>
      </c>
      <c r="E104" s="215" t="s">
        <v>871</v>
      </c>
      <c r="F104" s="216" t="s">
        <v>872</v>
      </c>
      <c r="G104" s="217" t="s">
        <v>368</v>
      </c>
      <c r="H104" s="218">
        <v>2</v>
      </c>
      <c r="I104" s="219"/>
      <c r="J104" s="220">
        <f>ROUND(I104*H104,2)</f>
        <v>0</v>
      </c>
      <c r="K104" s="216" t="s">
        <v>247</v>
      </c>
      <c r="L104" s="46"/>
      <c r="M104" s="221" t="s">
        <v>19</v>
      </c>
      <c r="N104" s="222" t="s">
        <v>48</v>
      </c>
      <c r="O104" s="86"/>
      <c r="P104" s="223">
        <f>O104*H104</f>
        <v>0</v>
      </c>
      <c r="Q104" s="223">
        <v>0.0091800000000000007</v>
      </c>
      <c r="R104" s="223">
        <f>Q104*H104</f>
        <v>0.018360000000000001</v>
      </c>
      <c r="S104" s="223">
        <v>0</v>
      </c>
      <c r="T104" s="224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5" t="s">
        <v>254</v>
      </c>
      <c r="AT104" s="225" t="s">
        <v>243</v>
      </c>
      <c r="AU104" s="225" t="s">
        <v>87</v>
      </c>
      <c r="AY104" s="19" t="s">
        <v>238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9" t="s">
        <v>85</v>
      </c>
      <c r="BK104" s="226">
        <f>ROUND(I104*H104,2)</f>
        <v>0</v>
      </c>
      <c r="BL104" s="19" t="s">
        <v>254</v>
      </c>
      <c r="BM104" s="225" t="s">
        <v>873</v>
      </c>
    </row>
    <row r="105" s="2" customFormat="1">
      <c r="A105" s="40"/>
      <c r="B105" s="41"/>
      <c r="C105" s="42"/>
      <c r="D105" s="227" t="s">
        <v>250</v>
      </c>
      <c r="E105" s="42"/>
      <c r="F105" s="228" t="s">
        <v>874</v>
      </c>
      <c r="G105" s="42"/>
      <c r="H105" s="42"/>
      <c r="I105" s="229"/>
      <c r="J105" s="42"/>
      <c r="K105" s="42"/>
      <c r="L105" s="46"/>
      <c r="M105" s="230"/>
      <c r="N105" s="231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250</v>
      </c>
      <c r="AU105" s="19" t="s">
        <v>87</v>
      </c>
    </row>
    <row r="106" s="2" customFormat="1" ht="24.15" customHeight="1">
      <c r="A106" s="40"/>
      <c r="B106" s="41"/>
      <c r="C106" s="214" t="s">
        <v>240</v>
      </c>
      <c r="D106" s="214" t="s">
        <v>243</v>
      </c>
      <c r="E106" s="215" t="s">
        <v>875</v>
      </c>
      <c r="F106" s="216" t="s">
        <v>876</v>
      </c>
      <c r="G106" s="217" t="s">
        <v>542</v>
      </c>
      <c r="H106" s="218">
        <v>0.010999999999999999</v>
      </c>
      <c r="I106" s="219"/>
      <c r="J106" s="220">
        <f>ROUND(I106*H106,2)</f>
        <v>0</v>
      </c>
      <c r="K106" s="216" t="s">
        <v>247</v>
      </c>
      <c r="L106" s="46"/>
      <c r="M106" s="221" t="s">
        <v>19</v>
      </c>
      <c r="N106" s="222" t="s">
        <v>48</v>
      </c>
      <c r="O106" s="86"/>
      <c r="P106" s="223">
        <f>O106*H106</f>
        <v>0</v>
      </c>
      <c r="Q106" s="223">
        <v>0.019539999999999998</v>
      </c>
      <c r="R106" s="223">
        <f>Q106*H106</f>
        <v>0.00021493999999999997</v>
      </c>
      <c r="S106" s="223">
        <v>0</v>
      </c>
      <c r="T106" s="224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25" t="s">
        <v>254</v>
      </c>
      <c r="AT106" s="225" t="s">
        <v>243</v>
      </c>
      <c r="AU106" s="225" t="s">
        <v>87</v>
      </c>
      <c r="AY106" s="19" t="s">
        <v>238</v>
      </c>
      <c r="BE106" s="226">
        <f>IF(N106="základní",J106,0)</f>
        <v>0</v>
      </c>
      <c r="BF106" s="226">
        <f>IF(N106="snížená",J106,0)</f>
        <v>0</v>
      </c>
      <c r="BG106" s="226">
        <f>IF(N106="zákl. přenesená",J106,0)</f>
        <v>0</v>
      </c>
      <c r="BH106" s="226">
        <f>IF(N106="sníž. přenesená",J106,0)</f>
        <v>0</v>
      </c>
      <c r="BI106" s="226">
        <f>IF(N106="nulová",J106,0)</f>
        <v>0</v>
      </c>
      <c r="BJ106" s="19" t="s">
        <v>85</v>
      </c>
      <c r="BK106" s="226">
        <f>ROUND(I106*H106,2)</f>
        <v>0</v>
      </c>
      <c r="BL106" s="19" t="s">
        <v>254</v>
      </c>
      <c r="BM106" s="225" t="s">
        <v>877</v>
      </c>
    </row>
    <row r="107" s="2" customFormat="1">
      <c r="A107" s="40"/>
      <c r="B107" s="41"/>
      <c r="C107" s="42"/>
      <c r="D107" s="227" t="s">
        <v>250</v>
      </c>
      <c r="E107" s="42"/>
      <c r="F107" s="228" t="s">
        <v>878</v>
      </c>
      <c r="G107" s="42"/>
      <c r="H107" s="42"/>
      <c r="I107" s="229"/>
      <c r="J107" s="42"/>
      <c r="K107" s="42"/>
      <c r="L107" s="46"/>
      <c r="M107" s="230"/>
      <c r="N107" s="231"/>
      <c r="O107" s="86"/>
      <c r="P107" s="86"/>
      <c r="Q107" s="86"/>
      <c r="R107" s="86"/>
      <c r="S107" s="86"/>
      <c r="T107" s="87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T107" s="19" t="s">
        <v>250</v>
      </c>
      <c r="AU107" s="19" t="s">
        <v>87</v>
      </c>
    </row>
    <row r="108" s="13" customFormat="1">
      <c r="A108" s="13"/>
      <c r="B108" s="232"/>
      <c r="C108" s="233"/>
      <c r="D108" s="234" t="s">
        <v>252</v>
      </c>
      <c r="E108" s="235" t="s">
        <v>19</v>
      </c>
      <c r="F108" s="236" t="s">
        <v>879</v>
      </c>
      <c r="G108" s="233"/>
      <c r="H108" s="237">
        <v>0.010999999999999999</v>
      </c>
      <c r="I108" s="238"/>
      <c r="J108" s="233"/>
      <c r="K108" s="233"/>
      <c r="L108" s="239"/>
      <c r="M108" s="240"/>
      <c r="N108" s="241"/>
      <c r="O108" s="241"/>
      <c r="P108" s="241"/>
      <c r="Q108" s="241"/>
      <c r="R108" s="241"/>
      <c r="S108" s="241"/>
      <c r="T108" s="242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43" t="s">
        <v>252</v>
      </c>
      <c r="AU108" s="243" t="s">
        <v>87</v>
      </c>
      <c r="AV108" s="13" t="s">
        <v>87</v>
      </c>
      <c r="AW108" s="13" t="s">
        <v>37</v>
      </c>
      <c r="AX108" s="13" t="s">
        <v>77</v>
      </c>
      <c r="AY108" s="243" t="s">
        <v>238</v>
      </c>
    </row>
    <row r="109" s="14" customFormat="1">
      <c r="A109" s="14"/>
      <c r="B109" s="244"/>
      <c r="C109" s="245"/>
      <c r="D109" s="234" t="s">
        <v>252</v>
      </c>
      <c r="E109" s="246" t="s">
        <v>19</v>
      </c>
      <c r="F109" s="247" t="s">
        <v>253</v>
      </c>
      <c r="G109" s="245"/>
      <c r="H109" s="248">
        <v>0.010999999999999999</v>
      </c>
      <c r="I109" s="249"/>
      <c r="J109" s="245"/>
      <c r="K109" s="245"/>
      <c r="L109" s="250"/>
      <c r="M109" s="251"/>
      <c r="N109" s="252"/>
      <c r="O109" s="252"/>
      <c r="P109" s="252"/>
      <c r="Q109" s="252"/>
      <c r="R109" s="252"/>
      <c r="S109" s="252"/>
      <c r="T109" s="253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4" t="s">
        <v>252</v>
      </c>
      <c r="AU109" s="254" t="s">
        <v>87</v>
      </c>
      <c r="AV109" s="14" t="s">
        <v>254</v>
      </c>
      <c r="AW109" s="14" t="s">
        <v>37</v>
      </c>
      <c r="AX109" s="14" t="s">
        <v>85</v>
      </c>
      <c r="AY109" s="254" t="s">
        <v>238</v>
      </c>
    </row>
    <row r="110" s="2" customFormat="1" ht="16.5" customHeight="1">
      <c r="A110" s="40"/>
      <c r="B110" s="41"/>
      <c r="C110" s="259" t="s">
        <v>276</v>
      </c>
      <c r="D110" s="259" t="s">
        <v>640</v>
      </c>
      <c r="E110" s="260" t="s">
        <v>880</v>
      </c>
      <c r="F110" s="261" t="s">
        <v>881</v>
      </c>
      <c r="G110" s="262" t="s">
        <v>542</v>
      </c>
      <c r="H110" s="263">
        <v>0.010999999999999999</v>
      </c>
      <c r="I110" s="264"/>
      <c r="J110" s="265">
        <f>ROUND(I110*H110,2)</f>
        <v>0</v>
      </c>
      <c r="K110" s="261" t="s">
        <v>247</v>
      </c>
      <c r="L110" s="266"/>
      <c r="M110" s="267" t="s">
        <v>19</v>
      </c>
      <c r="N110" s="268" t="s">
        <v>48</v>
      </c>
      <c r="O110" s="86"/>
      <c r="P110" s="223">
        <f>O110*H110</f>
        <v>0</v>
      </c>
      <c r="Q110" s="223">
        <v>1</v>
      </c>
      <c r="R110" s="223">
        <f>Q110*H110</f>
        <v>0.010999999999999999</v>
      </c>
      <c r="S110" s="223">
        <v>0</v>
      </c>
      <c r="T110" s="224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25" t="s">
        <v>287</v>
      </c>
      <c r="AT110" s="225" t="s">
        <v>640</v>
      </c>
      <c r="AU110" s="225" t="s">
        <v>87</v>
      </c>
      <c r="AY110" s="19" t="s">
        <v>238</v>
      </c>
      <c r="BE110" s="226">
        <f>IF(N110="základní",J110,0)</f>
        <v>0</v>
      </c>
      <c r="BF110" s="226">
        <f>IF(N110="snížená",J110,0)</f>
        <v>0</v>
      </c>
      <c r="BG110" s="226">
        <f>IF(N110="zákl. přenesená",J110,0)</f>
        <v>0</v>
      </c>
      <c r="BH110" s="226">
        <f>IF(N110="sníž. přenesená",J110,0)</f>
        <v>0</v>
      </c>
      <c r="BI110" s="226">
        <f>IF(N110="nulová",J110,0)</f>
        <v>0</v>
      </c>
      <c r="BJ110" s="19" t="s">
        <v>85</v>
      </c>
      <c r="BK110" s="226">
        <f>ROUND(I110*H110,2)</f>
        <v>0</v>
      </c>
      <c r="BL110" s="19" t="s">
        <v>254</v>
      </c>
      <c r="BM110" s="225" t="s">
        <v>882</v>
      </c>
    </row>
    <row r="111" s="2" customFormat="1" ht="24.15" customHeight="1">
      <c r="A111" s="40"/>
      <c r="B111" s="41"/>
      <c r="C111" s="214" t="s">
        <v>281</v>
      </c>
      <c r="D111" s="214" t="s">
        <v>243</v>
      </c>
      <c r="E111" s="215" t="s">
        <v>883</v>
      </c>
      <c r="F111" s="216" t="s">
        <v>884</v>
      </c>
      <c r="G111" s="217" t="s">
        <v>407</v>
      </c>
      <c r="H111" s="218">
        <v>11.084</v>
      </c>
      <c r="I111" s="219"/>
      <c r="J111" s="220">
        <f>ROUND(I111*H111,2)</f>
        <v>0</v>
      </c>
      <c r="K111" s="216" t="s">
        <v>247</v>
      </c>
      <c r="L111" s="46"/>
      <c r="M111" s="221" t="s">
        <v>19</v>
      </c>
      <c r="N111" s="222" t="s">
        <v>48</v>
      </c>
      <c r="O111" s="86"/>
      <c r="P111" s="223">
        <f>O111*H111</f>
        <v>0</v>
      </c>
      <c r="Q111" s="223">
        <v>0.061719999999999997</v>
      </c>
      <c r="R111" s="223">
        <f>Q111*H111</f>
        <v>0.6841044799999999</v>
      </c>
      <c r="S111" s="223">
        <v>0</v>
      </c>
      <c r="T111" s="224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25" t="s">
        <v>254</v>
      </c>
      <c r="AT111" s="225" t="s">
        <v>243</v>
      </c>
      <c r="AU111" s="225" t="s">
        <v>87</v>
      </c>
      <c r="AY111" s="19" t="s">
        <v>238</v>
      </c>
      <c r="BE111" s="226">
        <f>IF(N111="základní",J111,0)</f>
        <v>0</v>
      </c>
      <c r="BF111" s="226">
        <f>IF(N111="snížená",J111,0)</f>
        <v>0</v>
      </c>
      <c r="BG111" s="226">
        <f>IF(N111="zákl. přenesená",J111,0)</f>
        <v>0</v>
      </c>
      <c r="BH111" s="226">
        <f>IF(N111="sníž. přenesená",J111,0)</f>
        <v>0</v>
      </c>
      <c r="BI111" s="226">
        <f>IF(N111="nulová",J111,0)</f>
        <v>0</v>
      </c>
      <c r="BJ111" s="19" t="s">
        <v>85</v>
      </c>
      <c r="BK111" s="226">
        <f>ROUND(I111*H111,2)</f>
        <v>0</v>
      </c>
      <c r="BL111" s="19" t="s">
        <v>254</v>
      </c>
      <c r="BM111" s="225" t="s">
        <v>885</v>
      </c>
    </row>
    <row r="112" s="2" customFormat="1">
      <c r="A112" s="40"/>
      <c r="B112" s="41"/>
      <c r="C112" s="42"/>
      <c r="D112" s="227" t="s">
        <v>250</v>
      </c>
      <c r="E112" s="42"/>
      <c r="F112" s="228" t="s">
        <v>886</v>
      </c>
      <c r="G112" s="42"/>
      <c r="H112" s="42"/>
      <c r="I112" s="229"/>
      <c r="J112" s="42"/>
      <c r="K112" s="42"/>
      <c r="L112" s="46"/>
      <c r="M112" s="230"/>
      <c r="N112" s="231"/>
      <c r="O112" s="86"/>
      <c r="P112" s="86"/>
      <c r="Q112" s="86"/>
      <c r="R112" s="86"/>
      <c r="S112" s="86"/>
      <c r="T112" s="87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T112" s="19" t="s">
        <v>250</v>
      </c>
      <c r="AU112" s="19" t="s">
        <v>87</v>
      </c>
    </row>
    <row r="113" s="13" customFormat="1">
      <c r="A113" s="13"/>
      <c r="B113" s="232"/>
      <c r="C113" s="233"/>
      <c r="D113" s="234" t="s">
        <v>252</v>
      </c>
      <c r="E113" s="235" t="s">
        <v>19</v>
      </c>
      <c r="F113" s="236" t="s">
        <v>887</v>
      </c>
      <c r="G113" s="233"/>
      <c r="H113" s="237">
        <v>11.084</v>
      </c>
      <c r="I113" s="238"/>
      <c r="J113" s="233"/>
      <c r="K113" s="233"/>
      <c r="L113" s="239"/>
      <c r="M113" s="240"/>
      <c r="N113" s="241"/>
      <c r="O113" s="241"/>
      <c r="P113" s="241"/>
      <c r="Q113" s="241"/>
      <c r="R113" s="241"/>
      <c r="S113" s="241"/>
      <c r="T113" s="242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3" t="s">
        <v>252</v>
      </c>
      <c r="AU113" s="243" t="s">
        <v>87</v>
      </c>
      <c r="AV113" s="13" t="s">
        <v>87</v>
      </c>
      <c r="AW113" s="13" t="s">
        <v>37</v>
      </c>
      <c r="AX113" s="13" t="s">
        <v>77</v>
      </c>
      <c r="AY113" s="243" t="s">
        <v>238</v>
      </c>
    </row>
    <row r="114" s="14" customFormat="1">
      <c r="A114" s="14"/>
      <c r="B114" s="244"/>
      <c r="C114" s="245"/>
      <c r="D114" s="234" t="s">
        <v>252</v>
      </c>
      <c r="E114" s="246" t="s">
        <v>19</v>
      </c>
      <c r="F114" s="247" t="s">
        <v>253</v>
      </c>
      <c r="G114" s="245"/>
      <c r="H114" s="248">
        <v>11.084</v>
      </c>
      <c r="I114" s="249"/>
      <c r="J114" s="245"/>
      <c r="K114" s="245"/>
      <c r="L114" s="250"/>
      <c r="M114" s="251"/>
      <c r="N114" s="252"/>
      <c r="O114" s="252"/>
      <c r="P114" s="252"/>
      <c r="Q114" s="252"/>
      <c r="R114" s="252"/>
      <c r="S114" s="252"/>
      <c r="T114" s="253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4" t="s">
        <v>252</v>
      </c>
      <c r="AU114" s="254" t="s">
        <v>87</v>
      </c>
      <c r="AV114" s="14" t="s">
        <v>254</v>
      </c>
      <c r="AW114" s="14" t="s">
        <v>37</v>
      </c>
      <c r="AX114" s="14" t="s">
        <v>85</v>
      </c>
      <c r="AY114" s="254" t="s">
        <v>238</v>
      </c>
    </row>
    <row r="115" s="2" customFormat="1" ht="24.15" customHeight="1">
      <c r="A115" s="40"/>
      <c r="B115" s="41"/>
      <c r="C115" s="214" t="s">
        <v>287</v>
      </c>
      <c r="D115" s="214" t="s">
        <v>243</v>
      </c>
      <c r="E115" s="215" t="s">
        <v>888</v>
      </c>
      <c r="F115" s="216" t="s">
        <v>889</v>
      </c>
      <c r="G115" s="217" t="s">
        <v>407</v>
      </c>
      <c r="H115" s="218">
        <v>77.066000000000002</v>
      </c>
      <c r="I115" s="219"/>
      <c r="J115" s="220">
        <f>ROUND(I115*H115,2)</f>
        <v>0</v>
      </c>
      <c r="K115" s="216" t="s">
        <v>247</v>
      </c>
      <c r="L115" s="46"/>
      <c r="M115" s="221" t="s">
        <v>19</v>
      </c>
      <c r="N115" s="222" t="s">
        <v>48</v>
      </c>
      <c r="O115" s="86"/>
      <c r="P115" s="223">
        <f>O115*H115</f>
        <v>0</v>
      </c>
      <c r="Q115" s="223">
        <v>0.079210000000000003</v>
      </c>
      <c r="R115" s="223">
        <f>Q115*H115</f>
        <v>6.1043978600000006</v>
      </c>
      <c r="S115" s="223">
        <v>0</v>
      </c>
      <c r="T115" s="224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25" t="s">
        <v>254</v>
      </c>
      <c r="AT115" s="225" t="s">
        <v>243</v>
      </c>
      <c r="AU115" s="225" t="s">
        <v>87</v>
      </c>
      <c r="AY115" s="19" t="s">
        <v>238</v>
      </c>
      <c r="BE115" s="226">
        <f>IF(N115="základní",J115,0)</f>
        <v>0</v>
      </c>
      <c r="BF115" s="226">
        <f>IF(N115="snížená",J115,0)</f>
        <v>0</v>
      </c>
      <c r="BG115" s="226">
        <f>IF(N115="zákl. přenesená",J115,0)</f>
        <v>0</v>
      </c>
      <c r="BH115" s="226">
        <f>IF(N115="sníž. přenesená",J115,0)</f>
        <v>0</v>
      </c>
      <c r="BI115" s="226">
        <f>IF(N115="nulová",J115,0)</f>
        <v>0</v>
      </c>
      <c r="BJ115" s="19" t="s">
        <v>85</v>
      </c>
      <c r="BK115" s="226">
        <f>ROUND(I115*H115,2)</f>
        <v>0</v>
      </c>
      <c r="BL115" s="19" t="s">
        <v>254</v>
      </c>
      <c r="BM115" s="225" t="s">
        <v>890</v>
      </c>
    </row>
    <row r="116" s="2" customFormat="1">
      <c r="A116" s="40"/>
      <c r="B116" s="41"/>
      <c r="C116" s="42"/>
      <c r="D116" s="227" t="s">
        <v>250</v>
      </c>
      <c r="E116" s="42"/>
      <c r="F116" s="228" t="s">
        <v>891</v>
      </c>
      <c r="G116" s="42"/>
      <c r="H116" s="42"/>
      <c r="I116" s="229"/>
      <c r="J116" s="42"/>
      <c r="K116" s="42"/>
      <c r="L116" s="46"/>
      <c r="M116" s="230"/>
      <c r="N116" s="231"/>
      <c r="O116" s="86"/>
      <c r="P116" s="86"/>
      <c r="Q116" s="86"/>
      <c r="R116" s="86"/>
      <c r="S116" s="86"/>
      <c r="T116" s="87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T116" s="19" t="s">
        <v>250</v>
      </c>
      <c r="AU116" s="19" t="s">
        <v>87</v>
      </c>
    </row>
    <row r="117" s="13" customFormat="1">
      <c r="A117" s="13"/>
      <c r="B117" s="232"/>
      <c r="C117" s="233"/>
      <c r="D117" s="234" t="s">
        <v>252</v>
      </c>
      <c r="E117" s="235" t="s">
        <v>19</v>
      </c>
      <c r="F117" s="236" t="s">
        <v>892</v>
      </c>
      <c r="G117" s="233"/>
      <c r="H117" s="237">
        <v>77.066000000000002</v>
      </c>
      <c r="I117" s="238"/>
      <c r="J117" s="233"/>
      <c r="K117" s="233"/>
      <c r="L117" s="239"/>
      <c r="M117" s="240"/>
      <c r="N117" s="241"/>
      <c r="O117" s="241"/>
      <c r="P117" s="241"/>
      <c r="Q117" s="241"/>
      <c r="R117" s="241"/>
      <c r="S117" s="241"/>
      <c r="T117" s="242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43" t="s">
        <v>252</v>
      </c>
      <c r="AU117" s="243" t="s">
        <v>87</v>
      </c>
      <c r="AV117" s="13" t="s">
        <v>87</v>
      </c>
      <c r="AW117" s="13" t="s">
        <v>37</v>
      </c>
      <c r="AX117" s="13" t="s">
        <v>77</v>
      </c>
      <c r="AY117" s="243" t="s">
        <v>238</v>
      </c>
    </row>
    <row r="118" s="14" customFormat="1">
      <c r="A118" s="14"/>
      <c r="B118" s="244"/>
      <c r="C118" s="245"/>
      <c r="D118" s="234" t="s">
        <v>252</v>
      </c>
      <c r="E118" s="246" t="s">
        <v>19</v>
      </c>
      <c r="F118" s="247" t="s">
        <v>253</v>
      </c>
      <c r="G118" s="245"/>
      <c r="H118" s="248">
        <v>77.066000000000002</v>
      </c>
      <c r="I118" s="249"/>
      <c r="J118" s="245"/>
      <c r="K118" s="245"/>
      <c r="L118" s="250"/>
      <c r="M118" s="251"/>
      <c r="N118" s="252"/>
      <c r="O118" s="252"/>
      <c r="P118" s="252"/>
      <c r="Q118" s="252"/>
      <c r="R118" s="252"/>
      <c r="S118" s="252"/>
      <c r="T118" s="253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4" t="s">
        <v>252</v>
      </c>
      <c r="AU118" s="254" t="s">
        <v>87</v>
      </c>
      <c r="AV118" s="14" t="s">
        <v>254</v>
      </c>
      <c r="AW118" s="14" t="s">
        <v>37</v>
      </c>
      <c r="AX118" s="14" t="s">
        <v>85</v>
      </c>
      <c r="AY118" s="254" t="s">
        <v>238</v>
      </c>
    </row>
    <row r="119" s="12" customFormat="1" ht="22.8" customHeight="1">
      <c r="A119" s="12"/>
      <c r="B119" s="198"/>
      <c r="C119" s="199"/>
      <c r="D119" s="200" t="s">
        <v>76</v>
      </c>
      <c r="E119" s="212" t="s">
        <v>276</v>
      </c>
      <c r="F119" s="212" t="s">
        <v>393</v>
      </c>
      <c r="G119" s="199"/>
      <c r="H119" s="199"/>
      <c r="I119" s="202"/>
      <c r="J119" s="213">
        <f>BK119</f>
        <v>0</v>
      </c>
      <c r="K119" s="199"/>
      <c r="L119" s="204"/>
      <c r="M119" s="205"/>
      <c r="N119" s="206"/>
      <c r="O119" s="206"/>
      <c r="P119" s="207">
        <f>SUM(P120:P177)</f>
        <v>0</v>
      </c>
      <c r="Q119" s="206"/>
      <c r="R119" s="207">
        <f>SUM(R120:R177)</f>
        <v>10.936385280000001</v>
      </c>
      <c r="S119" s="206"/>
      <c r="T119" s="208">
        <f>SUM(T120:T177)</f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R119" s="209" t="s">
        <v>85</v>
      </c>
      <c r="AT119" s="210" t="s">
        <v>76</v>
      </c>
      <c r="AU119" s="210" t="s">
        <v>85</v>
      </c>
      <c r="AY119" s="209" t="s">
        <v>238</v>
      </c>
      <c r="BK119" s="211">
        <f>SUM(BK120:BK177)</f>
        <v>0</v>
      </c>
    </row>
    <row r="120" s="2" customFormat="1" ht="16.5" customHeight="1">
      <c r="A120" s="40"/>
      <c r="B120" s="41"/>
      <c r="C120" s="214" t="s">
        <v>293</v>
      </c>
      <c r="D120" s="214" t="s">
        <v>243</v>
      </c>
      <c r="E120" s="215" t="s">
        <v>893</v>
      </c>
      <c r="F120" s="216" t="s">
        <v>894</v>
      </c>
      <c r="G120" s="217" t="s">
        <v>407</v>
      </c>
      <c r="H120" s="218">
        <v>186.83000000000001</v>
      </c>
      <c r="I120" s="219"/>
      <c r="J120" s="220">
        <f>ROUND(I120*H120,2)</f>
        <v>0</v>
      </c>
      <c r="K120" s="216" t="s">
        <v>247</v>
      </c>
      <c r="L120" s="46"/>
      <c r="M120" s="221" t="s">
        <v>19</v>
      </c>
      <c r="N120" s="222" t="s">
        <v>48</v>
      </c>
      <c r="O120" s="86"/>
      <c r="P120" s="223">
        <f>O120*H120</f>
        <v>0</v>
      </c>
      <c r="Q120" s="223">
        <v>0.00025999999999999998</v>
      </c>
      <c r="R120" s="223">
        <f>Q120*H120</f>
        <v>0.048575800000000002</v>
      </c>
      <c r="S120" s="223">
        <v>0</v>
      </c>
      <c r="T120" s="224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25" t="s">
        <v>254</v>
      </c>
      <c r="AT120" s="225" t="s">
        <v>243</v>
      </c>
      <c r="AU120" s="225" t="s">
        <v>87</v>
      </c>
      <c r="AY120" s="19" t="s">
        <v>238</v>
      </c>
      <c r="BE120" s="226">
        <f>IF(N120="základní",J120,0)</f>
        <v>0</v>
      </c>
      <c r="BF120" s="226">
        <f>IF(N120="snížená",J120,0)</f>
        <v>0</v>
      </c>
      <c r="BG120" s="226">
        <f>IF(N120="zákl. přenesená",J120,0)</f>
        <v>0</v>
      </c>
      <c r="BH120" s="226">
        <f>IF(N120="sníž. přenesená",J120,0)</f>
        <v>0</v>
      </c>
      <c r="BI120" s="226">
        <f>IF(N120="nulová",J120,0)</f>
        <v>0</v>
      </c>
      <c r="BJ120" s="19" t="s">
        <v>85</v>
      </c>
      <c r="BK120" s="226">
        <f>ROUND(I120*H120,2)</f>
        <v>0</v>
      </c>
      <c r="BL120" s="19" t="s">
        <v>254</v>
      </c>
      <c r="BM120" s="225" t="s">
        <v>895</v>
      </c>
    </row>
    <row r="121" s="2" customFormat="1">
      <c r="A121" s="40"/>
      <c r="B121" s="41"/>
      <c r="C121" s="42"/>
      <c r="D121" s="227" t="s">
        <v>250</v>
      </c>
      <c r="E121" s="42"/>
      <c r="F121" s="228" t="s">
        <v>896</v>
      </c>
      <c r="G121" s="42"/>
      <c r="H121" s="42"/>
      <c r="I121" s="229"/>
      <c r="J121" s="42"/>
      <c r="K121" s="42"/>
      <c r="L121" s="46"/>
      <c r="M121" s="230"/>
      <c r="N121" s="231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250</v>
      </c>
      <c r="AU121" s="19" t="s">
        <v>87</v>
      </c>
    </row>
    <row r="122" s="13" customFormat="1">
      <c r="A122" s="13"/>
      <c r="B122" s="232"/>
      <c r="C122" s="233"/>
      <c r="D122" s="234" t="s">
        <v>252</v>
      </c>
      <c r="E122" s="235" t="s">
        <v>19</v>
      </c>
      <c r="F122" s="236" t="s">
        <v>897</v>
      </c>
      <c r="G122" s="233"/>
      <c r="H122" s="237">
        <v>186.83000000000001</v>
      </c>
      <c r="I122" s="238"/>
      <c r="J122" s="233"/>
      <c r="K122" s="233"/>
      <c r="L122" s="239"/>
      <c r="M122" s="240"/>
      <c r="N122" s="241"/>
      <c r="O122" s="241"/>
      <c r="P122" s="241"/>
      <c r="Q122" s="241"/>
      <c r="R122" s="241"/>
      <c r="S122" s="241"/>
      <c r="T122" s="242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3" t="s">
        <v>252</v>
      </c>
      <c r="AU122" s="243" t="s">
        <v>87</v>
      </c>
      <c r="AV122" s="13" t="s">
        <v>87</v>
      </c>
      <c r="AW122" s="13" t="s">
        <v>37</v>
      </c>
      <c r="AX122" s="13" t="s">
        <v>77</v>
      </c>
      <c r="AY122" s="243" t="s">
        <v>238</v>
      </c>
    </row>
    <row r="123" s="14" customFormat="1">
      <c r="A123" s="14"/>
      <c r="B123" s="244"/>
      <c r="C123" s="245"/>
      <c r="D123" s="234" t="s">
        <v>252</v>
      </c>
      <c r="E123" s="246" t="s">
        <v>19</v>
      </c>
      <c r="F123" s="247" t="s">
        <v>253</v>
      </c>
      <c r="G123" s="245"/>
      <c r="H123" s="248">
        <v>186.83000000000001</v>
      </c>
      <c r="I123" s="249"/>
      <c r="J123" s="245"/>
      <c r="K123" s="245"/>
      <c r="L123" s="250"/>
      <c r="M123" s="251"/>
      <c r="N123" s="252"/>
      <c r="O123" s="252"/>
      <c r="P123" s="252"/>
      <c r="Q123" s="252"/>
      <c r="R123" s="252"/>
      <c r="S123" s="252"/>
      <c r="T123" s="253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4" t="s">
        <v>252</v>
      </c>
      <c r="AU123" s="254" t="s">
        <v>87</v>
      </c>
      <c r="AV123" s="14" t="s">
        <v>254</v>
      </c>
      <c r="AW123" s="14" t="s">
        <v>37</v>
      </c>
      <c r="AX123" s="14" t="s">
        <v>85</v>
      </c>
      <c r="AY123" s="254" t="s">
        <v>238</v>
      </c>
    </row>
    <row r="124" s="2" customFormat="1" ht="24.15" customHeight="1">
      <c r="A124" s="40"/>
      <c r="B124" s="41"/>
      <c r="C124" s="214" t="s">
        <v>298</v>
      </c>
      <c r="D124" s="214" t="s">
        <v>243</v>
      </c>
      <c r="E124" s="215" t="s">
        <v>898</v>
      </c>
      <c r="F124" s="216" t="s">
        <v>899</v>
      </c>
      <c r="G124" s="217" t="s">
        <v>407</v>
      </c>
      <c r="H124" s="218">
        <v>96.260000000000005</v>
      </c>
      <c r="I124" s="219"/>
      <c r="J124" s="220">
        <f>ROUND(I124*H124,2)</f>
        <v>0</v>
      </c>
      <c r="K124" s="216" t="s">
        <v>247</v>
      </c>
      <c r="L124" s="46"/>
      <c r="M124" s="221" t="s">
        <v>19</v>
      </c>
      <c r="N124" s="222" t="s">
        <v>48</v>
      </c>
      <c r="O124" s="86"/>
      <c r="P124" s="223">
        <f>O124*H124</f>
        <v>0</v>
      </c>
      <c r="Q124" s="223">
        <v>0.017399999999999999</v>
      </c>
      <c r="R124" s="223">
        <f>Q124*H124</f>
        <v>1.6749240000000001</v>
      </c>
      <c r="S124" s="223">
        <v>0</v>
      </c>
      <c r="T124" s="224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5" t="s">
        <v>254</v>
      </c>
      <c r="AT124" s="225" t="s">
        <v>243</v>
      </c>
      <c r="AU124" s="225" t="s">
        <v>87</v>
      </c>
      <c r="AY124" s="19" t="s">
        <v>238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9" t="s">
        <v>85</v>
      </c>
      <c r="BK124" s="226">
        <f>ROUND(I124*H124,2)</f>
        <v>0</v>
      </c>
      <c r="BL124" s="19" t="s">
        <v>254</v>
      </c>
      <c r="BM124" s="225" t="s">
        <v>900</v>
      </c>
    </row>
    <row r="125" s="2" customFormat="1">
      <c r="A125" s="40"/>
      <c r="B125" s="41"/>
      <c r="C125" s="42"/>
      <c r="D125" s="227" t="s">
        <v>250</v>
      </c>
      <c r="E125" s="42"/>
      <c r="F125" s="228" t="s">
        <v>901</v>
      </c>
      <c r="G125" s="42"/>
      <c r="H125" s="42"/>
      <c r="I125" s="229"/>
      <c r="J125" s="42"/>
      <c r="K125" s="42"/>
      <c r="L125" s="46"/>
      <c r="M125" s="230"/>
      <c r="N125" s="231"/>
      <c r="O125" s="86"/>
      <c r="P125" s="86"/>
      <c r="Q125" s="86"/>
      <c r="R125" s="86"/>
      <c r="S125" s="86"/>
      <c r="T125" s="87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19" t="s">
        <v>250</v>
      </c>
      <c r="AU125" s="19" t="s">
        <v>87</v>
      </c>
    </row>
    <row r="126" s="13" customFormat="1">
      <c r="A126" s="13"/>
      <c r="B126" s="232"/>
      <c r="C126" s="233"/>
      <c r="D126" s="234" t="s">
        <v>252</v>
      </c>
      <c r="E126" s="235" t="s">
        <v>19</v>
      </c>
      <c r="F126" s="236" t="s">
        <v>902</v>
      </c>
      <c r="G126" s="233"/>
      <c r="H126" s="237">
        <v>33.130000000000003</v>
      </c>
      <c r="I126" s="238"/>
      <c r="J126" s="233"/>
      <c r="K126" s="233"/>
      <c r="L126" s="239"/>
      <c r="M126" s="240"/>
      <c r="N126" s="241"/>
      <c r="O126" s="241"/>
      <c r="P126" s="241"/>
      <c r="Q126" s="241"/>
      <c r="R126" s="241"/>
      <c r="S126" s="241"/>
      <c r="T126" s="242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3" t="s">
        <v>252</v>
      </c>
      <c r="AU126" s="243" t="s">
        <v>87</v>
      </c>
      <c r="AV126" s="13" t="s">
        <v>87</v>
      </c>
      <c r="AW126" s="13" t="s">
        <v>37</v>
      </c>
      <c r="AX126" s="13" t="s">
        <v>77</v>
      </c>
      <c r="AY126" s="243" t="s">
        <v>238</v>
      </c>
    </row>
    <row r="127" s="13" customFormat="1">
      <c r="A127" s="13"/>
      <c r="B127" s="232"/>
      <c r="C127" s="233"/>
      <c r="D127" s="234" t="s">
        <v>252</v>
      </c>
      <c r="E127" s="235" t="s">
        <v>19</v>
      </c>
      <c r="F127" s="236" t="s">
        <v>903</v>
      </c>
      <c r="G127" s="233"/>
      <c r="H127" s="237">
        <v>12.550000000000001</v>
      </c>
      <c r="I127" s="238"/>
      <c r="J127" s="233"/>
      <c r="K127" s="233"/>
      <c r="L127" s="239"/>
      <c r="M127" s="240"/>
      <c r="N127" s="241"/>
      <c r="O127" s="241"/>
      <c r="P127" s="241"/>
      <c r="Q127" s="241"/>
      <c r="R127" s="241"/>
      <c r="S127" s="241"/>
      <c r="T127" s="242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T127" s="243" t="s">
        <v>252</v>
      </c>
      <c r="AU127" s="243" t="s">
        <v>87</v>
      </c>
      <c r="AV127" s="13" t="s">
        <v>87</v>
      </c>
      <c r="AW127" s="13" t="s">
        <v>37</v>
      </c>
      <c r="AX127" s="13" t="s">
        <v>77</v>
      </c>
      <c r="AY127" s="243" t="s">
        <v>238</v>
      </c>
    </row>
    <row r="128" s="13" customFormat="1">
      <c r="A128" s="13"/>
      <c r="B128" s="232"/>
      <c r="C128" s="233"/>
      <c r="D128" s="234" t="s">
        <v>252</v>
      </c>
      <c r="E128" s="235" t="s">
        <v>19</v>
      </c>
      <c r="F128" s="236" t="s">
        <v>904</v>
      </c>
      <c r="G128" s="233"/>
      <c r="H128" s="237">
        <v>7.3600000000000003</v>
      </c>
      <c r="I128" s="238"/>
      <c r="J128" s="233"/>
      <c r="K128" s="233"/>
      <c r="L128" s="239"/>
      <c r="M128" s="240"/>
      <c r="N128" s="241"/>
      <c r="O128" s="241"/>
      <c r="P128" s="241"/>
      <c r="Q128" s="241"/>
      <c r="R128" s="241"/>
      <c r="S128" s="241"/>
      <c r="T128" s="242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43" t="s">
        <v>252</v>
      </c>
      <c r="AU128" s="243" t="s">
        <v>87</v>
      </c>
      <c r="AV128" s="13" t="s">
        <v>87</v>
      </c>
      <c r="AW128" s="13" t="s">
        <v>37</v>
      </c>
      <c r="AX128" s="13" t="s">
        <v>77</v>
      </c>
      <c r="AY128" s="243" t="s">
        <v>238</v>
      </c>
    </row>
    <row r="129" s="13" customFormat="1">
      <c r="A129" s="13"/>
      <c r="B129" s="232"/>
      <c r="C129" s="233"/>
      <c r="D129" s="234" t="s">
        <v>252</v>
      </c>
      <c r="E129" s="235" t="s">
        <v>19</v>
      </c>
      <c r="F129" s="236" t="s">
        <v>905</v>
      </c>
      <c r="G129" s="233"/>
      <c r="H129" s="237">
        <v>5</v>
      </c>
      <c r="I129" s="238"/>
      <c r="J129" s="233"/>
      <c r="K129" s="233"/>
      <c r="L129" s="239"/>
      <c r="M129" s="240"/>
      <c r="N129" s="241"/>
      <c r="O129" s="241"/>
      <c r="P129" s="241"/>
      <c r="Q129" s="241"/>
      <c r="R129" s="241"/>
      <c r="S129" s="241"/>
      <c r="T129" s="242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3" t="s">
        <v>252</v>
      </c>
      <c r="AU129" s="243" t="s">
        <v>87</v>
      </c>
      <c r="AV129" s="13" t="s">
        <v>87</v>
      </c>
      <c r="AW129" s="13" t="s">
        <v>37</v>
      </c>
      <c r="AX129" s="13" t="s">
        <v>77</v>
      </c>
      <c r="AY129" s="243" t="s">
        <v>238</v>
      </c>
    </row>
    <row r="130" s="13" customFormat="1">
      <c r="A130" s="13"/>
      <c r="B130" s="232"/>
      <c r="C130" s="233"/>
      <c r="D130" s="234" t="s">
        <v>252</v>
      </c>
      <c r="E130" s="235" t="s">
        <v>19</v>
      </c>
      <c r="F130" s="236" t="s">
        <v>906</v>
      </c>
      <c r="G130" s="233"/>
      <c r="H130" s="237">
        <v>2.4199999999999999</v>
      </c>
      <c r="I130" s="238"/>
      <c r="J130" s="233"/>
      <c r="K130" s="233"/>
      <c r="L130" s="239"/>
      <c r="M130" s="240"/>
      <c r="N130" s="241"/>
      <c r="O130" s="241"/>
      <c r="P130" s="241"/>
      <c r="Q130" s="241"/>
      <c r="R130" s="241"/>
      <c r="S130" s="241"/>
      <c r="T130" s="242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3" t="s">
        <v>252</v>
      </c>
      <c r="AU130" s="243" t="s">
        <v>87</v>
      </c>
      <c r="AV130" s="13" t="s">
        <v>87</v>
      </c>
      <c r="AW130" s="13" t="s">
        <v>37</v>
      </c>
      <c r="AX130" s="13" t="s">
        <v>77</v>
      </c>
      <c r="AY130" s="243" t="s">
        <v>238</v>
      </c>
    </row>
    <row r="131" s="13" customFormat="1">
      <c r="A131" s="13"/>
      <c r="B131" s="232"/>
      <c r="C131" s="233"/>
      <c r="D131" s="234" t="s">
        <v>252</v>
      </c>
      <c r="E131" s="235" t="s">
        <v>19</v>
      </c>
      <c r="F131" s="236" t="s">
        <v>907</v>
      </c>
      <c r="G131" s="233"/>
      <c r="H131" s="237">
        <v>6.9500000000000002</v>
      </c>
      <c r="I131" s="238"/>
      <c r="J131" s="233"/>
      <c r="K131" s="233"/>
      <c r="L131" s="239"/>
      <c r="M131" s="240"/>
      <c r="N131" s="241"/>
      <c r="O131" s="241"/>
      <c r="P131" s="241"/>
      <c r="Q131" s="241"/>
      <c r="R131" s="241"/>
      <c r="S131" s="241"/>
      <c r="T131" s="242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3" t="s">
        <v>252</v>
      </c>
      <c r="AU131" s="243" t="s">
        <v>87</v>
      </c>
      <c r="AV131" s="13" t="s">
        <v>87</v>
      </c>
      <c r="AW131" s="13" t="s">
        <v>37</v>
      </c>
      <c r="AX131" s="13" t="s">
        <v>77</v>
      </c>
      <c r="AY131" s="243" t="s">
        <v>238</v>
      </c>
    </row>
    <row r="132" s="13" customFormat="1">
      <c r="A132" s="13"/>
      <c r="B132" s="232"/>
      <c r="C132" s="233"/>
      <c r="D132" s="234" t="s">
        <v>252</v>
      </c>
      <c r="E132" s="235" t="s">
        <v>19</v>
      </c>
      <c r="F132" s="236" t="s">
        <v>908</v>
      </c>
      <c r="G132" s="233"/>
      <c r="H132" s="237">
        <v>3</v>
      </c>
      <c r="I132" s="238"/>
      <c r="J132" s="233"/>
      <c r="K132" s="233"/>
      <c r="L132" s="239"/>
      <c r="M132" s="240"/>
      <c r="N132" s="241"/>
      <c r="O132" s="241"/>
      <c r="P132" s="241"/>
      <c r="Q132" s="241"/>
      <c r="R132" s="241"/>
      <c r="S132" s="241"/>
      <c r="T132" s="242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3" t="s">
        <v>252</v>
      </c>
      <c r="AU132" s="243" t="s">
        <v>87</v>
      </c>
      <c r="AV132" s="13" t="s">
        <v>87</v>
      </c>
      <c r="AW132" s="13" t="s">
        <v>37</v>
      </c>
      <c r="AX132" s="13" t="s">
        <v>77</v>
      </c>
      <c r="AY132" s="243" t="s">
        <v>238</v>
      </c>
    </row>
    <row r="133" s="13" customFormat="1">
      <c r="A133" s="13"/>
      <c r="B133" s="232"/>
      <c r="C133" s="233"/>
      <c r="D133" s="234" t="s">
        <v>252</v>
      </c>
      <c r="E133" s="235" t="s">
        <v>19</v>
      </c>
      <c r="F133" s="236" t="s">
        <v>909</v>
      </c>
      <c r="G133" s="233"/>
      <c r="H133" s="237">
        <v>11.300000000000001</v>
      </c>
      <c r="I133" s="238"/>
      <c r="J133" s="233"/>
      <c r="K133" s="233"/>
      <c r="L133" s="239"/>
      <c r="M133" s="240"/>
      <c r="N133" s="241"/>
      <c r="O133" s="241"/>
      <c r="P133" s="241"/>
      <c r="Q133" s="241"/>
      <c r="R133" s="241"/>
      <c r="S133" s="241"/>
      <c r="T133" s="242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3" t="s">
        <v>252</v>
      </c>
      <c r="AU133" s="243" t="s">
        <v>87</v>
      </c>
      <c r="AV133" s="13" t="s">
        <v>87</v>
      </c>
      <c r="AW133" s="13" t="s">
        <v>37</v>
      </c>
      <c r="AX133" s="13" t="s">
        <v>77</v>
      </c>
      <c r="AY133" s="243" t="s">
        <v>238</v>
      </c>
    </row>
    <row r="134" s="13" customFormat="1">
      <c r="A134" s="13"/>
      <c r="B134" s="232"/>
      <c r="C134" s="233"/>
      <c r="D134" s="234" t="s">
        <v>252</v>
      </c>
      <c r="E134" s="235" t="s">
        <v>19</v>
      </c>
      <c r="F134" s="236" t="s">
        <v>910</v>
      </c>
      <c r="G134" s="233"/>
      <c r="H134" s="237">
        <v>14.550000000000001</v>
      </c>
      <c r="I134" s="238"/>
      <c r="J134" s="233"/>
      <c r="K134" s="233"/>
      <c r="L134" s="239"/>
      <c r="M134" s="240"/>
      <c r="N134" s="241"/>
      <c r="O134" s="241"/>
      <c r="P134" s="241"/>
      <c r="Q134" s="241"/>
      <c r="R134" s="241"/>
      <c r="S134" s="241"/>
      <c r="T134" s="242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3" t="s">
        <v>252</v>
      </c>
      <c r="AU134" s="243" t="s">
        <v>87</v>
      </c>
      <c r="AV134" s="13" t="s">
        <v>87</v>
      </c>
      <c r="AW134" s="13" t="s">
        <v>37</v>
      </c>
      <c r="AX134" s="13" t="s">
        <v>77</v>
      </c>
      <c r="AY134" s="243" t="s">
        <v>238</v>
      </c>
    </row>
    <row r="135" s="14" customFormat="1">
      <c r="A135" s="14"/>
      <c r="B135" s="244"/>
      <c r="C135" s="245"/>
      <c r="D135" s="234" t="s">
        <v>252</v>
      </c>
      <c r="E135" s="246" t="s">
        <v>19</v>
      </c>
      <c r="F135" s="247" t="s">
        <v>253</v>
      </c>
      <c r="G135" s="245"/>
      <c r="H135" s="248">
        <v>96.260000000000005</v>
      </c>
      <c r="I135" s="249"/>
      <c r="J135" s="245"/>
      <c r="K135" s="245"/>
      <c r="L135" s="250"/>
      <c r="M135" s="251"/>
      <c r="N135" s="252"/>
      <c r="O135" s="252"/>
      <c r="P135" s="252"/>
      <c r="Q135" s="252"/>
      <c r="R135" s="252"/>
      <c r="S135" s="252"/>
      <c r="T135" s="253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54" t="s">
        <v>252</v>
      </c>
      <c r="AU135" s="254" t="s">
        <v>87</v>
      </c>
      <c r="AV135" s="14" t="s">
        <v>254</v>
      </c>
      <c r="AW135" s="14" t="s">
        <v>37</v>
      </c>
      <c r="AX135" s="14" t="s">
        <v>85</v>
      </c>
      <c r="AY135" s="254" t="s">
        <v>238</v>
      </c>
    </row>
    <row r="136" s="2" customFormat="1" ht="24.15" customHeight="1">
      <c r="A136" s="40"/>
      <c r="B136" s="41"/>
      <c r="C136" s="214" t="s">
        <v>303</v>
      </c>
      <c r="D136" s="214" t="s">
        <v>243</v>
      </c>
      <c r="E136" s="215" t="s">
        <v>911</v>
      </c>
      <c r="F136" s="216" t="s">
        <v>912</v>
      </c>
      <c r="G136" s="217" t="s">
        <v>407</v>
      </c>
      <c r="H136" s="218">
        <v>69.599999999999994</v>
      </c>
      <c r="I136" s="219"/>
      <c r="J136" s="220">
        <f>ROUND(I136*H136,2)</f>
        <v>0</v>
      </c>
      <c r="K136" s="216" t="s">
        <v>247</v>
      </c>
      <c r="L136" s="46"/>
      <c r="M136" s="221" t="s">
        <v>19</v>
      </c>
      <c r="N136" s="222" t="s">
        <v>48</v>
      </c>
      <c r="O136" s="86"/>
      <c r="P136" s="223">
        <f>O136*H136</f>
        <v>0</v>
      </c>
      <c r="Q136" s="223">
        <v>0.029100000000000001</v>
      </c>
      <c r="R136" s="223">
        <f>Q136*H136</f>
        <v>2.02536</v>
      </c>
      <c r="S136" s="223">
        <v>0</v>
      </c>
      <c r="T136" s="224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25" t="s">
        <v>254</v>
      </c>
      <c r="AT136" s="225" t="s">
        <v>243</v>
      </c>
      <c r="AU136" s="225" t="s">
        <v>87</v>
      </c>
      <c r="AY136" s="19" t="s">
        <v>238</v>
      </c>
      <c r="BE136" s="226">
        <f>IF(N136="základní",J136,0)</f>
        <v>0</v>
      </c>
      <c r="BF136" s="226">
        <f>IF(N136="snížená",J136,0)</f>
        <v>0</v>
      </c>
      <c r="BG136" s="226">
        <f>IF(N136="zákl. přenesená",J136,0)</f>
        <v>0</v>
      </c>
      <c r="BH136" s="226">
        <f>IF(N136="sníž. přenesená",J136,0)</f>
        <v>0</v>
      </c>
      <c r="BI136" s="226">
        <f>IF(N136="nulová",J136,0)</f>
        <v>0</v>
      </c>
      <c r="BJ136" s="19" t="s">
        <v>85</v>
      </c>
      <c r="BK136" s="226">
        <f>ROUND(I136*H136,2)</f>
        <v>0</v>
      </c>
      <c r="BL136" s="19" t="s">
        <v>254</v>
      </c>
      <c r="BM136" s="225" t="s">
        <v>913</v>
      </c>
    </row>
    <row r="137" s="2" customFormat="1">
      <c r="A137" s="40"/>
      <c r="B137" s="41"/>
      <c r="C137" s="42"/>
      <c r="D137" s="227" t="s">
        <v>250</v>
      </c>
      <c r="E137" s="42"/>
      <c r="F137" s="228" t="s">
        <v>914</v>
      </c>
      <c r="G137" s="42"/>
      <c r="H137" s="42"/>
      <c r="I137" s="229"/>
      <c r="J137" s="42"/>
      <c r="K137" s="42"/>
      <c r="L137" s="46"/>
      <c r="M137" s="230"/>
      <c r="N137" s="231"/>
      <c r="O137" s="86"/>
      <c r="P137" s="86"/>
      <c r="Q137" s="86"/>
      <c r="R137" s="86"/>
      <c r="S137" s="86"/>
      <c r="T137" s="87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T137" s="19" t="s">
        <v>250</v>
      </c>
      <c r="AU137" s="19" t="s">
        <v>87</v>
      </c>
    </row>
    <row r="138" s="13" customFormat="1">
      <c r="A138" s="13"/>
      <c r="B138" s="232"/>
      <c r="C138" s="233"/>
      <c r="D138" s="234" t="s">
        <v>252</v>
      </c>
      <c r="E138" s="235" t="s">
        <v>19</v>
      </c>
      <c r="F138" s="236" t="s">
        <v>915</v>
      </c>
      <c r="G138" s="233"/>
      <c r="H138" s="237">
        <v>35.600000000000001</v>
      </c>
      <c r="I138" s="238"/>
      <c r="J138" s="233"/>
      <c r="K138" s="233"/>
      <c r="L138" s="239"/>
      <c r="M138" s="240"/>
      <c r="N138" s="241"/>
      <c r="O138" s="241"/>
      <c r="P138" s="241"/>
      <c r="Q138" s="241"/>
      <c r="R138" s="241"/>
      <c r="S138" s="241"/>
      <c r="T138" s="242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3" t="s">
        <v>252</v>
      </c>
      <c r="AU138" s="243" t="s">
        <v>87</v>
      </c>
      <c r="AV138" s="13" t="s">
        <v>87</v>
      </c>
      <c r="AW138" s="13" t="s">
        <v>37</v>
      </c>
      <c r="AX138" s="13" t="s">
        <v>77</v>
      </c>
      <c r="AY138" s="243" t="s">
        <v>238</v>
      </c>
    </row>
    <row r="139" s="13" customFormat="1">
      <c r="A139" s="13"/>
      <c r="B139" s="232"/>
      <c r="C139" s="233"/>
      <c r="D139" s="234" t="s">
        <v>252</v>
      </c>
      <c r="E139" s="235" t="s">
        <v>19</v>
      </c>
      <c r="F139" s="236" t="s">
        <v>916</v>
      </c>
      <c r="G139" s="233"/>
      <c r="H139" s="237">
        <v>34</v>
      </c>
      <c r="I139" s="238"/>
      <c r="J139" s="233"/>
      <c r="K139" s="233"/>
      <c r="L139" s="239"/>
      <c r="M139" s="240"/>
      <c r="N139" s="241"/>
      <c r="O139" s="241"/>
      <c r="P139" s="241"/>
      <c r="Q139" s="241"/>
      <c r="R139" s="241"/>
      <c r="S139" s="241"/>
      <c r="T139" s="242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3" t="s">
        <v>252</v>
      </c>
      <c r="AU139" s="243" t="s">
        <v>87</v>
      </c>
      <c r="AV139" s="13" t="s">
        <v>87</v>
      </c>
      <c r="AW139" s="13" t="s">
        <v>37</v>
      </c>
      <c r="AX139" s="13" t="s">
        <v>77</v>
      </c>
      <c r="AY139" s="243" t="s">
        <v>238</v>
      </c>
    </row>
    <row r="140" s="14" customFormat="1">
      <c r="A140" s="14"/>
      <c r="B140" s="244"/>
      <c r="C140" s="245"/>
      <c r="D140" s="234" t="s">
        <v>252</v>
      </c>
      <c r="E140" s="246" t="s">
        <v>19</v>
      </c>
      <c r="F140" s="247" t="s">
        <v>253</v>
      </c>
      <c r="G140" s="245"/>
      <c r="H140" s="248">
        <v>69.599999999999994</v>
      </c>
      <c r="I140" s="249"/>
      <c r="J140" s="245"/>
      <c r="K140" s="245"/>
      <c r="L140" s="250"/>
      <c r="M140" s="251"/>
      <c r="N140" s="252"/>
      <c r="O140" s="252"/>
      <c r="P140" s="252"/>
      <c r="Q140" s="252"/>
      <c r="R140" s="252"/>
      <c r="S140" s="252"/>
      <c r="T140" s="253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4" t="s">
        <v>252</v>
      </c>
      <c r="AU140" s="254" t="s">
        <v>87</v>
      </c>
      <c r="AV140" s="14" t="s">
        <v>254</v>
      </c>
      <c r="AW140" s="14" t="s">
        <v>37</v>
      </c>
      <c r="AX140" s="14" t="s">
        <v>85</v>
      </c>
      <c r="AY140" s="254" t="s">
        <v>238</v>
      </c>
    </row>
    <row r="141" s="2" customFormat="1" ht="24.15" customHeight="1">
      <c r="A141" s="40"/>
      <c r="B141" s="41"/>
      <c r="C141" s="214" t="s">
        <v>308</v>
      </c>
      <c r="D141" s="214" t="s">
        <v>243</v>
      </c>
      <c r="E141" s="215" t="s">
        <v>917</v>
      </c>
      <c r="F141" s="216" t="s">
        <v>918</v>
      </c>
      <c r="G141" s="217" t="s">
        <v>407</v>
      </c>
      <c r="H141" s="218">
        <v>20.949999999999999</v>
      </c>
      <c r="I141" s="219"/>
      <c r="J141" s="220">
        <f>ROUND(I141*H141,2)</f>
        <v>0</v>
      </c>
      <c r="K141" s="216" t="s">
        <v>247</v>
      </c>
      <c r="L141" s="46"/>
      <c r="M141" s="221" t="s">
        <v>19</v>
      </c>
      <c r="N141" s="222" t="s">
        <v>48</v>
      </c>
      <c r="O141" s="86"/>
      <c r="P141" s="223">
        <f>O141*H141</f>
        <v>0</v>
      </c>
      <c r="Q141" s="223">
        <v>0.018380000000000001</v>
      </c>
      <c r="R141" s="223">
        <f>Q141*H141</f>
        <v>0.38506099999999999</v>
      </c>
      <c r="S141" s="223">
        <v>0</v>
      </c>
      <c r="T141" s="224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25" t="s">
        <v>254</v>
      </c>
      <c r="AT141" s="225" t="s">
        <v>243</v>
      </c>
      <c r="AU141" s="225" t="s">
        <v>87</v>
      </c>
      <c r="AY141" s="19" t="s">
        <v>238</v>
      </c>
      <c r="BE141" s="226">
        <f>IF(N141="základní",J141,0)</f>
        <v>0</v>
      </c>
      <c r="BF141" s="226">
        <f>IF(N141="snížená",J141,0)</f>
        <v>0</v>
      </c>
      <c r="BG141" s="226">
        <f>IF(N141="zákl. přenesená",J141,0)</f>
        <v>0</v>
      </c>
      <c r="BH141" s="226">
        <f>IF(N141="sníž. přenesená",J141,0)</f>
        <v>0</v>
      </c>
      <c r="BI141" s="226">
        <f>IF(N141="nulová",J141,0)</f>
        <v>0</v>
      </c>
      <c r="BJ141" s="19" t="s">
        <v>85</v>
      </c>
      <c r="BK141" s="226">
        <f>ROUND(I141*H141,2)</f>
        <v>0</v>
      </c>
      <c r="BL141" s="19" t="s">
        <v>254</v>
      </c>
      <c r="BM141" s="225" t="s">
        <v>919</v>
      </c>
    </row>
    <row r="142" s="2" customFormat="1">
      <c r="A142" s="40"/>
      <c r="B142" s="41"/>
      <c r="C142" s="42"/>
      <c r="D142" s="227" t="s">
        <v>250</v>
      </c>
      <c r="E142" s="42"/>
      <c r="F142" s="228" t="s">
        <v>920</v>
      </c>
      <c r="G142" s="42"/>
      <c r="H142" s="42"/>
      <c r="I142" s="229"/>
      <c r="J142" s="42"/>
      <c r="K142" s="42"/>
      <c r="L142" s="46"/>
      <c r="M142" s="230"/>
      <c r="N142" s="231"/>
      <c r="O142" s="86"/>
      <c r="P142" s="86"/>
      <c r="Q142" s="86"/>
      <c r="R142" s="86"/>
      <c r="S142" s="86"/>
      <c r="T142" s="87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T142" s="19" t="s">
        <v>250</v>
      </c>
      <c r="AU142" s="19" t="s">
        <v>87</v>
      </c>
    </row>
    <row r="143" s="13" customFormat="1">
      <c r="A143" s="13"/>
      <c r="B143" s="232"/>
      <c r="C143" s="233"/>
      <c r="D143" s="234" t="s">
        <v>252</v>
      </c>
      <c r="E143" s="235" t="s">
        <v>19</v>
      </c>
      <c r="F143" s="236" t="s">
        <v>921</v>
      </c>
      <c r="G143" s="233"/>
      <c r="H143" s="237">
        <v>20.949999999999999</v>
      </c>
      <c r="I143" s="238"/>
      <c r="J143" s="233"/>
      <c r="K143" s="233"/>
      <c r="L143" s="239"/>
      <c r="M143" s="240"/>
      <c r="N143" s="241"/>
      <c r="O143" s="241"/>
      <c r="P143" s="241"/>
      <c r="Q143" s="241"/>
      <c r="R143" s="241"/>
      <c r="S143" s="241"/>
      <c r="T143" s="242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3" t="s">
        <v>252</v>
      </c>
      <c r="AU143" s="243" t="s">
        <v>87</v>
      </c>
      <c r="AV143" s="13" t="s">
        <v>87</v>
      </c>
      <c r="AW143" s="13" t="s">
        <v>37</v>
      </c>
      <c r="AX143" s="13" t="s">
        <v>77</v>
      </c>
      <c r="AY143" s="243" t="s">
        <v>238</v>
      </c>
    </row>
    <row r="144" s="14" customFormat="1">
      <c r="A144" s="14"/>
      <c r="B144" s="244"/>
      <c r="C144" s="245"/>
      <c r="D144" s="234" t="s">
        <v>252</v>
      </c>
      <c r="E144" s="246" t="s">
        <v>19</v>
      </c>
      <c r="F144" s="247" t="s">
        <v>253</v>
      </c>
      <c r="G144" s="245"/>
      <c r="H144" s="248">
        <v>20.949999999999999</v>
      </c>
      <c r="I144" s="249"/>
      <c r="J144" s="245"/>
      <c r="K144" s="245"/>
      <c r="L144" s="250"/>
      <c r="M144" s="251"/>
      <c r="N144" s="252"/>
      <c r="O144" s="252"/>
      <c r="P144" s="252"/>
      <c r="Q144" s="252"/>
      <c r="R144" s="252"/>
      <c r="S144" s="252"/>
      <c r="T144" s="253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54" t="s">
        <v>252</v>
      </c>
      <c r="AU144" s="254" t="s">
        <v>87</v>
      </c>
      <c r="AV144" s="14" t="s">
        <v>254</v>
      </c>
      <c r="AW144" s="14" t="s">
        <v>37</v>
      </c>
      <c r="AX144" s="14" t="s">
        <v>85</v>
      </c>
      <c r="AY144" s="254" t="s">
        <v>238</v>
      </c>
    </row>
    <row r="145" s="2" customFormat="1" ht="16.5" customHeight="1">
      <c r="A145" s="40"/>
      <c r="B145" s="41"/>
      <c r="C145" s="214" t="s">
        <v>314</v>
      </c>
      <c r="D145" s="214" t="s">
        <v>243</v>
      </c>
      <c r="E145" s="215" t="s">
        <v>922</v>
      </c>
      <c r="F145" s="216" t="s">
        <v>923</v>
      </c>
      <c r="G145" s="217" t="s">
        <v>407</v>
      </c>
      <c r="H145" s="218">
        <v>264.44799999999998</v>
      </c>
      <c r="I145" s="219"/>
      <c r="J145" s="220">
        <f>ROUND(I145*H145,2)</f>
        <v>0</v>
      </c>
      <c r="K145" s="216" t="s">
        <v>247</v>
      </c>
      <c r="L145" s="46"/>
      <c r="M145" s="221" t="s">
        <v>19</v>
      </c>
      <c r="N145" s="222" t="s">
        <v>48</v>
      </c>
      <c r="O145" s="86"/>
      <c r="P145" s="223">
        <f>O145*H145</f>
        <v>0</v>
      </c>
      <c r="Q145" s="223">
        <v>0.00025999999999999998</v>
      </c>
      <c r="R145" s="223">
        <f>Q145*H145</f>
        <v>0.068756479999999995</v>
      </c>
      <c r="S145" s="223">
        <v>0</v>
      </c>
      <c r="T145" s="224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25" t="s">
        <v>254</v>
      </c>
      <c r="AT145" s="225" t="s">
        <v>243</v>
      </c>
      <c r="AU145" s="225" t="s">
        <v>87</v>
      </c>
      <c r="AY145" s="19" t="s">
        <v>238</v>
      </c>
      <c r="BE145" s="226">
        <f>IF(N145="základní",J145,0)</f>
        <v>0</v>
      </c>
      <c r="BF145" s="226">
        <f>IF(N145="snížená",J145,0)</f>
        <v>0</v>
      </c>
      <c r="BG145" s="226">
        <f>IF(N145="zákl. přenesená",J145,0)</f>
        <v>0</v>
      </c>
      <c r="BH145" s="226">
        <f>IF(N145="sníž. přenesená",J145,0)</f>
        <v>0</v>
      </c>
      <c r="BI145" s="226">
        <f>IF(N145="nulová",J145,0)</f>
        <v>0</v>
      </c>
      <c r="BJ145" s="19" t="s">
        <v>85</v>
      </c>
      <c r="BK145" s="226">
        <f>ROUND(I145*H145,2)</f>
        <v>0</v>
      </c>
      <c r="BL145" s="19" t="s">
        <v>254</v>
      </c>
      <c r="BM145" s="225" t="s">
        <v>924</v>
      </c>
    </row>
    <row r="146" s="2" customFormat="1">
      <c r="A146" s="40"/>
      <c r="B146" s="41"/>
      <c r="C146" s="42"/>
      <c r="D146" s="227" t="s">
        <v>250</v>
      </c>
      <c r="E146" s="42"/>
      <c r="F146" s="228" t="s">
        <v>925</v>
      </c>
      <c r="G146" s="42"/>
      <c r="H146" s="42"/>
      <c r="I146" s="229"/>
      <c r="J146" s="42"/>
      <c r="K146" s="42"/>
      <c r="L146" s="46"/>
      <c r="M146" s="230"/>
      <c r="N146" s="231"/>
      <c r="O146" s="86"/>
      <c r="P146" s="86"/>
      <c r="Q146" s="86"/>
      <c r="R146" s="86"/>
      <c r="S146" s="86"/>
      <c r="T146" s="87"/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T146" s="19" t="s">
        <v>250</v>
      </c>
      <c r="AU146" s="19" t="s">
        <v>87</v>
      </c>
    </row>
    <row r="147" s="13" customFormat="1">
      <c r="A147" s="13"/>
      <c r="B147" s="232"/>
      <c r="C147" s="233"/>
      <c r="D147" s="234" t="s">
        <v>252</v>
      </c>
      <c r="E147" s="235" t="s">
        <v>19</v>
      </c>
      <c r="F147" s="236" t="s">
        <v>926</v>
      </c>
      <c r="G147" s="233"/>
      <c r="H147" s="237">
        <v>196.44800000000001</v>
      </c>
      <c r="I147" s="238"/>
      <c r="J147" s="233"/>
      <c r="K147" s="233"/>
      <c r="L147" s="239"/>
      <c r="M147" s="240"/>
      <c r="N147" s="241"/>
      <c r="O147" s="241"/>
      <c r="P147" s="241"/>
      <c r="Q147" s="241"/>
      <c r="R147" s="241"/>
      <c r="S147" s="241"/>
      <c r="T147" s="242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3" t="s">
        <v>252</v>
      </c>
      <c r="AU147" s="243" t="s">
        <v>87</v>
      </c>
      <c r="AV147" s="13" t="s">
        <v>87</v>
      </c>
      <c r="AW147" s="13" t="s">
        <v>37</v>
      </c>
      <c r="AX147" s="13" t="s">
        <v>77</v>
      </c>
      <c r="AY147" s="243" t="s">
        <v>238</v>
      </c>
    </row>
    <row r="148" s="13" customFormat="1">
      <c r="A148" s="13"/>
      <c r="B148" s="232"/>
      <c r="C148" s="233"/>
      <c r="D148" s="234" t="s">
        <v>252</v>
      </c>
      <c r="E148" s="235" t="s">
        <v>19</v>
      </c>
      <c r="F148" s="236" t="s">
        <v>927</v>
      </c>
      <c r="G148" s="233"/>
      <c r="H148" s="237">
        <v>68</v>
      </c>
      <c r="I148" s="238"/>
      <c r="J148" s="233"/>
      <c r="K148" s="233"/>
      <c r="L148" s="239"/>
      <c r="M148" s="240"/>
      <c r="N148" s="241"/>
      <c r="O148" s="241"/>
      <c r="P148" s="241"/>
      <c r="Q148" s="241"/>
      <c r="R148" s="241"/>
      <c r="S148" s="241"/>
      <c r="T148" s="242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3" t="s">
        <v>252</v>
      </c>
      <c r="AU148" s="243" t="s">
        <v>87</v>
      </c>
      <c r="AV148" s="13" t="s">
        <v>87</v>
      </c>
      <c r="AW148" s="13" t="s">
        <v>37</v>
      </c>
      <c r="AX148" s="13" t="s">
        <v>77</v>
      </c>
      <c r="AY148" s="243" t="s">
        <v>238</v>
      </c>
    </row>
    <row r="149" s="14" customFormat="1">
      <c r="A149" s="14"/>
      <c r="B149" s="244"/>
      <c r="C149" s="245"/>
      <c r="D149" s="234" t="s">
        <v>252</v>
      </c>
      <c r="E149" s="246" t="s">
        <v>19</v>
      </c>
      <c r="F149" s="247" t="s">
        <v>253</v>
      </c>
      <c r="G149" s="245"/>
      <c r="H149" s="248">
        <v>264.44799999999998</v>
      </c>
      <c r="I149" s="249"/>
      <c r="J149" s="245"/>
      <c r="K149" s="245"/>
      <c r="L149" s="250"/>
      <c r="M149" s="251"/>
      <c r="N149" s="252"/>
      <c r="O149" s="252"/>
      <c r="P149" s="252"/>
      <c r="Q149" s="252"/>
      <c r="R149" s="252"/>
      <c r="S149" s="252"/>
      <c r="T149" s="253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4" t="s">
        <v>252</v>
      </c>
      <c r="AU149" s="254" t="s">
        <v>87</v>
      </c>
      <c r="AV149" s="14" t="s">
        <v>254</v>
      </c>
      <c r="AW149" s="14" t="s">
        <v>37</v>
      </c>
      <c r="AX149" s="14" t="s">
        <v>85</v>
      </c>
      <c r="AY149" s="254" t="s">
        <v>238</v>
      </c>
    </row>
    <row r="150" s="2" customFormat="1" ht="24.15" customHeight="1">
      <c r="A150" s="40"/>
      <c r="B150" s="41"/>
      <c r="C150" s="214" t="s">
        <v>321</v>
      </c>
      <c r="D150" s="214" t="s">
        <v>243</v>
      </c>
      <c r="E150" s="215" t="s">
        <v>928</v>
      </c>
      <c r="F150" s="216" t="s">
        <v>929</v>
      </c>
      <c r="G150" s="217" t="s">
        <v>407</v>
      </c>
      <c r="H150" s="218">
        <v>91.030000000000001</v>
      </c>
      <c r="I150" s="219"/>
      <c r="J150" s="220">
        <f>ROUND(I150*H150,2)</f>
        <v>0</v>
      </c>
      <c r="K150" s="216" t="s">
        <v>247</v>
      </c>
      <c r="L150" s="46"/>
      <c r="M150" s="221" t="s">
        <v>19</v>
      </c>
      <c r="N150" s="222" t="s">
        <v>48</v>
      </c>
      <c r="O150" s="86"/>
      <c r="P150" s="223">
        <f>O150*H150</f>
        <v>0</v>
      </c>
      <c r="Q150" s="223">
        <v>0.015400000000000001</v>
      </c>
      <c r="R150" s="223">
        <f>Q150*H150</f>
        <v>1.4018620000000002</v>
      </c>
      <c r="S150" s="223">
        <v>0</v>
      </c>
      <c r="T150" s="224">
        <f>S150*H150</f>
        <v>0</v>
      </c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R150" s="225" t="s">
        <v>254</v>
      </c>
      <c r="AT150" s="225" t="s">
        <v>243</v>
      </c>
      <c r="AU150" s="225" t="s">
        <v>87</v>
      </c>
      <c r="AY150" s="19" t="s">
        <v>238</v>
      </c>
      <c r="BE150" s="226">
        <f>IF(N150="základní",J150,0)</f>
        <v>0</v>
      </c>
      <c r="BF150" s="226">
        <f>IF(N150="snížená",J150,0)</f>
        <v>0</v>
      </c>
      <c r="BG150" s="226">
        <f>IF(N150="zákl. přenesená",J150,0)</f>
        <v>0</v>
      </c>
      <c r="BH150" s="226">
        <f>IF(N150="sníž. přenesená",J150,0)</f>
        <v>0</v>
      </c>
      <c r="BI150" s="226">
        <f>IF(N150="nulová",J150,0)</f>
        <v>0</v>
      </c>
      <c r="BJ150" s="19" t="s">
        <v>85</v>
      </c>
      <c r="BK150" s="226">
        <f>ROUND(I150*H150,2)</f>
        <v>0</v>
      </c>
      <c r="BL150" s="19" t="s">
        <v>254</v>
      </c>
      <c r="BM150" s="225" t="s">
        <v>930</v>
      </c>
    </row>
    <row r="151" s="2" customFormat="1">
      <c r="A151" s="40"/>
      <c r="B151" s="41"/>
      <c r="C151" s="42"/>
      <c r="D151" s="227" t="s">
        <v>250</v>
      </c>
      <c r="E151" s="42"/>
      <c r="F151" s="228" t="s">
        <v>931</v>
      </c>
      <c r="G151" s="42"/>
      <c r="H151" s="42"/>
      <c r="I151" s="229"/>
      <c r="J151" s="42"/>
      <c r="K151" s="42"/>
      <c r="L151" s="46"/>
      <c r="M151" s="230"/>
      <c r="N151" s="231"/>
      <c r="O151" s="86"/>
      <c r="P151" s="86"/>
      <c r="Q151" s="86"/>
      <c r="R151" s="86"/>
      <c r="S151" s="86"/>
      <c r="T151" s="87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T151" s="19" t="s">
        <v>250</v>
      </c>
      <c r="AU151" s="19" t="s">
        <v>87</v>
      </c>
    </row>
    <row r="152" s="13" customFormat="1">
      <c r="A152" s="13"/>
      <c r="B152" s="232"/>
      <c r="C152" s="233"/>
      <c r="D152" s="234" t="s">
        <v>252</v>
      </c>
      <c r="E152" s="235" t="s">
        <v>19</v>
      </c>
      <c r="F152" s="236" t="s">
        <v>744</v>
      </c>
      <c r="G152" s="233"/>
      <c r="H152" s="237">
        <v>37.329999999999998</v>
      </c>
      <c r="I152" s="238"/>
      <c r="J152" s="233"/>
      <c r="K152" s="233"/>
      <c r="L152" s="239"/>
      <c r="M152" s="240"/>
      <c r="N152" s="241"/>
      <c r="O152" s="241"/>
      <c r="P152" s="241"/>
      <c r="Q152" s="241"/>
      <c r="R152" s="241"/>
      <c r="S152" s="241"/>
      <c r="T152" s="242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3" t="s">
        <v>252</v>
      </c>
      <c r="AU152" s="243" t="s">
        <v>87</v>
      </c>
      <c r="AV152" s="13" t="s">
        <v>87</v>
      </c>
      <c r="AW152" s="13" t="s">
        <v>37</v>
      </c>
      <c r="AX152" s="13" t="s">
        <v>77</v>
      </c>
      <c r="AY152" s="243" t="s">
        <v>238</v>
      </c>
    </row>
    <row r="153" s="13" customFormat="1">
      <c r="A153" s="13"/>
      <c r="B153" s="232"/>
      <c r="C153" s="233"/>
      <c r="D153" s="234" t="s">
        <v>252</v>
      </c>
      <c r="E153" s="235" t="s">
        <v>19</v>
      </c>
      <c r="F153" s="236" t="s">
        <v>745</v>
      </c>
      <c r="G153" s="233"/>
      <c r="H153" s="237">
        <v>14.300000000000001</v>
      </c>
      <c r="I153" s="238"/>
      <c r="J153" s="233"/>
      <c r="K153" s="233"/>
      <c r="L153" s="239"/>
      <c r="M153" s="240"/>
      <c r="N153" s="241"/>
      <c r="O153" s="241"/>
      <c r="P153" s="241"/>
      <c r="Q153" s="241"/>
      <c r="R153" s="241"/>
      <c r="S153" s="241"/>
      <c r="T153" s="242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3" t="s">
        <v>252</v>
      </c>
      <c r="AU153" s="243" t="s">
        <v>87</v>
      </c>
      <c r="AV153" s="13" t="s">
        <v>87</v>
      </c>
      <c r="AW153" s="13" t="s">
        <v>37</v>
      </c>
      <c r="AX153" s="13" t="s">
        <v>77</v>
      </c>
      <c r="AY153" s="243" t="s">
        <v>238</v>
      </c>
    </row>
    <row r="154" s="13" customFormat="1">
      <c r="A154" s="13"/>
      <c r="B154" s="232"/>
      <c r="C154" s="233"/>
      <c r="D154" s="234" t="s">
        <v>252</v>
      </c>
      <c r="E154" s="235" t="s">
        <v>19</v>
      </c>
      <c r="F154" s="236" t="s">
        <v>746</v>
      </c>
      <c r="G154" s="233"/>
      <c r="H154" s="237">
        <v>15</v>
      </c>
      <c r="I154" s="238"/>
      <c r="J154" s="233"/>
      <c r="K154" s="233"/>
      <c r="L154" s="239"/>
      <c r="M154" s="240"/>
      <c r="N154" s="241"/>
      <c r="O154" s="241"/>
      <c r="P154" s="241"/>
      <c r="Q154" s="241"/>
      <c r="R154" s="241"/>
      <c r="S154" s="241"/>
      <c r="T154" s="242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43" t="s">
        <v>252</v>
      </c>
      <c r="AU154" s="243" t="s">
        <v>87</v>
      </c>
      <c r="AV154" s="13" t="s">
        <v>87</v>
      </c>
      <c r="AW154" s="13" t="s">
        <v>37</v>
      </c>
      <c r="AX154" s="13" t="s">
        <v>77</v>
      </c>
      <c r="AY154" s="243" t="s">
        <v>238</v>
      </c>
    </row>
    <row r="155" s="13" customFormat="1">
      <c r="A155" s="13"/>
      <c r="B155" s="232"/>
      <c r="C155" s="233"/>
      <c r="D155" s="234" t="s">
        <v>252</v>
      </c>
      <c r="E155" s="235" t="s">
        <v>19</v>
      </c>
      <c r="F155" s="236" t="s">
        <v>747</v>
      </c>
      <c r="G155" s="233"/>
      <c r="H155" s="237">
        <v>9.8000000000000007</v>
      </c>
      <c r="I155" s="238"/>
      <c r="J155" s="233"/>
      <c r="K155" s="233"/>
      <c r="L155" s="239"/>
      <c r="M155" s="240"/>
      <c r="N155" s="241"/>
      <c r="O155" s="241"/>
      <c r="P155" s="241"/>
      <c r="Q155" s="241"/>
      <c r="R155" s="241"/>
      <c r="S155" s="241"/>
      <c r="T155" s="242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43" t="s">
        <v>252</v>
      </c>
      <c r="AU155" s="243" t="s">
        <v>87</v>
      </c>
      <c r="AV155" s="13" t="s">
        <v>87</v>
      </c>
      <c r="AW155" s="13" t="s">
        <v>37</v>
      </c>
      <c r="AX155" s="13" t="s">
        <v>77</v>
      </c>
      <c r="AY155" s="243" t="s">
        <v>238</v>
      </c>
    </row>
    <row r="156" s="13" customFormat="1">
      <c r="A156" s="13"/>
      <c r="B156" s="232"/>
      <c r="C156" s="233"/>
      <c r="D156" s="234" t="s">
        <v>252</v>
      </c>
      <c r="E156" s="235" t="s">
        <v>19</v>
      </c>
      <c r="F156" s="236" t="s">
        <v>932</v>
      </c>
      <c r="G156" s="233"/>
      <c r="H156" s="237">
        <v>14.6</v>
      </c>
      <c r="I156" s="238"/>
      <c r="J156" s="233"/>
      <c r="K156" s="233"/>
      <c r="L156" s="239"/>
      <c r="M156" s="240"/>
      <c r="N156" s="241"/>
      <c r="O156" s="241"/>
      <c r="P156" s="241"/>
      <c r="Q156" s="241"/>
      <c r="R156" s="241"/>
      <c r="S156" s="241"/>
      <c r="T156" s="242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3" t="s">
        <v>252</v>
      </c>
      <c r="AU156" s="243" t="s">
        <v>87</v>
      </c>
      <c r="AV156" s="13" t="s">
        <v>87</v>
      </c>
      <c r="AW156" s="13" t="s">
        <v>37</v>
      </c>
      <c r="AX156" s="13" t="s">
        <v>77</v>
      </c>
      <c r="AY156" s="243" t="s">
        <v>238</v>
      </c>
    </row>
    <row r="157" s="14" customFormat="1">
      <c r="A157" s="14"/>
      <c r="B157" s="244"/>
      <c r="C157" s="245"/>
      <c r="D157" s="234" t="s">
        <v>252</v>
      </c>
      <c r="E157" s="246" t="s">
        <v>19</v>
      </c>
      <c r="F157" s="247" t="s">
        <v>253</v>
      </c>
      <c r="G157" s="245"/>
      <c r="H157" s="248">
        <v>91.029999999999987</v>
      </c>
      <c r="I157" s="249"/>
      <c r="J157" s="245"/>
      <c r="K157" s="245"/>
      <c r="L157" s="250"/>
      <c r="M157" s="251"/>
      <c r="N157" s="252"/>
      <c r="O157" s="252"/>
      <c r="P157" s="252"/>
      <c r="Q157" s="252"/>
      <c r="R157" s="252"/>
      <c r="S157" s="252"/>
      <c r="T157" s="253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4" t="s">
        <v>252</v>
      </c>
      <c r="AU157" s="254" t="s">
        <v>87</v>
      </c>
      <c r="AV157" s="14" t="s">
        <v>254</v>
      </c>
      <c r="AW157" s="14" t="s">
        <v>37</v>
      </c>
      <c r="AX157" s="14" t="s">
        <v>85</v>
      </c>
      <c r="AY157" s="254" t="s">
        <v>238</v>
      </c>
    </row>
    <row r="158" s="2" customFormat="1" ht="16.5" customHeight="1">
      <c r="A158" s="40"/>
      <c r="B158" s="41"/>
      <c r="C158" s="214" t="s">
        <v>8</v>
      </c>
      <c r="D158" s="214" t="s">
        <v>243</v>
      </c>
      <c r="E158" s="215" t="s">
        <v>933</v>
      </c>
      <c r="F158" s="216" t="s">
        <v>934</v>
      </c>
      <c r="G158" s="217" t="s">
        <v>407</v>
      </c>
      <c r="H158" s="218">
        <v>46.840000000000003</v>
      </c>
      <c r="I158" s="219"/>
      <c r="J158" s="220">
        <f>ROUND(I158*H158,2)</f>
        <v>0</v>
      </c>
      <c r="K158" s="216" t="s">
        <v>247</v>
      </c>
      <c r="L158" s="46"/>
      <c r="M158" s="221" t="s">
        <v>19</v>
      </c>
      <c r="N158" s="222" t="s">
        <v>48</v>
      </c>
      <c r="O158" s="86"/>
      <c r="P158" s="223">
        <f>O158*H158</f>
        <v>0</v>
      </c>
      <c r="Q158" s="223">
        <v>0.010200000000000001</v>
      </c>
      <c r="R158" s="223">
        <f>Q158*H158</f>
        <v>0.47776800000000008</v>
      </c>
      <c r="S158" s="223">
        <v>0</v>
      </c>
      <c r="T158" s="224">
        <f>S158*H158</f>
        <v>0</v>
      </c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R158" s="225" t="s">
        <v>254</v>
      </c>
      <c r="AT158" s="225" t="s">
        <v>243</v>
      </c>
      <c r="AU158" s="225" t="s">
        <v>87</v>
      </c>
      <c r="AY158" s="19" t="s">
        <v>238</v>
      </c>
      <c r="BE158" s="226">
        <f>IF(N158="základní",J158,0)</f>
        <v>0</v>
      </c>
      <c r="BF158" s="226">
        <f>IF(N158="snížená",J158,0)</f>
        <v>0</v>
      </c>
      <c r="BG158" s="226">
        <f>IF(N158="zákl. přenesená",J158,0)</f>
        <v>0</v>
      </c>
      <c r="BH158" s="226">
        <f>IF(N158="sníž. přenesená",J158,0)</f>
        <v>0</v>
      </c>
      <c r="BI158" s="226">
        <f>IF(N158="nulová",J158,0)</f>
        <v>0</v>
      </c>
      <c r="BJ158" s="19" t="s">
        <v>85</v>
      </c>
      <c r="BK158" s="226">
        <f>ROUND(I158*H158,2)</f>
        <v>0</v>
      </c>
      <c r="BL158" s="19" t="s">
        <v>254</v>
      </c>
      <c r="BM158" s="225" t="s">
        <v>935</v>
      </c>
    </row>
    <row r="159" s="2" customFormat="1">
      <c r="A159" s="40"/>
      <c r="B159" s="41"/>
      <c r="C159" s="42"/>
      <c r="D159" s="227" t="s">
        <v>250</v>
      </c>
      <c r="E159" s="42"/>
      <c r="F159" s="228" t="s">
        <v>936</v>
      </c>
      <c r="G159" s="42"/>
      <c r="H159" s="42"/>
      <c r="I159" s="229"/>
      <c r="J159" s="42"/>
      <c r="K159" s="42"/>
      <c r="L159" s="46"/>
      <c r="M159" s="230"/>
      <c r="N159" s="231"/>
      <c r="O159" s="86"/>
      <c r="P159" s="86"/>
      <c r="Q159" s="86"/>
      <c r="R159" s="86"/>
      <c r="S159" s="86"/>
      <c r="T159" s="87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T159" s="19" t="s">
        <v>250</v>
      </c>
      <c r="AU159" s="19" t="s">
        <v>87</v>
      </c>
    </row>
    <row r="160" s="13" customFormat="1">
      <c r="A160" s="13"/>
      <c r="B160" s="232"/>
      <c r="C160" s="233"/>
      <c r="D160" s="234" t="s">
        <v>252</v>
      </c>
      <c r="E160" s="235" t="s">
        <v>19</v>
      </c>
      <c r="F160" s="236" t="s">
        <v>937</v>
      </c>
      <c r="G160" s="233"/>
      <c r="H160" s="237">
        <v>20.100000000000001</v>
      </c>
      <c r="I160" s="238"/>
      <c r="J160" s="233"/>
      <c r="K160" s="233"/>
      <c r="L160" s="239"/>
      <c r="M160" s="240"/>
      <c r="N160" s="241"/>
      <c r="O160" s="241"/>
      <c r="P160" s="241"/>
      <c r="Q160" s="241"/>
      <c r="R160" s="241"/>
      <c r="S160" s="241"/>
      <c r="T160" s="242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3" t="s">
        <v>252</v>
      </c>
      <c r="AU160" s="243" t="s">
        <v>87</v>
      </c>
      <c r="AV160" s="13" t="s">
        <v>87</v>
      </c>
      <c r="AW160" s="13" t="s">
        <v>37</v>
      </c>
      <c r="AX160" s="13" t="s">
        <v>77</v>
      </c>
      <c r="AY160" s="243" t="s">
        <v>238</v>
      </c>
    </row>
    <row r="161" s="13" customFormat="1">
      <c r="A161" s="13"/>
      <c r="B161" s="232"/>
      <c r="C161" s="233"/>
      <c r="D161" s="234" t="s">
        <v>252</v>
      </c>
      <c r="E161" s="235" t="s">
        <v>19</v>
      </c>
      <c r="F161" s="236" t="s">
        <v>938</v>
      </c>
      <c r="G161" s="233"/>
      <c r="H161" s="237">
        <v>7.9500000000000002</v>
      </c>
      <c r="I161" s="238"/>
      <c r="J161" s="233"/>
      <c r="K161" s="233"/>
      <c r="L161" s="239"/>
      <c r="M161" s="240"/>
      <c r="N161" s="241"/>
      <c r="O161" s="241"/>
      <c r="P161" s="241"/>
      <c r="Q161" s="241"/>
      <c r="R161" s="241"/>
      <c r="S161" s="241"/>
      <c r="T161" s="242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3" t="s">
        <v>252</v>
      </c>
      <c r="AU161" s="243" t="s">
        <v>87</v>
      </c>
      <c r="AV161" s="13" t="s">
        <v>87</v>
      </c>
      <c r="AW161" s="13" t="s">
        <v>37</v>
      </c>
      <c r="AX161" s="13" t="s">
        <v>77</v>
      </c>
      <c r="AY161" s="243" t="s">
        <v>238</v>
      </c>
    </row>
    <row r="162" s="13" customFormat="1">
      <c r="A162" s="13"/>
      <c r="B162" s="232"/>
      <c r="C162" s="233"/>
      <c r="D162" s="234" t="s">
        <v>252</v>
      </c>
      <c r="E162" s="235" t="s">
        <v>19</v>
      </c>
      <c r="F162" s="236" t="s">
        <v>939</v>
      </c>
      <c r="G162" s="233"/>
      <c r="H162" s="237">
        <v>12.69</v>
      </c>
      <c r="I162" s="238"/>
      <c r="J162" s="233"/>
      <c r="K162" s="233"/>
      <c r="L162" s="239"/>
      <c r="M162" s="240"/>
      <c r="N162" s="241"/>
      <c r="O162" s="241"/>
      <c r="P162" s="241"/>
      <c r="Q162" s="241"/>
      <c r="R162" s="241"/>
      <c r="S162" s="241"/>
      <c r="T162" s="242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3" t="s">
        <v>252</v>
      </c>
      <c r="AU162" s="243" t="s">
        <v>87</v>
      </c>
      <c r="AV162" s="13" t="s">
        <v>87</v>
      </c>
      <c r="AW162" s="13" t="s">
        <v>37</v>
      </c>
      <c r="AX162" s="13" t="s">
        <v>77</v>
      </c>
      <c r="AY162" s="243" t="s">
        <v>238</v>
      </c>
    </row>
    <row r="163" s="13" customFormat="1">
      <c r="A163" s="13"/>
      <c r="B163" s="232"/>
      <c r="C163" s="233"/>
      <c r="D163" s="234" t="s">
        <v>252</v>
      </c>
      <c r="E163" s="235" t="s">
        <v>19</v>
      </c>
      <c r="F163" s="236" t="s">
        <v>723</v>
      </c>
      <c r="G163" s="233"/>
      <c r="H163" s="237">
        <v>6.0999999999999996</v>
      </c>
      <c r="I163" s="238"/>
      <c r="J163" s="233"/>
      <c r="K163" s="233"/>
      <c r="L163" s="239"/>
      <c r="M163" s="240"/>
      <c r="N163" s="241"/>
      <c r="O163" s="241"/>
      <c r="P163" s="241"/>
      <c r="Q163" s="241"/>
      <c r="R163" s="241"/>
      <c r="S163" s="241"/>
      <c r="T163" s="242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3" t="s">
        <v>252</v>
      </c>
      <c r="AU163" s="243" t="s">
        <v>87</v>
      </c>
      <c r="AV163" s="13" t="s">
        <v>87</v>
      </c>
      <c r="AW163" s="13" t="s">
        <v>37</v>
      </c>
      <c r="AX163" s="13" t="s">
        <v>77</v>
      </c>
      <c r="AY163" s="243" t="s">
        <v>238</v>
      </c>
    </row>
    <row r="164" s="14" customFormat="1">
      <c r="A164" s="14"/>
      <c r="B164" s="244"/>
      <c r="C164" s="245"/>
      <c r="D164" s="234" t="s">
        <v>252</v>
      </c>
      <c r="E164" s="246" t="s">
        <v>19</v>
      </c>
      <c r="F164" s="247" t="s">
        <v>253</v>
      </c>
      <c r="G164" s="245"/>
      <c r="H164" s="248">
        <v>46.840000000000003</v>
      </c>
      <c r="I164" s="249"/>
      <c r="J164" s="245"/>
      <c r="K164" s="245"/>
      <c r="L164" s="250"/>
      <c r="M164" s="251"/>
      <c r="N164" s="252"/>
      <c r="O164" s="252"/>
      <c r="P164" s="252"/>
      <c r="Q164" s="252"/>
      <c r="R164" s="252"/>
      <c r="S164" s="252"/>
      <c r="T164" s="253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54" t="s">
        <v>252</v>
      </c>
      <c r="AU164" s="254" t="s">
        <v>87</v>
      </c>
      <c r="AV164" s="14" t="s">
        <v>254</v>
      </c>
      <c r="AW164" s="14" t="s">
        <v>37</v>
      </c>
      <c r="AX164" s="14" t="s">
        <v>85</v>
      </c>
      <c r="AY164" s="254" t="s">
        <v>238</v>
      </c>
    </row>
    <row r="165" s="2" customFormat="1" ht="16.5" customHeight="1">
      <c r="A165" s="40"/>
      <c r="B165" s="41"/>
      <c r="C165" s="214" t="s">
        <v>330</v>
      </c>
      <c r="D165" s="214" t="s">
        <v>243</v>
      </c>
      <c r="E165" s="215" t="s">
        <v>940</v>
      </c>
      <c r="F165" s="216" t="s">
        <v>941</v>
      </c>
      <c r="G165" s="217" t="s">
        <v>407</v>
      </c>
      <c r="H165" s="218">
        <v>158.63</v>
      </c>
      <c r="I165" s="219"/>
      <c r="J165" s="220">
        <f>ROUND(I165*H165,2)</f>
        <v>0</v>
      </c>
      <c r="K165" s="216" t="s">
        <v>247</v>
      </c>
      <c r="L165" s="46"/>
      <c r="M165" s="221" t="s">
        <v>19</v>
      </c>
      <c r="N165" s="222" t="s">
        <v>48</v>
      </c>
      <c r="O165" s="86"/>
      <c r="P165" s="223">
        <f>O165*H165</f>
        <v>0</v>
      </c>
      <c r="Q165" s="223">
        <v>0.030599999999999999</v>
      </c>
      <c r="R165" s="223">
        <f>Q165*H165</f>
        <v>4.8540779999999994</v>
      </c>
      <c r="S165" s="223">
        <v>0</v>
      </c>
      <c r="T165" s="224">
        <f>S165*H165</f>
        <v>0</v>
      </c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R165" s="225" t="s">
        <v>330</v>
      </c>
      <c r="AT165" s="225" t="s">
        <v>243</v>
      </c>
      <c r="AU165" s="225" t="s">
        <v>87</v>
      </c>
      <c r="AY165" s="19" t="s">
        <v>238</v>
      </c>
      <c r="BE165" s="226">
        <f>IF(N165="základní",J165,0)</f>
        <v>0</v>
      </c>
      <c r="BF165" s="226">
        <f>IF(N165="snížená",J165,0)</f>
        <v>0</v>
      </c>
      <c r="BG165" s="226">
        <f>IF(N165="zákl. přenesená",J165,0)</f>
        <v>0</v>
      </c>
      <c r="BH165" s="226">
        <f>IF(N165="sníž. přenesená",J165,0)</f>
        <v>0</v>
      </c>
      <c r="BI165" s="226">
        <f>IF(N165="nulová",J165,0)</f>
        <v>0</v>
      </c>
      <c r="BJ165" s="19" t="s">
        <v>85</v>
      </c>
      <c r="BK165" s="226">
        <f>ROUND(I165*H165,2)</f>
        <v>0</v>
      </c>
      <c r="BL165" s="19" t="s">
        <v>330</v>
      </c>
      <c r="BM165" s="225" t="s">
        <v>942</v>
      </c>
    </row>
    <row r="166" s="2" customFormat="1">
      <c r="A166" s="40"/>
      <c r="B166" s="41"/>
      <c r="C166" s="42"/>
      <c r="D166" s="227" t="s">
        <v>250</v>
      </c>
      <c r="E166" s="42"/>
      <c r="F166" s="228" t="s">
        <v>943</v>
      </c>
      <c r="G166" s="42"/>
      <c r="H166" s="42"/>
      <c r="I166" s="229"/>
      <c r="J166" s="42"/>
      <c r="K166" s="42"/>
      <c r="L166" s="46"/>
      <c r="M166" s="230"/>
      <c r="N166" s="231"/>
      <c r="O166" s="86"/>
      <c r="P166" s="86"/>
      <c r="Q166" s="86"/>
      <c r="R166" s="86"/>
      <c r="S166" s="86"/>
      <c r="T166" s="87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T166" s="19" t="s">
        <v>250</v>
      </c>
      <c r="AU166" s="19" t="s">
        <v>87</v>
      </c>
    </row>
    <row r="167" s="13" customFormat="1">
      <c r="A167" s="13"/>
      <c r="B167" s="232"/>
      <c r="C167" s="233"/>
      <c r="D167" s="234" t="s">
        <v>252</v>
      </c>
      <c r="E167" s="235" t="s">
        <v>19</v>
      </c>
      <c r="F167" s="236" t="s">
        <v>915</v>
      </c>
      <c r="G167" s="233"/>
      <c r="H167" s="237">
        <v>35.600000000000001</v>
      </c>
      <c r="I167" s="238"/>
      <c r="J167" s="233"/>
      <c r="K167" s="233"/>
      <c r="L167" s="239"/>
      <c r="M167" s="240"/>
      <c r="N167" s="241"/>
      <c r="O167" s="241"/>
      <c r="P167" s="241"/>
      <c r="Q167" s="241"/>
      <c r="R167" s="241"/>
      <c r="S167" s="241"/>
      <c r="T167" s="242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3" t="s">
        <v>252</v>
      </c>
      <c r="AU167" s="243" t="s">
        <v>87</v>
      </c>
      <c r="AV167" s="13" t="s">
        <v>87</v>
      </c>
      <c r="AW167" s="13" t="s">
        <v>37</v>
      </c>
      <c r="AX167" s="13" t="s">
        <v>77</v>
      </c>
      <c r="AY167" s="243" t="s">
        <v>238</v>
      </c>
    </row>
    <row r="168" s="13" customFormat="1">
      <c r="A168" s="13"/>
      <c r="B168" s="232"/>
      <c r="C168" s="233"/>
      <c r="D168" s="234" t="s">
        <v>252</v>
      </c>
      <c r="E168" s="235" t="s">
        <v>19</v>
      </c>
      <c r="F168" s="236" t="s">
        <v>916</v>
      </c>
      <c r="G168" s="233"/>
      <c r="H168" s="237">
        <v>34</v>
      </c>
      <c r="I168" s="238"/>
      <c r="J168" s="233"/>
      <c r="K168" s="233"/>
      <c r="L168" s="239"/>
      <c r="M168" s="240"/>
      <c r="N168" s="241"/>
      <c r="O168" s="241"/>
      <c r="P168" s="241"/>
      <c r="Q168" s="241"/>
      <c r="R168" s="241"/>
      <c r="S168" s="241"/>
      <c r="T168" s="242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3" t="s">
        <v>252</v>
      </c>
      <c r="AU168" s="243" t="s">
        <v>87</v>
      </c>
      <c r="AV168" s="13" t="s">
        <v>87</v>
      </c>
      <c r="AW168" s="13" t="s">
        <v>37</v>
      </c>
      <c r="AX168" s="13" t="s">
        <v>77</v>
      </c>
      <c r="AY168" s="243" t="s">
        <v>238</v>
      </c>
    </row>
    <row r="169" s="13" customFormat="1">
      <c r="A169" s="13"/>
      <c r="B169" s="232"/>
      <c r="C169" s="233"/>
      <c r="D169" s="234" t="s">
        <v>252</v>
      </c>
      <c r="E169" s="235" t="s">
        <v>19</v>
      </c>
      <c r="F169" s="236" t="s">
        <v>944</v>
      </c>
      <c r="G169" s="233"/>
      <c r="H169" s="237">
        <v>3.7000000000000002</v>
      </c>
      <c r="I169" s="238"/>
      <c r="J169" s="233"/>
      <c r="K169" s="233"/>
      <c r="L169" s="239"/>
      <c r="M169" s="240"/>
      <c r="N169" s="241"/>
      <c r="O169" s="241"/>
      <c r="P169" s="241"/>
      <c r="Q169" s="241"/>
      <c r="R169" s="241"/>
      <c r="S169" s="241"/>
      <c r="T169" s="242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3" t="s">
        <v>252</v>
      </c>
      <c r="AU169" s="243" t="s">
        <v>87</v>
      </c>
      <c r="AV169" s="13" t="s">
        <v>87</v>
      </c>
      <c r="AW169" s="13" t="s">
        <v>37</v>
      </c>
      <c r="AX169" s="13" t="s">
        <v>77</v>
      </c>
      <c r="AY169" s="243" t="s">
        <v>238</v>
      </c>
    </row>
    <row r="170" s="13" customFormat="1">
      <c r="A170" s="13"/>
      <c r="B170" s="232"/>
      <c r="C170" s="233"/>
      <c r="D170" s="234" t="s">
        <v>252</v>
      </c>
      <c r="E170" s="235" t="s">
        <v>19</v>
      </c>
      <c r="F170" s="236" t="s">
        <v>902</v>
      </c>
      <c r="G170" s="233"/>
      <c r="H170" s="237">
        <v>33.130000000000003</v>
      </c>
      <c r="I170" s="238"/>
      <c r="J170" s="233"/>
      <c r="K170" s="233"/>
      <c r="L170" s="239"/>
      <c r="M170" s="240"/>
      <c r="N170" s="241"/>
      <c r="O170" s="241"/>
      <c r="P170" s="241"/>
      <c r="Q170" s="241"/>
      <c r="R170" s="241"/>
      <c r="S170" s="241"/>
      <c r="T170" s="242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3" t="s">
        <v>252</v>
      </c>
      <c r="AU170" s="243" t="s">
        <v>87</v>
      </c>
      <c r="AV170" s="13" t="s">
        <v>87</v>
      </c>
      <c r="AW170" s="13" t="s">
        <v>37</v>
      </c>
      <c r="AX170" s="13" t="s">
        <v>77</v>
      </c>
      <c r="AY170" s="243" t="s">
        <v>238</v>
      </c>
    </row>
    <row r="171" s="13" customFormat="1">
      <c r="A171" s="13"/>
      <c r="B171" s="232"/>
      <c r="C171" s="233"/>
      <c r="D171" s="234" t="s">
        <v>252</v>
      </c>
      <c r="E171" s="235" t="s">
        <v>19</v>
      </c>
      <c r="F171" s="236" t="s">
        <v>903</v>
      </c>
      <c r="G171" s="233"/>
      <c r="H171" s="237">
        <v>12.550000000000001</v>
      </c>
      <c r="I171" s="238"/>
      <c r="J171" s="233"/>
      <c r="K171" s="233"/>
      <c r="L171" s="239"/>
      <c r="M171" s="240"/>
      <c r="N171" s="241"/>
      <c r="O171" s="241"/>
      <c r="P171" s="241"/>
      <c r="Q171" s="241"/>
      <c r="R171" s="241"/>
      <c r="S171" s="241"/>
      <c r="T171" s="242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3" t="s">
        <v>252</v>
      </c>
      <c r="AU171" s="243" t="s">
        <v>87</v>
      </c>
      <c r="AV171" s="13" t="s">
        <v>87</v>
      </c>
      <c r="AW171" s="13" t="s">
        <v>37</v>
      </c>
      <c r="AX171" s="13" t="s">
        <v>77</v>
      </c>
      <c r="AY171" s="243" t="s">
        <v>238</v>
      </c>
    </row>
    <row r="172" s="13" customFormat="1">
      <c r="A172" s="13"/>
      <c r="B172" s="232"/>
      <c r="C172" s="233"/>
      <c r="D172" s="234" t="s">
        <v>252</v>
      </c>
      <c r="E172" s="235" t="s">
        <v>19</v>
      </c>
      <c r="F172" s="236" t="s">
        <v>945</v>
      </c>
      <c r="G172" s="233"/>
      <c r="H172" s="237">
        <v>7.3799999999999999</v>
      </c>
      <c r="I172" s="238"/>
      <c r="J172" s="233"/>
      <c r="K172" s="233"/>
      <c r="L172" s="239"/>
      <c r="M172" s="240"/>
      <c r="N172" s="241"/>
      <c r="O172" s="241"/>
      <c r="P172" s="241"/>
      <c r="Q172" s="241"/>
      <c r="R172" s="241"/>
      <c r="S172" s="241"/>
      <c r="T172" s="242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3" t="s">
        <v>252</v>
      </c>
      <c r="AU172" s="243" t="s">
        <v>87</v>
      </c>
      <c r="AV172" s="13" t="s">
        <v>87</v>
      </c>
      <c r="AW172" s="13" t="s">
        <v>37</v>
      </c>
      <c r="AX172" s="13" t="s">
        <v>77</v>
      </c>
      <c r="AY172" s="243" t="s">
        <v>238</v>
      </c>
    </row>
    <row r="173" s="13" customFormat="1">
      <c r="A173" s="13"/>
      <c r="B173" s="232"/>
      <c r="C173" s="233"/>
      <c r="D173" s="234" t="s">
        <v>252</v>
      </c>
      <c r="E173" s="235" t="s">
        <v>19</v>
      </c>
      <c r="F173" s="236" t="s">
        <v>905</v>
      </c>
      <c r="G173" s="233"/>
      <c r="H173" s="237">
        <v>5</v>
      </c>
      <c r="I173" s="238"/>
      <c r="J173" s="233"/>
      <c r="K173" s="233"/>
      <c r="L173" s="239"/>
      <c r="M173" s="240"/>
      <c r="N173" s="241"/>
      <c r="O173" s="241"/>
      <c r="P173" s="241"/>
      <c r="Q173" s="241"/>
      <c r="R173" s="241"/>
      <c r="S173" s="241"/>
      <c r="T173" s="242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43" t="s">
        <v>252</v>
      </c>
      <c r="AU173" s="243" t="s">
        <v>87</v>
      </c>
      <c r="AV173" s="13" t="s">
        <v>87</v>
      </c>
      <c r="AW173" s="13" t="s">
        <v>37</v>
      </c>
      <c r="AX173" s="13" t="s">
        <v>77</v>
      </c>
      <c r="AY173" s="243" t="s">
        <v>238</v>
      </c>
    </row>
    <row r="174" s="13" customFormat="1">
      <c r="A174" s="13"/>
      <c r="B174" s="232"/>
      <c r="C174" s="233"/>
      <c r="D174" s="234" t="s">
        <v>252</v>
      </c>
      <c r="E174" s="235" t="s">
        <v>19</v>
      </c>
      <c r="F174" s="236" t="s">
        <v>946</v>
      </c>
      <c r="G174" s="233"/>
      <c r="H174" s="237">
        <v>3.2999999999999998</v>
      </c>
      <c r="I174" s="238"/>
      <c r="J174" s="233"/>
      <c r="K174" s="233"/>
      <c r="L174" s="239"/>
      <c r="M174" s="240"/>
      <c r="N174" s="241"/>
      <c r="O174" s="241"/>
      <c r="P174" s="241"/>
      <c r="Q174" s="241"/>
      <c r="R174" s="241"/>
      <c r="S174" s="241"/>
      <c r="T174" s="242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3" t="s">
        <v>252</v>
      </c>
      <c r="AU174" s="243" t="s">
        <v>87</v>
      </c>
      <c r="AV174" s="13" t="s">
        <v>87</v>
      </c>
      <c r="AW174" s="13" t="s">
        <v>37</v>
      </c>
      <c r="AX174" s="13" t="s">
        <v>77</v>
      </c>
      <c r="AY174" s="243" t="s">
        <v>238</v>
      </c>
    </row>
    <row r="175" s="13" customFormat="1">
      <c r="A175" s="13"/>
      <c r="B175" s="232"/>
      <c r="C175" s="233"/>
      <c r="D175" s="234" t="s">
        <v>252</v>
      </c>
      <c r="E175" s="235" t="s">
        <v>19</v>
      </c>
      <c r="F175" s="236" t="s">
        <v>906</v>
      </c>
      <c r="G175" s="233"/>
      <c r="H175" s="237">
        <v>2.4199999999999999</v>
      </c>
      <c r="I175" s="238"/>
      <c r="J175" s="233"/>
      <c r="K175" s="233"/>
      <c r="L175" s="239"/>
      <c r="M175" s="240"/>
      <c r="N175" s="241"/>
      <c r="O175" s="241"/>
      <c r="P175" s="241"/>
      <c r="Q175" s="241"/>
      <c r="R175" s="241"/>
      <c r="S175" s="241"/>
      <c r="T175" s="242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3" t="s">
        <v>252</v>
      </c>
      <c r="AU175" s="243" t="s">
        <v>87</v>
      </c>
      <c r="AV175" s="13" t="s">
        <v>87</v>
      </c>
      <c r="AW175" s="13" t="s">
        <v>37</v>
      </c>
      <c r="AX175" s="13" t="s">
        <v>77</v>
      </c>
      <c r="AY175" s="243" t="s">
        <v>238</v>
      </c>
    </row>
    <row r="176" s="13" customFormat="1">
      <c r="A176" s="13"/>
      <c r="B176" s="232"/>
      <c r="C176" s="233"/>
      <c r="D176" s="234" t="s">
        <v>252</v>
      </c>
      <c r="E176" s="235" t="s">
        <v>19</v>
      </c>
      <c r="F176" s="236" t="s">
        <v>947</v>
      </c>
      <c r="G176" s="233"/>
      <c r="H176" s="237">
        <v>21.550000000000001</v>
      </c>
      <c r="I176" s="238"/>
      <c r="J176" s="233"/>
      <c r="K176" s="233"/>
      <c r="L176" s="239"/>
      <c r="M176" s="240"/>
      <c r="N176" s="241"/>
      <c r="O176" s="241"/>
      <c r="P176" s="241"/>
      <c r="Q176" s="241"/>
      <c r="R176" s="241"/>
      <c r="S176" s="241"/>
      <c r="T176" s="242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3" t="s">
        <v>252</v>
      </c>
      <c r="AU176" s="243" t="s">
        <v>87</v>
      </c>
      <c r="AV176" s="13" t="s">
        <v>87</v>
      </c>
      <c r="AW176" s="13" t="s">
        <v>37</v>
      </c>
      <c r="AX176" s="13" t="s">
        <v>77</v>
      </c>
      <c r="AY176" s="243" t="s">
        <v>238</v>
      </c>
    </row>
    <row r="177" s="14" customFormat="1">
      <c r="A177" s="14"/>
      <c r="B177" s="244"/>
      <c r="C177" s="245"/>
      <c r="D177" s="234" t="s">
        <v>252</v>
      </c>
      <c r="E177" s="246" t="s">
        <v>19</v>
      </c>
      <c r="F177" s="247" t="s">
        <v>253</v>
      </c>
      <c r="G177" s="245"/>
      <c r="H177" s="248">
        <v>158.63000000000002</v>
      </c>
      <c r="I177" s="249"/>
      <c r="J177" s="245"/>
      <c r="K177" s="245"/>
      <c r="L177" s="250"/>
      <c r="M177" s="251"/>
      <c r="N177" s="252"/>
      <c r="O177" s="252"/>
      <c r="P177" s="252"/>
      <c r="Q177" s="252"/>
      <c r="R177" s="252"/>
      <c r="S177" s="252"/>
      <c r="T177" s="253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4" t="s">
        <v>252</v>
      </c>
      <c r="AU177" s="254" t="s">
        <v>87</v>
      </c>
      <c r="AV177" s="14" t="s">
        <v>254</v>
      </c>
      <c r="AW177" s="14" t="s">
        <v>37</v>
      </c>
      <c r="AX177" s="14" t="s">
        <v>85</v>
      </c>
      <c r="AY177" s="254" t="s">
        <v>238</v>
      </c>
    </row>
    <row r="178" s="12" customFormat="1" ht="22.8" customHeight="1">
      <c r="A178" s="12"/>
      <c r="B178" s="198"/>
      <c r="C178" s="199"/>
      <c r="D178" s="200" t="s">
        <v>76</v>
      </c>
      <c r="E178" s="212" t="s">
        <v>293</v>
      </c>
      <c r="F178" s="212" t="s">
        <v>404</v>
      </c>
      <c r="G178" s="199"/>
      <c r="H178" s="199"/>
      <c r="I178" s="202"/>
      <c r="J178" s="213">
        <f>BK178</f>
        <v>0</v>
      </c>
      <c r="K178" s="199"/>
      <c r="L178" s="204"/>
      <c r="M178" s="205"/>
      <c r="N178" s="206"/>
      <c r="O178" s="206"/>
      <c r="P178" s="207">
        <f>SUM(P179:P186)</f>
        <v>0</v>
      </c>
      <c r="Q178" s="206"/>
      <c r="R178" s="207">
        <f>SUM(R179:R186)</f>
        <v>0.042900000000000001</v>
      </c>
      <c r="S178" s="206"/>
      <c r="T178" s="208">
        <f>SUM(T179:T186)</f>
        <v>0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209" t="s">
        <v>85</v>
      </c>
      <c r="AT178" s="210" t="s">
        <v>76</v>
      </c>
      <c r="AU178" s="210" t="s">
        <v>85</v>
      </c>
      <c r="AY178" s="209" t="s">
        <v>238</v>
      </c>
      <c r="BK178" s="211">
        <f>SUM(BK179:BK186)</f>
        <v>0</v>
      </c>
    </row>
    <row r="179" s="2" customFormat="1" ht="16.5" customHeight="1">
      <c r="A179" s="40"/>
      <c r="B179" s="41"/>
      <c r="C179" s="214" t="s">
        <v>334</v>
      </c>
      <c r="D179" s="214" t="s">
        <v>243</v>
      </c>
      <c r="E179" s="215" t="s">
        <v>948</v>
      </c>
      <c r="F179" s="216" t="s">
        <v>949</v>
      </c>
      <c r="G179" s="217" t="s">
        <v>368</v>
      </c>
      <c r="H179" s="218">
        <v>5</v>
      </c>
      <c r="I179" s="219"/>
      <c r="J179" s="220">
        <f>ROUND(I179*H179,2)</f>
        <v>0</v>
      </c>
      <c r="K179" s="216" t="s">
        <v>19</v>
      </c>
      <c r="L179" s="46"/>
      <c r="M179" s="221" t="s">
        <v>19</v>
      </c>
      <c r="N179" s="222" t="s">
        <v>48</v>
      </c>
      <c r="O179" s="86"/>
      <c r="P179" s="223">
        <f>O179*H179</f>
        <v>0</v>
      </c>
      <c r="Q179" s="223">
        <v>0.00018000000000000001</v>
      </c>
      <c r="R179" s="223">
        <f>Q179*H179</f>
        <v>0.00090000000000000008</v>
      </c>
      <c r="S179" s="223">
        <v>0</v>
      </c>
      <c r="T179" s="224">
        <f>S179*H179</f>
        <v>0</v>
      </c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R179" s="225" t="s">
        <v>254</v>
      </c>
      <c r="AT179" s="225" t="s">
        <v>243</v>
      </c>
      <c r="AU179" s="225" t="s">
        <v>87</v>
      </c>
      <c r="AY179" s="19" t="s">
        <v>238</v>
      </c>
      <c r="BE179" s="226">
        <f>IF(N179="základní",J179,0)</f>
        <v>0</v>
      </c>
      <c r="BF179" s="226">
        <f>IF(N179="snížená",J179,0)</f>
        <v>0</v>
      </c>
      <c r="BG179" s="226">
        <f>IF(N179="zákl. přenesená",J179,0)</f>
        <v>0</v>
      </c>
      <c r="BH179" s="226">
        <f>IF(N179="sníž. přenesená",J179,0)</f>
        <v>0</v>
      </c>
      <c r="BI179" s="226">
        <f>IF(N179="nulová",J179,0)</f>
        <v>0</v>
      </c>
      <c r="BJ179" s="19" t="s">
        <v>85</v>
      </c>
      <c r="BK179" s="226">
        <f>ROUND(I179*H179,2)</f>
        <v>0</v>
      </c>
      <c r="BL179" s="19" t="s">
        <v>254</v>
      </c>
      <c r="BM179" s="225" t="s">
        <v>950</v>
      </c>
    </row>
    <row r="180" s="13" customFormat="1">
      <c r="A180" s="13"/>
      <c r="B180" s="232"/>
      <c r="C180" s="233"/>
      <c r="D180" s="234" t="s">
        <v>252</v>
      </c>
      <c r="E180" s="235" t="s">
        <v>19</v>
      </c>
      <c r="F180" s="236" t="s">
        <v>951</v>
      </c>
      <c r="G180" s="233"/>
      <c r="H180" s="237">
        <v>5</v>
      </c>
      <c r="I180" s="238"/>
      <c r="J180" s="233"/>
      <c r="K180" s="233"/>
      <c r="L180" s="239"/>
      <c r="M180" s="240"/>
      <c r="N180" s="241"/>
      <c r="O180" s="241"/>
      <c r="P180" s="241"/>
      <c r="Q180" s="241"/>
      <c r="R180" s="241"/>
      <c r="S180" s="241"/>
      <c r="T180" s="242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3" t="s">
        <v>252</v>
      </c>
      <c r="AU180" s="243" t="s">
        <v>87</v>
      </c>
      <c r="AV180" s="13" t="s">
        <v>87</v>
      </c>
      <c r="AW180" s="13" t="s">
        <v>37</v>
      </c>
      <c r="AX180" s="13" t="s">
        <v>77</v>
      </c>
      <c r="AY180" s="243" t="s">
        <v>238</v>
      </c>
    </row>
    <row r="181" s="14" customFormat="1">
      <c r="A181" s="14"/>
      <c r="B181" s="244"/>
      <c r="C181" s="245"/>
      <c r="D181" s="234" t="s">
        <v>252</v>
      </c>
      <c r="E181" s="246" t="s">
        <v>19</v>
      </c>
      <c r="F181" s="247" t="s">
        <v>253</v>
      </c>
      <c r="G181" s="245"/>
      <c r="H181" s="248">
        <v>5</v>
      </c>
      <c r="I181" s="249"/>
      <c r="J181" s="245"/>
      <c r="K181" s="245"/>
      <c r="L181" s="250"/>
      <c r="M181" s="251"/>
      <c r="N181" s="252"/>
      <c r="O181" s="252"/>
      <c r="P181" s="252"/>
      <c r="Q181" s="252"/>
      <c r="R181" s="252"/>
      <c r="S181" s="252"/>
      <c r="T181" s="253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4" t="s">
        <v>252</v>
      </c>
      <c r="AU181" s="254" t="s">
        <v>87</v>
      </c>
      <c r="AV181" s="14" t="s">
        <v>254</v>
      </c>
      <c r="AW181" s="14" t="s">
        <v>37</v>
      </c>
      <c r="AX181" s="14" t="s">
        <v>85</v>
      </c>
      <c r="AY181" s="254" t="s">
        <v>238</v>
      </c>
    </row>
    <row r="182" s="2" customFormat="1" ht="16.5" customHeight="1">
      <c r="A182" s="40"/>
      <c r="B182" s="41"/>
      <c r="C182" s="259" t="s">
        <v>339</v>
      </c>
      <c r="D182" s="259" t="s">
        <v>640</v>
      </c>
      <c r="E182" s="260" t="s">
        <v>952</v>
      </c>
      <c r="F182" s="261" t="s">
        <v>953</v>
      </c>
      <c r="G182" s="262" t="s">
        <v>368</v>
      </c>
      <c r="H182" s="263">
        <v>2</v>
      </c>
      <c r="I182" s="264"/>
      <c r="J182" s="265">
        <f>ROUND(I182*H182,2)</f>
        <v>0</v>
      </c>
      <c r="K182" s="261" t="s">
        <v>19</v>
      </c>
      <c r="L182" s="266"/>
      <c r="M182" s="267" t="s">
        <v>19</v>
      </c>
      <c r="N182" s="268" t="s">
        <v>48</v>
      </c>
      <c r="O182" s="86"/>
      <c r="P182" s="223">
        <f>O182*H182</f>
        <v>0</v>
      </c>
      <c r="Q182" s="223">
        <v>0.0089999999999999993</v>
      </c>
      <c r="R182" s="223">
        <f>Q182*H182</f>
        <v>0.017999999999999999</v>
      </c>
      <c r="S182" s="223">
        <v>0</v>
      </c>
      <c r="T182" s="224">
        <f>S182*H182</f>
        <v>0</v>
      </c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R182" s="225" t="s">
        <v>287</v>
      </c>
      <c r="AT182" s="225" t="s">
        <v>640</v>
      </c>
      <c r="AU182" s="225" t="s">
        <v>87</v>
      </c>
      <c r="AY182" s="19" t="s">
        <v>238</v>
      </c>
      <c r="BE182" s="226">
        <f>IF(N182="základní",J182,0)</f>
        <v>0</v>
      </c>
      <c r="BF182" s="226">
        <f>IF(N182="snížená",J182,0)</f>
        <v>0</v>
      </c>
      <c r="BG182" s="226">
        <f>IF(N182="zákl. přenesená",J182,0)</f>
        <v>0</v>
      </c>
      <c r="BH182" s="226">
        <f>IF(N182="sníž. přenesená",J182,0)</f>
        <v>0</v>
      </c>
      <c r="BI182" s="226">
        <f>IF(N182="nulová",J182,0)</f>
        <v>0</v>
      </c>
      <c r="BJ182" s="19" t="s">
        <v>85</v>
      </c>
      <c r="BK182" s="226">
        <f>ROUND(I182*H182,2)</f>
        <v>0</v>
      </c>
      <c r="BL182" s="19" t="s">
        <v>254</v>
      </c>
      <c r="BM182" s="225" t="s">
        <v>954</v>
      </c>
    </row>
    <row r="183" s="13" customFormat="1">
      <c r="A183" s="13"/>
      <c r="B183" s="232"/>
      <c r="C183" s="233"/>
      <c r="D183" s="234" t="s">
        <v>252</v>
      </c>
      <c r="E183" s="235" t="s">
        <v>19</v>
      </c>
      <c r="F183" s="236" t="s">
        <v>87</v>
      </c>
      <c r="G183" s="233"/>
      <c r="H183" s="237">
        <v>2</v>
      </c>
      <c r="I183" s="238"/>
      <c r="J183" s="233"/>
      <c r="K183" s="233"/>
      <c r="L183" s="239"/>
      <c r="M183" s="240"/>
      <c r="N183" s="241"/>
      <c r="O183" s="241"/>
      <c r="P183" s="241"/>
      <c r="Q183" s="241"/>
      <c r="R183" s="241"/>
      <c r="S183" s="241"/>
      <c r="T183" s="242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3" t="s">
        <v>252</v>
      </c>
      <c r="AU183" s="243" t="s">
        <v>87</v>
      </c>
      <c r="AV183" s="13" t="s">
        <v>87</v>
      </c>
      <c r="AW183" s="13" t="s">
        <v>37</v>
      </c>
      <c r="AX183" s="13" t="s">
        <v>77</v>
      </c>
      <c r="AY183" s="243" t="s">
        <v>238</v>
      </c>
    </row>
    <row r="184" s="14" customFormat="1">
      <c r="A184" s="14"/>
      <c r="B184" s="244"/>
      <c r="C184" s="245"/>
      <c r="D184" s="234" t="s">
        <v>252</v>
      </c>
      <c r="E184" s="246" t="s">
        <v>19</v>
      </c>
      <c r="F184" s="247" t="s">
        <v>253</v>
      </c>
      <c r="G184" s="245"/>
      <c r="H184" s="248">
        <v>2</v>
      </c>
      <c r="I184" s="249"/>
      <c r="J184" s="245"/>
      <c r="K184" s="245"/>
      <c r="L184" s="250"/>
      <c r="M184" s="251"/>
      <c r="N184" s="252"/>
      <c r="O184" s="252"/>
      <c r="P184" s="252"/>
      <c r="Q184" s="252"/>
      <c r="R184" s="252"/>
      <c r="S184" s="252"/>
      <c r="T184" s="253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54" t="s">
        <v>252</v>
      </c>
      <c r="AU184" s="254" t="s">
        <v>87</v>
      </c>
      <c r="AV184" s="14" t="s">
        <v>254</v>
      </c>
      <c r="AW184" s="14" t="s">
        <v>37</v>
      </c>
      <c r="AX184" s="14" t="s">
        <v>85</v>
      </c>
      <c r="AY184" s="254" t="s">
        <v>238</v>
      </c>
    </row>
    <row r="185" s="2" customFormat="1" ht="16.5" customHeight="1">
      <c r="A185" s="40"/>
      <c r="B185" s="41"/>
      <c r="C185" s="259" t="s">
        <v>346</v>
      </c>
      <c r="D185" s="259" t="s">
        <v>640</v>
      </c>
      <c r="E185" s="260" t="s">
        <v>955</v>
      </c>
      <c r="F185" s="261" t="s">
        <v>956</v>
      </c>
      <c r="G185" s="262" t="s">
        <v>368</v>
      </c>
      <c r="H185" s="263">
        <v>3</v>
      </c>
      <c r="I185" s="264"/>
      <c r="J185" s="265">
        <f>ROUND(I185*H185,2)</f>
        <v>0</v>
      </c>
      <c r="K185" s="261" t="s">
        <v>19</v>
      </c>
      <c r="L185" s="266"/>
      <c r="M185" s="267" t="s">
        <v>19</v>
      </c>
      <c r="N185" s="268" t="s">
        <v>48</v>
      </c>
      <c r="O185" s="86"/>
      <c r="P185" s="223">
        <f>O185*H185</f>
        <v>0</v>
      </c>
      <c r="Q185" s="223">
        <v>0.0080000000000000002</v>
      </c>
      <c r="R185" s="223">
        <f>Q185*H185</f>
        <v>0.024</v>
      </c>
      <c r="S185" s="223">
        <v>0</v>
      </c>
      <c r="T185" s="224">
        <f>S185*H185</f>
        <v>0</v>
      </c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R185" s="225" t="s">
        <v>287</v>
      </c>
      <c r="AT185" s="225" t="s">
        <v>640</v>
      </c>
      <c r="AU185" s="225" t="s">
        <v>87</v>
      </c>
      <c r="AY185" s="19" t="s">
        <v>238</v>
      </c>
      <c r="BE185" s="226">
        <f>IF(N185="základní",J185,0)</f>
        <v>0</v>
      </c>
      <c r="BF185" s="226">
        <f>IF(N185="snížená",J185,0)</f>
        <v>0</v>
      </c>
      <c r="BG185" s="226">
        <f>IF(N185="zákl. přenesená",J185,0)</f>
        <v>0</v>
      </c>
      <c r="BH185" s="226">
        <f>IF(N185="sníž. přenesená",J185,0)</f>
        <v>0</v>
      </c>
      <c r="BI185" s="226">
        <f>IF(N185="nulová",J185,0)</f>
        <v>0</v>
      </c>
      <c r="BJ185" s="19" t="s">
        <v>85</v>
      </c>
      <c r="BK185" s="226">
        <f>ROUND(I185*H185,2)</f>
        <v>0</v>
      </c>
      <c r="BL185" s="19" t="s">
        <v>254</v>
      </c>
      <c r="BM185" s="225" t="s">
        <v>957</v>
      </c>
    </row>
    <row r="186" s="13" customFormat="1">
      <c r="A186" s="13"/>
      <c r="B186" s="232"/>
      <c r="C186" s="233"/>
      <c r="D186" s="234" t="s">
        <v>252</v>
      </c>
      <c r="E186" s="235" t="s">
        <v>19</v>
      </c>
      <c r="F186" s="236" t="s">
        <v>260</v>
      </c>
      <c r="G186" s="233"/>
      <c r="H186" s="237">
        <v>3</v>
      </c>
      <c r="I186" s="238"/>
      <c r="J186" s="233"/>
      <c r="K186" s="233"/>
      <c r="L186" s="239"/>
      <c r="M186" s="240"/>
      <c r="N186" s="241"/>
      <c r="O186" s="241"/>
      <c r="P186" s="241"/>
      <c r="Q186" s="241"/>
      <c r="R186" s="241"/>
      <c r="S186" s="241"/>
      <c r="T186" s="242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3" t="s">
        <v>252</v>
      </c>
      <c r="AU186" s="243" t="s">
        <v>87</v>
      </c>
      <c r="AV186" s="13" t="s">
        <v>87</v>
      </c>
      <c r="AW186" s="13" t="s">
        <v>37</v>
      </c>
      <c r="AX186" s="13" t="s">
        <v>85</v>
      </c>
      <c r="AY186" s="243" t="s">
        <v>238</v>
      </c>
    </row>
    <row r="187" s="12" customFormat="1" ht="25.92" customHeight="1">
      <c r="A187" s="12"/>
      <c r="B187" s="198"/>
      <c r="C187" s="199"/>
      <c r="D187" s="200" t="s">
        <v>76</v>
      </c>
      <c r="E187" s="201" t="s">
        <v>586</v>
      </c>
      <c r="F187" s="201" t="s">
        <v>587</v>
      </c>
      <c r="G187" s="199"/>
      <c r="H187" s="199"/>
      <c r="I187" s="202"/>
      <c r="J187" s="203">
        <f>BK187</f>
        <v>0</v>
      </c>
      <c r="K187" s="199"/>
      <c r="L187" s="204"/>
      <c r="M187" s="205"/>
      <c r="N187" s="206"/>
      <c r="O187" s="206"/>
      <c r="P187" s="207">
        <f>P188+P195+P224+P263+P342+P398</f>
        <v>0</v>
      </c>
      <c r="Q187" s="206"/>
      <c r="R187" s="207">
        <f>R188+R195+R224+R263+R342+R398</f>
        <v>20.376490459999996</v>
      </c>
      <c r="S187" s="206"/>
      <c r="T187" s="208">
        <f>T188+T195+T224+T263+T342+T398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09" t="s">
        <v>87</v>
      </c>
      <c r="AT187" s="210" t="s">
        <v>76</v>
      </c>
      <c r="AU187" s="210" t="s">
        <v>77</v>
      </c>
      <c r="AY187" s="209" t="s">
        <v>238</v>
      </c>
      <c r="BK187" s="211">
        <f>BK188+BK195+BK224+BK263+BK342+BK398</f>
        <v>0</v>
      </c>
    </row>
    <row r="188" s="12" customFormat="1" ht="22.8" customHeight="1">
      <c r="A188" s="12"/>
      <c r="B188" s="198"/>
      <c r="C188" s="199"/>
      <c r="D188" s="200" t="s">
        <v>76</v>
      </c>
      <c r="E188" s="212" t="s">
        <v>619</v>
      </c>
      <c r="F188" s="212" t="s">
        <v>620</v>
      </c>
      <c r="G188" s="199"/>
      <c r="H188" s="199"/>
      <c r="I188" s="202"/>
      <c r="J188" s="213">
        <f>BK188</f>
        <v>0</v>
      </c>
      <c r="K188" s="199"/>
      <c r="L188" s="204"/>
      <c r="M188" s="205"/>
      <c r="N188" s="206"/>
      <c r="O188" s="206"/>
      <c r="P188" s="207">
        <f>SUM(P189:P194)</f>
        <v>0</v>
      </c>
      <c r="Q188" s="206"/>
      <c r="R188" s="207">
        <f>SUM(R189:R194)</f>
        <v>0.56442000000000003</v>
      </c>
      <c r="S188" s="206"/>
      <c r="T188" s="208">
        <f>SUM(T189:T194)</f>
        <v>0</v>
      </c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R188" s="209" t="s">
        <v>87</v>
      </c>
      <c r="AT188" s="210" t="s">
        <v>76</v>
      </c>
      <c r="AU188" s="210" t="s">
        <v>85</v>
      </c>
      <c r="AY188" s="209" t="s">
        <v>238</v>
      </c>
      <c r="BK188" s="211">
        <f>SUM(BK189:BK194)</f>
        <v>0</v>
      </c>
    </row>
    <row r="189" s="2" customFormat="1" ht="16.5" customHeight="1">
      <c r="A189" s="40"/>
      <c r="B189" s="41"/>
      <c r="C189" s="214" t="s">
        <v>353</v>
      </c>
      <c r="D189" s="214" t="s">
        <v>243</v>
      </c>
      <c r="E189" s="215" t="s">
        <v>958</v>
      </c>
      <c r="F189" s="216" t="s">
        <v>959</v>
      </c>
      <c r="G189" s="217" t="s">
        <v>368</v>
      </c>
      <c r="H189" s="218">
        <v>60</v>
      </c>
      <c r="I189" s="219"/>
      <c r="J189" s="220">
        <f>ROUND(I189*H189,2)</f>
        <v>0</v>
      </c>
      <c r="K189" s="216" t="s">
        <v>19</v>
      </c>
      <c r="L189" s="46"/>
      <c r="M189" s="221" t="s">
        <v>19</v>
      </c>
      <c r="N189" s="222" t="s">
        <v>48</v>
      </c>
      <c r="O189" s="86"/>
      <c r="P189" s="223">
        <f>O189*H189</f>
        <v>0</v>
      </c>
      <c r="Q189" s="223">
        <v>0.0094000000000000004</v>
      </c>
      <c r="R189" s="223">
        <f>Q189*H189</f>
        <v>0.56400000000000006</v>
      </c>
      <c r="S189" s="223">
        <v>0</v>
      </c>
      <c r="T189" s="224">
        <f>S189*H189</f>
        <v>0</v>
      </c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R189" s="225" t="s">
        <v>330</v>
      </c>
      <c r="AT189" s="225" t="s">
        <v>243</v>
      </c>
      <c r="AU189" s="225" t="s">
        <v>87</v>
      </c>
      <c r="AY189" s="19" t="s">
        <v>238</v>
      </c>
      <c r="BE189" s="226">
        <f>IF(N189="základní",J189,0)</f>
        <v>0</v>
      </c>
      <c r="BF189" s="226">
        <f>IF(N189="snížená",J189,0)</f>
        <v>0</v>
      </c>
      <c r="BG189" s="226">
        <f>IF(N189="zákl. přenesená",J189,0)</f>
        <v>0</v>
      </c>
      <c r="BH189" s="226">
        <f>IF(N189="sníž. přenesená",J189,0)</f>
        <v>0</v>
      </c>
      <c r="BI189" s="226">
        <f>IF(N189="nulová",J189,0)</f>
        <v>0</v>
      </c>
      <c r="BJ189" s="19" t="s">
        <v>85</v>
      </c>
      <c r="BK189" s="226">
        <f>ROUND(I189*H189,2)</f>
        <v>0</v>
      </c>
      <c r="BL189" s="19" t="s">
        <v>330</v>
      </c>
      <c r="BM189" s="225" t="s">
        <v>960</v>
      </c>
    </row>
    <row r="190" s="2" customFormat="1">
      <c r="A190" s="40"/>
      <c r="B190" s="41"/>
      <c r="C190" s="42"/>
      <c r="D190" s="234" t="s">
        <v>343</v>
      </c>
      <c r="E190" s="42"/>
      <c r="F190" s="255" t="s">
        <v>961</v>
      </c>
      <c r="G190" s="42"/>
      <c r="H190" s="42"/>
      <c r="I190" s="229"/>
      <c r="J190" s="42"/>
      <c r="K190" s="42"/>
      <c r="L190" s="46"/>
      <c r="M190" s="230"/>
      <c r="N190" s="231"/>
      <c r="O190" s="86"/>
      <c r="P190" s="86"/>
      <c r="Q190" s="86"/>
      <c r="R190" s="86"/>
      <c r="S190" s="86"/>
      <c r="T190" s="87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T190" s="19" t="s">
        <v>343</v>
      </c>
      <c r="AU190" s="19" t="s">
        <v>87</v>
      </c>
    </row>
    <row r="191" s="13" customFormat="1">
      <c r="A191" s="13"/>
      <c r="B191" s="232"/>
      <c r="C191" s="233"/>
      <c r="D191" s="234" t="s">
        <v>252</v>
      </c>
      <c r="E191" s="235" t="s">
        <v>19</v>
      </c>
      <c r="F191" s="236" t="s">
        <v>811</v>
      </c>
      <c r="G191" s="233"/>
      <c r="H191" s="237">
        <v>60</v>
      </c>
      <c r="I191" s="238"/>
      <c r="J191" s="233"/>
      <c r="K191" s="233"/>
      <c r="L191" s="239"/>
      <c r="M191" s="240"/>
      <c r="N191" s="241"/>
      <c r="O191" s="241"/>
      <c r="P191" s="241"/>
      <c r="Q191" s="241"/>
      <c r="R191" s="241"/>
      <c r="S191" s="241"/>
      <c r="T191" s="242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3" t="s">
        <v>252</v>
      </c>
      <c r="AU191" s="243" t="s">
        <v>87</v>
      </c>
      <c r="AV191" s="13" t="s">
        <v>87</v>
      </c>
      <c r="AW191" s="13" t="s">
        <v>37</v>
      </c>
      <c r="AX191" s="13" t="s">
        <v>77</v>
      </c>
      <c r="AY191" s="243" t="s">
        <v>238</v>
      </c>
    </row>
    <row r="192" s="14" customFormat="1">
      <c r="A192" s="14"/>
      <c r="B192" s="244"/>
      <c r="C192" s="245"/>
      <c r="D192" s="234" t="s">
        <v>252</v>
      </c>
      <c r="E192" s="246" t="s">
        <v>19</v>
      </c>
      <c r="F192" s="247" t="s">
        <v>253</v>
      </c>
      <c r="G192" s="245"/>
      <c r="H192" s="248">
        <v>60</v>
      </c>
      <c r="I192" s="249"/>
      <c r="J192" s="245"/>
      <c r="K192" s="245"/>
      <c r="L192" s="250"/>
      <c r="M192" s="251"/>
      <c r="N192" s="252"/>
      <c r="O192" s="252"/>
      <c r="P192" s="252"/>
      <c r="Q192" s="252"/>
      <c r="R192" s="252"/>
      <c r="S192" s="252"/>
      <c r="T192" s="253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4" t="s">
        <v>252</v>
      </c>
      <c r="AU192" s="254" t="s">
        <v>87</v>
      </c>
      <c r="AV192" s="14" t="s">
        <v>254</v>
      </c>
      <c r="AW192" s="14" t="s">
        <v>37</v>
      </c>
      <c r="AX192" s="14" t="s">
        <v>85</v>
      </c>
      <c r="AY192" s="254" t="s">
        <v>238</v>
      </c>
    </row>
    <row r="193" s="2" customFormat="1" ht="24.15" customHeight="1">
      <c r="A193" s="40"/>
      <c r="B193" s="41"/>
      <c r="C193" s="214" t="s">
        <v>7</v>
      </c>
      <c r="D193" s="214" t="s">
        <v>243</v>
      </c>
      <c r="E193" s="215" t="s">
        <v>962</v>
      </c>
      <c r="F193" s="216" t="s">
        <v>963</v>
      </c>
      <c r="G193" s="217" t="s">
        <v>368</v>
      </c>
      <c r="H193" s="218">
        <v>2</v>
      </c>
      <c r="I193" s="219"/>
      <c r="J193" s="220">
        <f>ROUND(I193*H193,2)</f>
        <v>0</v>
      </c>
      <c r="K193" s="216" t="s">
        <v>247</v>
      </c>
      <c r="L193" s="46"/>
      <c r="M193" s="221" t="s">
        <v>19</v>
      </c>
      <c r="N193" s="222" t="s">
        <v>48</v>
      </c>
      <c r="O193" s="86"/>
      <c r="P193" s="223">
        <f>O193*H193</f>
        <v>0</v>
      </c>
      <c r="Q193" s="223">
        <v>0.00021000000000000001</v>
      </c>
      <c r="R193" s="223">
        <f>Q193*H193</f>
        <v>0.00042000000000000002</v>
      </c>
      <c r="S193" s="223">
        <v>0</v>
      </c>
      <c r="T193" s="224">
        <f>S193*H193</f>
        <v>0</v>
      </c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R193" s="225" t="s">
        <v>330</v>
      </c>
      <c r="AT193" s="225" t="s">
        <v>243</v>
      </c>
      <c r="AU193" s="225" t="s">
        <v>87</v>
      </c>
      <c r="AY193" s="19" t="s">
        <v>238</v>
      </c>
      <c r="BE193" s="226">
        <f>IF(N193="základní",J193,0)</f>
        <v>0</v>
      </c>
      <c r="BF193" s="226">
        <f>IF(N193="snížená",J193,0)</f>
        <v>0</v>
      </c>
      <c r="BG193" s="226">
        <f>IF(N193="zákl. přenesená",J193,0)</f>
        <v>0</v>
      </c>
      <c r="BH193" s="226">
        <f>IF(N193="sníž. přenesená",J193,0)</f>
        <v>0</v>
      </c>
      <c r="BI193" s="226">
        <f>IF(N193="nulová",J193,0)</f>
        <v>0</v>
      </c>
      <c r="BJ193" s="19" t="s">
        <v>85</v>
      </c>
      <c r="BK193" s="226">
        <f>ROUND(I193*H193,2)</f>
        <v>0</v>
      </c>
      <c r="BL193" s="19" t="s">
        <v>330</v>
      </c>
      <c r="BM193" s="225" t="s">
        <v>964</v>
      </c>
    </row>
    <row r="194" s="2" customFormat="1">
      <c r="A194" s="40"/>
      <c r="B194" s="41"/>
      <c r="C194" s="42"/>
      <c r="D194" s="227" t="s">
        <v>250</v>
      </c>
      <c r="E194" s="42"/>
      <c r="F194" s="228" t="s">
        <v>965</v>
      </c>
      <c r="G194" s="42"/>
      <c r="H194" s="42"/>
      <c r="I194" s="229"/>
      <c r="J194" s="42"/>
      <c r="K194" s="42"/>
      <c r="L194" s="46"/>
      <c r="M194" s="230"/>
      <c r="N194" s="231"/>
      <c r="O194" s="86"/>
      <c r="P194" s="86"/>
      <c r="Q194" s="86"/>
      <c r="R194" s="86"/>
      <c r="S194" s="86"/>
      <c r="T194" s="87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T194" s="19" t="s">
        <v>250</v>
      </c>
      <c r="AU194" s="19" t="s">
        <v>87</v>
      </c>
    </row>
    <row r="195" s="12" customFormat="1" ht="22.8" customHeight="1">
      <c r="A195" s="12"/>
      <c r="B195" s="198"/>
      <c r="C195" s="199"/>
      <c r="D195" s="200" t="s">
        <v>76</v>
      </c>
      <c r="E195" s="212" t="s">
        <v>630</v>
      </c>
      <c r="F195" s="212" t="s">
        <v>631</v>
      </c>
      <c r="G195" s="199"/>
      <c r="H195" s="199"/>
      <c r="I195" s="202"/>
      <c r="J195" s="213">
        <f>BK195</f>
        <v>0</v>
      </c>
      <c r="K195" s="199"/>
      <c r="L195" s="204"/>
      <c r="M195" s="205"/>
      <c r="N195" s="206"/>
      <c r="O195" s="206"/>
      <c r="P195" s="207">
        <f>SUM(P196:P223)</f>
        <v>0</v>
      </c>
      <c r="Q195" s="206"/>
      <c r="R195" s="207">
        <f>SUM(R196:R223)</f>
        <v>0.35614049999999997</v>
      </c>
      <c r="S195" s="206"/>
      <c r="T195" s="208">
        <f>SUM(T196:T223)</f>
        <v>0</v>
      </c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R195" s="209" t="s">
        <v>87</v>
      </c>
      <c r="AT195" s="210" t="s">
        <v>76</v>
      </c>
      <c r="AU195" s="210" t="s">
        <v>85</v>
      </c>
      <c r="AY195" s="209" t="s">
        <v>238</v>
      </c>
      <c r="BK195" s="211">
        <f>SUM(BK196:BK223)</f>
        <v>0</v>
      </c>
    </row>
    <row r="196" s="2" customFormat="1" ht="24.15" customHeight="1">
      <c r="A196" s="40"/>
      <c r="B196" s="41"/>
      <c r="C196" s="214" t="s">
        <v>365</v>
      </c>
      <c r="D196" s="214" t="s">
        <v>243</v>
      </c>
      <c r="E196" s="215" t="s">
        <v>966</v>
      </c>
      <c r="F196" s="216" t="s">
        <v>967</v>
      </c>
      <c r="G196" s="217" t="s">
        <v>407</v>
      </c>
      <c r="H196" s="218">
        <v>88.170000000000002</v>
      </c>
      <c r="I196" s="219"/>
      <c r="J196" s="220">
        <f>ROUND(I196*H196,2)</f>
        <v>0</v>
      </c>
      <c r="K196" s="216" t="s">
        <v>247</v>
      </c>
      <c r="L196" s="46"/>
      <c r="M196" s="221" t="s">
        <v>19</v>
      </c>
      <c r="N196" s="222" t="s">
        <v>48</v>
      </c>
      <c r="O196" s="86"/>
      <c r="P196" s="223">
        <f>O196*H196</f>
        <v>0</v>
      </c>
      <c r="Q196" s="223">
        <v>0.00117</v>
      </c>
      <c r="R196" s="223">
        <f>Q196*H196</f>
        <v>0.10315890000000001</v>
      </c>
      <c r="S196" s="223">
        <v>0</v>
      </c>
      <c r="T196" s="224">
        <f>S196*H196</f>
        <v>0</v>
      </c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R196" s="225" t="s">
        <v>330</v>
      </c>
      <c r="AT196" s="225" t="s">
        <v>243</v>
      </c>
      <c r="AU196" s="225" t="s">
        <v>87</v>
      </c>
      <c r="AY196" s="19" t="s">
        <v>238</v>
      </c>
      <c r="BE196" s="226">
        <f>IF(N196="základní",J196,0)</f>
        <v>0</v>
      </c>
      <c r="BF196" s="226">
        <f>IF(N196="snížená",J196,0)</f>
        <v>0</v>
      </c>
      <c r="BG196" s="226">
        <f>IF(N196="zákl. přenesená",J196,0)</f>
        <v>0</v>
      </c>
      <c r="BH196" s="226">
        <f>IF(N196="sníž. přenesená",J196,0)</f>
        <v>0</v>
      </c>
      <c r="BI196" s="226">
        <f>IF(N196="nulová",J196,0)</f>
        <v>0</v>
      </c>
      <c r="BJ196" s="19" t="s">
        <v>85</v>
      </c>
      <c r="BK196" s="226">
        <f>ROUND(I196*H196,2)</f>
        <v>0</v>
      </c>
      <c r="BL196" s="19" t="s">
        <v>330</v>
      </c>
      <c r="BM196" s="225" t="s">
        <v>968</v>
      </c>
    </row>
    <row r="197" s="2" customFormat="1">
      <c r="A197" s="40"/>
      <c r="B197" s="41"/>
      <c r="C197" s="42"/>
      <c r="D197" s="227" t="s">
        <v>250</v>
      </c>
      <c r="E197" s="42"/>
      <c r="F197" s="228" t="s">
        <v>969</v>
      </c>
      <c r="G197" s="42"/>
      <c r="H197" s="42"/>
      <c r="I197" s="229"/>
      <c r="J197" s="42"/>
      <c r="K197" s="42"/>
      <c r="L197" s="46"/>
      <c r="M197" s="230"/>
      <c r="N197" s="231"/>
      <c r="O197" s="86"/>
      <c r="P197" s="86"/>
      <c r="Q197" s="86"/>
      <c r="R197" s="86"/>
      <c r="S197" s="86"/>
      <c r="T197" s="87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T197" s="19" t="s">
        <v>250</v>
      </c>
      <c r="AU197" s="19" t="s">
        <v>87</v>
      </c>
    </row>
    <row r="198" s="15" customFormat="1">
      <c r="A198" s="15"/>
      <c r="B198" s="269"/>
      <c r="C198" s="270"/>
      <c r="D198" s="234" t="s">
        <v>252</v>
      </c>
      <c r="E198" s="271" t="s">
        <v>19</v>
      </c>
      <c r="F198" s="272" t="s">
        <v>657</v>
      </c>
      <c r="G198" s="270"/>
      <c r="H198" s="271" t="s">
        <v>19</v>
      </c>
      <c r="I198" s="273"/>
      <c r="J198" s="270"/>
      <c r="K198" s="270"/>
      <c r="L198" s="274"/>
      <c r="M198" s="275"/>
      <c r="N198" s="276"/>
      <c r="O198" s="276"/>
      <c r="P198" s="276"/>
      <c r="Q198" s="276"/>
      <c r="R198" s="276"/>
      <c r="S198" s="276"/>
      <c r="T198" s="277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T198" s="278" t="s">
        <v>252</v>
      </c>
      <c r="AU198" s="278" t="s">
        <v>87</v>
      </c>
      <c r="AV198" s="15" t="s">
        <v>85</v>
      </c>
      <c r="AW198" s="15" t="s">
        <v>37</v>
      </c>
      <c r="AX198" s="15" t="s">
        <v>77</v>
      </c>
      <c r="AY198" s="278" t="s">
        <v>238</v>
      </c>
    </row>
    <row r="199" s="13" customFormat="1">
      <c r="A199" s="13"/>
      <c r="B199" s="232"/>
      <c r="C199" s="233"/>
      <c r="D199" s="234" t="s">
        <v>252</v>
      </c>
      <c r="E199" s="235" t="s">
        <v>19</v>
      </c>
      <c r="F199" s="236" t="s">
        <v>658</v>
      </c>
      <c r="G199" s="233"/>
      <c r="H199" s="237">
        <v>8.2799999999999994</v>
      </c>
      <c r="I199" s="238"/>
      <c r="J199" s="233"/>
      <c r="K199" s="233"/>
      <c r="L199" s="239"/>
      <c r="M199" s="240"/>
      <c r="N199" s="241"/>
      <c r="O199" s="241"/>
      <c r="P199" s="241"/>
      <c r="Q199" s="241"/>
      <c r="R199" s="241"/>
      <c r="S199" s="241"/>
      <c r="T199" s="242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3" t="s">
        <v>252</v>
      </c>
      <c r="AU199" s="243" t="s">
        <v>87</v>
      </c>
      <c r="AV199" s="13" t="s">
        <v>87</v>
      </c>
      <c r="AW199" s="13" t="s">
        <v>37</v>
      </c>
      <c r="AX199" s="13" t="s">
        <v>77</v>
      </c>
      <c r="AY199" s="243" t="s">
        <v>238</v>
      </c>
    </row>
    <row r="200" s="15" customFormat="1">
      <c r="A200" s="15"/>
      <c r="B200" s="269"/>
      <c r="C200" s="270"/>
      <c r="D200" s="234" t="s">
        <v>252</v>
      </c>
      <c r="E200" s="271" t="s">
        <v>19</v>
      </c>
      <c r="F200" s="272" t="s">
        <v>659</v>
      </c>
      <c r="G200" s="270"/>
      <c r="H200" s="271" t="s">
        <v>19</v>
      </c>
      <c r="I200" s="273"/>
      <c r="J200" s="270"/>
      <c r="K200" s="270"/>
      <c r="L200" s="274"/>
      <c r="M200" s="275"/>
      <c r="N200" s="276"/>
      <c r="O200" s="276"/>
      <c r="P200" s="276"/>
      <c r="Q200" s="276"/>
      <c r="R200" s="276"/>
      <c r="S200" s="276"/>
      <c r="T200" s="277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T200" s="278" t="s">
        <v>252</v>
      </c>
      <c r="AU200" s="278" t="s">
        <v>87</v>
      </c>
      <c r="AV200" s="15" t="s">
        <v>85</v>
      </c>
      <c r="AW200" s="15" t="s">
        <v>37</v>
      </c>
      <c r="AX200" s="15" t="s">
        <v>77</v>
      </c>
      <c r="AY200" s="278" t="s">
        <v>238</v>
      </c>
    </row>
    <row r="201" s="13" customFormat="1">
      <c r="A201" s="13"/>
      <c r="B201" s="232"/>
      <c r="C201" s="233"/>
      <c r="D201" s="234" t="s">
        <v>252</v>
      </c>
      <c r="E201" s="235" t="s">
        <v>19</v>
      </c>
      <c r="F201" s="236" t="s">
        <v>970</v>
      </c>
      <c r="G201" s="233"/>
      <c r="H201" s="237">
        <v>5.2800000000000002</v>
      </c>
      <c r="I201" s="238"/>
      <c r="J201" s="233"/>
      <c r="K201" s="233"/>
      <c r="L201" s="239"/>
      <c r="M201" s="240"/>
      <c r="N201" s="241"/>
      <c r="O201" s="241"/>
      <c r="P201" s="241"/>
      <c r="Q201" s="241"/>
      <c r="R201" s="241"/>
      <c r="S201" s="241"/>
      <c r="T201" s="242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43" t="s">
        <v>252</v>
      </c>
      <c r="AU201" s="243" t="s">
        <v>87</v>
      </c>
      <c r="AV201" s="13" t="s">
        <v>87</v>
      </c>
      <c r="AW201" s="13" t="s">
        <v>37</v>
      </c>
      <c r="AX201" s="13" t="s">
        <v>77</v>
      </c>
      <c r="AY201" s="243" t="s">
        <v>238</v>
      </c>
    </row>
    <row r="202" s="13" customFormat="1">
      <c r="A202" s="13"/>
      <c r="B202" s="232"/>
      <c r="C202" s="233"/>
      <c r="D202" s="234" t="s">
        <v>252</v>
      </c>
      <c r="E202" s="235" t="s">
        <v>19</v>
      </c>
      <c r="F202" s="236" t="s">
        <v>971</v>
      </c>
      <c r="G202" s="233"/>
      <c r="H202" s="237">
        <v>20.100000000000001</v>
      </c>
      <c r="I202" s="238"/>
      <c r="J202" s="233"/>
      <c r="K202" s="233"/>
      <c r="L202" s="239"/>
      <c r="M202" s="240"/>
      <c r="N202" s="241"/>
      <c r="O202" s="241"/>
      <c r="P202" s="241"/>
      <c r="Q202" s="241"/>
      <c r="R202" s="241"/>
      <c r="S202" s="241"/>
      <c r="T202" s="242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3" t="s">
        <v>252</v>
      </c>
      <c r="AU202" s="243" t="s">
        <v>87</v>
      </c>
      <c r="AV202" s="13" t="s">
        <v>87</v>
      </c>
      <c r="AW202" s="13" t="s">
        <v>37</v>
      </c>
      <c r="AX202" s="13" t="s">
        <v>77</v>
      </c>
      <c r="AY202" s="243" t="s">
        <v>238</v>
      </c>
    </row>
    <row r="203" s="13" customFormat="1">
      <c r="A203" s="13"/>
      <c r="B203" s="232"/>
      <c r="C203" s="233"/>
      <c r="D203" s="234" t="s">
        <v>252</v>
      </c>
      <c r="E203" s="235" t="s">
        <v>19</v>
      </c>
      <c r="F203" s="236" t="s">
        <v>972</v>
      </c>
      <c r="G203" s="233"/>
      <c r="H203" s="237">
        <v>7.9500000000000002</v>
      </c>
      <c r="I203" s="238"/>
      <c r="J203" s="233"/>
      <c r="K203" s="233"/>
      <c r="L203" s="239"/>
      <c r="M203" s="240"/>
      <c r="N203" s="241"/>
      <c r="O203" s="241"/>
      <c r="P203" s="241"/>
      <c r="Q203" s="241"/>
      <c r="R203" s="241"/>
      <c r="S203" s="241"/>
      <c r="T203" s="242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3" t="s">
        <v>252</v>
      </c>
      <c r="AU203" s="243" t="s">
        <v>87</v>
      </c>
      <c r="AV203" s="13" t="s">
        <v>87</v>
      </c>
      <c r="AW203" s="13" t="s">
        <v>37</v>
      </c>
      <c r="AX203" s="13" t="s">
        <v>77</v>
      </c>
      <c r="AY203" s="243" t="s">
        <v>238</v>
      </c>
    </row>
    <row r="204" s="13" customFormat="1">
      <c r="A204" s="13"/>
      <c r="B204" s="232"/>
      <c r="C204" s="233"/>
      <c r="D204" s="234" t="s">
        <v>252</v>
      </c>
      <c r="E204" s="235" t="s">
        <v>19</v>
      </c>
      <c r="F204" s="236" t="s">
        <v>973</v>
      </c>
      <c r="G204" s="233"/>
      <c r="H204" s="237">
        <v>3.7000000000000002</v>
      </c>
      <c r="I204" s="238"/>
      <c r="J204" s="233"/>
      <c r="K204" s="233"/>
      <c r="L204" s="239"/>
      <c r="M204" s="240"/>
      <c r="N204" s="241"/>
      <c r="O204" s="241"/>
      <c r="P204" s="241"/>
      <c r="Q204" s="241"/>
      <c r="R204" s="241"/>
      <c r="S204" s="241"/>
      <c r="T204" s="242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3" t="s">
        <v>252</v>
      </c>
      <c r="AU204" s="243" t="s">
        <v>87</v>
      </c>
      <c r="AV204" s="13" t="s">
        <v>87</v>
      </c>
      <c r="AW204" s="13" t="s">
        <v>37</v>
      </c>
      <c r="AX204" s="13" t="s">
        <v>77</v>
      </c>
      <c r="AY204" s="243" t="s">
        <v>238</v>
      </c>
    </row>
    <row r="205" s="13" customFormat="1">
      <c r="A205" s="13"/>
      <c r="B205" s="232"/>
      <c r="C205" s="233"/>
      <c r="D205" s="234" t="s">
        <v>252</v>
      </c>
      <c r="E205" s="235" t="s">
        <v>19</v>
      </c>
      <c r="F205" s="236" t="s">
        <v>974</v>
      </c>
      <c r="G205" s="233"/>
      <c r="H205" s="237">
        <v>3.3100000000000001</v>
      </c>
      <c r="I205" s="238"/>
      <c r="J205" s="233"/>
      <c r="K205" s="233"/>
      <c r="L205" s="239"/>
      <c r="M205" s="240"/>
      <c r="N205" s="241"/>
      <c r="O205" s="241"/>
      <c r="P205" s="241"/>
      <c r="Q205" s="241"/>
      <c r="R205" s="241"/>
      <c r="S205" s="241"/>
      <c r="T205" s="242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43" t="s">
        <v>252</v>
      </c>
      <c r="AU205" s="243" t="s">
        <v>87</v>
      </c>
      <c r="AV205" s="13" t="s">
        <v>87</v>
      </c>
      <c r="AW205" s="13" t="s">
        <v>37</v>
      </c>
      <c r="AX205" s="13" t="s">
        <v>77</v>
      </c>
      <c r="AY205" s="243" t="s">
        <v>238</v>
      </c>
    </row>
    <row r="206" s="13" customFormat="1">
      <c r="A206" s="13"/>
      <c r="B206" s="232"/>
      <c r="C206" s="233"/>
      <c r="D206" s="234" t="s">
        <v>252</v>
      </c>
      <c r="E206" s="235" t="s">
        <v>19</v>
      </c>
      <c r="F206" s="236" t="s">
        <v>975</v>
      </c>
      <c r="G206" s="233"/>
      <c r="H206" s="237">
        <v>12.890000000000001</v>
      </c>
      <c r="I206" s="238"/>
      <c r="J206" s="233"/>
      <c r="K206" s="233"/>
      <c r="L206" s="239"/>
      <c r="M206" s="240"/>
      <c r="N206" s="241"/>
      <c r="O206" s="241"/>
      <c r="P206" s="241"/>
      <c r="Q206" s="241"/>
      <c r="R206" s="241"/>
      <c r="S206" s="241"/>
      <c r="T206" s="242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43" t="s">
        <v>252</v>
      </c>
      <c r="AU206" s="243" t="s">
        <v>87</v>
      </c>
      <c r="AV206" s="13" t="s">
        <v>87</v>
      </c>
      <c r="AW206" s="13" t="s">
        <v>37</v>
      </c>
      <c r="AX206" s="13" t="s">
        <v>77</v>
      </c>
      <c r="AY206" s="243" t="s">
        <v>238</v>
      </c>
    </row>
    <row r="207" s="13" customFormat="1">
      <c r="A207" s="13"/>
      <c r="B207" s="232"/>
      <c r="C207" s="233"/>
      <c r="D207" s="234" t="s">
        <v>252</v>
      </c>
      <c r="E207" s="235" t="s">
        <v>19</v>
      </c>
      <c r="F207" s="236" t="s">
        <v>976</v>
      </c>
      <c r="G207" s="233"/>
      <c r="H207" s="237">
        <v>11.76</v>
      </c>
      <c r="I207" s="238"/>
      <c r="J207" s="233"/>
      <c r="K207" s="233"/>
      <c r="L207" s="239"/>
      <c r="M207" s="240"/>
      <c r="N207" s="241"/>
      <c r="O207" s="241"/>
      <c r="P207" s="241"/>
      <c r="Q207" s="241"/>
      <c r="R207" s="241"/>
      <c r="S207" s="241"/>
      <c r="T207" s="242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43" t="s">
        <v>252</v>
      </c>
      <c r="AU207" s="243" t="s">
        <v>87</v>
      </c>
      <c r="AV207" s="13" t="s">
        <v>87</v>
      </c>
      <c r="AW207" s="13" t="s">
        <v>37</v>
      </c>
      <c r="AX207" s="13" t="s">
        <v>77</v>
      </c>
      <c r="AY207" s="243" t="s">
        <v>238</v>
      </c>
    </row>
    <row r="208" s="13" customFormat="1">
      <c r="A208" s="13"/>
      <c r="B208" s="232"/>
      <c r="C208" s="233"/>
      <c r="D208" s="234" t="s">
        <v>252</v>
      </c>
      <c r="E208" s="235" t="s">
        <v>19</v>
      </c>
      <c r="F208" s="236" t="s">
        <v>977</v>
      </c>
      <c r="G208" s="233"/>
      <c r="H208" s="237">
        <v>5.5999999999999996</v>
      </c>
      <c r="I208" s="238"/>
      <c r="J208" s="233"/>
      <c r="K208" s="233"/>
      <c r="L208" s="239"/>
      <c r="M208" s="240"/>
      <c r="N208" s="241"/>
      <c r="O208" s="241"/>
      <c r="P208" s="241"/>
      <c r="Q208" s="241"/>
      <c r="R208" s="241"/>
      <c r="S208" s="241"/>
      <c r="T208" s="242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43" t="s">
        <v>252</v>
      </c>
      <c r="AU208" s="243" t="s">
        <v>87</v>
      </c>
      <c r="AV208" s="13" t="s">
        <v>87</v>
      </c>
      <c r="AW208" s="13" t="s">
        <v>37</v>
      </c>
      <c r="AX208" s="13" t="s">
        <v>77</v>
      </c>
      <c r="AY208" s="243" t="s">
        <v>238</v>
      </c>
    </row>
    <row r="209" s="13" customFormat="1">
      <c r="A209" s="13"/>
      <c r="B209" s="232"/>
      <c r="C209" s="233"/>
      <c r="D209" s="234" t="s">
        <v>252</v>
      </c>
      <c r="E209" s="235" t="s">
        <v>19</v>
      </c>
      <c r="F209" s="236" t="s">
        <v>669</v>
      </c>
      <c r="G209" s="233"/>
      <c r="H209" s="237">
        <v>3.2000000000000002</v>
      </c>
      <c r="I209" s="238"/>
      <c r="J209" s="233"/>
      <c r="K209" s="233"/>
      <c r="L209" s="239"/>
      <c r="M209" s="240"/>
      <c r="N209" s="241"/>
      <c r="O209" s="241"/>
      <c r="P209" s="241"/>
      <c r="Q209" s="241"/>
      <c r="R209" s="241"/>
      <c r="S209" s="241"/>
      <c r="T209" s="242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3" t="s">
        <v>252</v>
      </c>
      <c r="AU209" s="243" t="s">
        <v>87</v>
      </c>
      <c r="AV209" s="13" t="s">
        <v>87</v>
      </c>
      <c r="AW209" s="13" t="s">
        <v>37</v>
      </c>
      <c r="AX209" s="13" t="s">
        <v>77</v>
      </c>
      <c r="AY209" s="243" t="s">
        <v>238</v>
      </c>
    </row>
    <row r="210" s="13" customFormat="1">
      <c r="A210" s="13"/>
      <c r="B210" s="232"/>
      <c r="C210" s="233"/>
      <c r="D210" s="234" t="s">
        <v>252</v>
      </c>
      <c r="E210" s="235" t="s">
        <v>19</v>
      </c>
      <c r="F210" s="236" t="s">
        <v>978</v>
      </c>
      <c r="G210" s="233"/>
      <c r="H210" s="237">
        <v>6.0999999999999996</v>
      </c>
      <c r="I210" s="238"/>
      <c r="J210" s="233"/>
      <c r="K210" s="233"/>
      <c r="L210" s="239"/>
      <c r="M210" s="240"/>
      <c r="N210" s="241"/>
      <c r="O210" s="241"/>
      <c r="P210" s="241"/>
      <c r="Q210" s="241"/>
      <c r="R210" s="241"/>
      <c r="S210" s="241"/>
      <c r="T210" s="242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3" t="s">
        <v>252</v>
      </c>
      <c r="AU210" s="243" t="s">
        <v>87</v>
      </c>
      <c r="AV210" s="13" t="s">
        <v>87</v>
      </c>
      <c r="AW210" s="13" t="s">
        <v>37</v>
      </c>
      <c r="AX210" s="13" t="s">
        <v>77</v>
      </c>
      <c r="AY210" s="243" t="s">
        <v>238</v>
      </c>
    </row>
    <row r="211" s="14" customFormat="1">
      <c r="A211" s="14"/>
      <c r="B211" s="244"/>
      <c r="C211" s="245"/>
      <c r="D211" s="234" t="s">
        <v>252</v>
      </c>
      <c r="E211" s="246" t="s">
        <v>19</v>
      </c>
      <c r="F211" s="247" t="s">
        <v>253</v>
      </c>
      <c r="G211" s="245"/>
      <c r="H211" s="248">
        <v>88.170000000000002</v>
      </c>
      <c r="I211" s="249"/>
      <c r="J211" s="245"/>
      <c r="K211" s="245"/>
      <c r="L211" s="250"/>
      <c r="M211" s="251"/>
      <c r="N211" s="252"/>
      <c r="O211" s="252"/>
      <c r="P211" s="252"/>
      <c r="Q211" s="252"/>
      <c r="R211" s="252"/>
      <c r="S211" s="252"/>
      <c r="T211" s="253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4" t="s">
        <v>252</v>
      </c>
      <c r="AU211" s="254" t="s">
        <v>87</v>
      </c>
      <c r="AV211" s="14" t="s">
        <v>254</v>
      </c>
      <c r="AW211" s="14" t="s">
        <v>37</v>
      </c>
      <c r="AX211" s="14" t="s">
        <v>85</v>
      </c>
      <c r="AY211" s="254" t="s">
        <v>238</v>
      </c>
    </row>
    <row r="212" s="2" customFormat="1" ht="24.15" customHeight="1">
      <c r="A212" s="40"/>
      <c r="B212" s="41"/>
      <c r="C212" s="259" t="s">
        <v>371</v>
      </c>
      <c r="D212" s="259" t="s">
        <v>640</v>
      </c>
      <c r="E212" s="260" t="s">
        <v>979</v>
      </c>
      <c r="F212" s="261" t="s">
        <v>980</v>
      </c>
      <c r="G212" s="262" t="s">
        <v>407</v>
      </c>
      <c r="H212" s="263">
        <v>98.75</v>
      </c>
      <c r="I212" s="264"/>
      <c r="J212" s="265">
        <f>ROUND(I212*H212,2)</f>
        <v>0</v>
      </c>
      <c r="K212" s="261" t="s">
        <v>247</v>
      </c>
      <c r="L212" s="266"/>
      <c r="M212" s="267" t="s">
        <v>19</v>
      </c>
      <c r="N212" s="268" t="s">
        <v>48</v>
      </c>
      <c r="O212" s="86"/>
      <c r="P212" s="223">
        <f>O212*H212</f>
        <v>0</v>
      </c>
      <c r="Q212" s="223">
        <v>0.0020999999999999999</v>
      </c>
      <c r="R212" s="223">
        <f>Q212*H212</f>
        <v>0.20737499999999998</v>
      </c>
      <c r="S212" s="223">
        <v>0</v>
      </c>
      <c r="T212" s="224">
        <f>S212*H212</f>
        <v>0</v>
      </c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R212" s="225" t="s">
        <v>571</v>
      </c>
      <c r="AT212" s="225" t="s">
        <v>640</v>
      </c>
      <c r="AU212" s="225" t="s">
        <v>87</v>
      </c>
      <c r="AY212" s="19" t="s">
        <v>238</v>
      </c>
      <c r="BE212" s="226">
        <f>IF(N212="základní",J212,0)</f>
        <v>0</v>
      </c>
      <c r="BF212" s="226">
        <f>IF(N212="snížená",J212,0)</f>
        <v>0</v>
      </c>
      <c r="BG212" s="226">
        <f>IF(N212="zákl. přenesená",J212,0)</f>
        <v>0</v>
      </c>
      <c r="BH212" s="226">
        <f>IF(N212="sníž. přenesená",J212,0)</f>
        <v>0</v>
      </c>
      <c r="BI212" s="226">
        <f>IF(N212="nulová",J212,0)</f>
        <v>0</v>
      </c>
      <c r="BJ212" s="19" t="s">
        <v>85</v>
      </c>
      <c r="BK212" s="226">
        <f>ROUND(I212*H212,2)</f>
        <v>0</v>
      </c>
      <c r="BL212" s="19" t="s">
        <v>330</v>
      </c>
      <c r="BM212" s="225" t="s">
        <v>981</v>
      </c>
    </row>
    <row r="213" s="13" customFormat="1">
      <c r="A213" s="13"/>
      <c r="B213" s="232"/>
      <c r="C213" s="233"/>
      <c r="D213" s="234" t="s">
        <v>252</v>
      </c>
      <c r="E213" s="235" t="s">
        <v>19</v>
      </c>
      <c r="F213" s="236" t="s">
        <v>982</v>
      </c>
      <c r="G213" s="233"/>
      <c r="H213" s="237">
        <v>98.75</v>
      </c>
      <c r="I213" s="238"/>
      <c r="J213" s="233"/>
      <c r="K213" s="233"/>
      <c r="L213" s="239"/>
      <c r="M213" s="240"/>
      <c r="N213" s="241"/>
      <c r="O213" s="241"/>
      <c r="P213" s="241"/>
      <c r="Q213" s="241"/>
      <c r="R213" s="241"/>
      <c r="S213" s="241"/>
      <c r="T213" s="242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3" t="s">
        <v>252</v>
      </c>
      <c r="AU213" s="243" t="s">
        <v>87</v>
      </c>
      <c r="AV213" s="13" t="s">
        <v>87</v>
      </c>
      <c r="AW213" s="13" t="s">
        <v>37</v>
      </c>
      <c r="AX213" s="13" t="s">
        <v>85</v>
      </c>
      <c r="AY213" s="243" t="s">
        <v>238</v>
      </c>
    </row>
    <row r="214" s="2" customFormat="1" ht="21.75" customHeight="1">
      <c r="A214" s="40"/>
      <c r="B214" s="41"/>
      <c r="C214" s="214" t="s">
        <v>518</v>
      </c>
      <c r="D214" s="214" t="s">
        <v>243</v>
      </c>
      <c r="E214" s="215" t="s">
        <v>983</v>
      </c>
      <c r="F214" s="216" t="s">
        <v>984</v>
      </c>
      <c r="G214" s="217" t="s">
        <v>407</v>
      </c>
      <c r="H214" s="218">
        <v>38.979999999999997</v>
      </c>
      <c r="I214" s="219"/>
      <c r="J214" s="220">
        <f>ROUND(I214*H214,2)</f>
        <v>0</v>
      </c>
      <c r="K214" s="216" t="s">
        <v>19</v>
      </c>
      <c r="L214" s="46"/>
      <c r="M214" s="221" t="s">
        <v>19</v>
      </c>
      <c r="N214" s="222" t="s">
        <v>48</v>
      </c>
      <c r="O214" s="86"/>
      <c r="P214" s="223">
        <f>O214*H214</f>
        <v>0</v>
      </c>
      <c r="Q214" s="223">
        <v>0.00117</v>
      </c>
      <c r="R214" s="223">
        <f>Q214*H214</f>
        <v>0.045606599999999997</v>
      </c>
      <c r="S214" s="223">
        <v>0</v>
      </c>
      <c r="T214" s="224">
        <f>S214*H214</f>
        <v>0</v>
      </c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R214" s="225" t="s">
        <v>330</v>
      </c>
      <c r="AT214" s="225" t="s">
        <v>243</v>
      </c>
      <c r="AU214" s="225" t="s">
        <v>87</v>
      </c>
      <c r="AY214" s="19" t="s">
        <v>238</v>
      </c>
      <c r="BE214" s="226">
        <f>IF(N214="základní",J214,0)</f>
        <v>0</v>
      </c>
      <c r="BF214" s="226">
        <f>IF(N214="snížená",J214,0)</f>
        <v>0</v>
      </c>
      <c r="BG214" s="226">
        <f>IF(N214="zákl. přenesená",J214,0)</f>
        <v>0</v>
      </c>
      <c r="BH214" s="226">
        <f>IF(N214="sníž. přenesená",J214,0)</f>
        <v>0</v>
      </c>
      <c r="BI214" s="226">
        <f>IF(N214="nulová",J214,0)</f>
        <v>0</v>
      </c>
      <c r="BJ214" s="19" t="s">
        <v>85</v>
      </c>
      <c r="BK214" s="226">
        <f>ROUND(I214*H214,2)</f>
        <v>0</v>
      </c>
      <c r="BL214" s="19" t="s">
        <v>330</v>
      </c>
      <c r="BM214" s="225" t="s">
        <v>985</v>
      </c>
    </row>
    <row r="215" s="15" customFormat="1">
      <c r="A215" s="15"/>
      <c r="B215" s="269"/>
      <c r="C215" s="270"/>
      <c r="D215" s="234" t="s">
        <v>252</v>
      </c>
      <c r="E215" s="271" t="s">
        <v>19</v>
      </c>
      <c r="F215" s="272" t="s">
        <v>657</v>
      </c>
      <c r="G215" s="270"/>
      <c r="H215" s="271" t="s">
        <v>19</v>
      </c>
      <c r="I215" s="273"/>
      <c r="J215" s="270"/>
      <c r="K215" s="270"/>
      <c r="L215" s="274"/>
      <c r="M215" s="275"/>
      <c r="N215" s="276"/>
      <c r="O215" s="276"/>
      <c r="P215" s="276"/>
      <c r="Q215" s="276"/>
      <c r="R215" s="276"/>
      <c r="S215" s="276"/>
      <c r="T215" s="277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T215" s="278" t="s">
        <v>252</v>
      </c>
      <c r="AU215" s="278" t="s">
        <v>87</v>
      </c>
      <c r="AV215" s="15" t="s">
        <v>85</v>
      </c>
      <c r="AW215" s="15" t="s">
        <v>37</v>
      </c>
      <c r="AX215" s="15" t="s">
        <v>77</v>
      </c>
      <c r="AY215" s="278" t="s">
        <v>238</v>
      </c>
    </row>
    <row r="216" s="13" customFormat="1">
      <c r="A216" s="13"/>
      <c r="B216" s="232"/>
      <c r="C216" s="233"/>
      <c r="D216" s="234" t="s">
        <v>252</v>
      </c>
      <c r="E216" s="235" t="s">
        <v>19</v>
      </c>
      <c r="F216" s="236" t="s">
        <v>658</v>
      </c>
      <c r="G216" s="233"/>
      <c r="H216" s="237">
        <v>8.2799999999999994</v>
      </c>
      <c r="I216" s="238"/>
      <c r="J216" s="233"/>
      <c r="K216" s="233"/>
      <c r="L216" s="239"/>
      <c r="M216" s="240"/>
      <c r="N216" s="241"/>
      <c r="O216" s="241"/>
      <c r="P216" s="241"/>
      <c r="Q216" s="241"/>
      <c r="R216" s="241"/>
      <c r="S216" s="241"/>
      <c r="T216" s="242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43" t="s">
        <v>252</v>
      </c>
      <c r="AU216" s="243" t="s">
        <v>87</v>
      </c>
      <c r="AV216" s="13" t="s">
        <v>87</v>
      </c>
      <c r="AW216" s="13" t="s">
        <v>37</v>
      </c>
      <c r="AX216" s="13" t="s">
        <v>77</v>
      </c>
      <c r="AY216" s="243" t="s">
        <v>238</v>
      </c>
    </row>
    <row r="217" s="15" customFormat="1">
      <c r="A217" s="15"/>
      <c r="B217" s="269"/>
      <c r="C217" s="270"/>
      <c r="D217" s="234" t="s">
        <v>252</v>
      </c>
      <c r="E217" s="271" t="s">
        <v>19</v>
      </c>
      <c r="F217" s="272" t="s">
        <v>659</v>
      </c>
      <c r="G217" s="270"/>
      <c r="H217" s="271" t="s">
        <v>19</v>
      </c>
      <c r="I217" s="273"/>
      <c r="J217" s="270"/>
      <c r="K217" s="270"/>
      <c r="L217" s="274"/>
      <c r="M217" s="275"/>
      <c r="N217" s="276"/>
      <c r="O217" s="276"/>
      <c r="P217" s="276"/>
      <c r="Q217" s="276"/>
      <c r="R217" s="276"/>
      <c r="S217" s="276"/>
      <c r="T217" s="277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T217" s="278" t="s">
        <v>252</v>
      </c>
      <c r="AU217" s="278" t="s">
        <v>87</v>
      </c>
      <c r="AV217" s="15" t="s">
        <v>85</v>
      </c>
      <c r="AW217" s="15" t="s">
        <v>37</v>
      </c>
      <c r="AX217" s="15" t="s">
        <v>77</v>
      </c>
      <c r="AY217" s="278" t="s">
        <v>238</v>
      </c>
    </row>
    <row r="218" s="13" customFormat="1">
      <c r="A218" s="13"/>
      <c r="B218" s="232"/>
      <c r="C218" s="233"/>
      <c r="D218" s="234" t="s">
        <v>252</v>
      </c>
      <c r="E218" s="235" t="s">
        <v>19</v>
      </c>
      <c r="F218" s="236" t="s">
        <v>660</v>
      </c>
      <c r="G218" s="233"/>
      <c r="H218" s="237">
        <v>1.3999999999999999</v>
      </c>
      <c r="I218" s="238"/>
      <c r="J218" s="233"/>
      <c r="K218" s="233"/>
      <c r="L218" s="239"/>
      <c r="M218" s="240"/>
      <c r="N218" s="241"/>
      <c r="O218" s="241"/>
      <c r="P218" s="241"/>
      <c r="Q218" s="241"/>
      <c r="R218" s="241"/>
      <c r="S218" s="241"/>
      <c r="T218" s="242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3" t="s">
        <v>252</v>
      </c>
      <c r="AU218" s="243" t="s">
        <v>87</v>
      </c>
      <c r="AV218" s="13" t="s">
        <v>87</v>
      </c>
      <c r="AW218" s="13" t="s">
        <v>37</v>
      </c>
      <c r="AX218" s="13" t="s">
        <v>77</v>
      </c>
      <c r="AY218" s="243" t="s">
        <v>238</v>
      </c>
    </row>
    <row r="219" s="13" customFormat="1">
      <c r="A219" s="13"/>
      <c r="B219" s="232"/>
      <c r="C219" s="233"/>
      <c r="D219" s="234" t="s">
        <v>252</v>
      </c>
      <c r="E219" s="235" t="s">
        <v>19</v>
      </c>
      <c r="F219" s="236" t="s">
        <v>661</v>
      </c>
      <c r="G219" s="233"/>
      <c r="H219" s="237">
        <v>4.9500000000000002</v>
      </c>
      <c r="I219" s="238"/>
      <c r="J219" s="233"/>
      <c r="K219" s="233"/>
      <c r="L219" s="239"/>
      <c r="M219" s="240"/>
      <c r="N219" s="241"/>
      <c r="O219" s="241"/>
      <c r="P219" s="241"/>
      <c r="Q219" s="241"/>
      <c r="R219" s="241"/>
      <c r="S219" s="241"/>
      <c r="T219" s="242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43" t="s">
        <v>252</v>
      </c>
      <c r="AU219" s="243" t="s">
        <v>87</v>
      </c>
      <c r="AV219" s="13" t="s">
        <v>87</v>
      </c>
      <c r="AW219" s="13" t="s">
        <v>37</v>
      </c>
      <c r="AX219" s="13" t="s">
        <v>77</v>
      </c>
      <c r="AY219" s="243" t="s">
        <v>238</v>
      </c>
    </row>
    <row r="220" s="13" customFormat="1">
      <c r="A220" s="13"/>
      <c r="B220" s="232"/>
      <c r="C220" s="233"/>
      <c r="D220" s="234" t="s">
        <v>252</v>
      </c>
      <c r="E220" s="235" t="s">
        <v>19</v>
      </c>
      <c r="F220" s="236" t="s">
        <v>662</v>
      </c>
      <c r="G220" s="233"/>
      <c r="H220" s="237">
        <v>20.949999999999999</v>
      </c>
      <c r="I220" s="238"/>
      <c r="J220" s="233"/>
      <c r="K220" s="233"/>
      <c r="L220" s="239"/>
      <c r="M220" s="240"/>
      <c r="N220" s="241"/>
      <c r="O220" s="241"/>
      <c r="P220" s="241"/>
      <c r="Q220" s="241"/>
      <c r="R220" s="241"/>
      <c r="S220" s="241"/>
      <c r="T220" s="242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3" t="s">
        <v>252</v>
      </c>
      <c r="AU220" s="243" t="s">
        <v>87</v>
      </c>
      <c r="AV220" s="13" t="s">
        <v>87</v>
      </c>
      <c r="AW220" s="13" t="s">
        <v>37</v>
      </c>
      <c r="AX220" s="13" t="s">
        <v>77</v>
      </c>
      <c r="AY220" s="243" t="s">
        <v>238</v>
      </c>
    </row>
    <row r="221" s="13" customFormat="1">
      <c r="A221" s="13"/>
      <c r="B221" s="232"/>
      <c r="C221" s="233"/>
      <c r="D221" s="234" t="s">
        <v>252</v>
      </c>
      <c r="E221" s="235" t="s">
        <v>19</v>
      </c>
      <c r="F221" s="236" t="s">
        <v>663</v>
      </c>
      <c r="G221" s="233"/>
      <c r="H221" s="237">
        <v>1.7</v>
      </c>
      <c r="I221" s="238"/>
      <c r="J221" s="233"/>
      <c r="K221" s="233"/>
      <c r="L221" s="239"/>
      <c r="M221" s="240"/>
      <c r="N221" s="241"/>
      <c r="O221" s="241"/>
      <c r="P221" s="241"/>
      <c r="Q221" s="241"/>
      <c r="R221" s="241"/>
      <c r="S221" s="241"/>
      <c r="T221" s="242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43" t="s">
        <v>252</v>
      </c>
      <c r="AU221" s="243" t="s">
        <v>87</v>
      </c>
      <c r="AV221" s="13" t="s">
        <v>87</v>
      </c>
      <c r="AW221" s="13" t="s">
        <v>37</v>
      </c>
      <c r="AX221" s="13" t="s">
        <v>77</v>
      </c>
      <c r="AY221" s="243" t="s">
        <v>238</v>
      </c>
    </row>
    <row r="222" s="13" customFormat="1">
      <c r="A222" s="13"/>
      <c r="B222" s="232"/>
      <c r="C222" s="233"/>
      <c r="D222" s="234" t="s">
        <v>252</v>
      </c>
      <c r="E222" s="235" t="s">
        <v>19</v>
      </c>
      <c r="F222" s="236" t="s">
        <v>664</v>
      </c>
      <c r="G222" s="233"/>
      <c r="H222" s="237">
        <v>1.7</v>
      </c>
      <c r="I222" s="238"/>
      <c r="J222" s="233"/>
      <c r="K222" s="233"/>
      <c r="L222" s="239"/>
      <c r="M222" s="240"/>
      <c r="N222" s="241"/>
      <c r="O222" s="241"/>
      <c r="P222" s="241"/>
      <c r="Q222" s="241"/>
      <c r="R222" s="241"/>
      <c r="S222" s="241"/>
      <c r="T222" s="242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43" t="s">
        <v>252</v>
      </c>
      <c r="AU222" s="243" t="s">
        <v>87</v>
      </c>
      <c r="AV222" s="13" t="s">
        <v>87</v>
      </c>
      <c r="AW222" s="13" t="s">
        <v>37</v>
      </c>
      <c r="AX222" s="13" t="s">
        <v>77</v>
      </c>
      <c r="AY222" s="243" t="s">
        <v>238</v>
      </c>
    </row>
    <row r="223" s="14" customFormat="1">
      <c r="A223" s="14"/>
      <c r="B223" s="244"/>
      <c r="C223" s="245"/>
      <c r="D223" s="234" t="s">
        <v>252</v>
      </c>
      <c r="E223" s="246" t="s">
        <v>19</v>
      </c>
      <c r="F223" s="247" t="s">
        <v>253</v>
      </c>
      <c r="G223" s="245"/>
      <c r="H223" s="248">
        <v>38.980000000000004</v>
      </c>
      <c r="I223" s="249"/>
      <c r="J223" s="245"/>
      <c r="K223" s="245"/>
      <c r="L223" s="250"/>
      <c r="M223" s="251"/>
      <c r="N223" s="252"/>
      <c r="O223" s="252"/>
      <c r="P223" s="252"/>
      <c r="Q223" s="252"/>
      <c r="R223" s="252"/>
      <c r="S223" s="252"/>
      <c r="T223" s="253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54" t="s">
        <v>252</v>
      </c>
      <c r="AU223" s="254" t="s">
        <v>87</v>
      </c>
      <c r="AV223" s="14" t="s">
        <v>254</v>
      </c>
      <c r="AW223" s="14" t="s">
        <v>37</v>
      </c>
      <c r="AX223" s="14" t="s">
        <v>85</v>
      </c>
      <c r="AY223" s="254" t="s">
        <v>238</v>
      </c>
    </row>
    <row r="224" s="12" customFormat="1" ht="22.8" customHeight="1">
      <c r="A224" s="12"/>
      <c r="B224" s="198"/>
      <c r="C224" s="199"/>
      <c r="D224" s="200" t="s">
        <v>76</v>
      </c>
      <c r="E224" s="212" t="s">
        <v>674</v>
      </c>
      <c r="F224" s="212" t="s">
        <v>675</v>
      </c>
      <c r="G224" s="199"/>
      <c r="H224" s="199"/>
      <c r="I224" s="202"/>
      <c r="J224" s="213">
        <f>BK224</f>
        <v>0</v>
      </c>
      <c r="K224" s="199"/>
      <c r="L224" s="204"/>
      <c r="M224" s="205"/>
      <c r="N224" s="206"/>
      <c r="O224" s="206"/>
      <c r="P224" s="207">
        <f>SUM(P225:P262)</f>
        <v>0</v>
      </c>
      <c r="Q224" s="206"/>
      <c r="R224" s="207">
        <f>SUM(R225:R262)</f>
        <v>0.42065253999999996</v>
      </c>
      <c r="S224" s="206"/>
      <c r="T224" s="208">
        <f>SUM(T225:T262)</f>
        <v>0</v>
      </c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R224" s="209" t="s">
        <v>87</v>
      </c>
      <c r="AT224" s="210" t="s">
        <v>76</v>
      </c>
      <c r="AU224" s="210" t="s">
        <v>85</v>
      </c>
      <c r="AY224" s="209" t="s">
        <v>238</v>
      </c>
      <c r="BK224" s="211">
        <f>SUM(BK225:BK262)</f>
        <v>0</v>
      </c>
    </row>
    <row r="225" s="2" customFormat="1" ht="21.75" customHeight="1">
      <c r="A225" s="40"/>
      <c r="B225" s="41"/>
      <c r="C225" s="214" t="s">
        <v>345</v>
      </c>
      <c r="D225" s="214" t="s">
        <v>243</v>
      </c>
      <c r="E225" s="215" t="s">
        <v>986</v>
      </c>
      <c r="F225" s="216" t="s">
        <v>987</v>
      </c>
      <c r="G225" s="217" t="s">
        <v>407</v>
      </c>
      <c r="H225" s="218">
        <v>4.1820000000000004</v>
      </c>
      <c r="I225" s="219"/>
      <c r="J225" s="220">
        <f>ROUND(I225*H225,2)</f>
        <v>0</v>
      </c>
      <c r="K225" s="216" t="s">
        <v>247</v>
      </c>
      <c r="L225" s="46"/>
      <c r="M225" s="221" t="s">
        <v>19</v>
      </c>
      <c r="N225" s="222" t="s">
        <v>48</v>
      </c>
      <c r="O225" s="86"/>
      <c r="P225" s="223">
        <f>O225*H225</f>
        <v>0</v>
      </c>
      <c r="Q225" s="223">
        <v>0.00027</v>
      </c>
      <c r="R225" s="223">
        <f>Q225*H225</f>
        <v>0.0011291400000000001</v>
      </c>
      <c r="S225" s="223">
        <v>0</v>
      </c>
      <c r="T225" s="224">
        <f>S225*H225</f>
        <v>0</v>
      </c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R225" s="225" t="s">
        <v>330</v>
      </c>
      <c r="AT225" s="225" t="s">
        <v>243</v>
      </c>
      <c r="AU225" s="225" t="s">
        <v>87</v>
      </c>
      <c r="AY225" s="19" t="s">
        <v>238</v>
      </c>
      <c r="BE225" s="226">
        <f>IF(N225="základní",J225,0)</f>
        <v>0</v>
      </c>
      <c r="BF225" s="226">
        <f>IF(N225="snížená",J225,0)</f>
        <v>0</v>
      </c>
      <c r="BG225" s="226">
        <f>IF(N225="zákl. přenesená",J225,0)</f>
        <v>0</v>
      </c>
      <c r="BH225" s="226">
        <f>IF(N225="sníž. přenesená",J225,0)</f>
        <v>0</v>
      </c>
      <c r="BI225" s="226">
        <f>IF(N225="nulová",J225,0)</f>
        <v>0</v>
      </c>
      <c r="BJ225" s="19" t="s">
        <v>85</v>
      </c>
      <c r="BK225" s="226">
        <f>ROUND(I225*H225,2)</f>
        <v>0</v>
      </c>
      <c r="BL225" s="19" t="s">
        <v>330</v>
      </c>
      <c r="BM225" s="225" t="s">
        <v>988</v>
      </c>
    </row>
    <row r="226" s="2" customFormat="1">
      <c r="A226" s="40"/>
      <c r="B226" s="41"/>
      <c r="C226" s="42"/>
      <c r="D226" s="227" t="s">
        <v>250</v>
      </c>
      <c r="E226" s="42"/>
      <c r="F226" s="228" t="s">
        <v>989</v>
      </c>
      <c r="G226" s="42"/>
      <c r="H226" s="42"/>
      <c r="I226" s="229"/>
      <c r="J226" s="42"/>
      <c r="K226" s="42"/>
      <c r="L226" s="46"/>
      <c r="M226" s="230"/>
      <c r="N226" s="231"/>
      <c r="O226" s="86"/>
      <c r="P226" s="86"/>
      <c r="Q226" s="86"/>
      <c r="R226" s="86"/>
      <c r="S226" s="86"/>
      <c r="T226" s="87"/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T226" s="19" t="s">
        <v>250</v>
      </c>
      <c r="AU226" s="19" t="s">
        <v>87</v>
      </c>
    </row>
    <row r="227" s="13" customFormat="1">
      <c r="A227" s="13"/>
      <c r="B227" s="232"/>
      <c r="C227" s="233"/>
      <c r="D227" s="234" t="s">
        <v>252</v>
      </c>
      <c r="E227" s="235" t="s">
        <v>19</v>
      </c>
      <c r="F227" s="236" t="s">
        <v>435</v>
      </c>
      <c r="G227" s="233"/>
      <c r="H227" s="237">
        <v>4.1820000000000004</v>
      </c>
      <c r="I227" s="238"/>
      <c r="J227" s="233"/>
      <c r="K227" s="233"/>
      <c r="L227" s="239"/>
      <c r="M227" s="240"/>
      <c r="N227" s="241"/>
      <c r="O227" s="241"/>
      <c r="P227" s="241"/>
      <c r="Q227" s="241"/>
      <c r="R227" s="241"/>
      <c r="S227" s="241"/>
      <c r="T227" s="242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3" t="s">
        <v>252</v>
      </c>
      <c r="AU227" s="243" t="s">
        <v>87</v>
      </c>
      <c r="AV227" s="13" t="s">
        <v>87</v>
      </c>
      <c r="AW227" s="13" t="s">
        <v>37</v>
      </c>
      <c r="AX227" s="13" t="s">
        <v>85</v>
      </c>
      <c r="AY227" s="243" t="s">
        <v>238</v>
      </c>
    </row>
    <row r="228" s="2" customFormat="1" ht="16.5" customHeight="1">
      <c r="A228" s="40"/>
      <c r="B228" s="41"/>
      <c r="C228" s="259" t="s">
        <v>539</v>
      </c>
      <c r="D228" s="259" t="s">
        <v>640</v>
      </c>
      <c r="E228" s="260" t="s">
        <v>990</v>
      </c>
      <c r="F228" s="261" t="s">
        <v>991</v>
      </c>
      <c r="G228" s="262" t="s">
        <v>407</v>
      </c>
      <c r="H228" s="263">
        <v>4.1820000000000004</v>
      </c>
      <c r="I228" s="264"/>
      <c r="J228" s="265">
        <f>ROUND(I228*H228,2)</f>
        <v>0</v>
      </c>
      <c r="K228" s="261" t="s">
        <v>19</v>
      </c>
      <c r="L228" s="266"/>
      <c r="M228" s="267" t="s">
        <v>19</v>
      </c>
      <c r="N228" s="268" t="s">
        <v>48</v>
      </c>
      <c r="O228" s="86"/>
      <c r="P228" s="223">
        <f>O228*H228</f>
        <v>0</v>
      </c>
      <c r="Q228" s="223">
        <v>0.0287</v>
      </c>
      <c r="R228" s="223">
        <f>Q228*H228</f>
        <v>0.12002340000000002</v>
      </c>
      <c r="S228" s="223">
        <v>0</v>
      </c>
      <c r="T228" s="224">
        <f>S228*H228</f>
        <v>0</v>
      </c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R228" s="225" t="s">
        <v>571</v>
      </c>
      <c r="AT228" s="225" t="s">
        <v>640</v>
      </c>
      <c r="AU228" s="225" t="s">
        <v>87</v>
      </c>
      <c r="AY228" s="19" t="s">
        <v>238</v>
      </c>
      <c r="BE228" s="226">
        <f>IF(N228="základní",J228,0)</f>
        <v>0</v>
      </c>
      <c r="BF228" s="226">
        <f>IF(N228="snížená",J228,0)</f>
        <v>0</v>
      </c>
      <c r="BG228" s="226">
        <f>IF(N228="zákl. přenesená",J228,0)</f>
        <v>0</v>
      </c>
      <c r="BH228" s="226">
        <f>IF(N228="sníž. přenesená",J228,0)</f>
        <v>0</v>
      </c>
      <c r="BI228" s="226">
        <f>IF(N228="nulová",J228,0)</f>
        <v>0</v>
      </c>
      <c r="BJ228" s="19" t="s">
        <v>85</v>
      </c>
      <c r="BK228" s="226">
        <f>ROUND(I228*H228,2)</f>
        <v>0</v>
      </c>
      <c r="BL228" s="19" t="s">
        <v>330</v>
      </c>
      <c r="BM228" s="225" t="s">
        <v>992</v>
      </c>
    </row>
    <row r="229" s="2" customFormat="1">
      <c r="A229" s="40"/>
      <c r="B229" s="41"/>
      <c r="C229" s="42"/>
      <c r="D229" s="234" t="s">
        <v>343</v>
      </c>
      <c r="E229" s="42"/>
      <c r="F229" s="255" t="s">
        <v>993</v>
      </c>
      <c r="G229" s="42"/>
      <c r="H229" s="42"/>
      <c r="I229" s="229"/>
      <c r="J229" s="42"/>
      <c r="K229" s="42"/>
      <c r="L229" s="46"/>
      <c r="M229" s="230"/>
      <c r="N229" s="231"/>
      <c r="O229" s="86"/>
      <c r="P229" s="86"/>
      <c r="Q229" s="86"/>
      <c r="R229" s="86"/>
      <c r="S229" s="86"/>
      <c r="T229" s="87"/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T229" s="19" t="s">
        <v>343</v>
      </c>
      <c r="AU229" s="19" t="s">
        <v>87</v>
      </c>
    </row>
    <row r="230" s="13" customFormat="1">
      <c r="A230" s="13"/>
      <c r="B230" s="232"/>
      <c r="C230" s="233"/>
      <c r="D230" s="234" t="s">
        <v>252</v>
      </c>
      <c r="E230" s="235" t="s">
        <v>19</v>
      </c>
      <c r="F230" s="236" t="s">
        <v>435</v>
      </c>
      <c r="G230" s="233"/>
      <c r="H230" s="237">
        <v>4.1820000000000004</v>
      </c>
      <c r="I230" s="238"/>
      <c r="J230" s="233"/>
      <c r="K230" s="233"/>
      <c r="L230" s="239"/>
      <c r="M230" s="240"/>
      <c r="N230" s="241"/>
      <c r="O230" s="241"/>
      <c r="P230" s="241"/>
      <c r="Q230" s="241"/>
      <c r="R230" s="241"/>
      <c r="S230" s="241"/>
      <c r="T230" s="242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43" t="s">
        <v>252</v>
      </c>
      <c r="AU230" s="243" t="s">
        <v>87</v>
      </c>
      <c r="AV230" s="13" t="s">
        <v>87</v>
      </c>
      <c r="AW230" s="13" t="s">
        <v>37</v>
      </c>
      <c r="AX230" s="13" t="s">
        <v>77</v>
      </c>
      <c r="AY230" s="243" t="s">
        <v>238</v>
      </c>
    </row>
    <row r="231" s="14" customFormat="1">
      <c r="A231" s="14"/>
      <c r="B231" s="244"/>
      <c r="C231" s="245"/>
      <c r="D231" s="234" t="s">
        <v>252</v>
      </c>
      <c r="E231" s="246" t="s">
        <v>19</v>
      </c>
      <c r="F231" s="247" t="s">
        <v>253</v>
      </c>
      <c r="G231" s="245"/>
      <c r="H231" s="248">
        <v>4.1820000000000004</v>
      </c>
      <c r="I231" s="249"/>
      <c r="J231" s="245"/>
      <c r="K231" s="245"/>
      <c r="L231" s="250"/>
      <c r="M231" s="251"/>
      <c r="N231" s="252"/>
      <c r="O231" s="252"/>
      <c r="P231" s="252"/>
      <c r="Q231" s="252"/>
      <c r="R231" s="252"/>
      <c r="S231" s="252"/>
      <c r="T231" s="253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54" t="s">
        <v>252</v>
      </c>
      <c r="AU231" s="254" t="s">
        <v>87</v>
      </c>
      <c r="AV231" s="14" t="s">
        <v>254</v>
      </c>
      <c r="AW231" s="14" t="s">
        <v>37</v>
      </c>
      <c r="AX231" s="14" t="s">
        <v>85</v>
      </c>
      <c r="AY231" s="254" t="s">
        <v>238</v>
      </c>
    </row>
    <row r="232" s="2" customFormat="1" ht="24.15" customHeight="1">
      <c r="A232" s="40"/>
      <c r="B232" s="41"/>
      <c r="C232" s="214" t="s">
        <v>545</v>
      </c>
      <c r="D232" s="214" t="s">
        <v>243</v>
      </c>
      <c r="E232" s="215" t="s">
        <v>994</v>
      </c>
      <c r="F232" s="216" t="s">
        <v>995</v>
      </c>
      <c r="G232" s="217" t="s">
        <v>368</v>
      </c>
      <c r="H232" s="218">
        <v>1</v>
      </c>
      <c r="I232" s="219"/>
      <c r="J232" s="220">
        <f>ROUND(I232*H232,2)</f>
        <v>0</v>
      </c>
      <c r="K232" s="216" t="s">
        <v>19</v>
      </c>
      <c r="L232" s="46"/>
      <c r="M232" s="221" t="s">
        <v>19</v>
      </c>
      <c r="N232" s="222" t="s">
        <v>48</v>
      </c>
      <c r="O232" s="86"/>
      <c r="P232" s="223">
        <f>O232*H232</f>
        <v>0</v>
      </c>
      <c r="Q232" s="223">
        <v>0</v>
      </c>
      <c r="R232" s="223">
        <f>Q232*H232</f>
        <v>0</v>
      </c>
      <c r="S232" s="223">
        <v>0</v>
      </c>
      <c r="T232" s="224">
        <f>S232*H232</f>
        <v>0</v>
      </c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R232" s="225" t="s">
        <v>330</v>
      </c>
      <c r="AT232" s="225" t="s">
        <v>243</v>
      </c>
      <c r="AU232" s="225" t="s">
        <v>87</v>
      </c>
      <c r="AY232" s="19" t="s">
        <v>238</v>
      </c>
      <c r="BE232" s="226">
        <f>IF(N232="základní",J232,0)</f>
        <v>0</v>
      </c>
      <c r="BF232" s="226">
        <f>IF(N232="snížená",J232,0)</f>
        <v>0</v>
      </c>
      <c r="BG232" s="226">
        <f>IF(N232="zákl. přenesená",J232,0)</f>
        <v>0</v>
      </c>
      <c r="BH232" s="226">
        <f>IF(N232="sníž. přenesená",J232,0)</f>
        <v>0</v>
      </c>
      <c r="BI232" s="226">
        <f>IF(N232="nulová",J232,0)</f>
        <v>0</v>
      </c>
      <c r="BJ232" s="19" t="s">
        <v>85</v>
      </c>
      <c r="BK232" s="226">
        <f>ROUND(I232*H232,2)</f>
        <v>0</v>
      </c>
      <c r="BL232" s="19" t="s">
        <v>330</v>
      </c>
      <c r="BM232" s="225" t="s">
        <v>996</v>
      </c>
    </row>
    <row r="233" s="2" customFormat="1" ht="16.5" customHeight="1">
      <c r="A233" s="40"/>
      <c r="B233" s="41"/>
      <c r="C233" s="259" t="s">
        <v>550</v>
      </c>
      <c r="D233" s="259" t="s">
        <v>640</v>
      </c>
      <c r="E233" s="260" t="s">
        <v>997</v>
      </c>
      <c r="F233" s="261" t="s">
        <v>998</v>
      </c>
      <c r="G233" s="262" t="s">
        <v>368</v>
      </c>
      <c r="H233" s="263">
        <v>1</v>
      </c>
      <c r="I233" s="264"/>
      <c r="J233" s="265">
        <f>ROUND(I233*H233,2)</f>
        <v>0</v>
      </c>
      <c r="K233" s="261" t="s">
        <v>19</v>
      </c>
      <c r="L233" s="266"/>
      <c r="M233" s="267" t="s">
        <v>19</v>
      </c>
      <c r="N233" s="268" t="s">
        <v>48</v>
      </c>
      <c r="O233" s="86"/>
      <c r="P233" s="223">
        <f>O233*H233</f>
        <v>0</v>
      </c>
      <c r="Q233" s="223">
        <v>0.014500000000000001</v>
      </c>
      <c r="R233" s="223">
        <f>Q233*H233</f>
        <v>0.014500000000000001</v>
      </c>
      <c r="S233" s="223">
        <v>0</v>
      </c>
      <c r="T233" s="224">
        <f>S233*H233</f>
        <v>0</v>
      </c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R233" s="225" t="s">
        <v>571</v>
      </c>
      <c r="AT233" s="225" t="s">
        <v>640</v>
      </c>
      <c r="AU233" s="225" t="s">
        <v>87</v>
      </c>
      <c r="AY233" s="19" t="s">
        <v>238</v>
      </c>
      <c r="BE233" s="226">
        <f>IF(N233="základní",J233,0)</f>
        <v>0</v>
      </c>
      <c r="BF233" s="226">
        <f>IF(N233="snížená",J233,0)</f>
        <v>0</v>
      </c>
      <c r="BG233" s="226">
        <f>IF(N233="zákl. přenesená",J233,0)</f>
        <v>0</v>
      </c>
      <c r="BH233" s="226">
        <f>IF(N233="sníž. přenesená",J233,0)</f>
        <v>0</v>
      </c>
      <c r="BI233" s="226">
        <f>IF(N233="nulová",J233,0)</f>
        <v>0</v>
      </c>
      <c r="BJ233" s="19" t="s">
        <v>85</v>
      </c>
      <c r="BK233" s="226">
        <f>ROUND(I233*H233,2)</f>
        <v>0</v>
      </c>
      <c r="BL233" s="19" t="s">
        <v>330</v>
      </c>
      <c r="BM233" s="225" t="s">
        <v>999</v>
      </c>
    </row>
    <row r="234" s="2" customFormat="1">
      <c r="A234" s="40"/>
      <c r="B234" s="41"/>
      <c r="C234" s="42"/>
      <c r="D234" s="234" t="s">
        <v>343</v>
      </c>
      <c r="E234" s="42"/>
      <c r="F234" s="255" t="s">
        <v>1000</v>
      </c>
      <c r="G234" s="42"/>
      <c r="H234" s="42"/>
      <c r="I234" s="229"/>
      <c r="J234" s="42"/>
      <c r="K234" s="42"/>
      <c r="L234" s="46"/>
      <c r="M234" s="230"/>
      <c r="N234" s="231"/>
      <c r="O234" s="86"/>
      <c r="P234" s="86"/>
      <c r="Q234" s="86"/>
      <c r="R234" s="86"/>
      <c r="S234" s="86"/>
      <c r="T234" s="87"/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T234" s="19" t="s">
        <v>343</v>
      </c>
      <c r="AU234" s="19" t="s">
        <v>87</v>
      </c>
    </row>
    <row r="235" s="2" customFormat="1" ht="24.15" customHeight="1">
      <c r="A235" s="40"/>
      <c r="B235" s="41"/>
      <c r="C235" s="214" t="s">
        <v>556</v>
      </c>
      <c r="D235" s="214" t="s">
        <v>243</v>
      </c>
      <c r="E235" s="215" t="s">
        <v>1001</v>
      </c>
      <c r="F235" s="216" t="s">
        <v>1002</v>
      </c>
      <c r="G235" s="217" t="s">
        <v>368</v>
      </c>
      <c r="H235" s="218">
        <v>13</v>
      </c>
      <c r="I235" s="219"/>
      <c r="J235" s="220">
        <f>ROUND(I235*H235,2)</f>
        <v>0</v>
      </c>
      <c r="K235" s="216" t="s">
        <v>247</v>
      </c>
      <c r="L235" s="46"/>
      <c r="M235" s="221" t="s">
        <v>19</v>
      </c>
      <c r="N235" s="222" t="s">
        <v>48</v>
      </c>
      <c r="O235" s="86"/>
      <c r="P235" s="223">
        <f>O235*H235</f>
        <v>0</v>
      </c>
      <c r="Q235" s="223">
        <v>0</v>
      </c>
      <c r="R235" s="223">
        <f>Q235*H235</f>
        <v>0</v>
      </c>
      <c r="S235" s="223">
        <v>0</v>
      </c>
      <c r="T235" s="224">
        <f>S235*H235</f>
        <v>0</v>
      </c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R235" s="225" t="s">
        <v>330</v>
      </c>
      <c r="AT235" s="225" t="s">
        <v>243</v>
      </c>
      <c r="AU235" s="225" t="s">
        <v>87</v>
      </c>
      <c r="AY235" s="19" t="s">
        <v>238</v>
      </c>
      <c r="BE235" s="226">
        <f>IF(N235="základní",J235,0)</f>
        <v>0</v>
      </c>
      <c r="BF235" s="226">
        <f>IF(N235="snížená",J235,0)</f>
        <v>0</v>
      </c>
      <c r="BG235" s="226">
        <f>IF(N235="zákl. přenesená",J235,0)</f>
        <v>0</v>
      </c>
      <c r="BH235" s="226">
        <f>IF(N235="sníž. přenesená",J235,0)</f>
        <v>0</v>
      </c>
      <c r="BI235" s="226">
        <f>IF(N235="nulová",J235,0)</f>
        <v>0</v>
      </c>
      <c r="BJ235" s="19" t="s">
        <v>85</v>
      </c>
      <c r="BK235" s="226">
        <f>ROUND(I235*H235,2)</f>
        <v>0</v>
      </c>
      <c r="BL235" s="19" t="s">
        <v>330</v>
      </c>
      <c r="BM235" s="225" t="s">
        <v>1003</v>
      </c>
    </row>
    <row r="236" s="2" customFormat="1">
      <c r="A236" s="40"/>
      <c r="B236" s="41"/>
      <c r="C236" s="42"/>
      <c r="D236" s="227" t="s">
        <v>250</v>
      </c>
      <c r="E236" s="42"/>
      <c r="F236" s="228" t="s">
        <v>1004</v>
      </c>
      <c r="G236" s="42"/>
      <c r="H236" s="42"/>
      <c r="I236" s="229"/>
      <c r="J236" s="42"/>
      <c r="K236" s="42"/>
      <c r="L236" s="46"/>
      <c r="M236" s="230"/>
      <c r="N236" s="231"/>
      <c r="O236" s="86"/>
      <c r="P236" s="86"/>
      <c r="Q236" s="86"/>
      <c r="R236" s="86"/>
      <c r="S236" s="86"/>
      <c r="T236" s="87"/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T236" s="19" t="s">
        <v>250</v>
      </c>
      <c r="AU236" s="19" t="s">
        <v>87</v>
      </c>
    </row>
    <row r="237" s="2" customFormat="1" ht="16.5" customHeight="1">
      <c r="A237" s="40"/>
      <c r="B237" s="41"/>
      <c r="C237" s="259" t="s">
        <v>561</v>
      </c>
      <c r="D237" s="259" t="s">
        <v>640</v>
      </c>
      <c r="E237" s="260" t="s">
        <v>1005</v>
      </c>
      <c r="F237" s="261" t="s">
        <v>1006</v>
      </c>
      <c r="G237" s="262" t="s">
        <v>368</v>
      </c>
      <c r="H237" s="263">
        <v>4</v>
      </c>
      <c r="I237" s="264"/>
      <c r="J237" s="265">
        <f>ROUND(I237*H237,2)</f>
        <v>0</v>
      </c>
      <c r="K237" s="261" t="s">
        <v>19</v>
      </c>
      <c r="L237" s="266"/>
      <c r="M237" s="267" t="s">
        <v>19</v>
      </c>
      <c r="N237" s="268" t="s">
        <v>48</v>
      </c>
      <c r="O237" s="86"/>
      <c r="P237" s="223">
        <f>O237*H237</f>
        <v>0</v>
      </c>
      <c r="Q237" s="223">
        <v>0.016</v>
      </c>
      <c r="R237" s="223">
        <f>Q237*H237</f>
        <v>0.064000000000000001</v>
      </c>
      <c r="S237" s="223">
        <v>0</v>
      </c>
      <c r="T237" s="224">
        <f>S237*H237</f>
        <v>0</v>
      </c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R237" s="225" t="s">
        <v>571</v>
      </c>
      <c r="AT237" s="225" t="s">
        <v>640</v>
      </c>
      <c r="AU237" s="225" t="s">
        <v>87</v>
      </c>
      <c r="AY237" s="19" t="s">
        <v>238</v>
      </c>
      <c r="BE237" s="226">
        <f>IF(N237="základní",J237,0)</f>
        <v>0</v>
      </c>
      <c r="BF237" s="226">
        <f>IF(N237="snížená",J237,0)</f>
        <v>0</v>
      </c>
      <c r="BG237" s="226">
        <f>IF(N237="zákl. přenesená",J237,0)</f>
        <v>0</v>
      </c>
      <c r="BH237" s="226">
        <f>IF(N237="sníž. přenesená",J237,0)</f>
        <v>0</v>
      </c>
      <c r="BI237" s="226">
        <f>IF(N237="nulová",J237,0)</f>
        <v>0</v>
      </c>
      <c r="BJ237" s="19" t="s">
        <v>85</v>
      </c>
      <c r="BK237" s="226">
        <f>ROUND(I237*H237,2)</f>
        <v>0</v>
      </c>
      <c r="BL237" s="19" t="s">
        <v>330</v>
      </c>
      <c r="BM237" s="225" t="s">
        <v>1007</v>
      </c>
    </row>
    <row r="238" s="2" customFormat="1">
      <c r="A238" s="40"/>
      <c r="B238" s="41"/>
      <c r="C238" s="42"/>
      <c r="D238" s="234" t="s">
        <v>343</v>
      </c>
      <c r="E238" s="42"/>
      <c r="F238" s="255" t="s">
        <v>1008</v>
      </c>
      <c r="G238" s="42"/>
      <c r="H238" s="42"/>
      <c r="I238" s="229"/>
      <c r="J238" s="42"/>
      <c r="K238" s="42"/>
      <c r="L238" s="46"/>
      <c r="M238" s="230"/>
      <c r="N238" s="231"/>
      <c r="O238" s="86"/>
      <c r="P238" s="86"/>
      <c r="Q238" s="86"/>
      <c r="R238" s="86"/>
      <c r="S238" s="86"/>
      <c r="T238" s="87"/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T238" s="19" t="s">
        <v>343</v>
      </c>
      <c r="AU238" s="19" t="s">
        <v>87</v>
      </c>
    </row>
    <row r="239" s="13" customFormat="1">
      <c r="A239" s="13"/>
      <c r="B239" s="232"/>
      <c r="C239" s="233"/>
      <c r="D239" s="234" t="s">
        <v>252</v>
      </c>
      <c r="E239" s="235" t="s">
        <v>19</v>
      </c>
      <c r="F239" s="236" t="s">
        <v>254</v>
      </c>
      <c r="G239" s="233"/>
      <c r="H239" s="237">
        <v>4</v>
      </c>
      <c r="I239" s="238"/>
      <c r="J239" s="233"/>
      <c r="K239" s="233"/>
      <c r="L239" s="239"/>
      <c r="M239" s="240"/>
      <c r="N239" s="241"/>
      <c r="O239" s="241"/>
      <c r="P239" s="241"/>
      <c r="Q239" s="241"/>
      <c r="R239" s="241"/>
      <c r="S239" s="241"/>
      <c r="T239" s="242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43" t="s">
        <v>252</v>
      </c>
      <c r="AU239" s="243" t="s">
        <v>87</v>
      </c>
      <c r="AV239" s="13" t="s">
        <v>87</v>
      </c>
      <c r="AW239" s="13" t="s">
        <v>37</v>
      </c>
      <c r="AX239" s="13" t="s">
        <v>77</v>
      </c>
      <c r="AY239" s="243" t="s">
        <v>238</v>
      </c>
    </row>
    <row r="240" s="14" customFormat="1">
      <c r="A240" s="14"/>
      <c r="B240" s="244"/>
      <c r="C240" s="245"/>
      <c r="D240" s="234" t="s">
        <v>252</v>
      </c>
      <c r="E240" s="246" t="s">
        <v>19</v>
      </c>
      <c r="F240" s="247" t="s">
        <v>253</v>
      </c>
      <c r="G240" s="245"/>
      <c r="H240" s="248">
        <v>4</v>
      </c>
      <c r="I240" s="249"/>
      <c r="J240" s="245"/>
      <c r="K240" s="245"/>
      <c r="L240" s="250"/>
      <c r="M240" s="251"/>
      <c r="N240" s="252"/>
      <c r="O240" s="252"/>
      <c r="P240" s="252"/>
      <c r="Q240" s="252"/>
      <c r="R240" s="252"/>
      <c r="S240" s="252"/>
      <c r="T240" s="253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4" t="s">
        <v>252</v>
      </c>
      <c r="AU240" s="254" t="s">
        <v>87</v>
      </c>
      <c r="AV240" s="14" t="s">
        <v>254</v>
      </c>
      <c r="AW240" s="14" t="s">
        <v>37</v>
      </c>
      <c r="AX240" s="14" t="s">
        <v>85</v>
      </c>
      <c r="AY240" s="254" t="s">
        <v>238</v>
      </c>
    </row>
    <row r="241" s="2" customFormat="1" ht="16.5" customHeight="1">
      <c r="A241" s="40"/>
      <c r="B241" s="41"/>
      <c r="C241" s="259" t="s">
        <v>566</v>
      </c>
      <c r="D241" s="259" t="s">
        <v>640</v>
      </c>
      <c r="E241" s="260" t="s">
        <v>1009</v>
      </c>
      <c r="F241" s="261" t="s">
        <v>1010</v>
      </c>
      <c r="G241" s="262" t="s">
        <v>368</v>
      </c>
      <c r="H241" s="263">
        <v>6</v>
      </c>
      <c r="I241" s="264"/>
      <c r="J241" s="265">
        <f>ROUND(I241*H241,2)</f>
        <v>0</v>
      </c>
      <c r="K241" s="261" t="s">
        <v>19</v>
      </c>
      <c r="L241" s="266"/>
      <c r="M241" s="267" t="s">
        <v>19</v>
      </c>
      <c r="N241" s="268" t="s">
        <v>48</v>
      </c>
      <c r="O241" s="86"/>
      <c r="P241" s="223">
        <f>O241*H241</f>
        <v>0</v>
      </c>
      <c r="Q241" s="223">
        <v>0.017000000000000001</v>
      </c>
      <c r="R241" s="223">
        <f>Q241*H241</f>
        <v>0.10200000000000001</v>
      </c>
      <c r="S241" s="223">
        <v>0</v>
      </c>
      <c r="T241" s="224">
        <f>S241*H241</f>
        <v>0</v>
      </c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R241" s="225" t="s">
        <v>571</v>
      </c>
      <c r="AT241" s="225" t="s">
        <v>640</v>
      </c>
      <c r="AU241" s="225" t="s">
        <v>87</v>
      </c>
      <c r="AY241" s="19" t="s">
        <v>238</v>
      </c>
      <c r="BE241" s="226">
        <f>IF(N241="základní",J241,0)</f>
        <v>0</v>
      </c>
      <c r="BF241" s="226">
        <f>IF(N241="snížená",J241,0)</f>
        <v>0</v>
      </c>
      <c r="BG241" s="226">
        <f>IF(N241="zákl. přenesená",J241,0)</f>
        <v>0</v>
      </c>
      <c r="BH241" s="226">
        <f>IF(N241="sníž. přenesená",J241,0)</f>
        <v>0</v>
      </c>
      <c r="BI241" s="226">
        <f>IF(N241="nulová",J241,0)</f>
        <v>0</v>
      </c>
      <c r="BJ241" s="19" t="s">
        <v>85</v>
      </c>
      <c r="BK241" s="226">
        <f>ROUND(I241*H241,2)</f>
        <v>0</v>
      </c>
      <c r="BL241" s="19" t="s">
        <v>330</v>
      </c>
      <c r="BM241" s="225" t="s">
        <v>1011</v>
      </c>
    </row>
    <row r="242" s="2" customFormat="1">
      <c r="A242" s="40"/>
      <c r="B242" s="41"/>
      <c r="C242" s="42"/>
      <c r="D242" s="234" t="s">
        <v>343</v>
      </c>
      <c r="E242" s="42"/>
      <c r="F242" s="255" t="s">
        <v>1012</v>
      </c>
      <c r="G242" s="42"/>
      <c r="H242" s="42"/>
      <c r="I242" s="229"/>
      <c r="J242" s="42"/>
      <c r="K242" s="42"/>
      <c r="L242" s="46"/>
      <c r="M242" s="230"/>
      <c r="N242" s="231"/>
      <c r="O242" s="86"/>
      <c r="P242" s="86"/>
      <c r="Q242" s="86"/>
      <c r="R242" s="86"/>
      <c r="S242" s="86"/>
      <c r="T242" s="87"/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T242" s="19" t="s">
        <v>343</v>
      </c>
      <c r="AU242" s="19" t="s">
        <v>87</v>
      </c>
    </row>
    <row r="243" s="13" customFormat="1">
      <c r="A243" s="13"/>
      <c r="B243" s="232"/>
      <c r="C243" s="233"/>
      <c r="D243" s="234" t="s">
        <v>252</v>
      </c>
      <c r="E243" s="235" t="s">
        <v>19</v>
      </c>
      <c r="F243" s="236" t="s">
        <v>276</v>
      </c>
      <c r="G243" s="233"/>
      <c r="H243" s="237">
        <v>6</v>
      </c>
      <c r="I243" s="238"/>
      <c r="J243" s="233"/>
      <c r="K243" s="233"/>
      <c r="L243" s="239"/>
      <c r="M243" s="240"/>
      <c r="N243" s="241"/>
      <c r="O243" s="241"/>
      <c r="P243" s="241"/>
      <c r="Q243" s="241"/>
      <c r="R243" s="241"/>
      <c r="S243" s="241"/>
      <c r="T243" s="242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43" t="s">
        <v>252</v>
      </c>
      <c r="AU243" s="243" t="s">
        <v>87</v>
      </c>
      <c r="AV243" s="13" t="s">
        <v>87</v>
      </c>
      <c r="AW243" s="13" t="s">
        <v>37</v>
      </c>
      <c r="AX243" s="13" t="s">
        <v>77</v>
      </c>
      <c r="AY243" s="243" t="s">
        <v>238</v>
      </c>
    </row>
    <row r="244" s="14" customFormat="1">
      <c r="A244" s="14"/>
      <c r="B244" s="244"/>
      <c r="C244" s="245"/>
      <c r="D244" s="234" t="s">
        <v>252</v>
      </c>
      <c r="E244" s="246" t="s">
        <v>19</v>
      </c>
      <c r="F244" s="247" t="s">
        <v>253</v>
      </c>
      <c r="G244" s="245"/>
      <c r="H244" s="248">
        <v>6</v>
      </c>
      <c r="I244" s="249"/>
      <c r="J244" s="245"/>
      <c r="K244" s="245"/>
      <c r="L244" s="250"/>
      <c r="M244" s="251"/>
      <c r="N244" s="252"/>
      <c r="O244" s="252"/>
      <c r="P244" s="252"/>
      <c r="Q244" s="252"/>
      <c r="R244" s="252"/>
      <c r="S244" s="252"/>
      <c r="T244" s="253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54" t="s">
        <v>252</v>
      </c>
      <c r="AU244" s="254" t="s">
        <v>87</v>
      </c>
      <c r="AV244" s="14" t="s">
        <v>254</v>
      </c>
      <c r="AW244" s="14" t="s">
        <v>37</v>
      </c>
      <c r="AX244" s="14" t="s">
        <v>85</v>
      </c>
      <c r="AY244" s="254" t="s">
        <v>238</v>
      </c>
    </row>
    <row r="245" s="2" customFormat="1" ht="16.5" customHeight="1">
      <c r="A245" s="40"/>
      <c r="B245" s="41"/>
      <c r="C245" s="259" t="s">
        <v>571</v>
      </c>
      <c r="D245" s="259" t="s">
        <v>640</v>
      </c>
      <c r="E245" s="260" t="s">
        <v>1013</v>
      </c>
      <c r="F245" s="261" t="s">
        <v>1014</v>
      </c>
      <c r="G245" s="262" t="s">
        <v>368</v>
      </c>
      <c r="H245" s="263">
        <v>2</v>
      </c>
      <c r="I245" s="264"/>
      <c r="J245" s="265">
        <f>ROUND(I245*H245,2)</f>
        <v>0</v>
      </c>
      <c r="K245" s="261" t="s">
        <v>19</v>
      </c>
      <c r="L245" s="266"/>
      <c r="M245" s="267" t="s">
        <v>19</v>
      </c>
      <c r="N245" s="268" t="s">
        <v>48</v>
      </c>
      <c r="O245" s="86"/>
      <c r="P245" s="223">
        <f>O245*H245</f>
        <v>0</v>
      </c>
      <c r="Q245" s="223">
        <v>0.016</v>
      </c>
      <c r="R245" s="223">
        <f>Q245*H245</f>
        <v>0.032000000000000001</v>
      </c>
      <c r="S245" s="223">
        <v>0</v>
      </c>
      <c r="T245" s="224">
        <f>S245*H245</f>
        <v>0</v>
      </c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R245" s="225" t="s">
        <v>571</v>
      </c>
      <c r="AT245" s="225" t="s">
        <v>640</v>
      </c>
      <c r="AU245" s="225" t="s">
        <v>87</v>
      </c>
      <c r="AY245" s="19" t="s">
        <v>238</v>
      </c>
      <c r="BE245" s="226">
        <f>IF(N245="základní",J245,0)</f>
        <v>0</v>
      </c>
      <c r="BF245" s="226">
        <f>IF(N245="snížená",J245,0)</f>
        <v>0</v>
      </c>
      <c r="BG245" s="226">
        <f>IF(N245="zákl. přenesená",J245,0)</f>
        <v>0</v>
      </c>
      <c r="BH245" s="226">
        <f>IF(N245="sníž. přenesená",J245,0)</f>
        <v>0</v>
      </c>
      <c r="BI245" s="226">
        <f>IF(N245="nulová",J245,0)</f>
        <v>0</v>
      </c>
      <c r="BJ245" s="19" t="s">
        <v>85</v>
      </c>
      <c r="BK245" s="226">
        <f>ROUND(I245*H245,2)</f>
        <v>0</v>
      </c>
      <c r="BL245" s="19" t="s">
        <v>330</v>
      </c>
      <c r="BM245" s="225" t="s">
        <v>1015</v>
      </c>
    </row>
    <row r="246" s="2" customFormat="1">
      <c r="A246" s="40"/>
      <c r="B246" s="41"/>
      <c r="C246" s="42"/>
      <c r="D246" s="234" t="s">
        <v>343</v>
      </c>
      <c r="E246" s="42"/>
      <c r="F246" s="255" t="s">
        <v>1016</v>
      </c>
      <c r="G246" s="42"/>
      <c r="H246" s="42"/>
      <c r="I246" s="229"/>
      <c r="J246" s="42"/>
      <c r="K246" s="42"/>
      <c r="L246" s="46"/>
      <c r="M246" s="230"/>
      <c r="N246" s="231"/>
      <c r="O246" s="86"/>
      <c r="P246" s="86"/>
      <c r="Q246" s="86"/>
      <c r="R246" s="86"/>
      <c r="S246" s="86"/>
      <c r="T246" s="87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T246" s="19" t="s">
        <v>343</v>
      </c>
      <c r="AU246" s="19" t="s">
        <v>87</v>
      </c>
    </row>
    <row r="247" s="13" customFormat="1">
      <c r="A247" s="13"/>
      <c r="B247" s="232"/>
      <c r="C247" s="233"/>
      <c r="D247" s="234" t="s">
        <v>252</v>
      </c>
      <c r="E247" s="235" t="s">
        <v>19</v>
      </c>
      <c r="F247" s="236" t="s">
        <v>87</v>
      </c>
      <c r="G247" s="233"/>
      <c r="H247" s="237">
        <v>2</v>
      </c>
      <c r="I247" s="238"/>
      <c r="J247" s="233"/>
      <c r="K247" s="233"/>
      <c r="L247" s="239"/>
      <c r="M247" s="240"/>
      <c r="N247" s="241"/>
      <c r="O247" s="241"/>
      <c r="P247" s="241"/>
      <c r="Q247" s="241"/>
      <c r="R247" s="241"/>
      <c r="S247" s="241"/>
      <c r="T247" s="242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43" t="s">
        <v>252</v>
      </c>
      <c r="AU247" s="243" t="s">
        <v>87</v>
      </c>
      <c r="AV247" s="13" t="s">
        <v>87</v>
      </c>
      <c r="AW247" s="13" t="s">
        <v>37</v>
      </c>
      <c r="AX247" s="13" t="s">
        <v>77</v>
      </c>
      <c r="AY247" s="243" t="s">
        <v>238</v>
      </c>
    </row>
    <row r="248" s="14" customFormat="1">
      <c r="A248" s="14"/>
      <c r="B248" s="244"/>
      <c r="C248" s="245"/>
      <c r="D248" s="234" t="s">
        <v>252</v>
      </c>
      <c r="E248" s="246" t="s">
        <v>19</v>
      </c>
      <c r="F248" s="247" t="s">
        <v>253</v>
      </c>
      <c r="G248" s="245"/>
      <c r="H248" s="248">
        <v>2</v>
      </c>
      <c r="I248" s="249"/>
      <c r="J248" s="245"/>
      <c r="K248" s="245"/>
      <c r="L248" s="250"/>
      <c r="M248" s="251"/>
      <c r="N248" s="252"/>
      <c r="O248" s="252"/>
      <c r="P248" s="252"/>
      <c r="Q248" s="252"/>
      <c r="R248" s="252"/>
      <c r="S248" s="252"/>
      <c r="T248" s="253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54" t="s">
        <v>252</v>
      </c>
      <c r="AU248" s="254" t="s">
        <v>87</v>
      </c>
      <c r="AV248" s="14" t="s">
        <v>254</v>
      </c>
      <c r="AW248" s="14" t="s">
        <v>37</v>
      </c>
      <c r="AX248" s="14" t="s">
        <v>85</v>
      </c>
      <c r="AY248" s="254" t="s">
        <v>238</v>
      </c>
    </row>
    <row r="249" s="2" customFormat="1" ht="16.5" customHeight="1">
      <c r="A249" s="40"/>
      <c r="B249" s="41"/>
      <c r="C249" s="259" t="s">
        <v>576</v>
      </c>
      <c r="D249" s="259" t="s">
        <v>640</v>
      </c>
      <c r="E249" s="260" t="s">
        <v>1017</v>
      </c>
      <c r="F249" s="261" t="s">
        <v>1010</v>
      </c>
      <c r="G249" s="262" t="s">
        <v>368</v>
      </c>
      <c r="H249" s="263">
        <v>1</v>
      </c>
      <c r="I249" s="264"/>
      <c r="J249" s="265">
        <f>ROUND(I249*H249,2)</f>
        <v>0</v>
      </c>
      <c r="K249" s="261" t="s">
        <v>19</v>
      </c>
      <c r="L249" s="266"/>
      <c r="M249" s="267" t="s">
        <v>19</v>
      </c>
      <c r="N249" s="268" t="s">
        <v>48</v>
      </c>
      <c r="O249" s="86"/>
      <c r="P249" s="223">
        <f>O249*H249</f>
        <v>0</v>
      </c>
      <c r="Q249" s="223">
        <v>0.017000000000000001</v>
      </c>
      <c r="R249" s="223">
        <f>Q249*H249</f>
        <v>0.017000000000000001</v>
      </c>
      <c r="S249" s="223">
        <v>0</v>
      </c>
      <c r="T249" s="224">
        <f>S249*H249</f>
        <v>0</v>
      </c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R249" s="225" t="s">
        <v>571</v>
      </c>
      <c r="AT249" s="225" t="s">
        <v>640</v>
      </c>
      <c r="AU249" s="225" t="s">
        <v>87</v>
      </c>
      <c r="AY249" s="19" t="s">
        <v>238</v>
      </c>
      <c r="BE249" s="226">
        <f>IF(N249="základní",J249,0)</f>
        <v>0</v>
      </c>
      <c r="BF249" s="226">
        <f>IF(N249="snížená",J249,0)</f>
        <v>0</v>
      </c>
      <c r="BG249" s="226">
        <f>IF(N249="zákl. přenesená",J249,0)</f>
        <v>0</v>
      </c>
      <c r="BH249" s="226">
        <f>IF(N249="sníž. přenesená",J249,0)</f>
        <v>0</v>
      </c>
      <c r="BI249" s="226">
        <f>IF(N249="nulová",J249,0)</f>
        <v>0</v>
      </c>
      <c r="BJ249" s="19" t="s">
        <v>85</v>
      </c>
      <c r="BK249" s="226">
        <f>ROUND(I249*H249,2)</f>
        <v>0</v>
      </c>
      <c r="BL249" s="19" t="s">
        <v>330</v>
      </c>
      <c r="BM249" s="225" t="s">
        <v>1018</v>
      </c>
    </row>
    <row r="250" s="2" customFormat="1">
      <c r="A250" s="40"/>
      <c r="B250" s="41"/>
      <c r="C250" s="42"/>
      <c r="D250" s="234" t="s">
        <v>343</v>
      </c>
      <c r="E250" s="42"/>
      <c r="F250" s="255" t="s">
        <v>1019</v>
      </c>
      <c r="G250" s="42"/>
      <c r="H250" s="42"/>
      <c r="I250" s="229"/>
      <c r="J250" s="42"/>
      <c r="K250" s="42"/>
      <c r="L250" s="46"/>
      <c r="M250" s="230"/>
      <c r="N250" s="231"/>
      <c r="O250" s="86"/>
      <c r="P250" s="86"/>
      <c r="Q250" s="86"/>
      <c r="R250" s="86"/>
      <c r="S250" s="86"/>
      <c r="T250" s="87"/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T250" s="19" t="s">
        <v>343</v>
      </c>
      <c r="AU250" s="19" t="s">
        <v>87</v>
      </c>
    </row>
    <row r="251" s="13" customFormat="1">
      <c r="A251" s="13"/>
      <c r="B251" s="232"/>
      <c r="C251" s="233"/>
      <c r="D251" s="234" t="s">
        <v>252</v>
      </c>
      <c r="E251" s="235" t="s">
        <v>19</v>
      </c>
      <c r="F251" s="236" t="s">
        <v>85</v>
      </c>
      <c r="G251" s="233"/>
      <c r="H251" s="237">
        <v>1</v>
      </c>
      <c r="I251" s="238"/>
      <c r="J251" s="233"/>
      <c r="K251" s="233"/>
      <c r="L251" s="239"/>
      <c r="M251" s="240"/>
      <c r="N251" s="241"/>
      <c r="O251" s="241"/>
      <c r="P251" s="241"/>
      <c r="Q251" s="241"/>
      <c r="R251" s="241"/>
      <c r="S251" s="241"/>
      <c r="T251" s="242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3" t="s">
        <v>252</v>
      </c>
      <c r="AU251" s="243" t="s">
        <v>87</v>
      </c>
      <c r="AV251" s="13" t="s">
        <v>87</v>
      </c>
      <c r="AW251" s="13" t="s">
        <v>37</v>
      </c>
      <c r="AX251" s="13" t="s">
        <v>77</v>
      </c>
      <c r="AY251" s="243" t="s">
        <v>238</v>
      </c>
    </row>
    <row r="252" s="14" customFormat="1">
      <c r="A252" s="14"/>
      <c r="B252" s="244"/>
      <c r="C252" s="245"/>
      <c r="D252" s="234" t="s">
        <v>252</v>
      </c>
      <c r="E252" s="246" t="s">
        <v>19</v>
      </c>
      <c r="F252" s="247" t="s">
        <v>253</v>
      </c>
      <c r="G252" s="245"/>
      <c r="H252" s="248">
        <v>1</v>
      </c>
      <c r="I252" s="249"/>
      <c r="J252" s="245"/>
      <c r="K252" s="245"/>
      <c r="L252" s="250"/>
      <c r="M252" s="251"/>
      <c r="N252" s="252"/>
      <c r="O252" s="252"/>
      <c r="P252" s="252"/>
      <c r="Q252" s="252"/>
      <c r="R252" s="252"/>
      <c r="S252" s="252"/>
      <c r="T252" s="253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54" t="s">
        <v>252</v>
      </c>
      <c r="AU252" s="254" t="s">
        <v>87</v>
      </c>
      <c r="AV252" s="14" t="s">
        <v>254</v>
      </c>
      <c r="AW252" s="14" t="s">
        <v>37</v>
      </c>
      <c r="AX252" s="14" t="s">
        <v>85</v>
      </c>
      <c r="AY252" s="254" t="s">
        <v>238</v>
      </c>
    </row>
    <row r="253" s="2" customFormat="1" ht="24.15" customHeight="1">
      <c r="A253" s="40"/>
      <c r="B253" s="41"/>
      <c r="C253" s="214" t="s">
        <v>581</v>
      </c>
      <c r="D253" s="214" t="s">
        <v>243</v>
      </c>
      <c r="E253" s="215" t="s">
        <v>1020</v>
      </c>
      <c r="F253" s="216" t="s">
        <v>1021</v>
      </c>
      <c r="G253" s="217" t="s">
        <v>368</v>
      </c>
      <c r="H253" s="218">
        <v>2</v>
      </c>
      <c r="I253" s="219"/>
      <c r="J253" s="220">
        <f>ROUND(I253*H253,2)</f>
        <v>0</v>
      </c>
      <c r="K253" s="216" t="s">
        <v>247</v>
      </c>
      <c r="L253" s="46"/>
      <c r="M253" s="221" t="s">
        <v>19</v>
      </c>
      <c r="N253" s="222" t="s">
        <v>48</v>
      </c>
      <c r="O253" s="86"/>
      <c r="P253" s="223">
        <f>O253*H253</f>
        <v>0</v>
      </c>
      <c r="Q253" s="223">
        <v>0</v>
      </c>
      <c r="R253" s="223">
        <f>Q253*H253</f>
        <v>0</v>
      </c>
      <c r="S253" s="223">
        <v>0</v>
      </c>
      <c r="T253" s="224">
        <f>S253*H253</f>
        <v>0</v>
      </c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R253" s="225" t="s">
        <v>330</v>
      </c>
      <c r="AT253" s="225" t="s">
        <v>243</v>
      </c>
      <c r="AU253" s="225" t="s">
        <v>87</v>
      </c>
      <c r="AY253" s="19" t="s">
        <v>238</v>
      </c>
      <c r="BE253" s="226">
        <f>IF(N253="základní",J253,0)</f>
        <v>0</v>
      </c>
      <c r="BF253" s="226">
        <f>IF(N253="snížená",J253,0)</f>
        <v>0</v>
      </c>
      <c r="BG253" s="226">
        <f>IF(N253="zákl. přenesená",J253,0)</f>
        <v>0</v>
      </c>
      <c r="BH253" s="226">
        <f>IF(N253="sníž. přenesená",J253,0)</f>
        <v>0</v>
      </c>
      <c r="BI253" s="226">
        <f>IF(N253="nulová",J253,0)</f>
        <v>0</v>
      </c>
      <c r="BJ253" s="19" t="s">
        <v>85</v>
      </c>
      <c r="BK253" s="226">
        <f>ROUND(I253*H253,2)</f>
        <v>0</v>
      </c>
      <c r="BL253" s="19" t="s">
        <v>330</v>
      </c>
      <c r="BM253" s="225" t="s">
        <v>1022</v>
      </c>
    </row>
    <row r="254" s="2" customFormat="1">
      <c r="A254" s="40"/>
      <c r="B254" s="41"/>
      <c r="C254" s="42"/>
      <c r="D254" s="227" t="s">
        <v>250</v>
      </c>
      <c r="E254" s="42"/>
      <c r="F254" s="228" t="s">
        <v>1023</v>
      </c>
      <c r="G254" s="42"/>
      <c r="H254" s="42"/>
      <c r="I254" s="229"/>
      <c r="J254" s="42"/>
      <c r="K254" s="42"/>
      <c r="L254" s="46"/>
      <c r="M254" s="230"/>
      <c r="N254" s="231"/>
      <c r="O254" s="86"/>
      <c r="P254" s="86"/>
      <c r="Q254" s="86"/>
      <c r="R254" s="86"/>
      <c r="S254" s="86"/>
      <c r="T254" s="87"/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T254" s="19" t="s">
        <v>250</v>
      </c>
      <c r="AU254" s="19" t="s">
        <v>87</v>
      </c>
    </row>
    <row r="255" s="2" customFormat="1" ht="16.5" customHeight="1">
      <c r="A255" s="40"/>
      <c r="B255" s="41"/>
      <c r="C255" s="259" t="s">
        <v>590</v>
      </c>
      <c r="D255" s="259" t="s">
        <v>640</v>
      </c>
      <c r="E255" s="260" t="s">
        <v>1024</v>
      </c>
      <c r="F255" s="261" t="s">
        <v>1025</v>
      </c>
      <c r="G255" s="262" t="s">
        <v>368</v>
      </c>
      <c r="H255" s="263">
        <v>1</v>
      </c>
      <c r="I255" s="264"/>
      <c r="J255" s="265">
        <f>ROUND(I255*H255,2)</f>
        <v>0</v>
      </c>
      <c r="K255" s="261" t="s">
        <v>19</v>
      </c>
      <c r="L255" s="266"/>
      <c r="M255" s="267" t="s">
        <v>19</v>
      </c>
      <c r="N255" s="268" t="s">
        <v>48</v>
      </c>
      <c r="O255" s="86"/>
      <c r="P255" s="223">
        <f>O255*H255</f>
        <v>0</v>
      </c>
      <c r="Q255" s="223">
        <v>0.035000000000000003</v>
      </c>
      <c r="R255" s="223">
        <f>Q255*H255</f>
        <v>0.035000000000000003</v>
      </c>
      <c r="S255" s="223">
        <v>0</v>
      </c>
      <c r="T255" s="224">
        <f>S255*H255</f>
        <v>0</v>
      </c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R255" s="225" t="s">
        <v>571</v>
      </c>
      <c r="AT255" s="225" t="s">
        <v>640</v>
      </c>
      <c r="AU255" s="225" t="s">
        <v>87</v>
      </c>
      <c r="AY255" s="19" t="s">
        <v>238</v>
      </c>
      <c r="BE255" s="226">
        <f>IF(N255="základní",J255,0)</f>
        <v>0</v>
      </c>
      <c r="BF255" s="226">
        <f>IF(N255="snížená",J255,0)</f>
        <v>0</v>
      </c>
      <c r="BG255" s="226">
        <f>IF(N255="zákl. přenesená",J255,0)</f>
        <v>0</v>
      </c>
      <c r="BH255" s="226">
        <f>IF(N255="sníž. přenesená",J255,0)</f>
        <v>0</v>
      </c>
      <c r="BI255" s="226">
        <f>IF(N255="nulová",J255,0)</f>
        <v>0</v>
      </c>
      <c r="BJ255" s="19" t="s">
        <v>85</v>
      </c>
      <c r="BK255" s="226">
        <f>ROUND(I255*H255,2)</f>
        <v>0</v>
      </c>
      <c r="BL255" s="19" t="s">
        <v>330</v>
      </c>
      <c r="BM255" s="225" t="s">
        <v>1026</v>
      </c>
    </row>
    <row r="256" s="2" customFormat="1">
      <c r="A256" s="40"/>
      <c r="B256" s="41"/>
      <c r="C256" s="42"/>
      <c r="D256" s="234" t="s">
        <v>343</v>
      </c>
      <c r="E256" s="42"/>
      <c r="F256" s="255" t="s">
        <v>1027</v>
      </c>
      <c r="G256" s="42"/>
      <c r="H256" s="42"/>
      <c r="I256" s="229"/>
      <c r="J256" s="42"/>
      <c r="K256" s="42"/>
      <c r="L256" s="46"/>
      <c r="M256" s="230"/>
      <c r="N256" s="231"/>
      <c r="O256" s="86"/>
      <c r="P256" s="86"/>
      <c r="Q256" s="86"/>
      <c r="R256" s="86"/>
      <c r="S256" s="86"/>
      <c r="T256" s="87"/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T256" s="19" t="s">
        <v>343</v>
      </c>
      <c r="AU256" s="19" t="s">
        <v>87</v>
      </c>
    </row>
    <row r="257" s="13" customFormat="1">
      <c r="A257" s="13"/>
      <c r="B257" s="232"/>
      <c r="C257" s="233"/>
      <c r="D257" s="234" t="s">
        <v>252</v>
      </c>
      <c r="E257" s="235" t="s">
        <v>19</v>
      </c>
      <c r="F257" s="236" t="s">
        <v>85</v>
      </c>
      <c r="G257" s="233"/>
      <c r="H257" s="237">
        <v>1</v>
      </c>
      <c r="I257" s="238"/>
      <c r="J257" s="233"/>
      <c r="K257" s="233"/>
      <c r="L257" s="239"/>
      <c r="M257" s="240"/>
      <c r="N257" s="241"/>
      <c r="O257" s="241"/>
      <c r="P257" s="241"/>
      <c r="Q257" s="241"/>
      <c r="R257" s="241"/>
      <c r="S257" s="241"/>
      <c r="T257" s="242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43" t="s">
        <v>252</v>
      </c>
      <c r="AU257" s="243" t="s">
        <v>87</v>
      </c>
      <c r="AV257" s="13" t="s">
        <v>87</v>
      </c>
      <c r="AW257" s="13" t="s">
        <v>37</v>
      </c>
      <c r="AX257" s="13" t="s">
        <v>77</v>
      </c>
      <c r="AY257" s="243" t="s">
        <v>238</v>
      </c>
    </row>
    <row r="258" s="14" customFormat="1">
      <c r="A258" s="14"/>
      <c r="B258" s="244"/>
      <c r="C258" s="245"/>
      <c r="D258" s="234" t="s">
        <v>252</v>
      </c>
      <c r="E258" s="246" t="s">
        <v>19</v>
      </c>
      <c r="F258" s="247" t="s">
        <v>253</v>
      </c>
      <c r="G258" s="245"/>
      <c r="H258" s="248">
        <v>1</v>
      </c>
      <c r="I258" s="249"/>
      <c r="J258" s="245"/>
      <c r="K258" s="245"/>
      <c r="L258" s="250"/>
      <c r="M258" s="251"/>
      <c r="N258" s="252"/>
      <c r="O258" s="252"/>
      <c r="P258" s="252"/>
      <c r="Q258" s="252"/>
      <c r="R258" s="252"/>
      <c r="S258" s="252"/>
      <c r="T258" s="253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54" t="s">
        <v>252</v>
      </c>
      <c r="AU258" s="254" t="s">
        <v>87</v>
      </c>
      <c r="AV258" s="14" t="s">
        <v>254</v>
      </c>
      <c r="AW258" s="14" t="s">
        <v>37</v>
      </c>
      <c r="AX258" s="14" t="s">
        <v>85</v>
      </c>
      <c r="AY258" s="254" t="s">
        <v>238</v>
      </c>
    </row>
    <row r="259" s="2" customFormat="1" ht="16.5" customHeight="1">
      <c r="A259" s="40"/>
      <c r="B259" s="41"/>
      <c r="C259" s="259" t="s">
        <v>597</v>
      </c>
      <c r="D259" s="259" t="s">
        <v>640</v>
      </c>
      <c r="E259" s="260" t="s">
        <v>1028</v>
      </c>
      <c r="F259" s="261" t="s">
        <v>1025</v>
      </c>
      <c r="G259" s="262" t="s">
        <v>368</v>
      </c>
      <c r="H259" s="263">
        <v>1</v>
      </c>
      <c r="I259" s="264"/>
      <c r="J259" s="265">
        <f>ROUND(I259*H259,2)</f>
        <v>0</v>
      </c>
      <c r="K259" s="261" t="s">
        <v>19</v>
      </c>
      <c r="L259" s="266"/>
      <c r="M259" s="267" t="s">
        <v>19</v>
      </c>
      <c r="N259" s="268" t="s">
        <v>48</v>
      </c>
      <c r="O259" s="86"/>
      <c r="P259" s="223">
        <f>O259*H259</f>
        <v>0</v>
      </c>
      <c r="Q259" s="223">
        <v>0.035000000000000003</v>
      </c>
      <c r="R259" s="223">
        <f>Q259*H259</f>
        <v>0.035000000000000003</v>
      </c>
      <c r="S259" s="223">
        <v>0</v>
      </c>
      <c r="T259" s="224">
        <f>S259*H259</f>
        <v>0</v>
      </c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R259" s="225" t="s">
        <v>571</v>
      </c>
      <c r="AT259" s="225" t="s">
        <v>640</v>
      </c>
      <c r="AU259" s="225" t="s">
        <v>87</v>
      </c>
      <c r="AY259" s="19" t="s">
        <v>238</v>
      </c>
      <c r="BE259" s="226">
        <f>IF(N259="základní",J259,0)</f>
        <v>0</v>
      </c>
      <c r="BF259" s="226">
        <f>IF(N259="snížená",J259,0)</f>
        <v>0</v>
      </c>
      <c r="BG259" s="226">
        <f>IF(N259="zákl. přenesená",J259,0)</f>
        <v>0</v>
      </c>
      <c r="BH259" s="226">
        <f>IF(N259="sníž. přenesená",J259,0)</f>
        <v>0</v>
      </c>
      <c r="BI259" s="226">
        <f>IF(N259="nulová",J259,0)</f>
        <v>0</v>
      </c>
      <c r="BJ259" s="19" t="s">
        <v>85</v>
      </c>
      <c r="BK259" s="226">
        <f>ROUND(I259*H259,2)</f>
        <v>0</v>
      </c>
      <c r="BL259" s="19" t="s">
        <v>330</v>
      </c>
      <c r="BM259" s="225" t="s">
        <v>1029</v>
      </c>
    </row>
    <row r="260" s="2" customFormat="1">
      <c r="A260" s="40"/>
      <c r="B260" s="41"/>
      <c r="C260" s="42"/>
      <c r="D260" s="234" t="s">
        <v>343</v>
      </c>
      <c r="E260" s="42"/>
      <c r="F260" s="255" t="s">
        <v>1030</v>
      </c>
      <c r="G260" s="42"/>
      <c r="H260" s="42"/>
      <c r="I260" s="229"/>
      <c r="J260" s="42"/>
      <c r="K260" s="42"/>
      <c r="L260" s="46"/>
      <c r="M260" s="230"/>
      <c r="N260" s="231"/>
      <c r="O260" s="86"/>
      <c r="P260" s="86"/>
      <c r="Q260" s="86"/>
      <c r="R260" s="86"/>
      <c r="S260" s="86"/>
      <c r="T260" s="87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T260" s="19" t="s">
        <v>343</v>
      </c>
      <c r="AU260" s="19" t="s">
        <v>87</v>
      </c>
    </row>
    <row r="261" s="13" customFormat="1">
      <c r="A261" s="13"/>
      <c r="B261" s="232"/>
      <c r="C261" s="233"/>
      <c r="D261" s="234" t="s">
        <v>252</v>
      </c>
      <c r="E261" s="235" t="s">
        <v>19</v>
      </c>
      <c r="F261" s="236" t="s">
        <v>85</v>
      </c>
      <c r="G261" s="233"/>
      <c r="H261" s="237">
        <v>1</v>
      </c>
      <c r="I261" s="238"/>
      <c r="J261" s="233"/>
      <c r="K261" s="233"/>
      <c r="L261" s="239"/>
      <c r="M261" s="240"/>
      <c r="N261" s="241"/>
      <c r="O261" s="241"/>
      <c r="P261" s="241"/>
      <c r="Q261" s="241"/>
      <c r="R261" s="241"/>
      <c r="S261" s="241"/>
      <c r="T261" s="242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43" t="s">
        <v>252</v>
      </c>
      <c r="AU261" s="243" t="s">
        <v>87</v>
      </c>
      <c r="AV261" s="13" t="s">
        <v>87</v>
      </c>
      <c r="AW261" s="13" t="s">
        <v>37</v>
      </c>
      <c r="AX261" s="13" t="s">
        <v>77</v>
      </c>
      <c r="AY261" s="243" t="s">
        <v>238</v>
      </c>
    </row>
    <row r="262" s="14" customFormat="1">
      <c r="A262" s="14"/>
      <c r="B262" s="244"/>
      <c r="C262" s="245"/>
      <c r="D262" s="234" t="s">
        <v>252</v>
      </c>
      <c r="E262" s="246" t="s">
        <v>19</v>
      </c>
      <c r="F262" s="247" t="s">
        <v>253</v>
      </c>
      <c r="G262" s="245"/>
      <c r="H262" s="248">
        <v>1</v>
      </c>
      <c r="I262" s="249"/>
      <c r="J262" s="245"/>
      <c r="K262" s="245"/>
      <c r="L262" s="250"/>
      <c r="M262" s="251"/>
      <c r="N262" s="252"/>
      <c r="O262" s="252"/>
      <c r="P262" s="252"/>
      <c r="Q262" s="252"/>
      <c r="R262" s="252"/>
      <c r="S262" s="252"/>
      <c r="T262" s="253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54" t="s">
        <v>252</v>
      </c>
      <c r="AU262" s="254" t="s">
        <v>87</v>
      </c>
      <c r="AV262" s="14" t="s">
        <v>254</v>
      </c>
      <c r="AW262" s="14" t="s">
        <v>37</v>
      </c>
      <c r="AX262" s="14" t="s">
        <v>85</v>
      </c>
      <c r="AY262" s="254" t="s">
        <v>238</v>
      </c>
    </row>
    <row r="263" s="12" customFormat="1" ht="22.8" customHeight="1">
      <c r="A263" s="12"/>
      <c r="B263" s="198"/>
      <c r="C263" s="199"/>
      <c r="D263" s="200" t="s">
        <v>76</v>
      </c>
      <c r="E263" s="212" t="s">
        <v>691</v>
      </c>
      <c r="F263" s="212" t="s">
        <v>692</v>
      </c>
      <c r="G263" s="199"/>
      <c r="H263" s="199"/>
      <c r="I263" s="202"/>
      <c r="J263" s="213">
        <f>BK263</f>
        <v>0</v>
      </c>
      <c r="K263" s="199"/>
      <c r="L263" s="204"/>
      <c r="M263" s="205"/>
      <c r="N263" s="206"/>
      <c r="O263" s="206"/>
      <c r="P263" s="207">
        <f>SUM(P264:P341)</f>
        <v>0</v>
      </c>
      <c r="Q263" s="206"/>
      <c r="R263" s="207">
        <f>SUM(R264:R341)</f>
        <v>4.9107709999999996</v>
      </c>
      <c r="S263" s="206"/>
      <c r="T263" s="208">
        <f>SUM(T264:T341)</f>
        <v>0</v>
      </c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R263" s="209" t="s">
        <v>87</v>
      </c>
      <c r="AT263" s="210" t="s">
        <v>76</v>
      </c>
      <c r="AU263" s="210" t="s">
        <v>85</v>
      </c>
      <c r="AY263" s="209" t="s">
        <v>238</v>
      </c>
      <c r="BK263" s="211">
        <f>SUM(BK264:BK341)</f>
        <v>0</v>
      </c>
    </row>
    <row r="264" s="2" customFormat="1" ht="16.5" customHeight="1">
      <c r="A264" s="40"/>
      <c r="B264" s="41"/>
      <c r="C264" s="214" t="s">
        <v>603</v>
      </c>
      <c r="D264" s="214" t="s">
        <v>243</v>
      </c>
      <c r="E264" s="215" t="s">
        <v>1031</v>
      </c>
      <c r="F264" s="216" t="s">
        <v>1032</v>
      </c>
      <c r="G264" s="217" t="s">
        <v>407</v>
      </c>
      <c r="H264" s="218">
        <v>158.63</v>
      </c>
      <c r="I264" s="219"/>
      <c r="J264" s="220">
        <f>ROUND(I264*H264,2)</f>
        <v>0</v>
      </c>
      <c r="K264" s="216" t="s">
        <v>247</v>
      </c>
      <c r="L264" s="46"/>
      <c r="M264" s="221" t="s">
        <v>19</v>
      </c>
      <c r="N264" s="222" t="s">
        <v>48</v>
      </c>
      <c r="O264" s="86"/>
      <c r="P264" s="223">
        <f>O264*H264</f>
        <v>0</v>
      </c>
      <c r="Q264" s="223">
        <v>0</v>
      </c>
      <c r="R264" s="223">
        <f>Q264*H264</f>
        <v>0</v>
      </c>
      <c r="S264" s="223">
        <v>0</v>
      </c>
      <c r="T264" s="224">
        <f>S264*H264</f>
        <v>0</v>
      </c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R264" s="225" t="s">
        <v>330</v>
      </c>
      <c r="AT264" s="225" t="s">
        <v>243</v>
      </c>
      <c r="AU264" s="225" t="s">
        <v>87</v>
      </c>
      <c r="AY264" s="19" t="s">
        <v>238</v>
      </c>
      <c r="BE264" s="226">
        <f>IF(N264="základní",J264,0)</f>
        <v>0</v>
      </c>
      <c r="BF264" s="226">
        <f>IF(N264="snížená",J264,0)</f>
        <v>0</v>
      </c>
      <c r="BG264" s="226">
        <f>IF(N264="zákl. přenesená",J264,0)</f>
        <v>0</v>
      </c>
      <c r="BH264" s="226">
        <f>IF(N264="sníž. přenesená",J264,0)</f>
        <v>0</v>
      </c>
      <c r="BI264" s="226">
        <f>IF(N264="nulová",J264,0)</f>
        <v>0</v>
      </c>
      <c r="BJ264" s="19" t="s">
        <v>85</v>
      </c>
      <c r="BK264" s="226">
        <f>ROUND(I264*H264,2)</f>
        <v>0</v>
      </c>
      <c r="BL264" s="19" t="s">
        <v>330</v>
      </c>
      <c r="BM264" s="225" t="s">
        <v>1033</v>
      </c>
    </row>
    <row r="265" s="2" customFormat="1">
      <c r="A265" s="40"/>
      <c r="B265" s="41"/>
      <c r="C265" s="42"/>
      <c r="D265" s="227" t="s">
        <v>250</v>
      </c>
      <c r="E265" s="42"/>
      <c r="F265" s="228" t="s">
        <v>1034</v>
      </c>
      <c r="G265" s="42"/>
      <c r="H265" s="42"/>
      <c r="I265" s="229"/>
      <c r="J265" s="42"/>
      <c r="K265" s="42"/>
      <c r="L265" s="46"/>
      <c r="M265" s="230"/>
      <c r="N265" s="231"/>
      <c r="O265" s="86"/>
      <c r="P265" s="86"/>
      <c r="Q265" s="86"/>
      <c r="R265" s="86"/>
      <c r="S265" s="86"/>
      <c r="T265" s="87"/>
      <c r="U265" s="40"/>
      <c r="V265" s="40"/>
      <c r="W265" s="40"/>
      <c r="X265" s="40"/>
      <c r="Y265" s="40"/>
      <c r="Z265" s="40"/>
      <c r="AA265" s="40"/>
      <c r="AB265" s="40"/>
      <c r="AC265" s="40"/>
      <c r="AD265" s="40"/>
      <c r="AE265" s="40"/>
      <c r="AT265" s="19" t="s">
        <v>250</v>
      </c>
      <c r="AU265" s="19" t="s">
        <v>87</v>
      </c>
    </row>
    <row r="266" s="13" customFormat="1">
      <c r="A266" s="13"/>
      <c r="B266" s="232"/>
      <c r="C266" s="233"/>
      <c r="D266" s="234" t="s">
        <v>252</v>
      </c>
      <c r="E266" s="235" t="s">
        <v>19</v>
      </c>
      <c r="F266" s="236" t="s">
        <v>915</v>
      </c>
      <c r="G266" s="233"/>
      <c r="H266" s="237">
        <v>35.600000000000001</v>
      </c>
      <c r="I266" s="238"/>
      <c r="J266" s="233"/>
      <c r="K266" s="233"/>
      <c r="L266" s="239"/>
      <c r="M266" s="240"/>
      <c r="N266" s="241"/>
      <c r="O266" s="241"/>
      <c r="P266" s="241"/>
      <c r="Q266" s="241"/>
      <c r="R266" s="241"/>
      <c r="S266" s="241"/>
      <c r="T266" s="242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43" t="s">
        <v>252</v>
      </c>
      <c r="AU266" s="243" t="s">
        <v>87</v>
      </c>
      <c r="AV266" s="13" t="s">
        <v>87</v>
      </c>
      <c r="AW266" s="13" t="s">
        <v>37</v>
      </c>
      <c r="AX266" s="13" t="s">
        <v>77</v>
      </c>
      <c r="AY266" s="243" t="s">
        <v>238</v>
      </c>
    </row>
    <row r="267" s="13" customFormat="1">
      <c r="A267" s="13"/>
      <c r="B267" s="232"/>
      <c r="C267" s="233"/>
      <c r="D267" s="234" t="s">
        <v>252</v>
      </c>
      <c r="E267" s="235" t="s">
        <v>19</v>
      </c>
      <c r="F267" s="236" t="s">
        <v>916</v>
      </c>
      <c r="G267" s="233"/>
      <c r="H267" s="237">
        <v>34</v>
      </c>
      <c r="I267" s="238"/>
      <c r="J267" s="233"/>
      <c r="K267" s="233"/>
      <c r="L267" s="239"/>
      <c r="M267" s="240"/>
      <c r="N267" s="241"/>
      <c r="O267" s="241"/>
      <c r="P267" s="241"/>
      <c r="Q267" s="241"/>
      <c r="R267" s="241"/>
      <c r="S267" s="241"/>
      <c r="T267" s="242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43" t="s">
        <v>252</v>
      </c>
      <c r="AU267" s="243" t="s">
        <v>87</v>
      </c>
      <c r="AV267" s="13" t="s">
        <v>87</v>
      </c>
      <c r="AW267" s="13" t="s">
        <v>37</v>
      </c>
      <c r="AX267" s="13" t="s">
        <v>77</v>
      </c>
      <c r="AY267" s="243" t="s">
        <v>238</v>
      </c>
    </row>
    <row r="268" s="13" customFormat="1">
      <c r="A268" s="13"/>
      <c r="B268" s="232"/>
      <c r="C268" s="233"/>
      <c r="D268" s="234" t="s">
        <v>252</v>
      </c>
      <c r="E268" s="235" t="s">
        <v>19</v>
      </c>
      <c r="F268" s="236" t="s">
        <v>944</v>
      </c>
      <c r="G268" s="233"/>
      <c r="H268" s="237">
        <v>3.7000000000000002</v>
      </c>
      <c r="I268" s="238"/>
      <c r="J268" s="233"/>
      <c r="K268" s="233"/>
      <c r="L268" s="239"/>
      <c r="M268" s="240"/>
      <c r="N268" s="241"/>
      <c r="O268" s="241"/>
      <c r="P268" s="241"/>
      <c r="Q268" s="241"/>
      <c r="R268" s="241"/>
      <c r="S268" s="241"/>
      <c r="T268" s="242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43" t="s">
        <v>252</v>
      </c>
      <c r="AU268" s="243" t="s">
        <v>87</v>
      </c>
      <c r="AV268" s="13" t="s">
        <v>87</v>
      </c>
      <c r="AW268" s="13" t="s">
        <v>37</v>
      </c>
      <c r="AX268" s="13" t="s">
        <v>77</v>
      </c>
      <c r="AY268" s="243" t="s">
        <v>238</v>
      </c>
    </row>
    <row r="269" s="13" customFormat="1">
      <c r="A269" s="13"/>
      <c r="B269" s="232"/>
      <c r="C269" s="233"/>
      <c r="D269" s="234" t="s">
        <v>252</v>
      </c>
      <c r="E269" s="235" t="s">
        <v>19</v>
      </c>
      <c r="F269" s="236" t="s">
        <v>902</v>
      </c>
      <c r="G269" s="233"/>
      <c r="H269" s="237">
        <v>33.130000000000003</v>
      </c>
      <c r="I269" s="238"/>
      <c r="J269" s="233"/>
      <c r="K269" s="233"/>
      <c r="L269" s="239"/>
      <c r="M269" s="240"/>
      <c r="N269" s="241"/>
      <c r="O269" s="241"/>
      <c r="P269" s="241"/>
      <c r="Q269" s="241"/>
      <c r="R269" s="241"/>
      <c r="S269" s="241"/>
      <c r="T269" s="242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43" t="s">
        <v>252</v>
      </c>
      <c r="AU269" s="243" t="s">
        <v>87</v>
      </c>
      <c r="AV269" s="13" t="s">
        <v>87</v>
      </c>
      <c r="AW269" s="13" t="s">
        <v>37</v>
      </c>
      <c r="AX269" s="13" t="s">
        <v>77</v>
      </c>
      <c r="AY269" s="243" t="s">
        <v>238</v>
      </c>
    </row>
    <row r="270" s="13" customFormat="1">
      <c r="A270" s="13"/>
      <c r="B270" s="232"/>
      <c r="C270" s="233"/>
      <c r="D270" s="234" t="s">
        <v>252</v>
      </c>
      <c r="E270" s="235" t="s">
        <v>19</v>
      </c>
      <c r="F270" s="236" t="s">
        <v>903</v>
      </c>
      <c r="G270" s="233"/>
      <c r="H270" s="237">
        <v>12.550000000000001</v>
      </c>
      <c r="I270" s="238"/>
      <c r="J270" s="233"/>
      <c r="K270" s="233"/>
      <c r="L270" s="239"/>
      <c r="M270" s="240"/>
      <c r="N270" s="241"/>
      <c r="O270" s="241"/>
      <c r="P270" s="241"/>
      <c r="Q270" s="241"/>
      <c r="R270" s="241"/>
      <c r="S270" s="241"/>
      <c r="T270" s="242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43" t="s">
        <v>252</v>
      </c>
      <c r="AU270" s="243" t="s">
        <v>87</v>
      </c>
      <c r="AV270" s="13" t="s">
        <v>87</v>
      </c>
      <c r="AW270" s="13" t="s">
        <v>37</v>
      </c>
      <c r="AX270" s="13" t="s">
        <v>77</v>
      </c>
      <c r="AY270" s="243" t="s">
        <v>238</v>
      </c>
    </row>
    <row r="271" s="13" customFormat="1">
      <c r="A271" s="13"/>
      <c r="B271" s="232"/>
      <c r="C271" s="233"/>
      <c r="D271" s="234" t="s">
        <v>252</v>
      </c>
      <c r="E271" s="235" t="s">
        <v>19</v>
      </c>
      <c r="F271" s="236" t="s">
        <v>945</v>
      </c>
      <c r="G271" s="233"/>
      <c r="H271" s="237">
        <v>7.3799999999999999</v>
      </c>
      <c r="I271" s="238"/>
      <c r="J271" s="233"/>
      <c r="K271" s="233"/>
      <c r="L271" s="239"/>
      <c r="M271" s="240"/>
      <c r="N271" s="241"/>
      <c r="O271" s="241"/>
      <c r="P271" s="241"/>
      <c r="Q271" s="241"/>
      <c r="R271" s="241"/>
      <c r="S271" s="241"/>
      <c r="T271" s="242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43" t="s">
        <v>252</v>
      </c>
      <c r="AU271" s="243" t="s">
        <v>87</v>
      </c>
      <c r="AV271" s="13" t="s">
        <v>87</v>
      </c>
      <c r="AW271" s="13" t="s">
        <v>37</v>
      </c>
      <c r="AX271" s="13" t="s">
        <v>77</v>
      </c>
      <c r="AY271" s="243" t="s">
        <v>238</v>
      </c>
    </row>
    <row r="272" s="13" customFormat="1">
      <c r="A272" s="13"/>
      <c r="B272" s="232"/>
      <c r="C272" s="233"/>
      <c r="D272" s="234" t="s">
        <v>252</v>
      </c>
      <c r="E272" s="235" t="s">
        <v>19</v>
      </c>
      <c r="F272" s="236" t="s">
        <v>905</v>
      </c>
      <c r="G272" s="233"/>
      <c r="H272" s="237">
        <v>5</v>
      </c>
      <c r="I272" s="238"/>
      <c r="J272" s="233"/>
      <c r="K272" s="233"/>
      <c r="L272" s="239"/>
      <c r="M272" s="240"/>
      <c r="N272" s="241"/>
      <c r="O272" s="241"/>
      <c r="P272" s="241"/>
      <c r="Q272" s="241"/>
      <c r="R272" s="241"/>
      <c r="S272" s="241"/>
      <c r="T272" s="242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3" t="s">
        <v>252</v>
      </c>
      <c r="AU272" s="243" t="s">
        <v>87</v>
      </c>
      <c r="AV272" s="13" t="s">
        <v>87</v>
      </c>
      <c r="AW272" s="13" t="s">
        <v>37</v>
      </c>
      <c r="AX272" s="13" t="s">
        <v>77</v>
      </c>
      <c r="AY272" s="243" t="s">
        <v>238</v>
      </c>
    </row>
    <row r="273" s="13" customFormat="1">
      <c r="A273" s="13"/>
      <c r="B273" s="232"/>
      <c r="C273" s="233"/>
      <c r="D273" s="234" t="s">
        <v>252</v>
      </c>
      <c r="E273" s="235" t="s">
        <v>19</v>
      </c>
      <c r="F273" s="236" t="s">
        <v>946</v>
      </c>
      <c r="G273" s="233"/>
      <c r="H273" s="237">
        <v>3.2999999999999998</v>
      </c>
      <c r="I273" s="238"/>
      <c r="J273" s="233"/>
      <c r="K273" s="233"/>
      <c r="L273" s="239"/>
      <c r="M273" s="240"/>
      <c r="N273" s="241"/>
      <c r="O273" s="241"/>
      <c r="P273" s="241"/>
      <c r="Q273" s="241"/>
      <c r="R273" s="241"/>
      <c r="S273" s="241"/>
      <c r="T273" s="242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43" t="s">
        <v>252</v>
      </c>
      <c r="AU273" s="243" t="s">
        <v>87</v>
      </c>
      <c r="AV273" s="13" t="s">
        <v>87</v>
      </c>
      <c r="AW273" s="13" t="s">
        <v>37</v>
      </c>
      <c r="AX273" s="13" t="s">
        <v>77</v>
      </c>
      <c r="AY273" s="243" t="s">
        <v>238</v>
      </c>
    </row>
    <row r="274" s="13" customFormat="1">
      <c r="A274" s="13"/>
      <c r="B274" s="232"/>
      <c r="C274" s="233"/>
      <c r="D274" s="234" t="s">
        <v>252</v>
      </c>
      <c r="E274" s="235" t="s">
        <v>19</v>
      </c>
      <c r="F274" s="236" t="s">
        <v>906</v>
      </c>
      <c r="G274" s="233"/>
      <c r="H274" s="237">
        <v>2.4199999999999999</v>
      </c>
      <c r="I274" s="238"/>
      <c r="J274" s="233"/>
      <c r="K274" s="233"/>
      <c r="L274" s="239"/>
      <c r="M274" s="240"/>
      <c r="N274" s="241"/>
      <c r="O274" s="241"/>
      <c r="P274" s="241"/>
      <c r="Q274" s="241"/>
      <c r="R274" s="241"/>
      <c r="S274" s="241"/>
      <c r="T274" s="242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43" t="s">
        <v>252</v>
      </c>
      <c r="AU274" s="243" t="s">
        <v>87</v>
      </c>
      <c r="AV274" s="13" t="s">
        <v>87</v>
      </c>
      <c r="AW274" s="13" t="s">
        <v>37</v>
      </c>
      <c r="AX274" s="13" t="s">
        <v>77</v>
      </c>
      <c r="AY274" s="243" t="s">
        <v>238</v>
      </c>
    </row>
    <row r="275" s="13" customFormat="1">
      <c r="A275" s="13"/>
      <c r="B275" s="232"/>
      <c r="C275" s="233"/>
      <c r="D275" s="234" t="s">
        <v>252</v>
      </c>
      <c r="E275" s="235" t="s">
        <v>19</v>
      </c>
      <c r="F275" s="236" t="s">
        <v>947</v>
      </c>
      <c r="G275" s="233"/>
      <c r="H275" s="237">
        <v>21.550000000000001</v>
      </c>
      <c r="I275" s="238"/>
      <c r="J275" s="233"/>
      <c r="K275" s="233"/>
      <c r="L275" s="239"/>
      <c r="M275" s="240"/>
      <c r="N275" s="241"/>
      <c r="O275" s="241"/>
      <c r="P275" s="241"/>
      <c r="Q275" s="241"/>
      <c r="R275" s="241"/>
      <c r="S275" s="241"/>
      <c r="T275" s="242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43" t="s">
        <v>252</v>
      </c>
      <c r="AU275" s="243" t="s">
        <v>87</v>
      </c>
      <c r="AV275" s="13" t="s">
        <v>87</v>
      </c>
      <c r="AW275" s="13" t="s">
        <v>37</v>
      </c>
      <c r="AX275" s="13" t="s">
        <v>77</v>
      </c>
      <c r="AY275" s="243" t="s">
        <v>238</v>
      </c>
    </row>
    <row r="276" s="14" customFormat="1">
      <c r="A276" s="14"/>
      <c r="B276" s="244"/>
      <c r="C276" s="245"/>
      <c r="D276" s="234" t="s">
        <v>252</v>
      </c>
      <c r="E276" s="246" t="s">
        <v>19</v>
      </c>
      <c r="F276" s="247" t="s">
        <v>253</v>
      </c>
      <c r="G276" s="245"/>
      <c r="H276" s="248">
        <v>158.63000000000002</v>
      </c>
      <c r="I276" s="249"/>
      <c r="J276" s="245"/>
      <c r="K276" s="245"/>
      <c r="L276" s="250"/>
      <c r="M276" s="251"/>
      <c r="N276" s="252"/>
      <c r="O276" s="252"/>
      <c r="P276" s="252"/>
      <c r="Q276" s="252"/>
      <c r="R276" s="252"/>
      <c r="S276" s="252"/>
      <c r="T276" s="253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54" t="s">
        <v>252</v>
      </c>
      <c r="AU276" s="254" t="s">
        <v>87</v>
      </c>
      <c r="AV276" s="14" t="s">
        <v>254</v>
      </c>
      <c r="AW276" s="14" t="s">
        <v>37</v>
      </c>
      <c r="AX276" s="14" t="s">
        <v>85</v>
      </c>
      <c r="AY276" s="254" t="s">
        <v>238</v>
      </c>
    </row>
    <row r="277" s="2" customFormat="1" ht="16.5" customHeight="1">
      <c r="A277" s="40"/>
      <c r="B277" s="41"/>
      <c r="C277" s="214" t="s">
        <v>608</v>
      </c>
      <c r="D277" s="214" t="s">
        <v>243</v>
      </c>
      <c r="E277" s="215" t="s">
        <v>1035</v>
      </c>
      <c r="F277" s="216" t="s">
        <v>1036</v>
      </c>
      <c r="G277" s="217" t="s">
        <v>407</v>
      </c>
      <c r="H277" s="218">
        <v>158.63</v>
      </c>
      <c r="I277" s="219"/>
      <c r="J277" s="220">
        <f>ROUND(I277*H277,2)</f>
        <v>0</v>
      </c>
      <c r="K277" s="216" t="s">
        <v>247</v>
      </c>
      <c r="L277" s="46"/>
      <c r="M277" s="221" t="s">
        <v>19</v>
      </c>
      <c r="N277" s="222" t="s">
        <v>48</v>
      </c>
      <c r="O277" s="86"/>
      <c r="P277" s="223">
        <f>O277*H277</f>
        <v>0</v>
      </c>
      <c r="Q277" s="223">
        <v>0.00029999999999999997</v>
      </c>
      <c r="R277" s="223">
        <f>Q277*H277</f>
        <v>0.047588999999999992</v>
      </c>
      <c r="S277" s="223">
        <v>0</v>
      </c>
      <c r="T277" s="224">
        <f>S277*H277</f>
        <v>0</v>
      </c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R277" s="225" t="s">
        <v>330</v>
      </c>
      <c r="AT277" s="225" t="s">
        <v>243</v>
      </c>
      <c r="AU277" s="225" t="s">
        <v>87</v>
      </c>
      <c r="AY277" s="19" t="s">
        <v>238</v>
      </c>
      <c r="BE277" s="226">
        <f>IF(N277="základní",J277,0)</f>
        <v>0</v>
      </c>
      <c r="BF277" s="226">
        <f>IF(N277="snížená",J277,0)</f>
        <v>0</v>
      </c>
      <c r="BG277" s="226">
        <f>IF(N277="zákl. přenesená",J277,0)</f>
        <v>0</v>
      </c>
      <c r="BH277" s="226">
        <f>IF(N277="sníž. přenesená",J277,0)</f>
        <v>0</v>
      </c>
      <c r="BI277" s="226">
        <f>IF(N277="nulová",J277,0)</f>
        <v>0</v>
      </c>
      <c r="BJ277" s="19" t="s">
        <v>85</v>
      </c>
      <c r="BK277" s="226">
        <f>ROUND(I277*H277,2)</f>
        <v>0</v>
      </c>
      <c r="BL277" s="19" t="s">
        <v>330</v>
      </c>
      <c r="BM277" s="225" t="s">
        <v>1037</v>
      </c>
    </row>
    <row r="278" s="2" customFormat="1">
      <c r="A278" s="40"/>
      <c r="B278" s="41"/>
      <c r="C278" s="42"/>
      <c r="D278" s="227" t="s">
        <v>250</v>
      </c>
      <c r="E278" s="42"/>
      <c r="F278" s="228" t="s">
        <v>1038</v>
      </c>
      <c r="G278" s="42"/>
      <c r="H278" s="42"/>
      <c r="I278" s="229"/>
      <c r="J278" s="42"/>
      <c r="K278" s="42"/>
      <c r="L278" s="46"/>
      <c r="M278" s="230"/>
      <c r="N278" s="231"/>
      <c r="O278" s="86"/>
      <c r="P278" s="86"/>
      <c r="Q278" s="86"/>
      <c r="R278" s="86"/>
      <c r="S278" s="86"/>
      <c r="T278" s="87"/>
      <c r="U278" s="40"/>
      <c r="V278" s="40"/>
      <c r="W278" s="40"/>
      <c r="X278" s="40"/>
      <c r="Y278" s="40"/>
      <c r="Z278" s="40"/>
      <c r="AA278" s="40"/>
      <c r="AB278" s="40"/>
      <c r="AC278" s="40"/>
      <c r="AD278" s="40"/>
      <c r="AE278" s="40"/>
      <c r="AT278" s="19" t="s">
        <v>250</v>
      </c>
      <c r="AU278" s="19" t="s">
        <v>87</v>
      </c>
    </row>
    <row r="279" s="13" customFormat="1">
      <c r="A279" s="13"/>
      <c r="B279" s="232"/>
      <c r="C279" s="233"/>
      <c r="D279" s="234" t="s">
        <v>252</v>
      </c>
      <c r="E279" s="235" t="s">
        <v>19</v>
      </c>
      <c r="F279" s="236" t="s">
        <v>915</v>
      </c>
      <c r="G279" s="233"/>
      <c r="H279" s="237">
        <v>35.600000000000001</v>
      </c>
      <c r="I279" s="238"/>
      <c r="J279" s="233"/>
      <c r="K279" s="233"/>
      <c r="L279" s="239"/>
      <c r="M279" s="240"/>
      <c r="N279" s="241"/>
      <c r="O279" s="241"/>
      <c r="P279" s="241"/>
      <c r="Q279" s="241"/>
      <c r="R279" s="241"/>
      <c r="S279" s="241"/>
      <c r="T279" s="242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3" t="s">
        <v>252</v>
      </c>
      <c r="AU279" s="243" t="s">
        <v>87</v>
      </c>
      <c r="AV279" s="13" t="s">
        <v>87</v>
      </c>
      <c r="AW279" s="13" t="s">
        <v>37</v>
      </c>
      <c r="AX279" s="13" t="s">
        <v>77</v>
      </c>
      <c r="AY279" s="243" t="s">
        <v>238</v>
      </c>
    </row>
    <row r="280" s="13" customFormat="1">
      <c r="A280" s="13"/>
      <c r="B280" s="232"/>
      <c r="C280" s="233"/>
      <c r="D280" s="234" t="s">
        <v>252</v>
      </c>
      <c r="E280" s="235" t="s">
        <v>19</v>
      </c>
      <c r="F280" s="236" t="s">
        <v>916</v>
      </c>
      <c r="G280" s="233"/>
      <c r="H280" s="237">
        <v>34</v>
      </c>
      <c r="I280" s="238"/>
      <c r="J280" s="233"/>
      <c r="K280" s="233"/>
      <c r="L280" s="239"/>
      <c r="M280" s="240"/>
      <c r="N280" s="241"/>
      <c r="O280" s="241"/>
      <c r="P280" s="241"/>
      <c r="Q280" s="241"/>
      <c r="R280" s="241"/>
      <c r="S280" s="241"/>
      <c r="T280" s="242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43" t="s">
        <v>252</v>
      </c>
      <c r="AU280" s="243" t="s">
        <v>87</v>
      </c>
      <c r="AV280" s="13" t="s">
        <v>87</v>
      </c>
      <c r="AW280" s="13" t="s">
        <v>37</v>
      </c>
      <c r="AX280" s="13" t="s">
        <v>77</v>
      </c>
      <c r="AY280" s="243" t="s">
        <v>238</v>
      </c>
    </row>
    <row r="281" s="13" customFormat="1">
      <c r="A281" s="13"/>
      <c r="B281" s="232"/>
      <c r="C281" s="233"/>
      <c r="D281" s="234" t="s">
        <v>252</v>
      </c>
      <c r="E281" s="235" t="s">
        <v>19</v>
      </c>
      <c r="F281" s="236" t="s">
        <v>944</v>
      </c>
      <c r="G281" s="233"/>
      <c r="H281" s="237">
        <v>3.7000000000000002</v>
      </c>
      <c r="I281" s="238"/>
      <c r="J281" s="233"/>
      <c r="K281" s="233"/>
      <c r="L281" s="239"/>
      <c r="M281" s="240"/>
      <c r="N281" s="241"/>
      <c r="O281" s="241"/>
      <c r="P281" s="241"/>
      <c r="Q281" s="241"/>
      <c r="R281" s="241"/>
      <c r="S281" s="241"/>
      <c r="T281" s="242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43" t="s">
        <v>252</v>
      </c>
      <c r="AU281" s="243" t="s">
        <v>87</v>
      </c>
      <c r="AV281" s="13" t="s">
        <v>87</v>
      </c>
      <c r="AW281" s="13" t="s">
        <v>37</v>
      </c>
      <c r="AX281" s="13" t="s">
        <v>77</v>
      </c>
      <c r="AY281" s="243" t="s">
        <v>238</v>
      </c>
    </row>
    <row r="282" s="13" customFormat="1">
      <c r="A282" s="13"/>
      <c r="B282" s="232"/>
      <c r="C282" s="233"/>
      <c r="D282" s="234" t="s">
        <v>252</v>
      </c>
      <c r="E282" s="235" t="s">
        <v>19</v>
      </c>
      <c r="F282" s="236" t="s">
        <v>902</v>
      </c>
      <c r="G282" s="233"/>
      <c r="H282" s="237">
        <v>33.130000000000003</v>
      </c>
      <c r="I282" s="238"/>
      <c r="J282" s="233"/>
      <c r="K282" s="233"/>
      <c r="L282" s="239"/>
      <c r="M282" s="240"/>
      <c r="N282" s="241"/>
      <c r="O282" s="241"/>
      <c r="P282" s="241"/>
      <c r="Q282" s="241"/>
      <c r="R282" s="241"/>
      <c r="S282" s="241"/>
      <c r="T282" s="242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3" t="s">
        <v>252</v>
      </c>
      <c r="AU282" s="243" t="s">
        <v>87</v>
      </c>
      <c r="AV282" s="13" t="s">
        <v>87</v>
      </c>
      <c r="AW282" s="13" t="s">
        <v>37</v>
      </c>
      <c r="AX282" s="13" t="s">
        <v>77</v>
      </c>
      <c r="AY282" s="243" t="s">
        <v>238</v>
      </c>
    </row>
    <row r="283" s="13" customFormat="1">
      <c r="A283" s="13"/>
      <c r="B283" s="232"/>
      <c r="C283" s="233"/>
      <c r="D283" s="234" t="s">
        <v>252</v>
      </c>
      <c r="E283" s="235" t="s">
        <v>19</v>
      </c>
      <c r="F283" s="236" t="s">
        <v>903</v>
      </c>
      <c r="G283" s="233"/>
      <c r="H283" s="237">
        <v>12.550000000000001</v>
      </c>
      <c r="I283" s="238"/>
      <c r="J283" s="233"/>
      <c r="K283" s="233"/>
      <c r="L283" s="239"/>
      <c r="M283" s="240"/>
      <c r="N283" s="241"/>
      <c r="O283" s="241"/>
      <c r="P283" s="241"/>
      <c r="Q283" s="241"/>
      <c r="R283" s="241"/>
      <c r="S283" s="241"/>
      <c r="T283" s="242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3" t="s">
        <v>252</v>
      </c>
      <c r="AU283" s="243" t="s">
        <v>87</v>
      </c>
      <c r="AV283" s="13" t="s">
        <v>87</v>
      </c>
      <c r="AW283" s="13" t="s">
        <v>37</v>
      </c>
      <c r="AX283" s="13" t="s">
        <v>77</v>
      </c>
      <c r="AY283" s="243" t="s">
        <v>238</v>
      </c>
    </row>
    <row r="284" s="13" customFormat="1">
      <c r="A284" s="13"/>
      <c r="B284" s="232"/>
      <c r="C284" s="233"/>
      <c r="D284" s="234" t="s">
        <v>252</v>
      </c>
      <c r="E284" s="235" t="s">
        <v>19</v>
      </c>
      <c r="F284" s="236" t="s">
        <v>945</v>
      </c>
      <c r="G284" s="233"/>
      <c r="H284" s="237">
        <v>7.3799999999999999</v>
      </c>
      <c r="I284" s="238"/>
      <c r="J284" s="233"/>
      <c r="K284" s="233"/>
      <c r="L284" s="239"/>
      <c r="M284" s="240"/>
      <c r="N284" s="241"/>
      <c r="O284" s="241"/>
      <c r="P284" s="241"/>
      <c r="Q284" s="241"/>
      <c r="R284" s="241"/>
      <c r="S284" s="241"/>
      <c r="T284" s="242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43" t="s">
        <v>252</v>
      </c>
      <c r="AU284" s="243" t="s">
        <v>87</v>
      </c>
      <c r="AV284" s="13" t="s">
        <v>87</v>
      </c>
      <c r="AW284" s="13" t="s">
        <v>37</v>
      </c>
      <c r="AX284" s="13" t="s">
        <v>77</v>
      </c>
      <c r="AY284" s="243" t="s">
        <v>238</v>
      </c>
    </row>
    <row r="285" s="13" customFormat="1">
      <c r="A285" s="13"/>
      <c r="B285" s="232"/>
      <c r="C285" s="233"/>
      <c r="D285" s="234" t="s">
        <v>252</v>
      </c>
      <c r="E285" s="235" t="s">
        <v>19</v>
      </c>
      <c r="F285" s="236" t="s">
        <v>905</v>
      </c>
      <c r="G285" s="233"/>
      <c r="H285" s="237">
        <v>5</v>
      </c>
      <c r="I285" s="238"/>
      <c r="J285" s="233"/>
      <c r="K285" s="233"/>
      <c r="L285" s="239"/>
      <c r="M285" s="240"/>
      <c r="N285" s="241"/>
      <c r="O285" s="241"/>
      <c r="P285" s="241"/>
      <c r="Q285" s="241"/>
      <c r="R285" s="241"/>
      <c r="S285" s="241"/>
      <c r="T285" s="242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43" t="s">
        <v>252</v>
      </c>
      <c r="AU285" s="243" t="s">
        <v>87</v>
      </c>
      <c r="AV285" s="13" t="s">
        <v>87</v>
      </c>
      <c r="AW285" s="13" t="s">
        <v>37</v>
      </c>
      <c r="AX285" s="13" t="s">
        <v>77</v>
      </c>
      <c r="AY285" s="243" t="s">
        <v>238</v>
      </c>
    </row>
    <row r="286" s="13" customFormat="1">
      <c r="A286" s="13"/>
      <c r="B286" s="232"/>
      <c r="C286" s="233"/>
      <c r="D286" s="234" t="s">
        <v>252</v>
      </c>
      <c r="E286" s="235" t="s">
        <v>19</v>
      </c>
      <c r="F286" s="236" t="s">
        <v>946</v>
      </c>
      <c r="G286" s="233"/>
      <c r="H286" s="237">
        <v>3.2999999999999998</v>
      </c>
      <c r="I286" s="238"/>
      <c r="J286" s="233"/>
      <c r="K286" s="233"/>
      <c r="L286" s="239"/>
      <c r="M286" s="240"/>
      <c r="N286" s="241"/>
      <c r="O286" s="241"/>
      <c r="P286" s="241"/>
      <c r="Q286" s="241"/>
      <c r="R286" s="241"/>
      <c r="S286" s="241"/>
      <c r="T286" s="242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43" t="s">
        <v>252</v>
      </c>
      <c r="AU286" s="243" t="s">
        <v>87</v>
      </c>
      <c r="AV286" s="13" t="s">
        <v>87</v>
      </c>
      <c r="AW286" s="13" t="s">
        <v>37</v>
      </c>
      <c r="AX286" s="13" t="s">
        <v>77</v>
      </c>
      <c r="AY286" s="243" t="s">
        <v>238</v>
      </c>
    </row>
    <row r="287" s="13" customFormat="1">
      <c r="A287" s="13"/>
      <c r="B287" s="232"/>
      <c r="C287" s="233"/>
      <c r="D287" s="234" t="s">
        <v>252</v>
      </c>
      <c r="E287" s="235" t="s">
        <v>19</v>
      </c>
      <c r="F287" s="236" t="s">
        <v>906</v>
      </c>
      <c r="G287" s="233"/>
      <c r="H287" s="237">
        <v>2.4199999999999999</v>
      </c>
      <c r="I287" s="238"/>
      <c r="J287" s="233"/>
      <c r="K287" s="233"/>
      <c r="L287" s="239"/>
      <c r="M287" s="240"/>
      <c r="N287" s="241"/>
      <c r="O287" s="241"/>
      <c r="P287" s="241"/>
      <c r="Q287" s="241"/>
      <c r="R287" s="241"/>
      <c r="S287" s="241"/>
      <c r="T287" s="242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43" t="s">
        <v>252</v>
      </c>
      <c r="AU287" s="243" t="s">
        <v>87</v>
      </c>
      <c r="AV287" s="13" t="s">
        <v>87</v>
      </c>
      <c r="AW287" s="13" t="s">
        <v>37</v>
      </c>
      <c r="AX287" s="13" t="s">
        <v>77</v>
      </c>
      <c r="AY287" s="243" t="s">
        <v>238</v>
      </c>
    </row>
    <row r="288" s="13" customFormat="1">
      <c r="A288" s="13"/>
      <c r="B288" s="232"/>
      <c r="C288" s="233"/>
      <c r="D288" s="234" t="s">
        <v>252</v>
      </c>
      <c r="E288" s="235" t="s">
        <v>19</v>
      </c>
      <c r="F288" s="236" t="s">
        <v>947</v>
      </c>
      <c r="G288" s="233"/>
      <c r="H288" s="237">
        <v>21.550000000000001</v>
      </c>
      <c r="I288" s="238"/>
      <c r="J288" s="233"/>
      <c r="K288" s="233"/>
      <c r="L288" s="239"/>
      <c r="M288" s="240"/>
      <c r="N288" s="241"/>
      <c r="O288" s="241"/>
      <c r="P288" s="241"/>
      <c r="Q288" s="241"/>
      <c r="R288" s="241"/>
      <c r="S288" s="241"/>
      <c r="T288" s="242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43" t="s">
        <v>252</v>
      </c>
      <c r="AU288" s="243" t="s">
        <v>87</v>
      </c>
      <c r="AV288" s="13" t="s">
        <v>87</v>
      </c>
      <c r="AW288" s="13" t="s">
        <v>37</v>
      </c>
      <c r="AX288" s="13" t="s">
        <v>77</v>
      </c>
      <c r="AY288" s="243" t="s">
        <v>238</v>
      </c>
    </row>
    <row r="289" s="14" customFormat="1">
      <c r="A289" s="14"/>
      <c r="B289" s="244"/>
      <c r="C289" s="245"/>
      <c r="D289" s="234" t="s">
        <v>252</v>
      </c>
      <c r="E289" s="246" t="s">
        <v>19</v>
      </c>
      <c r="F289" s="247" t="s">
        <v>253</v>
      </c>
      <c r="G289" s="245"/>
      <c r="H289" s="248">
        <v>158.63000000000002</v>
      </c>
      <c r="I289" s="249"/>
      <c r="J289" s="245"/>
      <c r="K289" s="245"/>
      <c r="L289" s="250"/>
      <c r="M289" s="251"/>
      <c r="N289" s="252"/>
      <c r="O289" s="252"/>
      <c r="P289" s="252"/>
      <c r="Q289" s="252"/>
      <c r="R289" s="252"/>
      <c r="S289" s="252"/>
      <c r="T289" s="253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54" t="s">
        <v>252</v>
      </c>
      <c r="AU289" s="254" t="s">
        <v>87</v>
      </c>
      <c r="AV289" s="14" t="s">
        <v>254</v>
      </c>
      <c r="AW289" s="14" t="s">
        <v>37</v>
      </c>
      <c r="AX289" s="14" t="s">
        <v>85</v>
      </c>
      <c r="AY289" s="254" t="s">
        <v>238</v>
      </c>
    </row>
    <row r="290" s="2" customFormat="1" ht="24.15" customHeight="1">
      <c r="A290" s="40"/>
      <c r="B290" s="41"/>
      <c r="C290" s="214" t="s">
        <v>613</v>
      </c>
      <c r="D290" s="214" t="s">
        <v>243</v>
      </c>
      <c r="E290" s="215" t="s">
        <v>1039</v>
      </c>
      <c r="F290" s="216" t="s">
        <v>1040</v>
      </c>
      <c r="G290" s="217" t="s">
        <v>407</v>
      </c>
      <c r="H290" s="218">
        <v>158.63</v>
      </c>
      <c r="I290" s="219"/>
      <c r="J290" s="220">
        <f>ROUND(I290*H290,2)</f>
        <v>0</v>
      </c>
      <c r="K290" s="216" t="s">
        <v>247</v>
      </c>
      <c r="L290" s="46"/>
      <c r="M290" s="221" t="s">
        <v>19</v>
      </c>
      <c r="N290" s="222" t="s">
        <v>48</v>
      </c>
      <c r="O290" s="86"/>
      <c r="P290" s="223">
        <f>O290*H290</f>
        <v>0</v>
      </c>
      <c r="Q290" s="223">
        <v>0.0075799999999999999</v>
      </c>
      <c r="R290" s="223">
        <f>Q290*H290</f>
        <v>1.2024154</v>
      </c>
      <c r="S290" s="223">
        <v>0</v>
      </c>
      <c r="T290" s="224">
        <f>S290*H290</f>
        <v>0</v>
      </c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R290" s="225" t="s">
        <v>330</v>
      </c>
      <c r="AT290" s="225" t="s">
        <v>243</v>
      </c>
      <c r="AU290" s="225" t="s">
        <v>87</v>
      </c>
      <c r="AY290" s="19" t="s">
        <v>238</v>
      </c>
      <c r="BE290" s="226">
        <f>IF(N290="základní",J290,0)</f>
        <v>0</v>
      </c>
      <c r="BF290" s="226">
        <f>IF(N290="snížená",J290,0)</f>
        <v>0</v>
      </c>
      <c r="BG290" s="226">
        <f>IF(N290="zákl. přenesená",J290,0)</f>
        <v>0</v>
      </c>
      <c r="BH290" s="226">
        <f>IF(N290="sníž. přenesená",J290,0)</f>
        <v>0</v>
      </c>
      <c r="BI290" s="226">
        <f>IF(N290="nulová",J290,0)</f>
        <v>0</v>
      </c>
      <c r="BJ290" s="19" t="s">
        <v>85</v>
      </c>
      <c r="BK290" s="226">
        <f>ROUND(I290*H290,2)</f>
        <v>0</v>
      </c>
      <c r="BL290" s="19" t="s">
        <v>330</v>
      </c>
      <c r="BM290" s="225" t="s">
        <v>1041</v>
      </c>
    </row>
    <row r="291" s="2" customFormat="1">
      <c r="A291" s="40"/>
      <c r="B291" s="41"/>
      <c r="C291" s="42"/>
      <c r="D291" s="227" t="s">
        <v>250</v>
      </c>
      <c r="E291" s="42"/>
      <c r="F291" s="228" t="s">
        <v>1042</v>
      </c>
      <c r="G291" s="42"/>
      <c r="H291" s="42"/>
      <c r="I291" s="229"/>
      <c r="J291" s="42"/>
      <c r="K291" s="42"/>
      <c r="L291" s="46"/>
      <c r="M291" s="230"/>
      <c r="N291" s="231"/>
      <c r="O291" s="86"/>
      <c r="P291" s="86"/>
      <c r="Q291" s="86"/>
      <c r="R291" s="86"/>
      <c r="S291" s="86"/>
      <c r="T291" s="87"/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T291" s="19" t="s">
        <v>250</v>
      </c>
      <c r="AU291" s="19" t="s">
        <v>87</v>
      </c>
    </row>
    <row r="292" s="13" customFormat="1">
      <c r="A292" s="13"/>
      <c r="B292" s="232"/>
      <c r="C292" s="233"/>
      <c r="D292" s="234" t="s">
        <v>252</v>
      </c>
      <c r="E292" s="235" t="s">
        <v>19</v>
      </c>
      <c r="F292" s="236" t="s">
        <v>915</v>
      </c>
      <c r="G292" s="233"/>
      <c r="H292" s="237">
        <v>35.600000000000001</v>
      </c>
      <c r="I292" s="238"/>
      <c r="J292" s="233"/>
      <c r="K292" s="233"/>
      <c r="L292" s="239"/>
      <c r="M292" s="240"/>
      <c r="N292" s="241"/>
      <c r="O292" s="241"/>
      <c r="P292" s="241"/>
      <c r="Q292" s="241"/>
      <c r="R292" s="241"/>
      <c r="S292" s="241"/>
      <c r="T292" s="242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43" t="s">
        <v>252</v>
      </c>
      <c r="AU292" s="243" t="s">
        <v>87</v>
      </c>
      <c r="AV292" s="13" t="s">
        <v>87</v>
      </c>
      <c r="AW292" s="13" t="s">
        <v>37</v>
      </c>
      <c r="AX292" s="13" t="s">
        <v>77</v>
      </c>
      <c r="AY292" s="243" t="s">
        <v>238</v>
      </c>
    </row>
    <row r="293" s="13" customFormat="1">
      <c r="A293" s="13"/>
      <c r="B293" s="232"/>
      <c r="C293" s="233"/>
      <c r="D293" s="234" t="s">
        <v>252</v>
      </c>
      <c r="E293" s="235" t="s">
        <v>19</v>
      </c>
      <c r="F293" s="236" t="s">
        <v>916</v>
      </c>
      <c r="G293" s="233"/>
      <c r="H293" s="237">
        <v>34</v>
      </c>
      <c r="I293" s="238"/>
      <c r="J293" s="233"/>
      <c r="K293" s="233"/>
      <c r="L293" s="239"/>
      <c r="M293" s="240"/>
      <c r="N293" s="241"/>
      <c r="O293" s="241"/>
      <c r="P293" s="241"/>
      <c r="Q293" s="241"/>
      <c r="R293" s="241"/>
      <c r="S293" s="241"/>
      <c r="T293" s="242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43" t="s">
        <v>252</v>
      </c>
      <c r="AU293" s="243" t="s">
        <v>87</v>
      </c>
      <c r="AV293" s="13" t="s">
        <v>87</v>
      </c>
      <c r="AW293" s="13" t="s">
        <v>37</v>
      </c>
      <c r="AX293" s="13" t="s">
        <v>77</v>
      </c>
      <c r="AY293" s="243" t="s">
        <v>238</v>
      </c>
    </row>
    <row r="294" s="13" customFormat="1">
      <c r="A294" s="13"/>
      <c r="B294" s="232"/>
      <c r="C294" s="233"/>
      <c r="D294" s="234" t="s">
        <v>252</v>
      </c>
      <c r="E294" s="235" t="s">
        <v>19</v>
      </c>
      <c r="F294" s="236" t="s">
        <v>944</v>
      </c>
      <c r="G294" s="233"/>
      <c r="H294" s="237">
        <v>3.7000000000000002</v>
      </c>
      <c r="I294" s="238"/>
      <c r="J294" s="233"/>
      <c r="K294" s="233"/>
      <c r="L294" s="239"/>
      <c r="M294" s="240"/>
      <c r="N294" s="241"/>
      <c r="O294" s="241"/>
      <c r="P294" s="241"/>
      <c r="Q294" s="241"/>
      <c r="R294" s="241"/>
      <c r="S294" s="241"/>
      <c r="T294" s="242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43" t="s">
        <v>252</v>
      </c>
      <c r="AU294" s="243" t="s">
        <v>87</v>
      </c>
      <c r="AV294" s="13" t="s">
        <v>87</v>
      </c>
      <c r="AW294" s="13" t="s">
        <v>37</v>
      </c>
      <c r="AX294" s="13" t="s">
        <v>77</v>
      </c>
      <c r="AY294" s="243" t="s">
        <v>238</v>
      </c>
    </row>
    <row r="295" s="13" customFormat="1">
      <c r="A295" s="13"/>
      <c r="B295" s="232"/>
      <c r="C295" s="233"/>
      <c r="D295" s="234" t="s">
        <v>252</v>
      </c>
      <c r="E295" s="235" t="s">
        <v>19</v>
      </c>
      <c r="F295" s="236" t="s">
        <v>902</v>
      </c>
      <c r="G295" s="233"/>
      <c r="H295" s="237">
        <v>33.130000000000003</v>
      </c>
      <c r="I295" s="238"/>
      <c r="J295" s="233"/>
      <c r="K295" s="233"/>
      <c r="L295" s="239"/>
      <c r="M295" s="240"/>
      <c r="N295" s="241"/>
      <c r="O295" s="241"/>
      <c r="P295" s="241"/>
      <c r="Q295" s="241"/>
      <c r="R295" s="241"/>
      <c r="S295" s="241"/>
      <c r="T295" s="242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43" t="s">
        <v>252</v>
      </c>
      <c r="AU295" s="243" t="s">
        <v>87</v>
      </c>
      <c r="AV295" s="13" t="s">
        <v>87</v>
      </c>
      <c r="AW295" s="13" t="s">
        <v>37</v>
      </c>
      <c r="AX295" s="13" t="s">
        <v>77</v>
      </c>
      <c r="AY295" s="243" t="s">
        <v>238</v>
      </c>
    </row>
    <row r="296" s="13" customFormat="1">
      <c r="A296" s="13"/>
      <c r="B296" s="232"/>
      <c r="C296" s="233"/>
      <c r="D296" s="234" t="s">
        <v>252</v>
      </c>
      <c r="E296" s="235" t="s">
        <v>19</v>
      </c>
      <c r="F296" s="236" t="s">
        <v>903</v>
      </c>
      <c r="G296" s="233"/>
      <c r="H296" s="237">
        <v>12.550000000000001</v>
      </c>
      <c r="I296" s="238"/>
      <c r="J296" s="233"/>
      <c r="K296" s="233"/>
      <c r="L296" s="239"/>
      <c r="M296" s="240"/>
      <c r="N296" s="241"/>
      <c r="O296" s="241"/>
      <c r="P296" s="241"/>
      <c r="Q296" s="241"/>
      <c r="R296" s="241"/>
      <c r="S296" s="241"/>
      <c r="T296" s="242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43" t="s">
        <v>252</v>
      </c>
      <c r="AU296" s="243" t="s">
        <v>87</v>
      </c>
      <c r="AV296" s="13" t="s">
        <v>87</v>
      </c>
      <c r="AW296" s="13" t="s">
        <v>37</v>
      </c>
      <c r="AX296" s="13" t="s">
        <v>77</v>
      </c>
      <c r="AY296" s="243" t="s">
        <v>238</v>
      </c>
    </row>
    <row r="297" s="13" customFormat="1">
      <c r="A297" s="13"/>
      <c r="B297" s="232"/>
      <c r="C297" s="233"/>
      <c r="D297" s="234" t="s">
        <v>252</v>
      </c>
      <c r="E297" s="235" t="s">
        <v>19</v>
      </c>
      <c r="F297" s="236" t="s">
        <v>945</v>
      </c>
      <c r="G297" s="233"/>
      <c r="H297" s="237">
        <v>7.3799999999999999</v>
      </c>
      <c r="I297" s="238"/>
      <c r="J297" s="233"/>
      <c r="K297" s="233"/>
      <c r="L297" s="239"/>
      <c r="M297" s="240"/>
      <c r="N297" s="241"/>
      <c r="O297" s="241"/>
      <c r="P297" s="241"/>
      <c r="Q297" s="241"/>
      <c r="R297" s="241"/>
      <c r="S297" s="241"/>
      <c r="T297" s="242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43" t="s">
        <v>252</v>
      </c>
      <c r="AU297" s="243" t="s">
        <v>87</v>
      </c>
      <c r="AV297" s="13" t="s">
        <v>87</v>
      </c>
      <c r="AW297" s="13" t="s">
        <v>37</v>
      </c>
      <c r="AX297" s="13" t="s">
        <v>77</v>
      </c>
      <c r="AY297" s="243" t="s">
        <v>238</v>
      </c>
    </row>
    <row r="298" s="13" customFormat="1">
      <c r="A298" s="13"/>
      <c r="B298" s="232"/>
      <c r="C298" s="233"/>
      <c r="D298" s="234" t="s">
        <v>252</v>
      </c>
      <c r="E298" s="235" t="s">
        <v>19</v>
      </c>
      <c r="F298" s="236" t="s">
        <v>905</v>
      </c>
      <c r="G298" s="233"/>
      <c r="H298" s="237">
        <v>5</v>
      </c>
      <c r="I298" s="238"/>
      <c r="J298" s="233"/>
      <c r="K298" s="233"/>
      <c r="L298" s="239"/>
      <c r="M298" s="240"/>
      <c r="N298" s="241"/>
      <c r="O298" s="241"/>
      <c r="P298" s="241"/>
      <c r="Q298" s="241"/>
      <c r="R298" s="241"/>
      <c r="S298" s="241"/>
      <c r="T298" s="242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43" t="s">
        <v>252</v>
      </c>
      <c r="AU298" s="243" t="s">
        <v>87</v>
      </c>
      <c r="AV298" s="13" t="s">
        <v>87</v>
      </c>
      <c r="AW298" s="13" t="s">
        <v>37</v>
      </c>
      <c r="AX298" s="13" t="s">
        <v>77</v>
      </c>
      <c r="AY298" s="243" t="s">
        <v>238</v>
      </c>
    </row>
    <row r="299" s="13" customFormat="1">
      <c r="A299" s="13"/>
      <c r="B299" s="232"/>
      <c r="C299" s="233"/>
      <c r="D299" s="234" t="s">
        <v>252</v>
      </c>
      <c r="E299" s="235" t="s">
        <v>19</v>
      </c>
      <c r="F299" s="236" t="s">
        <v>946</v>
      </c>
      <c r="G299" s="233"/>
      <c r="H299" s="237">
        <v>3.2999999999999998</v>
      </c>
      <c r="I299" s="238"/>
      <c r="J299" s="233"/>
      <c r="K299" s="233"/>
      <c r="L299" s="239"/>
      <c r="M299" s="240"/>
      <c r="N299" s="241"/>
      <c r="O299" s="241"/>
      <c r="P299" s="241"/>
      <c r="Q299" s="241"/>
      <c r="R299" s="241"/>
      <c r="S299" s="241"/>
      <c r="T299" s="242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43" t="s">
        <v>252</v>
      </c>
      <c r="AU299" s="243" t="s">
        <v>87</v>
      </c>
      <c r="AV299" s="13" t="s">
        <v>87</v>
      </c>
      <c r="AW299" s="13" t="s">
        <v>37</v>
      </c>
      <c r="AX299" s="13" t="s">
        <v>77</v>
      </c>
      <c r="AY299" s="243" t="s">
        <v>238</v>
      </c>
    </row>
    <row r="300" s="13" customFormat="1">
      <c r="A300" s="13"/>
      <c r="B300" s="232"/>
      <c r="C300" s="233"/>
      <c r="D300" s="234" t="s">
        <v>252</v>
      </c>
      <c r="E300" s="235" t="s">
        <v>19</v>
      </c>
      <c r="F300" s="236" t="s">
        <v>906</v>
      </c>
      <c r="G300" s="233"/>
      <c r="H300" s="237">
        <v>2.4199999999999999</v>
      </c>
      <c r="I300" s="238"/>
      <c r="J300" s="233"/>
      <c r="K300" s="233"/>
      <c r="L300" s="239"/>
      <c r="M300" s="240"/>
      <c r="N300" s="241"/>
      <c r="O300" s="241"/>
      <c r="P300" s="241"/>
      <c r="Q300" s="241"/>
      <c r="R300" s="241"/>
      <c r="S300" s="241"/>
      <c r="T300" s="242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43" t="s">
        <v>252</v>
      </c>
      <c r="AU300" s="243" t="s">
        <v>87</v>
      </c>
      <c r="AV300" s="13" t="s">
        <v>87</v>
      </c>
      <c r="AW300" s="13" t="s">
        <v>37</v>
      </c>
      <c r="AX300" s="13" t="s">
        <v>77</v>
      </c>
      <c r="AY300" s="243" t="s">
        <v>238</v>
      </c>
    </row>
    <row r="301" s="13" customFormat="1">
      <c r="A301" s="13"/>
      <c r="B301" s="232"/>
      <c r="C301" s="233"/>
      <c r="D301" s="234" t="s">
        <v>252</v>
      </c>
      <c r="E301" s="235" t="s">
        <v>19</v>
      </c>
      <c r="F301" s="236" t="s">
        <v>947</v>
      </c>
      <c r="G301" s="233"/>
      <c r="H301" s="237">
        <v>21.550000000000001</v>
      </c>
      <c r="I301" s="238"/>
      <c r="J301" s="233"/>
      <c r="K301" s="233"/>
      <c r="L301" s="239"/>
      <c r="M301" s="240"/>
      <c r="N301" s="241"/>
      <c r="O301" s="241"/>
      <c r="P301" s="241"/>
      <c r="Q301" s="241"/>
      <c r="R301" s="241"/>
      <c r="S301" s="241"/>
      <c r="T301" s="242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43" t="s">
        <v>252</v>
      </c>
      <c r="AU301" s="243" t="s">
        <v>87</v>
      </c>
      <c r="AV301" s="13" t="s">
        <v>87</v>
      </c>
      <c r="AW301" s="13" t="s">
        <v>37</v>
      </c>
      <c r="AX301" s="13" t="s">
        <v>77</v>
      </c>
      <c r="AY301" s="243" t="s">
        <v>238</v>
      </c>
    </row>
    <row r="302" s="14" customFormat="1">
      <c r="A302" s="14"/>
      <c r="B302" s="244"/>
      <c r="C302" s="245"/>
      <c r="D302" s="234" t="s">
        <v>252</v>
      </c>
      <c r="E302" s="246" t="s">
        <v>19</v>
      </c>
      <c r="F302" s="247" t="s">
        <v>253</v>
      </c>
      <c r="G302" s="245"/>
      <c r="H302" s="248">
        <v>158.63000000000002</v>
      </c>
      <c r="I302" s="249"/>
      <c r="J302" s="245"/>
      <c r="K302" s="245"/>
      <c r="L302" s="250"/>
      <c r="M302" s="251"/>
      <c r="N302" s="252"/>
      <c r="O302" s="252"/>
      <c r="P302" s="252"/>
      <c r="Q302" s="252"/>
      <c r="R302" s="252"/>
      <c r="S302" s="252"/>
      <c r="T302" s="253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54" t="s">
        <v>252</v>
      </c>
      <c r="AU302" s="254" t="s">
        <v>87</v>
      </c>
      <c r="AV302" s="14" t="s">
        <v>254</v>
      </c>
      <c r="AW302" s="14" t="s">
        <v>37</v>
      </c>
      <c r="AX302" s="14" t="s">
        <v>85</v>
      </c>
      <c r="AY302" s="254" t="s">
        <v>238</v>
      </c>
    </row>
    <row r="303" s="2" customFormat="1" ht="21.75" customHeight="1">
      <c r="A303" s="40"/>
      <c r="B303" s="41"/>
      <c r="C303" s="214" t="s">
        <v>621</v>
      </c>
      <c r="D303" s="214" t="s">
        <v>243</v>
      </c>
      <c r="E303" s="215" t="s">
        <v>1043</v>
      </c>
      <c r="F303" s="216" t="s">
        <v>1044</v>
      </c>
      <c r="G303" s="217" t="s">
        <v>419</v>
      </c>
      <c r="H303" s="218">
        <v>83.810000000000002</v>
      </c>
      <c r="I303" s="219"/>
      <c r="J303" s="220">
        <f>ROUND(I303*H303,2)</f>
        <v>0</v>
      </c>
      <c r="K303" s="216" t="s">
        <v>247</v>
      </c>
      <c r="L303" s="46"/>
      <c r="M303" s="221" t="s">
        <v>19</v>
      </c>
      <c r="N303" s="222" t="s">
        <v>48</v>
      </c>
      <c r="O303" s="86"/>
      <c r="P303" s="223">
        <f>O303*H303</f>
        <v>0</v>
      </c>
      <c r="Q303" s="223">
        <v>0.00042999999999999999</v>
      </c>
      <c r="R303" s="223">
        <f>Q303*H303</f>
        <v>0.036038300000000002</v>
      </c>
      <c r="S303" s="223">
        <v>0</v>
      </c>
      <c r="T303" s="224">
        <f>S303*H303</f>
        <v>0</v>
      </c>
      <c r="U303" s="40"/>
      <c r="V303" s="40"/>
      <c r="W303" s="40"/>
      <c r="X303" s="40"/>
      <c r="Y303" s="40"/>
      <c r="Z303" s="40"/>
      <c r="AA303" s="40"/>
      <c r="AB303" s="40"/>
      <c r="AC303" s="40"/>
      <c r="AD303" s="40"/>
      <c r="AE303" s="40"/>
      <c r="AR303" s="225" t="s">
        <v>330</v>
      </c>
      <c r="AT303" s="225" t="s">
        <v>243</v>
      </c>
      <c r="AU303" s="225" t="s">
        <v>87</v>
      </c>
      <c r="AY303" s="19" t="s">
        <v>238</v>
      </c>
      <c r="BE303" s="226">
        <f>IF(N303="základní",J303,0)</f>
        <v>0</v>
      </c>
      <c r="BF303" s="226">
        <f>IF(N303="snížená",J303,0)</f>
        <v>0</v>
      </c>
      <c r="BG303" s="226">
        <f>IF(N303="zákl. přenesená",J303,0)</f>
        <v>0</v>
      </c>
      <c r="BH303" s="226">
        <f>IF(N303="sníž. přenesená",J303,0)</f>
        <v>0</v>
      </c>
      <c r="BI303" s="226">
        <f>IF(N303="nulová",J303,0)</f>
        <v>0</v>
      </c>
      <c r="BJ303" s="19" t="s">
        <v>85</v>
      </c>
      <c r="BK303" s="226">
        <f>ROUND(I303*H303,2)</f>
        <v>0</v>
      </c>
      <c r="BL303" s="19" t="s">
        <v>330</v>
      </c>
      <c r="BM303" s="225" t="s">
        <v>1045</v>
      </c>
    </row>
    <row r="304" s="2" customFormat="1">
      <c r="A304" s="40"/>
      <c r="B304" s="41"/>
      <c r="C304" s="42"/>
      <c r="D304" s="227" t="s">
        <v>250</v>
      </c>
      <c r="E304" s="42"/>
      <c r="F304" s="228" t="s">
        <v>1046</v>
      </c>
      <c r="G304" s="42"/>
      <c r="H304" s="42"/>
      <c r="I304" s="229"/>
      <c r="J304" s="42"/>
      <c r="K304" s="42"/>
      <c r="L304" s="46"/>
      <c r="M304" s="230"/>
      <c r="N304" s="231"/>
      <c r="O304" s="86"/>
      <c r="P304" s="86"/>
      <c r="Q304" s="86"/>
      <c r="R304" s="86"/>
      <c r="S304" s="86"/>
      <c r="T304" s="87"/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T304" s="19" t="s">
        <v>250</v>
      </c>
      <c r="AU304" s="19" t="s">
        <v>87</v>
      </c>
    </row>
    <row r="305" s="13" customFormat="1">
      <c r="A305" s="13"/>
      <c r="B305" s="232"/>
      <c r="C305" s="233"/>
      <c r="D305" s="234" t="s">
        <v>252</v>
      </c>
      <c r="E305" s="235" t="s">
        <v>19</v>
      </c>
      <c r="F305" s="236" t="s">
        <v>1047</v>
      </c>
      <c r="G305" s="233"/>
      <c r="H305" s="237">
        <v>83.810000000000002</v>
      </c>
      <c r="I305" s="238"/>
      <c r="J305" s="233"/>
      <c r="K305" s="233"/>
      <c r="L305" s="239"/>
      <c r="M305" s="240"/>
      <c r="N305" s="241"/>
      <c r="O305" s="241"/>
      <c r="P305" s="241"/>
      <c r="Q305" s="241"/>
      <c r="R305" s="241"/>
      <c r="S305" s="241"/>
      <c r="T305" s="242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43" t="s">
        <v>252</v>
      </c>
      <c r="AU305" s="243" t="s">
        <v>87</v>
      </c>
      <c r="AV305" s="13" t="s">
        <v>87</v>
      </c>
      <c r="AW305" s="13" t="s">
        <v>37</v>
      </c>
      <c r="AX305" s="13" t="s">
        <v>77</v>
      </c>
      <c r="AY305" s="243" t="s">
        <v>238</v>
      </c>
    </row>
    <row r="306" s="14" customFormat="1">
      <c r="A306" s="14"/>
      <c r="B306" s="244"/>
      <c r="C306" s="245"/>
      <c r="D306" s="234" t="s">
        <v>252</v>
      </c>
      <c r="E306" s="246" t="s">
        <v>19</v>
      </c>
      <c r="F306" s="247" t="s">
        <v>253</v>
      </c>
      <c r="G306" s="245"/>
      <c r="H306" s="248">
        <v>83.810000000000002</v>
      </c>
      <c r="I306" s="249"/>
      <c r="J306" s="245"/>
      <c r="K306" s="245"/>
      <c r="L306" s="250"/>
      <c r="M306" s="251"/>
      <c r="N306" s="252"/>
      <c r="O306" s="252"/>
      <c r="P306" s="252"/>
      <c r="Q306" s="252"/>
      <c r="R306" s="252"/>
      <c r="S306" s="252"/>
      <c r="T306" s="253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54" t="s">
        <v>252</v>
      </c>
      <c r="AU306" s="254" t="s">
        <v>87</v>
      </c>
      <c r="AV306" s="14" t="s">
        <v>254</v>
      </c>
      <c r="AW306" s="14" t="s">
        <v>37</v>
      </c>
      <c r="AX306" s="14" t="s">
        <v>85</v>
      </c>
      <c r="AY306" s="254" t="s">
        <v>238</v>
      </c>
    </row>
    <row r="307" s="2" customFormat="1" ht="16.5" customHeight="1">
      <c r="A307" s="40"/>
      <c r="B307" s="41"/>
      <c r="C307" s="259" t="s">
        <v>626</v>
      </c>
      <c r="D307" s="259" t="s">
        <v>640</v>
      </c>
      <c r="E307" s="260" t="s">
        <v>1048</v>
      </c>
      <c r="F307" s="261" t="s">
        <v>1049</v>
      </c>
      <c r="G307" s="262" t="s">
        <v>368</v>
      </c>
      <c r="H307" s="263">
        <v>207.43000000000001</v>
      </c>
      <c r="I307" s="264"/>
      <c r="J307" s="265">
        <f>ROUND(I307*H307,2)</f>
        <v>0</v>
      </c>
      <c r="K307" s="261" t="s">
        <v>247</v>
      </c>
      <c r="L307" s="266"/>
      <c r="M307" s="267" t="s">
        <v>19</v>
      </c>
      <c r="N307" s="268" t="s">
        <v>48</v>
      </c>
      <c r="O307" s="86"/>
      <c r="P307" s="223">
        <f>O307*H307</f>
        <v>0</v>
      </c>
      <c r="Q307" s="223">
        <v>0.00089999999999999998</v>
      </c>
      <c r="R307" s="223">
        <f>Q307*H307</f>
        <v>0.18668699999999999</v>
      </c>
      <c r="S307" s="223">
        <v>0</v>
      </c>
      <c r="T307" s="224">
        <f>S307*H307</f>
        <v>0</v>
      </c>
      <c r="U307" s="40"/>
      <c r="V307" s="40"/>
      <c r="W307" s="40"/>
      <c r="X307" s="40"/>
      <c r="Y307" s="40"/>
      <c r="Z307" s="40"/>
      <c r="AA307" s="40"/>
      <c r="AB307" s="40"/>
      <c r="AC307" s="40"/>
      <c r="AD307" s="40"/>
      <c r="AE307" s="40"/>
      <c r="AR307" s="225" t="s">
        <v>571</v>
      </c>
      <c r="AT307" s="225" t="s">
        <v>640</v>
      </c>
      <c r="AU307" s="225" t="s">
        <v>87</v>
      </c>
      <c r="AY307" s="19" t="s">
        <v>238</v>
      </c>
      <c r="BE307" s="226">
        <f>IF(N307="základní",J307,0)</f>
        <v>0</v>
      </c>
      <c r="BF307" s="226">
        <f>IF(N307="snížená",J307,0)</f>
        <v>0</v>
      </c>
      <c r="BG307" s="226">
        <f>IF(N307="zákl. přenesená",J307,0)</f>
        <v>0</v>
      </c>
      <c r="BH307" s="226">
        <f>IF(N307="sníž. přenesená",J307,0)</f>
        <v>0</v>
      </c>
      <c r="BI307" s="226">
        <f>IF(N307="nulová",J307,0)</f>
        <v>0</v>
      </c>
      <c r="BJ307" s="19" t="s">
        <v>85</v>
      </c>
      <c r="BK307" s="226">
        <f>ROUND(I307*H307,2)</f>
        <v>0</v>
      </c>
      <c r="BL307" s="19" t="s">
        <v>330</v>
      </c>
      <c r="BM307" s="225" t="s">
        <v>1050</v>
      </c>
    </row>
    <row r="308" s="13" customFormat="1">
      <c r="A308" s="13"/>
      <c r="B308" s="232"/>
      <c r="C308" s="233"/>
      <c r="D308" s="234" t="s">
        <v>252</v>
      </c>
      <c r="E308" s="235" t="s">
        <v>19</v>
      </c>
      <c r="F308" s="236" t="s">
        <v>1051</v>
      </c>
      <c r="G308" s="233"/>
      <c r="H308" s="237">
        <v>207.43000000000001</v>
      </c>
      <c r="I308" s="238"/>
      <c r="J308" s="233"/>
      <c r="K308" s="233"/>
      <c r="L308" s="239"/>
      <c r="M308" s="240"/>
      <c r="N308" s="241"/>
      <c r="O308" s="241"/>
      <c r="P308" s="241"/>
      <c r="Q308" s="241"/>
      <c r="R308" s="241"/>
      <c r="S308" s="241"/>
      <c r="T308" s="242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3" t="s">
        <v>252</v>
      </c>
      <c r="AU308" s="243" t="s">
        <v>87</v>
      </c>
      <c r="AV308" s="13" t="s">
        <v>87</v>
      </c>
      <c r="AW308" s="13" t="s">
        <v>37</v>
      </c>
      <c r="AX308" s="13" t="s">
        <v>85</v>
      </c>
      <c r="AY308" s="243" t="s">
        <v>238</v>
      </c>
    </row>
    <row r="309" s="2" customFormat="1" ht="21.75" customHeight="1">
      <c r="A309" s="40"/>
      <c r="B309" s="41"/>
      <c r="C309" s="214" t="s">
        <v>632</v>
      </c>
      <c r="D309" s="214" t="s">
        <v>243</v>
      </c>
      <c r="E309" s="215" t="s">
        <v>1052</v>
      </c>
      <c r="F309" s="216" t="s">
        <v>1053</v>
      </c>
      <c r="G309" s="217" t="s">
        <v>407</v>
      </c>
      <c r="H309" s="218">
        <v>150.99500000000001</v>
      </c>
      <c r="I309" s="219"/>
      <c r="J309" s="220">
        <f>ROUND(I309*H309,2)</f>
        <v>0</v>
      </c>
      <c r="K309" s="216" t="s">
        <v>247</v>
      </c>
      <c r="L309" s="46"/>
      <c r="M309" s="221" t="s">
        <v>19</v>
      </c>
      <c r="N309" s="222" t="s">
        <v>48</v>
      </c>
      <c r="O309" s="86"/>
      <c r="P309" s="223">
        <f>O309*H309</f>
        <v>0</v>
      </c>
      <c r="Q309" s="223">
        <v>0.0028999999999999998</v>
      </c>
      <c r="R309" s="223">
        <f>Q309*H309</f>
        <v>0.43788549999999998</v>
      </c>
      <c r="S309" s="223">
        <v>0</v>
      </c>
      <c r="T309" s="224">
        <f>S309*H309</f>
        <v>0</v>
      </c>
      <c r="U309" s="40"/>
      <c r="V309" s="40"/>
      <c r="W309" s="40"/>
      <c r="X309" s="40"/>
      <c r="Y309" s="40"/>
      <c r="Z309" s="40"/>
      <c r="AA309" s="40"/>
      <c r="AB309" s="40"/>
      <c r="AC309" s="40"/>
      <c r="AD309" s="40"/>
      <c r="AE309" s="40"/>
      <c r="AR309" s="225" t="s">
        <v>330</v>
      </c>
      <c r="AT309" s="225" t="s">
        <v>243</v>
      </c>
      <c r="AU309" s="225" t="s">
        <v>87</v>
      </c>
      <c r="AY309" s="19" t="s">
        <v>238</v>
      </c>
      <c r="BE309" s="226">
        <f>IF(N309="základní",J309,0)</f>
        <v>0</v>
      </c>
      <c r="BF309" s="226">
        <f>IF(N309="snížená",J309,0)</f>
        <v>0</v>
      </c>
      <c r="BG309" s="226">
        <f>IF(N309="zákl. přenesená",J309,0)</f>
        <v>0</v>
      </c>
      <c r="BH309" s="226">
        <f>IF(N309="sníž. přenesená",J309,0)</f>
        <v>0</v>
      </c>
      <c r="BI309" s="226">
        <f>IF(N309="nulová",J309,0)</f>
        <v>0</v>
      </c>
      <c r="BJ309" s="19" t="s">
        <v>85</v>
      </c>
      <c r="BK309" s="226">
        <f>ROUND(I309*H309,2)</f>
        <v>0</v>
      </c>
      <c r="BL309" s="19" t="s">
        <v>330</v>
      </c>
      <c r="BM309" s="225" t="s">
        <v>1054</v>
      </c>
    </row>
    <row r="310" s="2" customFormat="1">
      <c r="A310" s="40"/>
      <c r="B310" s="41"/>
      <c r="C310" s="42"/>
      <c r="D310" s="227" t="s">
        <v>250</v>
      </c>
      <c r="E310" s="42"/>
      <c r="F310" s="228" t="s">
        <v>1055</v>
      </c>
      <c r="G310" s="42"/>
      <c r="H310" s="42"/>
      <c r="I310" s="229"/>
      <c r="J310" s="42"/>
      <c r="K310" s="42"/>
      <c r="L310" s="46"/>
      <c r="M310" s="230"/>
      <c r="N310" s="231"/>
      <c r="O310" s="86"/>
      <c r="P310" s="86"/>
      <c r="Q310" s="86"/>
      <c r="R310" s="86"/>
      <c r="S310" s="86"/>
      <c r="T310" s="87"/>
      <c r="U310" s="40"/>
      <c r="V310" s="40"/>
      <c r="W310" s="40"/>
      <c r="X310" s="40"/>
      <c r="Y310" s="40"/>
      <c r="Z310" s="40"/>
      <c r="AA310" s="40"/>
      <c r="AB310" s="40"/>
      <c r="AC310" s="40"/>
      <c r="AD310" s="40"/>
      <c r="AE310" s="40"/>
      <c r="AT310" s="19" t="s">
        <v>250</v>
      </c>
      <c r="AU310" s="19" t="s">
        <v>87</v>
      </c>
    </row>
    <row r="311" s="13" customFormat="1">
      <c r="A311" s="13"/>
      <c r="B311" s="232"/>
      <c r="C311" s="233"/>
      <c r="D311" s="234" t="s">
        <v>252</v>
      </c>
      <c r="E311" s="235" t="s">
        <v>19</v>
      </c>
      <c r="F311" s="236" t="s">
        <v>915</v>
      </c>
      <c r="G311" s="233"/>
      <c r="H311" s="237">
        <v>35.600000000000001</v>
      </c>
      <c r="I311" s="238"/>
      <c r="J311" s="233"/>
      <c r="K311" s="233"/>
      <c r="L311" s="239"/>
      <c r="M311" s="240"/>
      <c r="N311" s="241"/>
      <c r="O311" s="241"/>
      <c r="P311" s="241"/>
      <c r="Q311" s="241"/>
      <c r="R311" s="241"/>
      <c r="S311" s="241"/>
      <c r="T311" s="242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43" t="s">
        <v>252</v>
      </c>
      <c r="AU311" s="243" t="s">
        <v>87</v>
      </c>
      <c r="AV311" s="13" t="s">
        <v>87</v>
      </c>
      <c r="AW311" s="13" t="s">
        <v>37</v>
      </c>
      <c r="AX311" s="13" t="s">
        <v>77</v>
      </c>
      <c r="AY311" s="243" t="s">
        <v>238</v>
      </c>
    </row>
    <row r="312" s="13" customFormat="1">
      <c r="A312" s="13"/>
      <c r="B312" s="232"/>
      <c r="C312" s="233"/>
      <c r="D312" s="234" t="s">
        <v>252</v>
      </c>
      <c r="E312" s="235" t="s">
        <v>19</v>
      </c>
      <c r="F312" s="236" t="s">
        <v>916</v>
      </c>
      <c r="G312" s="233"/>
      <c r="H312" s="237">
        <v>34</v>
      </c>
      <c r="I312" s="238"/>
      <c r="J312" s="233"/>
      <c r="K312" s="233"/>
      <c r="L312" s="239"/>
      <c r="M312" s="240"/>
      <c r="N312" s="241"/>
      <c r="O312" s="241"/>
      <c r="P312" s="241"/>
      <c r="Q312" s="241"/>
      <c r="R312" s="241"/>
      <c r="S312" s="241"/>
      <c r="T312" s="242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43" t="s">
        <v>252</v>
      </c>
      <c r="AU312" s="243" t="s">
        <v>87</v>
      </c>
      <c r="AV312" s="13" t="s">
        <v>87</v>
      </c>
      <c r="AW312" s="13" t="s">
        <v>37</v>
      </c>
      <c r="AX312" s="13" t="s">
        <v>77</v>
      </c>
      <c r="AY312" s="243" t="s">
        <v>238</v>
      </c>
    </row>
    <row r="313" s="13" customFormat="1">
      <c r="A313" s="13"/>
      <c r="B313" s="232"/>
      <c r="C313" s="233"/>
      <c r="D313" s="234" t="s">
        <v>252</v>
      </c>
      <c r="E313" s="235" t="s">
        <v>19</v>
      </c>
      <c r="F313" s="236" t="s">
        <v>944</v>
      </c>
      <c r="G313" s="233"/>
      <c r="H313" s="237">
        <v>3.7000000000000002</v>
      </c>
      <c r="I313" s="238"/>
      <c r="J313" s="233"/>
      <c r="K313" s="233"/>
      <c r="L313" s="239"/>
      <c r="M313" s="240"/>
      <c r="N313" s="241"/>
      <c r="O313" s="241"/>
      <c r="P313" s="241"/>
      <c r="Q313" s="241"/>
      <c r="R313" s="241"/>
      <c r="S313" s="241"/>
      <c r="T313" s="242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43" t="s">
        <v>252</v>
      </c>
      <c r="AU313" s="243" t="s">
        <v>87</v>
      </c>
      <c r="AV313" s="13" t="s">
        <v>87</v>
      </c>
      <c r="AW313" s="13" t="s">
        <v>37</v>
      </c>
      <c r="AX313" s="13" t="s">
        <v>77</v>
      </c>
      <c r="AY313" s="243" t="s">
        <v>238</v>
      </c>
    </row>
    <row r="314" s="13" customFormat="1">
      <c r="A314" s="13"/>
      <c r="B314" s="232"/>
      <c r="C314" s="233"/>
      <c r="D314" s="234" t="s">
        <v>252</v>
      </c>
      <c r="E314" s="235" t="s">
        <v>19</v>
      </c>
      <c r="F314" s="236" t="s">
        <v>902</v>
      </c>
      <c r="G314" s="233"/>
      <c r="H314" s="237">
        <v>33.130000000000003</v>
      </c>
      <c r="I314" s="238"/>
      <c r="J314" s="233"/>
      <c r="K314" s="233"/>
      <c r="L314" s="239"/>
      <c r="M314" s="240"/>
      <c r="N314" s="241"/>
      <c r="O314" s="241"/>
      <c r="P314" s="241"/>
      <c r="Q314" s="241"/>
      <c r="R314" s="241"/>
      <c r="S314" s="241"/>
      <c r="T314" s="242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43" t="s">
        <v>252</v>
      </c>
      <c r="AU314" s="243" t="s">
        <v>87</v>
      </c>
      <c r="AV314" s="13" t="s">
        <v>87</v>
      </c>
      <c r="AW314" s="13" t="s">
        <v>37</v>
      </c>
      <c r="AX314" s="13" t="s">
        <v>77</v>
      </c>
      <c r="AY314" s="243" t="s">
        <v>238</v>
      </c>
    </row>
    <row r="315" s="13" customFormat="1">
      <c r="A315" s="13"/>
      <c r="B315" s="232"/>
      <c r="C315" s="233"/>
      <c r="D315" s="234" t="s">
        <v>252</v>
      </c>
      <c r="E315" s="235" t="s">
        <v>19</v>
      </c>
      <c r="F315" s="236" t="s">
        <v>903</v>
      </c>
      <c r="G315" s="233"/>
      <c r="H315" s="237">
        <v>12.550000000000001</v>
      </c>
      <c r="I315" s="238"/>
      <c r="J315" s="233"/>
      <c r="K315" s="233"/>
      <c r="L315" s="239"/>
      <c r="M315" s="240"/>
      <c r="N315" s="241"/>
      <c r="O315" s="241"/>
      <c r="P315" s="241"/>
      <c r="Q315" s="241"/>
      <c r="R315" s="241"/>
      <c r="S315" s="241"/>
      <c r="T315" s="242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43" t="s">
        <v>252</v>
      </c>
      <c r="AU315" s="243" t="s">
        <v>87</v>
      </c>
      <c r="AV315" s="13" t="s">
        <v>87</v>
      </c>
      <c r="AW315" s="13" t="s">
        <v>37</v>
      </c>
      <c r="AX315" s="13" t="s">
        <v>77</v>
      </c>
      <c r="AY315" s="243" t="s">
        <v>238</v>
      </c>
    </row>
    <row r="316" s="13" customFormat="1">
      <c r="A316" s="13"/>
      <c r="B316" s="232"/>
      <c r="C316" s="233"/>
      <c r="D316" s="234" t="s">
        <v>252</v>
      </c>
      <c r="E316" s="235" t="s">
        <v>19</v>
      </c>
      <c r="F316" s="236" t="s">
        <v>945</v>
      </c>
      <c r="G316" s="233"/>
      <c r="H316" s="237">
        <v>7.3799999999999999</v>
      </c>
      <c r="I316" s="238"/>
      <c r="J316" s="233"/>
      <c r="K316" s="233"/>
      <c r="L316" s="239"/>
      <c r="M316" s="240"/>
      <c r="N316" s="241"/>
      <c r="O316" s="241"/>
      <c r="P316" s="241"/>
      <c r="Q316" s="241"/>
      <c r="R316" s="241"/>
      <c r="S316" s="241"/>
      <c r="T316" s="242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43" t="s">
        <v>252</v>
      </c>
      <c r="AU316" s="243" t="s">
        <v>87</v>
      </c>
      <c r="AV316" s="13" t="s">
        <v>87</v>
      </c>
      <c r="AW316" s="13" t="s">
        <v>37</v>
      </c>
      <c r="AX316" s="13" t="s">
        <v>77</v>
      </c>
      <c r="AY316" s="243" t="s">
        <v>238</v>
      </c>
    </row>
    <row r="317" s="13" customFormat="1">
      <c r="A317" s="13"/>
      <c r="B317" s="232"/>
      <c r="C317" s="233"/>
      <c r="D317" s="234" t="s">
        <v>252</v>
      </c>
      <c r="E317" s="235" t="s">
        <v>19</v>
      </c>
      <c r="F317" s="236" t="s">
        <v>905</v>
      </c>
      <c r="G317" s="233"/>
      <c r="H317" s="237">
        <v>5</v>
      </c>
      <c r="I317" s="238"/>
      <c r="J317" s="233"/>
      <c r="K317" s="233"/>
      <c r="L317" s="239"/>
      <c r="M317" s="240"/>
      <c r="N317" s="241"/>
      <c r="O317" s="241"/>
      <c r="P317" s="241"/>
      <c r="Q317" s="241"/>
      <c r="R317" s="241"/>
      <c r="S317" s="241"/>
      <c r="T317" s="242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43" t="s">
        <v>252</v>
      </c>
      <c r="AU317" s="243" t="s">
        <v>87</v>
      </c>
      <c r="AV317" s="13" t="s">
        <v>87</v>
      </c>
      <c r="AW317" s="13" t="s">
        <v>37</v>
      </c>
      <c r="AX317" s="13" t="s">
        <v>77</v>
      </c>
      <c r="AY317" s="243" t="s">
        <v>238</v>
      </c>
    </row>
    <row r="318" s="13" customFormat="1">
      <c r="A318" s="13"/>
      <c r="B318" s="232"/>
      <c r="C318" s="233"/>
      <c r="D318" s="234" t="s">
        <v>252</v>
      </c>
      <c r="E318" s="235" t="s">
        <v>19</v>
      </c>
      <c r="F318" s="236" t="s">
        <v>946</v>
      </c>
      <c r="G318" s="233"/>
      <c r="H318" s="237">
        <v>3.2999999999999998</v>
      </c>
      <c r="I318" s="238"/>
      <c r="J318" s="233"/>
      <c r="K318" s="233"/>
      <c r="L318" s="239"/>
      <c r="M318" s="240"/>
      <c r="N318" s="241"/>
      <c r="O318" s="241"/>
      <c r="P318" s="241"/>
      <c r="Q318" s="241"/>
      <c r="R318" s="241"/>
      <c r="S318" s="241"/>
      <c r="T318" s="242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43" t="s">
        <v>252</v>
      </c>
      <c r="AU318" s="243" t="s">
        <v>87</v>
      </c>
      <c r="AV318" s="13" t="s">
        <v>87</v>
      </c>
      <c r="AW318" s="13" t="s">
        <v>37</v>
      </c>
      <c r="AX318" s="13" t="s">
        <v>77</v>
      </c>
      <c r="AY318" s="243" t="s">
        <v>238</v>
      </c>
    </row>
    <row r="319" s="13" customFormat="1">
      <c r="A319" s="13"/>
      <c r="B319" s="232"/>
      <c r="C319" s="233"/>
      <c r="D319" s="234" t="s">
        <v>252</v>
      </c>
      <c r="E319" s="235" t="s">
        <v>19</v>
      </c>
      <c r="F319" s="236" t="s">
        <v>906</v>
      </c>
      <c r="G319" s="233"/>
      <c r="H319" s="237">
        <v>2.4199999999999999</v>
      </c>
      <c r="I319" s="238"/>
      <c r="J319" s="233"/>
      <c r="K319" s="233"/>
      <c r="L319" s="239"/>
      <c r="M319" s="240"/>
      <c r="N319" s="241"/>
      <c r="O319" s="241"/>
      <c r="P319" s="241"/>
      <c r="Q319" s="241"/>
      <c r="R319" s="241"/>
      <c r="S319" s="241"/>
      <c r="T319" s="242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43" t="s">
        <v>252</v>
      </c>
      <c r="AU319" s="243" t="s">
        <v>87</v>
      </c>
      <c r="AV319" s="13" t="s">
        <v>87</v>
      </c>
      <c r="AW319" s="13" t="s">
        <v>37</v>
      </c>
      <c r="AX319" s="13" t="s">
        <v>77</v>
      </c>
      <c r="AY319" s="243" t="s">
        <v>238</v>
      </c>
    </row>
    <row r="320" s="13" customFormat="1">
      <c r="A320" s="13"/>
      <c r="B320" s="232"/>
      <c r="C320" s="233"/>
      <c r="D320" s="234" t="s">
        <v>252</v>
      </c>
      <c r="E320" s="235" t="s">
        <v>19</v>
      </c>
      <c r="F320" s="236" t="s">
        <v>1056</v>
      </c>
      <c r="G320" s="233"/>
      <c r="H320" s="237">
        <v>2.1549999999999998</v>
      </c>
      <c r="I320" s="238"/>
      <c r="J320" s="233"/>
      <c r="K320" s="233"/>
      <c r="L320" s="239"/>
      <c r="M320" s="240"/>
      <c r="N320" s="241"/>
      <c r="O320" s="241"/>
      <c r="P320" s="241"/>
      <c r="Q320" s="241"/>
      <c r="R320" s="241"/>
      <c r="S320" s="241"/>
      <c r="T320" s="242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43" t="s">
        <v>252</v>
      </c>
      <c r="AU320" s="243" t="s">
        <v>87</v>
      </c>
      <c r="AV320" s="13" t="s">
        <v>87</v>
      </c>
      <c r="AW320" s="13" t="s">
        <v>37</v>
      </c>
      <c r="AX320" s="13" t="s">
        <v>77</v>
      </c>
      <c r="AY320" s="243" t="s">
        <v>238</v>
      </c>
    </row>
    <row r="321" s="13" customFormat="1">
      <c r="A321" s="13"/>
      <c r="B321" s="232"/>
      <c r="C321" s="233"/>
      <c r="D321" s="234" t="s">
        <v>252</v>
      </c>
      <c r="E321" s="235" t="s">
        <v>19</v>
      </c>
      <c r="F321" s="236" t="s">
        <v>1057</v>
      </c>
      <c r="G321" s="233"/>
      <c r="H321" s="237">
        <v>11.76</v>
      </c>
      <c r="I321" s="238"/>
      <c r="J321" s="233"/>
      <c r="K321" s="233"/>
      <c r="L321" s="239"/>
      <c r="M321" s="240"/>
      <c r="N321" s="241"/>
      <c r="O321" s="241"/>
      <c r="P321" s="241"/>
      <c r="Q321" s="241"/>
      <c r="R321" s="241"/>
      <c r="S321" s="241"/>
      <c r="T321" s="242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43" t="s">
        <v>252</v>
      </c>
      <c r="AU321" s="243" t="s">
        <v>87</v>
      </c>
      <c r="AV321" s="13" t="s">
        <v>87</v>
      </c>
      <c r="AW321" s="13" t="s">
        <v>37</v>
      </c>
      <c r="AX321" s="13" t="s">
        <v>77</v>
      </c>
      <c r="AY321" s="243" t="s">
        <v>238</v>
      </c>
    </row>
    <row r="322" s="14" customFormat="1">
      <c r="A322" s="14"/>
      <c r="B322" s="244"/>
      <c r="C322" s="245"/>
      <c r="D322" s="234" t="s">
        <v>252</v>
      </c>
      <c r="E322" s="246" t="s">
        <v>19</v>
      </c>
      <c r="F322" s="247" t="s">
        <v>253</v>
      </c>
      <c r="G322" s="245"/>
      <c r="H322" s="248">
        <v>150.99500000000001</v>
      </c>
      <c r="I322" s="249"/>
      <c r="J322" s="245"/>
      <c r="K322" s="245"/>
      <c r="L322" s="250"/>
      <c r="M322" s="251"/>
      <c r="N322" s="252"/>
      <c r="O322" s="252"/>
      <c r="P322" s="252"/>
      <c r="Q322" s="252"/>
      <c r="R322" s="252"/>
      <c r="S322" s="252"/>
      <c r="T322" s="253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54" t="s">
        <v>252</v>
      </c>
      <c r="AU322" s="254" t="s">
        <v>87</v>
      </c>
      <c r="AV322" s="14" t="s">
        <v>254</v>
      </c>
      <c r="AW322" s="14" t="s">
        <v>37</v>
      </c>
      <c r="AX322" s="14" t="s">
        <v>85</v>
      </c>
      <c r="AY322" s="254" t="s">
        <v>238</v>
      </c>
    </row>
    <row r="323" s="2" customFormat="1" ht="16.5" customHeight="1">
      <c r="A323" s="40"/>
      <c r="B323" s="41"/>
      <c r="C323" s="259" t="s">
        <v>639</v>
      </c>
      <c r="D323" s="259" t="s">
        <v>640</v>
      </c>
      <c r="E323" s="260" t="s">
        <v>1058</v>
      </c>
      <c r="F323" s="261" t="s">
        <v>1059</v>
      </c>
      <c r="G323" s="262" t="s">
        <v>407</v>
      </c>
      <c r="H323" s="263">
        <v>166.095</v>
      </c>
      <c r="I323" s="264"/>
      <c r="J323" s="265">
        <f>ROUND(I323*H323,2)</f>
        <v>0</v>
      </c>
      <c r="K323" s="261" t="s">
        <v>247</v>
      </c>
      <c r="L323" s="266"/>
      <c r="M323" s="267" t="s">
        <v>19</v>
      </c>
      <c r="N323" s="268" t="s">
        <v>48</v>
      </c>
      <c r="O323" s="86"/>
      <c r="P323" s="223">
        <f>O323*H323</f>
        <v>0</v>
      </c>
      <c r="Q323" s="223">
        <v>0.017999999999999999</v>
      </c>
      <c r="R323" s="223">
        <f>Q323*H323</f>
        <v>2.9897099999999996</v>
      </c>
      <c r="S323" s="223">
        <v>0</v>
      </c>
      <c r="T323" s="224">
        <f>S323*H323</f>
        <v>0</v>
      </c>
      <c r="U323" s="40"/>
      <c r="V323" s="40"/>
      <c r="W323" s="40"/>
      <c r="X323" s="40"/>
      <c r="Y323" s="40"/>
      <c r="Z323" s="40"/>
      <c r="AA323" s="40"/>
      <c r="AB323" s="40"/>
      <c r="AC323" s="40"/>
      <c r="AD323" s="40"/>
      <c r="AE323" s="40"/>
      <c r="AR323" s="225" t="s">
        <v>571</v>
      </c>
      <c r="AT323" s="225" t="s">
        <v>640</v>
      </c>
      <c r="AU323" s="225" t="s">
        <v>87</v>
      </c>
      <c r="AY323" s="19" t="s">
        <v>238</v>
      </c>
      <c r="BE323" s="226">
        <f>IF(N323="základní",J323,0)</f>
        <v>0</v>
      </c>
      <c r="BF323" s="226">
        <f>IF(N323="snížená",J323,0)</f>
        <v>0</v>
      </c>
      <c r="BG323" s="226">
        <f>IF(N323="zákl. přenesená",J323,0)</f>
        <v>0</v>
      </c>
      <c r="BH323" s="226">
        <f>IF(N323="sníž. přenesená",J323,0)</f>
        <v>0</v>
      </c>
      <c r="BI323" s="226">
        <f>IF(N323="nulová",J323,0)</f>
        <v>0</v>
      </c>
      <c r="BJ323" s="19" t="s">
        <v>85</v>
      </c>
      <c r="BK323" s="226">
        <f>ROUND(I323*H323,2)</f>
        <v>0</v>
      </c>
      <c r="BL323" s="19" t="s">
        <v>330</v>
      </c>
      <c r="BM323" s="225" t="s">
        <v>1060</v>
      </c>
    </row>
    <row r="324" s="13" customFormat="1">
      <c r="A324" s="13"/>
      <c r="B324" s="232"/>
      <c r="C324" s="233"/>
      <c r="D324" s="234" t="s">
        <v>252</v>
      </c>
      <c r="E324" s="235" t="s">
        <v>19</v>
      </c>
      <c r="F324" s="236" t="s">
        <v>1061</v>
      </c>
      <c r="G324" s="233"/>
      <c r="H324" s="237">
        <v>166.095</v>
      </c>
      <c r="I324" s="238"/>
      <c r="J324" s="233"/>
      <c r="K324" s="233"/>
      <c r="L324" s="239"/>
      <c r="M324" s="240"/>
      <c r="N324" s="241"/>
      <c r="O324" s="241"/>
      <c r="P324" s="241"/>
      <c r="Q324" s="241"/>
      <c r="R324" s="241"/>
      <c r="S324" s="241"/>
      <c r="T324" s="242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3" t="s">
        <v>252</v>
      </c>
      <c r="AU324" s="243" t="s">
        <v>87</v>
      </c>
      <c r="AV324" s="13" t="s">
        <v>87</v>
      </c>
      <c r="AW324" s="13" t="s">
        <v>37</v>
      </c>
      <c r="AX324" s="13" t="s">
        <v>85</v>
      </c>
      <c r="AY324" s="243" t="s">
        <v>238</v>
      </c>
    </row>
    <row r="325" s="2" customFormat="1" ht="16.5" customHeight="1">
      <c r="A325" s="40"/>
      <c r="B325" s="41"/>
      <c r="C325" s="214" t="s">
        <v>645</v>
      </c>
      <c r="D325" s="214" t="s">
        <v>243</v>
      </c>
      <c r="E325" s="215" t="s">
        <v>1062</v>
      </c>
      <c r="F325" s="216" t="s">
        <v>1063</v>
      </c>
      <c r="G325" s="217" t="s">
        <v>419</v>
      </c>
      <c r="H325" s="218">
        <v>83.810000000000002</v>
      </c>
      <c r="I325" s="219"/>
      <c r="J325" s="220">
        <f>ROUND(I325*H325,2)</f>
        <v>0</v>
      </c>
      <c r="K325" s="216" t="s">
        <v>247</v>
      </c>
      <c r="L325" s="46"/>
      <c r="M325" s="221" t="s">
        <v>19</v>
      </c>
      <c r="N325" s="222" t="s">
        <v>48</v>
      </c>
      <c r="O325" s="86"/>
      <c r="P325" s="223">
        <f>O325*H325</f>
        <v>0</v>
      </c>
      <c r="Q325" s="223">
        <v>3.0000000000000001E-05</v>
      </c>
      <c r="R325" s="223">
        <f>Q325*H325</f>
        <v>0.0025143000000000001</v>
      </c>
      <c r="S325" s="223">
        <v>0</v>
      </c>
      <c r="T325" s="224">
        <f>S325*H325</f>
        <v>0</v>
      </c>
      <c r="U325" s="40"/>
      <c r="V325" s="40"/>
      <c r="W325" s="40"/>
      <c r="X325" s="40"/>
      <c r="Y325" s="40"/>
      <c r="Z325" s="40"/>
      <c r="AA325" s="40"/>
      <c r="AB325" s="40"/>
      <c r="AC325" s="40"/>
      <c r="AD325" s="40"/>
      <c r="AE325" s="40"/>
      <c r="AR325" s="225" t="s">
        <v>330</v>
      </c>
      <c r="AT325" s="225" t="s">
        <v>243</v>
      </c>
      <c r="AU325" s="225" t="s">
        <v>87</v>
      </c>
      <c r="AY325" s="19" t="s">
        <v>238</v>
      </c>
      <c r="BE325" s="226">
        <f>IF(N325="základní",J325,0)</f>
        <v>0</v>
      </c>
      <c r="BF325" s="226">
        <f>IF(N325="snížená",J325,0)</f>
        <v>0</v>
      </c>
      <c r="BG325" s="226">
        <f>IF(N325="zákl. přenesená",J325,0)</f>
        <v>0</v>
      </c>
      <c r="BH325" s="226">
        <f>IF(N325="sníž. přenesená",J325,0)</f>
        <v>0</v>
      </c>
      <c r="BI325" s="226">
        <f>IF(N325="nulová",J325,0)</f>
        <v>0</v>
      </c>
      <c r="BJ325" s="19" t="s">
        <v>85</v>
      </c>
      <c r="BK325" s="226">
        <f>ROUND(I325*H325,2)</f>
        <v>0</v>
      </c>
      <c r="BL325" s="19" t="s">
        <v>330</v>
      </c>
      <c r="BM325" s="225" t="s">
        <v>1064</v>
      </c>
    </row>
    <row r="326" s="2" customFormat="1">
      <c r="A326" s="40"/>
      <c r="B326" s="41"/>
      <c r="C326" s="42"/>
      <c r="D326" s="227" t="s">
        <v>250</v>
      </c>
      <c r="E326" s="42"/>
      <c r="F326" s="228" t="s">
        <v>1065</v>
      </c>
      <c r="G326" s="42"/>
      <c r="H326" s="42"/>
      <c r="I326" s="229"/>
      <c r="J326" s="42"/>
      <c r="K326" s="42"/>
      <c r="L326" s="46"/>
      <c r="M326" s="230"/>
      <c r="N326" s="231"/>
      <c r="O326" s="86"/>
      <c r="P326" s="86"/>
      <c r="Q326" s="86"/>
      <c r="R326" s="86"/>
      <c r="S326" s="86"/>
      <c r="T326" s="87"/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T326" s="19" t="s">
        <v>250</v>
      </c>
      <c r="AU326" s="19" t="s">
        <v>87</v>
      </c>
    </row>
    <row r="327" s="13" customFormat="1">
      <c r="A327" s="13"/>
      <c r="B327" s="232"/>
      <c r="C327" s="233"/>
      <c r="D327" s="234" t="s">
        <v>252</v>
      </c>
      <c r="E327" s="235" t="s">
        <v>19</v>
      </c>
      <c r="F327" s="236" t="s">
        <v>1066</v>
      </c>
      <c r="G327" s="233"/>
      <c r="H327" s="237">
        <v>83.810000000000002</v>
      </c>
      <c r="I327" s="238"/>
      <c r="J327" s="233"/>
      <c r="K327" s="233"/>
      <c r="L327" s="239"/>
      <c r="M327" s="240"/>
      <c r="N327" s="241"/>
      <c r="O327" s="241"/>
      <c r="P327" s="241"/>
      <c r="Q327" s="241"/>
      <c r="R327" s="241"/>
      <c r="S327" s="241"/>
      <c r="T327" s="242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43" t="s">
        <v>252</v>
      </c>
      <c r="AU327" s="243" t="s">
        <v>87</v>
      </c>
      <c r="AV327" s="13" t="s">
        <v>87</v>
      </c>
      <c r="AW327" s="13" t="s">
        <v>37</v>
      </c>
      <c r="AX327" s="13" t="s">
        <v>77</v>
      </c>
      <c r="AY327" s="243" t="s">
        <v>238</v>
      </c>
    </row>
    <row r="328" s="14" customFormat="1">
      <c r="A328" s="14"/>
      <c r="B328" s="244"/>
      <c r="C328" s="245"/>
      <c r="D328" s="234" t="s">
        <v>252</v>
      </c>
      <c r="E328" s="246" t="s">
        <v>19</v>
      </c>
      <c r="F328" s="247" t="s">
        <v>253</v>
      </c>
      <c r="G328" s="245"/>
      <c r="H328" s="248">
        <v>83.810000000000002</v>
      </c>
      <c r="I328" s="249"/>
      <c r="J328" s="245"/>
      <c r="K328" s="245"/>
      <c r="L328" s="250"/>
      <c r="M328" s="251"/>
      <c r="N328" s="252"/>
      <c r="O328" s="252"/>
      <c r="P328" s="252"/>
      <c r="Q328" s="252"/>
      <c r="R328" s="252"/>
      <c r="S328" s="252"/>
      <c r="T328" s="253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54" t="s">
        <v>252</v>
      </c>
      <c r="AU328" s="254" t="s">
        <v>87</v>
      </c>
      <c r="AV328" s="14" t="s">
        <v>254</v>
      </c>
      <c r="AW328" s="14" t="s">
        <v>37</v>
      </c>
      <c r="AX328" s="14" t="s">
        <v>85</v>
      </c>
      <c r="AY328" s="254" t="s">
        <v>238</v>
      </c>
    </row>
    <row r="329" s="2" customFormat="1" ht="16.5" customHeight="1">
      <c r="A329" s="40"/>
      <c r="B329" s="41"/>
      <c r="C329" s="214" t="s">
        <v>651</v>
      </c>
      <c r="D329" s="214" t="s">
        <v>243</v>
      </c>
      <c r="E329" s="215" t="s">
        <v>1067</v>
      </c>
      <c r="F329" s="216" t="s">
        <v>1068</v>
      </c>
      <c r="G329" s="217" t="s">
        <v>407</v>
      </c>
      <c r="H329" s="218">
        <v>158.63</v>
      </c>
      <c r="I329" s="219"/>
      <c r="J329" s="220">
        <f>ROUND(I329*H329,2)</f>
        <v>0</v>
      </c>
      <c r="K329" s="216" t="s">
        <v>247</v>
      </c>
      <c r="L329" s="46"/>
      <c r="M329" s="221" t="s">
        <v>19</v>
      </c>
      <c r="N329" s="222" t="s">
        <v>48</v>
      </c>
      <c r="O329" s="86"/>
      <c r="P329" s="223">
        <f>O329*H329</f>
        <v>0</v>
      </c>
      <c r="Q329" s="223">
        <v>5.0000000000000002E-05</v>
      </c>
      <c r="R329" s="223">
        <f>Q329*H329</f>
        <v>0.0079314999999999993</v>
      </c>
      <c r="S329" s="223">
        <v>0</v>
      </c>
      <c r="T329" s="224">
        <f>S329*H329</f>
        <v>0</v>
      </c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R329" s="225" t="s">
        <v>330</v>
      </c>
      <c r="AT329" s="225" t="s">
        <v>243</v>
      </c>
      <c r="AU329" s="225" t="s">
        <v>87</v>
      </c>
      <c r="AY329" s="19" t="s">
        <v>238</v>
      </c>
      <c r="BE329" s="226">
        <f>IF(N329="základní",J329,0)</f>
        <v>0</v>
      </c>
      <c r="BF329" s="226">
        <f>IF(N329="snížená",J329,0)</f>
        <v>0</v>
      </c>
      <c r="BG329" s="226">
        <f>IF(N329="zákl. přenesená",J329,0)</f>
        <v>0</v>
      </c>
      <c r="BH329" s="226">
        <f>IF(N329="sníž. přenesená",J329,0)</f>
        <v>0</v>
      </c>
      <c r="BI329" s="226">
        <f>IF(N329="nulová",J329,0)</f>
        <v>0</v>
      </c>
      <c r="BJ329" s="19" t="s">
        <v>85</v>
      </c>
      <c r="BK329" s="226">
        <f>ROUND(I329*H329,2)</f>
        <v>0</v>
      </c>
      <c r="BL329" s="19" t="s">
        <v>330</v>
      </c>
      <c r="BM329" s="225" t="s">
        <v>1069</v>
      </c>
    </row>
    <row r="330" s="2" customFormat="1">
      <c r="A330" s="40"/>
      <c r="B330" s="41"/>
      <c r="C330" s="42"/>
      <c r="D330" s="227" t="s">
        <v>250</v>
      </c>
      <c r="E330" s="42"/>
      <c r="F330" s="228" t="s">
        <v>1070</v>
      </c>
      <c r="G330" s="42"/>
      <c r="H330" s="42"/>
      <c r="I330" s="229"/>
      <c r="J330" s="42"/>
      <c r="K330" s="42"/>
      <c r="L330" s="46"/>
      <c r="M330" s="230"/>
      <c r="N330" s="231"/>
      <c r="O330" s="86"/>
      <c r="P330" s="86"/>
      <c r="Q330" s="86"/>
      <c r="R330" s="86"/>
      <c r="S330" s="86"/>
      <c r="T330" s="87"/>
      <c r="U330" s="40"/>
      <c r="V330" s="40"/>
      <c r="W330" s="40"/>
      <c r="X330" s="40"/>
      <c r="Y330" s="40"/>
      <c r="Z330" s="40"/>
      <c r="AA330" s="40"/>
      <c r="AB330" s="40"/>
      <c r="AC330" s="40"/>
      <c r="AD330" s="40"/>
      <c r="AE330" s="40"/>
      <c r="AT330" s="19" t="s">
        <v>250</v>
      </c>
      <c r="AU330" s="19" t="s">
        <v>87</v>
      </c>
    </row>
    <row r="331" s="13" customFormat="1">
      <c r="A331" s="13"/>
      <c r="B331" s="232"/>
      <c r="C331" s="233"/>
      <c r="D331" s="234" t="s">
        <v>252</v>
      </c>
      <c r="E331" s="235" t="s">
        <v>19</v>
      </c>
      <c r="F331" s="236" t="s">
        <v>915</v>
      </c>
      <c r="G331" s="233"/>
      <c r="H331" s="237">
        <v>35.600000000000001</v>
      </c>
      <c r="I331" s="238"/>
      <c r="J331" s="233"/>
      <c r="K331" s="233"/>
      <c r="L331" s="239"/>
      <c r="M331" s="240"/>
      <c r="N331" s="241"/>
      <c r="O331" s="241"/>
      <c r="P331" s="241"/>
      <c r="Q331" s="241"/>
      <c r="R331" s="241"/>
      <c r="S331" s="241"/>
      <c r="T331" s="242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43" t="s">
        <v>252</v>
      </c>
      <c r="AU331" s="243" t="s">
        <v>87</v>
      </c>
      <c r="AV331" s="13" t="s">
        <v>87</v>
      </c>
      <c r="AW331" s="13" t="s">
        <v>37</v>
      </c>
      <c r="AX331" s="13" t="s">
        <v>77</v>
      </c>
      <c r="AY331" s="243" t="s">
        <v>238</v>
      </c>
    </row>
    <row r="332" s="13" customFormat="1">
      <c r="A332" s="13"/>
      <c r="B332" s="232"/>
      <c r="C332" s="233"/>
      <c r="D332" s="234" t="s">
        <v>252</v>
      </c>
      <c r="E332" s="235" t="s">
        <v>19</v>
      </c>
      <c r="F332" s="236" t="s">
        <v>916</v>
      </c>
      <c r="G332" s="233"/>
      <c r="H332" s="237">
        <v>34</v>
      </c>
      <c r="I332" s="238"/>
      <c r="J332" s="233"/>
      <c r="K332" s="233"/>
      <c r="L332" s="239"/>
      <c r="M332" s="240"/>
      <c r="N332" s="241"/>
      <c r="O332" s="241"/>
      <c r="P332" s="241"/>
      <c r="Q332" s="241"/>
      <c r="R332" s="241"/>
      <c r="S332" s="241"/>
      <c r="T332" s="242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43" t="s">
        <v>252</v>
      </c>
      <c r="AU332" s="243" t="s">
        <v>87</v>
      </c>
      <c r="AV332" s="13" t="s">
        <v>87</v>
      </c>
      <c r="AW332" s="13" t="s">
        <v>37</v>
      </c>
      <c r="AX332" s="13" t="s">
        <v>77</v>
      </c>
      <c r="AY332" s="243" t="s">
        <v>238</v>
      </c>
    </row>
    <row r="333" s="13" customFormat="1">
      <c r="A333" s="13"/>
      <c r="B333" s="232"/>
      <c r="C333" s="233"/>
      <c r="D333" s="234" t="s">
        <v>252</v>
      </c>
      <c r="E333" s="235" t="s">
        <v>19</v>
      </c>
      <c r="F333" s="236" t="s">
        <v>944</v>
      </c>
      <c r="G333" s="233"/>
      <c r="H333" s="237">
        <v>3.7000000000000002</v>
      </c>
      <c r="I333" s="238"/>
      <c r="J333" s="233"/>
      <c r="K333" s="233"/>
      <c r="L333" s="239"/>
      <c r="M333" s="240"/>
      <c r="N333" s="241"/>
      <c r="O333" s="241"/>
      <c r="P333" s="241"/>
      <c r="Q333" s="241"/>
      <c r="R333" s="241"/>
      <c r="S333" s="241"/>
      <c r="T333" s="242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43" t="s">
        <v>252</v>
      </c>
      <c r="AU333" s="243" t="s">
        <v>87</v>
      </c>
      <c r="AV333" s="13" t="s">
        <v>87</v>
      </c>
      <c r="AW333" s="13" t="s">
        <v>37</v>
      </c>
      <c r="AX333" s="13" t="s">
        <v>77</v>
      </c>
      <c r="AY333" s="243" t="s">
        <v>238</v>
      </c>
    </row>
    <row r="334" s="13" customFormat="1">
      <c r="A334" s="13"/>
      <c r="B334" s="232"/>
      <c r="C334" s="233"/>
      <c r="D334" s="234" t="s">
        <v>252</v>
      </c>
      <c r="E334" s="235" t="s">
        <v>19</v>
      </c>
      <c r="F334" s="236" t="s">
        <v>902</v>
      </c>
      <c r="G334" s="233"/>
      <c r="H334" s="237">
        <v>33.130000000000003</v>
      </c>
      <c r="I334" s="238"/>
      <c r="J334" s="233"/>
      <c r="K334" s="233"/>
      <c r="L334" s="239"/>
      <c r="M334" s="240"/>
      <c r="N334" s="241"/>
      <c r="O334" s="241"/>
      <c r="P334" s="241"/>
      <c r="Q334" s="241"/>
      <c r="R334" s="241"/>
      <c r="S334" s="241"/>
      <c r="T334" s="242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43" t="s">
        <v>252</v>
      </c>
      <c r="AU334" s="243" t="s">
        <v>87</v>
      </c>
      <c r="AV334" s="13" t="s">
        <v>87</v>
      </c>
      <c r="AW334" s="13" t="s">
        <v>37</v>
      </c>
      <c r="AX334" s="13" t="s">
        <v>77</v>
      </c>
      <c r="AY334" s="243" t="s">
        <v>238</v>
      </c>
    </row>
    <row r="335" s="13" customFormat="1">
      <c r="A335" s="13"/>
      <c r="B335" s="232"/>
      <c r="C335" s="233"/>
      <c r="D335" s="234" t="s">
        <v>252</v>
      </c>
      <c r="E335" s="235" t="s">
        <v>19</v>
      </c>
      <c r="F335" s="236" t="s">
        <v>903</v>
      </c>
      <c r="G335" s="233"/>
      <c r="H335" s="237">
        <v>12.550000000000001</v>
      </c>
      <c r="I335" s="238"/>
      <c r="J335" s="233"/>
      <c r="K335" s="233"/>
      <c r="L335" s="239"/>
      <c r="M335" s="240"/>
      <c r="N335" s="241"/>
      <c r="O335" s="241"/>
      <c r="P335" s="241"/>
      <c r="Q335" s="241"/>
      <c r="R335" s="241"/>
      <c r="S335" s="241"/>
      <c r="T335" s="242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43" t="s">
        <v>252</v>
      </c>
      <c r="AU335" s="243" t="s">
        <v>87</v>
      </c>
      <c r="AV335" s="13" t="s">
        <v>87</v>
      </c>
      <c r="AW335" s="13" t="s">
        <v>37</v>
      </c>
      <c r="AX335" s="13" t="s">
        <v>77</v>
      </c>
      <c r="AY335" s="243" t="s">
        <v>238</v>
      </c>
    </row>
    <row r="336" s="13" customFormat="1">
      <c r="A336" s="13"/>
      <c r="B336" s="232"/>
      <c r="C336" s="233"/>
      <c r="D336" s="234" t="s">
        <v>252</v>
      </c>
      <c r="E336" s="235" t="s">
        <v>19</v>
      </c>
      <c r="F336" s="236" t="s">
        <v>945</v>
      </c>
      <c r="G336" s="233"/>
      <c r="H336" s="237">
        <v>7.3799999999999999</v>
      </c>
      <c r="I336" s="238"/>
      <c r="J336" s="233"/>
      <c r="K336" s="233"/>
      <c r="L336" s="239"/>
      <c r="M336" s="240"/>
      <c r="N336" s="241"/>
      <c r="O336" s="241"/>
      <c r="P336" s="241"/>
      <c r="Q336" s="241"/>
      <c r="R336" s="241"/>
      <c r="S336" s="241"/>
      <c r="T336" s="242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43" t="s">
        <v>252</v>
      </c>
      <c r="AU336" s="243" t="s">
        <v>87</v>
      </c>
      <c r="AV336" s="13" t="s">
        <v>87</v>
      </c>
      <c r="AW336" s="13" t="s">
        <v>37</v>
      </c>
      <c r="AX336" s="13" t="s">
        <v>77</v>
      </c>
      <c r="AY336" s="243" t="s">
        <v>238</v>
      </c>
    </row>
    <row r="337" s="13" customFormat="1">
      <c r="A337" s="13"/>
      <c r="B337" s="232"/>
      <c r="C337" s="233"/>
      <c r="D337" s="234" t="s">
        <v>252</v>
      </c>
      <c r="E337" s="235" t="s">
        <v>19</v>
      </c>
      <c r="F337" s="236" t="s">
        <v>905</v>
      </c>
      <c r="G337" s="233"/>
      <c r="H337" s="237">
        <v>5</v>
      </c>
      <c r="I337" s="238"/>
      <c r="J337" s="233"/>
      <c r="K337" s="233"/>
      <c r="L337" s="239"/>
      <c r="M337" s="240"/>
      <c r="N337" s="241"/>
      <c r="O337" s="241"/>
      <c r="P337" s="241"/>
      <c r="Q337" s="241"/>
      <c r="R337" s="241"/>
      <c r="S337" s="241"/>
      <c r="T337" s="242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43" t="s">
        <v>252</v>
      </c>
      <c r="AU337" s="243" t="s">
        <v>87</v>
      </c>
      <c r="AV337" s="13" t="s">
        <v>87</v>
      </c>
      <c r="AW337" s="13" t="s">
        <v>37</v>
      </c>
      <c r="AX337" s="13" t="s">
        <v>77</v>
      </c>
      <c r="AY337" s="243" t="s">
        <v>238</v>
      </c>
    </row>
    <row r="338" s="13" customFormat="1">
      <c r="A338" s="13"/>
      <c r="B338" s="232"/>
      <c r="C338" s="233"/>
      <c r="D338" s="234" t="s">
        <v>252</v>
      </c>
      <c r="E338" s="235" t="s">
        <v>19</v>
      </c>
      <c r="F338" s="236" t="s">
        <v>946</v>
      </c>
      <c r="G338" s="233"/>
      <c r="H338" s="237">
        <v>3.2999999999999998</v>
      </c>
      <c r="I338" s="238"/>
      <c r="J338" s="233"/>
      <c r="K338" s="233"/>
      <c r="L338" s="239"/>
      <c r="M338" s="240"/>
      <c r="N338" s="241"/>
      <c r="O338" s="241"/>
      <c r="P338" s="241"/>
      <c r="Q338" s="241"/>
      <c r="R338" s="241"/>
      <c r="S338" s="241"/>
      <c r="T338" s="242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43" t="s">
        <v>252</v>
      </c>
      <c r="AU338" s="243" t="s">
        <v>87</v>
      </c>
      <c r="AV338" s="13" t="s">
        <v>87</v>
      </c>
      <c r="AW338" s="13" t="s">
        <v>37</v>
      </c>
      <c r="AX338" s="13" t="s">
        <v>77</v>
      </c>
      <c r="AY338" s="243" t="s">
        <v>238</v>
      </c>
    </row>
    <row r="339" s="13" customFormat="1">
      <c r="A339" s="13"/>
      <c r="B339" s="232"/>
      <c r="C339" s="233"/>
      <c r="D339" s="234" t="s">
        <v>252</v>
      </c>
      <c r="E339" s="235" t="s">
        <v>19</v>
      </c>
      <c r="F339" s="236" t="s">
        <v>906</v>
      </c>
      <c r="G339" s="233"/>
      <c r="H339" s="237">
        <v>2.4199999999999999</v>
      </c>
      <c r="I339" s="238"/>
      <c r="J339" s="233"/>
      <c r="K339" s="233"/>
      <c r="L339" s="239"/>
      <c r="M339" s="240"/>
      <c r="N339" s="241"/>
      <c r="O339" s="241"/>
      <c r="P339" s="241"/>
      <c r="Q339" s="241"/>
      <c r="R339" s="241"/>
      <c r="S339" s="241"/>
      <c r="T339" s="242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43" t="s">
        <v>252</v>
      </c>
      <c r="AU339" s="243" t="s">
        <v>87</v>
      </c>
      <c r="AV339" s="13" t="s">
        <v>87</v>
      </c>
      <c r="AW339" s="13" t="s">
        <v>37</v>
      </c>
      <c r="AX339" s="13" t="s">
        <v>77</v>
      </c>
      <c r="AY339" s="243" t="s">
        <v>238</v>
      </c>
    </row>
    <row r="340" s="13" customFormat="1">
      <c r="A340" s="13"/>
      <c r="B340" s="232"/>
      <c r="C340" s="233"/>
      <c r="D340" s="234" t="s">
        <v>252</v>
      </c>
      <c r="E340" s="235" t="s">
        <v>19</v>
      </c>
      <c r="F340" s="236" t="s">
        <v>947</v>
      </c>
      <c r="G340" s="233"/>
      <c r="H340" s="237">
        <v>21.550000000000001</v>
      </c>
      <c r="I340" s="238"/>
      <c r="J340" s="233"/>
      <c r="K340" s="233"/>
      <c r="L340" s="239"/>
      <c r="M340" s="240"/>
      <c r="N340" s="241"/>
      <c r="O340" s="241"/>
      <c r="P340" s="241"/>
      <c r="Q340" s="241"/>
      <c r="R340" s="241"/>
      <c r="S340" s="241"/>
      <c r="T340" s="242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43" t="s">
        <v>252</v>
      </c>
      <c r="AU340" s="243" t="s">
        <v>87</v>
      </c>
      <c r="AV340" s="13" t="s">
        <v>87</v>
      </c>
      <c r="AW340" s="13" t="s">
        <v>37</v>
      </c>
      <c r="AX340" s="13" t="s">
        <v>77</v>
      </c>
      <c r="AY340" s="243" t="s">
        <v>238</v>
      </c>
    </row>
    <row r="341" s="14" customFormat="1">
      <c r="A341" s="14"/>
      <c r="B341" s="244"/>
      <c r="C341" s="245"/>
      <c r="D341" s="234" t="s">
        <v>252</v>
      </c>
      <c r="E341" s="246" t="s">
        <v>19</v>
      </c>
      <c r="F341" s="247" t="s">
        <v>253</v>
      </c>
      <c r="G341" s="245"/>
      <c r="H341" s="248">
        <v>158.63000000000002</v>
      </c>
      <c r="I341" s="249"/>
      <c r="J341" s="245"/>
      <c r="K341" s="245"/>
      <c r="L341" s="250"/>
      <c r="M341" s="251"/>
      <c r="N341" s="252"/>
      <c r="O341" s="252"/>
      <c r="P341" s="252"/>
      <c r="Q341" s="252"/>
      <c r="R341" s="252"/>
      <c r="S341" s="252"/>
      <c r="T341" s="253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54" t="s">
        <v>252</v>
      </c>
      <c r="AU341" s="254" t="s">
        <v>87</v>
      </c>
      <c r="AV341" s="14" t="s">
        <v>254</v>
      </c>
      <c r="AW341" s="14" t="s">
        <v>37</v>
      </c>
      <c r="AX341" s="14" t="s">
        <v>85</v>
      </c>
      <c r="AY341" s="254" t="s">
        <v>238</v>
      </c>
    </row>
    <row r="342" s="12" customFormat="1" ht="22.8" customHeight="1">
      <c r="A342" s="12"/>
      <c r="B342" s="198"/>
      <c r="C342" s="199"/>
      <c r="D342" s="200" t="s">
        <v>76</v>
      </c>
      <c r="E342" s="212" t="s">
        <v>736</v>
      </c>
      <c r="F342" s="212" t="s">
        <v>737</v>
      </c>
      <c r="G342" s="199"/>
      <c r="H342" s="199"/>
      <c r="I342" s="202"/>
      <c r="J342" s="213">
        <f>BK342</f>
        <v>0</v>
      </c>
      <c r="K342" s="199"/>
      <c r="L342" s="204"/>
      <c r="M342" s="205"/>
      <c r="N342" s="206"/>
      <c r="O342" s="206"/>
      <c r="P342" s="207">
        <f>SUM(P343:P397)</f>
        <v>0</v>
      </c>
      <c r="Q342" s="206"/>
      <c r="R342" s="207">
        <f>SUM(R343:R397)</f>
        <v>4.5263292000000002</v>
      </c>
      <c r="S342" s="206"/>
      <c r="T342" s="208">
        <f>SUM(T343:T397)</f>
        <v>0</v>
      </c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R342" s="209" t="s">
        <v>87</v>
      </c>
      <c r="AT342" s="210" t="s">
        <v>76</v>
      </c>
      <c r="AU342" s="210" t="s">
        <v>85</v>
      </c>
      <c r="AY342" s="209" t="s">
        <v>238</v>
      </c>
      <c r="BK342" s="211">
        <f>SUM(BK343:BK397)</f>
        <v>0</v>
      </c>
    </row>
    <row r="343" s="2" customFormat="1" ht="16.5" customHeight="1">
      <c r="A343" s="40"/>
      <c r="B343" s="41"/>
      <c r="C343" s="214" t="s">
        <v>350</v>
      </c>
      <c r="D343" s="214" t="s">
        <v>243</v>
      </c>
      <c r="E343" s="215" t="s">
        <v>1071</v>
      </c>
      <c r="F343" s="216" t="s">
        <v>1072</v>
      </c>
      <c r="G343" s="217" t="s">
        <v>407</v>
      </c>
      <c r="H343" s="218">
        <v>217.16</v>
      </c>
      <c r="I343" s="219"/>
      <c r="J343" s="220">
        <f>ROUND(I343*H343,2)</f>
        <v>0</v>
      </c>
      <c r="K343" s="216" t="s">
        <v>247</v>
      </c>
      <c r="L343" s="46"/>
      <c r="M343" s="221" t="s">
        <v>19</v>
      </c>
      <c r="N343" s="222" t="s">
        <v>48</v>
      </c>
      <c r="O343" s="86"/>
      <c r="P343" s="223">
        <f>O343*H343</f>
        <v>0</v>
      </c>
      <c r="Q343" s="223">
        <v>0</v>
      </c>
      <c r="R343" s="223">
        <f>Q343*H343</f>
        <v>0</v>
      </c>
      <c r="S343" s="223">
        <v>0</v>
      </c>
      <c r="T343" s="224">
        <f>S343*H343</f>
        <v>0</v>
      </c>
      <c r="U343" s="40"/>
      <c r="V343" s="40"/>
      <c r="W343" s="40"/>
      <c r="X343" s="40"/>
      <c r="Y343" s="40"/>
      <c r="Z343" s="40"/>
      <c r="AA343" s="40"/>
      <c r="AB343" s="40"/>
      <c r="AC343" s="40"/>
      <c r="AD343" s="40"/>
      <c r="AE343" s="40"/>
      <c r="AR343" s="225" t="s">
        <v>330</v>
      </c>
      <c r="AT343" s="225" t="s">
        <v>243</v>
      </c>
      <c r="AU343" s="225" t="s">
        <v>87</v>
      </c>
      <c r="AY343" s="19" t="s">
        <v>238</v>
      </c>
      <c r="BE343" s="226">
        <f>IF(N343="základní",J343,0)</f>
        <v>0</v>
      </c>
      <c r="BF343" s="226">
        <f>IF(N343="snížená",J343,0)</f>
        <v>0</v>
      </c>
      <c r="BG343" s="226">
        <f>IF(N343="zákl. přenesená",J343,0)</f>
        <v>0</v>
      </c>
      <c r="BH343" s="226">
        <f>IF(N343="sníž. přenesená",J343,0)</f>
        <v>0</v>
      </c>
      <c r="BI343" s="226">
        <f>IF(N343="nulová",J343,0)</f>
        <v>0</v>
      </c>
      <c r="BJ343" s="19" t="s">
        <v>85</v>
      </c>
      <c r="BK343" s="226">
        <f>ROUND(I343*H343,2)</f>
        <v>0</v>
      </c>
      <c r="BL343" s="19" t="s">
        <v>330</v>
      </c>
      <c r="BM343" s="225" t="s">
        <v>1073</v>
      </c>
    </row>
    <row r="344" s="2" customFormat="1">
      <c r="A344" s="40"/>
      <c r="B344" s="41"/>
      <c r="C344" s="42"/>
      <c r="D344" s="227" t="s">
        <v>250</v>
      </c>
      <c r="E344" s="42"/>
      <c r="F344" s="228" t="s">
        <v>1074</v>
      </c>
      <c r="G344" s="42"/>
      <c r="H344" s="42"/>
      <c r="I344" s="229"/>
      <c r="J344" s="42"/>
      <c r="K344" s="42"/>
      <c r="L344" s="46"/>
      <c r="M344" s="230"/>
      <c r="N344" s="231"/>
      <c r="O344" s="86"/>
      <c r="P344" s="86"/>
      <c r="Q344" s="86"/>
      <c r="R344" s="86"/>
      <c r="S344" s="86"/>
      <c r="T344" s="87"/>
      <c r="U344" s="40"/>
      <c r="V344" s="40"/>
      <c r="W344" s="40"/>
      <c r="X344" s="40"/>
      <c r="Y344" s="40"/>
      <c r="Z344" s="40"/>
      <c r="AA344" s="40"/>
      <c r="AB344" s="40"/>
      <c r="AC344" s="40"/>
      <c r="AD344" s="40"/>
      <c r="AE344" s="40"/>
      <c r="AT344" s="19" t="s">
        <v>250</v>
      </c>
      <c r="AU344" s="19" t="s">
        <v>87</v>
      </c>
    </row>
    <row r="345" s="13" customFormat="1">
      <c r="A345" s="13"/>
      <c r="B345" s="232"/>
      <c r="C345" s="233"/>
      <c r="D345" s="234" t="s">
        <v>252</v>
      </c>
      <c r="E345" s="235" t="s">
        <v>19</v>
      </c>
      <c r="F345" s="236" t="s">
        <v>1075</v>
      </c>
      <c r="G345" s="233"/>
      <c r="H345" s="237">
        <v>36.399999999999999</v>
      </c>
      <c r="I345" s="238"/>
      <c r="J345" s="233"/>
      <c r="K345" s="233"/>
      <c r="L345" s="239"/>
      <c r="M345" s="240"/>
      <c r="N345" s="241"/>
      <c r="O345" s="241"/>
      <c r="P345" s="241"/>
      <c r="Q345" s="241"/>
      <c r="R345" s="241"/>
      <c r="S345" s="241"/>
      <c r="T345" s="242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43" t="s">
        <v>252</v>
      </c>
      <c r="AU345" s="243" t="s">
        <v>87</v>
      </c>
      <c r="AV345" s="13" t="s">
        <v>87</v>
      </c>
      <c r="AW345" s="13" t="s">
        <v>37</v>
      </c>
      <c r="AX345" s="13" t="s">
        <v>77</v>
      </c>
      <c r="AY345" s="243" t="s">
        <v>238</v>
      </c>
    </row>
    <row r="346" s="13" customFormat="1">
      <c r="A346" s="13"/>
      <c r="B346" s="232"/>
      <c r="C346" s="233"/>
      <c r="D346" s="234" t="s">
        <v>252</v>
      </c>
      <c r="E346" s="235" t="s">
        <v>19</v>
      </c>
      <c r="F346" s="236" t="s">
        <v>1076</v>
      </c>
      <c r="G346" s="233"/>
      <c r="H346" s="237">
        <v>32</v>
      </c>
      <c r="I346" s="238"/>
      <c r="J346" s="233"/>
      <c r="K346" s="233"/>
      <c r="L346" s="239"/>
      <c r="M346" s="240"/>
      <c r="N346" s="241"/>
      <c r="O346" s="241"/>
      <c r="P346" s="241"/>
      <c r="Q346" s="241"/>
      <c r="R346" s="241"/>
      <c r="S346" s="241"/>
      <c r="T346" s="242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43" t="s">
        <v>252</v>
      </c>
      <c r="AU346" s="243" t="s">
        <v>87</v>
      </c>
      <c r="AV346" s="13" t="s">
        <v>87</v>
      </c>
      <c r="AW346" s="13" t="s">
        <v>37</v>
      </c>
      <c r="AX346" s="13" t="s">
        <v>77</v>
      </c>
      <c r="AY346" s="243" t="s">
        <v>238</v>
      </c>
    </row>
    <row r="347" s="13" customFormat="1">
      <c r="A347" s="13"/>
      <c r="B347" s="232"/>
      <c r="C347" s="233"/>
      <c r="D347" s="234" t="s">
        <v>252</v>
      </c>
      <c r="E347" s="235" t="s">
        <v>19</v>
      </c>
      <c r="F347" s="236" t="s">
        <v>1077</v>
      </c>
      <c r="G347" s="233"/>
      <c r="H347" s="237">
        <v>56.600000000000001</v>
      </c>
      <c r="I347" s="238"/>
      <c r="J347" s="233"/>
      <c r="K347" s="233"/>
      <c r="L347" s="239"/>
      <c r="M347" s="240"/>
      <c r="N347" s="241"/>
      <c r="O347" s="241"/>
      <c r="P347" s="241"/>
      <c r="Q347" s="241"/>
      <c r="R347" s="241"/>
      <c r="S347" s="241"/>
      <c r="T347" s="242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43" t="s">
        <v>252</v>
      </c>
      <c r="AU347" s="243" t="s">
        <v>87</v>
      </c>
      <c r="AV347" s="13" t="s">
        <v>87</v>
      </c>
      <c r="AW347" s="13" t="s">
        <v>37</v>
      </c>
      <c r="AX347" s="13" t="s">
        <v>77</v>
      </c>
      <c r="AY347" s="243" t="s">
        <v>238</v>
      </c>
    </row>
    <row r="348" s="13" customFormat="1">
      <c r="A348" s="13"/>
      <c r="B348" s="232"/>
      <c r="C348" s="233"/>
      <c r="D348" s="234" t="s">
        <v>252</v>
      </c>
      <c r="E348" s="235" t="s">
        <v>19</v>
      </c>
      <c r="F348" s="236" t="s">
        <v>1078</v>
      </c>
      <c r="G348" s="233"/>
      <c r="H348" s="237">
        <v>33.799999999999997</v>
      </c>
      <c r="I348" s="238"/>
      <c r="J348" s="233"/>
      <c r="K348" s="233"/>
      <c r="L348" s="239"/>
      <c r="M348" s="240"/>
      <c r="N348" s="241"/>
      <c r="O348" s="241"/>
      <c r="P348" s="241"/>
      <c r="Q348" s="241"/>
      <c r="R348" s="241"/>
      <c r="S348" s="241"/>
      <c r="T348" s="242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43" t="s">
        <v>252</v>
      </c>
      <c r="AU348" s="243" t="s">
        <v>87</v>
      </c>
      <c r="AV348" s="13" t="s">
        <v>87</v>
      </c>
      <c r="AW348" s="13" t="s">
        <v>37</v>
      </c>
      <c r="AX348" s="13" t="s">
        <v>77</v>
      </c>
      <c r="AY348" s="243" t="s">
        <v>238</v>
      </c>
    </row>
    <row r="349" s="13" customFormat="1">
      <c r="A349" s="13"/>
      <c r="B349" s="232"/>
      <c r="C349" s="233"/>
      <c r="D349" s="234" t="s">
        <v>252</v>
      </c>
      <c r="E349" s="235" t="s">
        <v>19</v>
      </c>
      <c r="F349" s="236" t="s">
        <v>1079</v>
      </c>
      <c r="G349" s="233"/>
      <c r="H349" s="237">
        <v>15.199999999999999</v>
      </c>
      <c r="I349" s="238"/>
      <c r="J349" s="233"/>
      <c r="K349" s="233"/>
      <c r="L349" s="239"/>
      <c r="M349" s="240"/>
      <c r="N349" s="241"/>
      <c r="O349" s="241"/>
      <c r="P349" s="241"/>
      <c r="Q349" s="241"/>
      <c r="R349" s="241"/>
      <c r="S349" s="241"/>
      <c r="T349" s="242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43" t="s">
        <v>252</v>
      </c>
      <c r="AU349" s="243" t="s">
        <v>87</v>
      </c>
      <c r="AV349" s="13" t="s">
        <v>87</v>
      </c>
      <c r="AW349" s="13" t="s">
        <v>37</v>
      </c>
      <c r="AX349" s="13" t="s">
        <v>77</v>
      </c>
      <c r="AY349" s="243" t="s">
        <v>238</v>
      </c>
    </row>
    <row r="350" s="13" customFormat="1">
      <c r="A350" s="13"/>
      <c r="B350" s="232"/>
      <c r="C350" s="233"/>
      <c r="D350" s="234" t="s">
        <v>252</v>
      </c>
      <c r="E350" s="235" t="s">
        <v>19</v>
      </c>
      <c r="F350" s="236" t="s">
        <v>1080</v>
      </c>
      <c r="G350" s="233"/>
      <c r="H350" s="237">
        <v>15</v>
      </c>
      <c r="I350" s="238"/>
      <c r="J350" s="233"/>
      <c r="K350" s="233"/>
      <c r="L350" s="239"/>
      <c r="M350" s="240"/>
      <c r="N350" s="241"/>
      <c r="O350" s="241"/>
      <c r="P350" s="241"/>
      <c r="Q350" s="241"/>
      <c r="R350" s="241"/>
      <c r="S350" s="241"/>
      <c r="T350" s="242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3" t="s">
        <v>252</v>
      </c>
      <c r="AU350" s="243" t="s">
        <v>87</v>
      </c>
      <c r="AV350" s="13" t="s">
        <v>87</v>
      </c>
      <c r="AW350" s="13" t="s">
        <v>37</v>
      </c>
      <c r="AX350" s="13" t="s">
        <v>77</v>
      </c>
      <c r="AY350" s="243" t="s">
        <v>238</v>
      </c>
    </row>
    <row r="351" s="13" customFormat="1">
      <c r="A351" s="13"/>
      <c r="B351" s="232"/>
      <c r="C351" s="233"/>
      <c r="D351" s="234" t="s">
        <v>252</v>
      </c>
      <c r="E351" s="235" t="s">
        <v>19</v>
      </c>
      <c r="F351" s="236" t="s">
        <v>1081</v>
      </c>
      <c r="G351" s="233"/>
      <c r="H351" s="237">
        <v>11</v>
      </c>
      <c r="I351" s="238"/>
      <c r="J351" s="233"/>
      <c r="K351" s="233"/>
      <c r="L351" s="239"/>
      <c r="M351" s="240"/>
      <c r="N351" s="241"/>
      <c r="O351" s="241"/>
      <c r="P351" s="241"/>
      <c r="Q351" s="241"/>
      <c r="R351" s="241"/>
      <c r="S351" s="241"/>
      <c r="T351" s="242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3" t="s">
        <v>252</v>
      </c>
      <c r="AU351" s="243" t="s">
        <v>87</v>
      </c>
      <c r="AV351" s="13" t="s">
        <v>87</v>
      </c>
      <c r="AW351" s="13" t="s">
        <v>37</v>
      </c>
      <c r="AX351" s="13" t="s">
        <v>77</v>
      </c>
      <c r="AY351" s="243" t="s">
        <v>238</v>
      </c>
    </row>
    <row r="352" s="13" customFormat="1">
      <c r="A352" s="13"/>
      <c r="B352" s="232"/>
      <c r="C352" s="233"/>
      <c r="D352" s="234" t="s">
        <v>252</v>
      </c>
      <c r="E352" s="235" t="s">
        <v>19</v>
      </c>
      <c r="F352" s="236" t="s">
        <v>1082</v>
      </c>
      <c r="G352" s="233"/>
      <c r="H352" s="237">
        <v>17.16</v>
      </c>
      <c r="I352" s="238"/>
      <c r="J352" s="233"/>
      <c r="K352" s="233"/>
      <c r="L352" s="239"/>
      <c r="M352" s="240"/>
      <c r="N352" s="241"/>
      <c r="O352" s="241"/>
      <c r="P352" s="241"/>
      <c r="Q352" s="241"/>
      <c r="R352" s="241"/>
      <c r="S352" s="241"/>
      <c r="T352" s="242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3" t="s">
        <v>252</v>
      </c>
      <c r="AU352" s="243" t="s">
        <v>87</v>
      </c>
      <c r="AV352" s="13" t="s">
        <v>87</v>
      </c>
      <c r="AW352" s="13" t="s">
        <v>37</v>
      </c>
      <c r="AX352" s="13" t="s">
        <v>77</v>
      </c>
      <c r="AY352" s="243" t="s">
        <v>238</v>
      </c>
    </row>
    <row r="353" s="14" customFormat="1">
      <c r="A353" s="14"/>
      <c r="B353" s="244"/>
      <c r="C353" s="245"/>
      <c r="D353" s="234" t="s">
        <v>252</v>
      </c>
      <c r="E353" s="246" t="s">
        <v>19</v>
      </c>
      <c r="F353" s="247" t="s">
        <v>253</v>
      </c>
      <c r="G353" s="245"/>
      <c r="H353" s="248">
        <v>217.16</v>
      </c>
      <c r="I353" s="249"/>
      <c r="J353" s="245"/>
      <c r="K353" s="245"/>
      <c r="L353" s="250"/>
      <c r="M353" s="251"/>
      <c r="N353" s="252"/>
      <c r="O353" s="252"/>
      <c r="P353" s="252"/>
      <c r="Q353" s="252"/>
      <c r="R353" s="252"/>
      <c r="S353" s="252"/>
      <c r="T353" s="253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54" t="s">
        <v>252</v>
      </c>
      <c r="AU353" s="254" t="s">
        <v>87</v>
      </c>
      <c r="AV353" s="14" t="s">
        <v>254</v>
      </c>
      <c r="AW353" s="14" t="s">
        <v>37</v>
      </c>
      <c r="AX353" s="14" t="s">
        <v>85</v>
      </c>
      <c r="AY353" s="254" t="s">
        <v>238</v>
      </c>
    </row>
    <row r="354" s="2" customFormat="1" ht="16.5" customHeight="1">
      <c r="A354" s="40"/>
      <c r="B354" s="41"/>
      <c r="C354" s="214" t="s">
        <v>676</v>
      </c>
      <c r="D354" s="214" t="s">
        <v>243</v>
      </c>
      <c r="E354" s="215" t="s">
        <v>1083</v>
      </c>
      <c r="F354" s="216" t="s">
        <v>1084</v>
      </c>
      <c r="G354" s="217" t="s">
        <v>407</v>
      </c>
      <c r="H354" s="218">
        <v>217.16</v>
      </c>
      <c r="I354" s="219"/>
      <c r="J354" s="220">
        <f>ROUND(I354*H354,2)</f>
        <v>0</v>
      </c>
      <c r="K354" s="216" t="s">
        <v>247</v>
      </c>
      <c r="L354" s="46"/>
      <c r="M354" s="221" t="s">
        <v>19</v>
      </c>
      <c r="N354" s="222" t="s">
        <v>48</v>
      </c>
      <c r="O354" s="86"/>
      <c r="P354" s="223">
        <f>O354*H354</f>
        <v>0</v>
      </c>
      <c r="Q354" s="223">
        <v>0.00029999999999999997</v>
      </c>
      <c r="R354" s="223">
        <f>Q354*H354</f>
        <v>0.065147999999999998</v>
      </c>
      <c r="S354" s="223">
        <v>0</v>
      </c>
      <c r="T354" s="224">
        <f>S354*H354</f>
        <v>0</v>
      </c>
      <c r="U354" s="40"/>
      <c r="V354" s="40"/>
      <c r="W354" s="40"/>
      <c r="X354" s="40"/>
      <c r="Y354" s="40"/>
      <c r="Z354" s="40"/>
      <c r="AA354" s="40"/>
      <c r="AB354" s="40"/>
      <c r="AC354" s="40"/>
      <c r="AD354" s="40"/>
      <c r="AE354" s="40"/>
      <c r="AR354" s="225" t="s">
        <v>330</v>
      </c>
      <c r="AT354" s="225" t="s">
        <v>243</v>
      </c>
      <c r="AU354" s="225" t="s">
        <v>87</v>
      </c>
      <c r="AY354" s="19" t="s">
        <v>238</v>
      </c>
      <c r="BE354" s="226">
        <f>IF(N354="základní",J354,0)</f>
        <v>0</v>
      </c>
      <c r="BF354" s="226">
        <f>IF(N354="snížená",J354,0)</f>
        <v>0</v>
      </c>
      <c r="BG354" s="226">
        <f>IF(N354="zákl. přenesená",J354,0)</f>
        <v>0</v>
      </c>
      <c r="BH354" s="226">
        <f>IF(N354="sníž. přenesená",J354,0)</f>
        <v>0</v>
      </c>
      <c r="BI354" s="226">
        <f>IF(N354="nulová",J354,0)</f>
        <v>0</v>
      </c>
      <c r="BJ354" s="19" t="s">
        <v>85</v>
      </c>
      <c r="BK354" s="226">
        <f>ROUND(I354*H354,2)</f>
        <v>0</v>
      </c>
      <c r="BL354" s="19" t="s">
        <v>330</v>
      </c>
      <c r="BM354" s="225" t="s">
        <v>1085</v>
      </c>
    </row>
    <row r="355" s="2" customFormat="1">
      <c r="A355" s="40"/>
      <c r="B355" s="41"/>
      <c r="C355" s="42"/>
      <c r="D355" s="227" t="s">
        <v>250</v>
      </c>
      <c r="E355" s="42"/>
      <c r="F355" s="228" t="s">
        <v>1086</v>
      </c>
      <c r="G355" s="42"/>
      <c r="H355" s="42"/>
      <c r="I355" s="229"/>
      <c r="J355" s="42"/>
      <c r="K355" s="42"/>
      <c r="L355" s="46"/>
      <c r="M355" s="230"/>
      <c r="N355" s="231"/>
      <c r="O355" s="86"/>
      <c r="P355" s="86"/>
      <c r="Q355" s="86"/>
      <c r="R355" s="86"/>
      <c r="S355" s="86"/>
      <c r="T355" s="87"/>
      <c r="U355" s="40"/>
      <c r="V355" s="40"/>
      <c r="W355" s="40"/>
      <c r="X355" s="40"/>
      <c r="Y355" s="40"/>
      <c r="Z355" s="40"/>
      <c r="AA355" s="40"/>
      <c r="AB355" s="40"/>
      <c r="AC355" s="40"/>
      <c r="AD355" s="40"/>
      <c r="AE355" s="40"/>
      <c r="AT355" s="19" t="s">
        <v>250</v>
      </c>
      <c r="AU355" s="19" t="s">
        <v>87</v>
      </c>
    </row>
    <row r="356" s="13" customFormat="1">
      <c r="A356" s="13"/>
      <c r="B356" s="232"/>
      <c r="C356" s="233"/>
      <c r="D356" s="234" t="s">
        <v>252</v>
      </c>
      <c r="E356" s="235" t="s">
        <v>19</v>
      </c>
      <c r="F356" s="236" t="s">
        <v>1075</v>
      </c>
      <c r="G356" s="233"/>
      <c r="H356" s="237">
        <v>36.399999999999999</v>
      </c>
      <c r="I356" s="238"/>
      <c r="J356" s="233"/>
      <c r="K356" s="233"/>
      <c r="L356" s="239"/>
      <c r="M356" s="240"/>
      <c r="N356" s="241"/>
      <c r="O356" s="241"/>
      <c r="P356" s="241"/>
      <c r="Q356" s="241"/>
      <c r="R356" s="241"/>
      <c r="S356" s="241"/>
      <c r="T356" s="242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43" t="s">
        <v>252</v>
      </c>
      <c r="AU356" s="243" t="s">
        <v>87</v>
      </c>
      <c r="AV356" s="13" t="s">
        <v>87</v>
      </c>
      <c r="AW356" s="13" t="s">
        <v>37</v>
      </c>
      <c r="AX356" s="13" t="s">
        <v>77</v>
      </c>
      <c r="AY356" s="243" t="s">
        <v>238</v>
      </c>
    </row>
    <row r="357" s="13" customFormat="1">
      <c r="A357" s="13"/>
      <c r="B357" s="232"/>
      <c r="C357" s="233"/>
      <c r="D357" s="234" t="s">
        <v>252</v>
      </c>
      <c r="E357" s="235" t="s">
        <v>19</v>
      </c>
      <c r="F357" s="236" t="s">
        <v>1076</v>
      </c>
      <c r="G357" s="233"/>
      <c r="H357" s="237">
        <v>32</v>
      </c>
      <c r="I357" s="238"/>
      <c r="J357" s="233"/>
      <c r="K357" s="233"/>
      <c r="L357" s="239"/>
      <c r="M357" s="240"/>
      <c r="N357" s="241"/>
      <c r="O357" s="241"/>
      <c r="P357" s="241"/>
      <c r="Q357" s="241"/>
      <c r="R357" s="241"/>
      <c r="S357" s="241"/>
      <c r="T357" s="242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43" t="s">
        <v>252</v>
      </c>
      <c r="AU357" s="243" t="s">
        <v>87</v>
      </c>
      <c r="AV357" s="13" t="s">
        <v>87</v>
      </c>
      <c r="AW357" s="13" t="s">
        <v>37</v>
      </c>
      <c r="AX357" s="13" t="s">
        <v>77</v>
      </c>
      <c r="AY357" s="243" t="s">
        <v>238</v>
      </c>
    </row>
    <row r="358" s="13" customFormat="1">
      <c r="A358" s="13"/>
      <c r="B358" s="232"/>
      <c r="C358" s="233"/>
      <c r="D358" s="234" t="s">
        <v>252</v>
      </c>
      <c r="E358" s="235" t="s">
        <v>19</v>
      </c>
      <c r="F358" s="236" t="s">
        <v>1077</v>
      </c>
      <c r="G358" s="233"/>
      <c r="H358" s="237">
        <v>56.600000000000001</v>
      </c>
      <c r="I358" s="238"/>
      <c r="J358" s="233"/>
      <c r="K358" s="233"/>
      <c r="L358" s="239"/>
      <c r="M358" s="240"/>
      <c r="N358" s="241"/>
      <c r="O358" s="241"/>
      <c r="P358" s="241"/>
      <c r="Q358" s="241"/>
      <c r="R358" s="241"/>
      <c r="S358" s="241"/>
      <c r="T358" s="242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43" t="s">
        <v>252</v>
      </c>
      <c r="AU358" s="243" t="s">
        <v>87</v>
      </c>
      <c r="AV358" s="13" t="s">
        <v>87</v>
      </c>
      <c r="AW358" s="13" t="s">
        <v>37</v>
      </c>
      <c r="AX358" s="13" t="s">
        <v>77</v>
      </c>
      <c r="AY358" s="243" t="s">
        <v>238</v>
      </c>
    </row>
    <row r="359" s="13" customFormat="1">
      <c r="A359" s="13"/>
      <c r="B359" s="232"/>
      <c r="C359" s="233"/>
      <c r="D359" s="234" t="s">
        <v>252</v>
      </c>
      <c r="E359" s="235" t="s">
        <v>19</v>
      </c>
      <c r="F359" s="236" t="s">
        <v>1078</v>
      </c>
      <c r="G359" s="233"/>
      <c r="H359" s="237">
        <v>33.799999999999997</v>
      </c>
      <c r="I359" s="238"/>
      <c r="J359" s="233"/>
      <c r="K359" s="233"/>
      <c r="L359" s="239"/>
      <c r="M359" s="240"/>
      <c r="N359" s="241"/>
      <c r="O359" s="241"/>
      <c r="P359" s="241"/>
      <c r="Q359" s="241"/>
      <c r="R359" s="241"/>
      <c r="S359" s="241"/>
      <c r="T359" s="242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43" t="s">
        <v>252</v>
      </c>
      <c r="AU359" s="243" t="s">
        <v>87</v>
      </c>
      <c r="AV359" s="13" t="s">
        <v>87</v>
      </c>
      <c r="AW359" s="13" t="s">
        <v>37</v>
      </c>
      <c r="AX359" s="13" t="s">
        <v>77</v>
      </c>
      <c r="AY359" s="243" t="s">
        <v>238</v>
      </c>
    </row>
    <row r="360" s="13" customFormat="1">
      <c r="A360" s="13"/>
      <c r="B360" s="232"/>
      <c r="C360" s="233"/>
      <c r="D360" s="234" t="s">
        <v>252</v>
      </c>
      <c r="E360" s="235" t="s">
        <v>19</v>
      </c>
      <c r="F360" s="236" t="s">
        <v>1079</v>
      </c>
      <c r="G360" s="233"/>
      <c r="H360" s="237">
        <v>15.199999999999999</v>
      </c>
      <c r="I360" s="238"/>
      <c r="J360" s="233"/>
      <c r="K360" s="233"/>
      <c r="L360" s="239"/>
      <c r="M360" s="240"/>
      <c r="N360" s="241"/>
      <c r="O360" s="241"/>
      <c r="P360" s="241"/>
      <c r="Q360" s="241"/>
      <c r="R360" s="241"/>
      <c r="S360" s="241"/>
      <c r="T360" s="242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43" t="s">
        <v>252</v>
      </c>
      <c r="AU360" s="243" t="s">
        <v>87</v>
      </c>
      <c r="AV360" s="13" t="s">
        <v>87</v>
      </c>
      <c r="AW360" s="13" t="s">
        <v>37</v>
      </c>
      <c r="AX360" s="13" t="s">
        <v>77</v>
      </c>
      <c r="AY360" s="243" t="s">
        <v>238</v>
      </c>
    </row>
    <row r="361" s="13" customFormat="1">
      <c r="A361" s="13"/>
      <c r="B361" s="232"/>
      <c r="C361" s="233"/>
      <c r="D361" s="234" t="s">
        <v>252</v>
      </c>
      <c r="E361" s="235" t="s">
        <v>19</v>
      </c>
      <c r="F361" s="236" t="s">
        <v>1080</v>
      </c>
      <c r="G361" s="233"/>
      <c r="H361" s="237">
        <v>15</v>
      </c>
      <c r="I361" s="238"/>
      <c r="J361" s="233"/>
      <c r="K361" s="233"/>
      <c r="L361" s="239"/>
      <c r="M361" s="240"/>
      <c r="N361" s="241"/>
      <c r="O361" s="241"/>
      <c r="P361" s="241"/>
      <c r="Q361" s="241"/>
      <c r="R361" s="241"/>
      <c r="S361" s="241"/>
      <c r="T361" s="242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43" t="s">
        <v>252</v>
      </c>
      <c r="AU361" s="243" t="s">
        <v>87</v>
      </c>
      <c r="AV361" s="13" t="s">
        <v>87</v>
      </c>
      <c r="AW361" s="13" t="s">
        <v>37</v>
      </c>
      <c r="AX361" s="13" t="s">
        <v>77</v>
      </c>
      <c r="AY361" s="243" t="s">
        <v>238</v>
      </c>
    </row>
    <row r="362" s="13" customFormat="1">
      <c r="A362" s="13"/>
      <c r="B362" s="232"/>
      <c r="C362" s="233"/>
      <c r="D362" s="234" t="s">
        <v>252</v>
      </c>
      <c r="E362" s="235" t="s">
        <v>19</v>
      </c>
      <c r="F362" s="236" t="s">
        <v>1081</v>
      </c>
      <c r="G362" s="233"/>
      <c r="H362" s="237">
        <v>11</v>
      </c>
      <c r="I362" s="238"/>
      <c r="J362" s="233"/>
      <c r="K362" s="233"/>
      <c r="L362" s="239"/>
      <c r="M362" s="240"/>
      <c r="N362" s="241"/>
      <c r="O362" s="241"/>
      <c r="P362" s="241"/>
      <c r="Q362" s="241"/>
      <c r="R362" s="241"/>
      <c r="S362" s="241"/>
      <c r="T362" s="242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43" t="s">
        <v>252</v>
      </c>
      <c r="AU362" s="243" t="s">
        <v>87</v>
      </c>
      <c r="AV362" s="13" t="s">
        <v>87</v>
      </c>
      <c r="AW362" s="13" t="s">
        <v>37</v>
      </c>
      <c r="AX362" s="13" t="s">
        <v>77</v>
      </c>
      <c r="AY362" s="243" t="s">
        <v>238</v>
      </c>
    </row>
    <row r="363" s="13" customFormat="1">
      <c r="A363" s="13"/>
      <c r="B363" s="232"/>
      <c r="C363" s="233"/>
      <c r="D363" s="234" t="s">
        <v>252</v>
      </c>
      <c r="E363" s="235" t="s">
        <v>19</v>
      </c>
      <c r="F363" s="236" t="s">
        <v>1082</v>
      </c>
      <c r="G363" s="233"/>
      <c r="H363" s="237">
        <v>17.16</v>
      </c>
      <c r="I363" s="238"/>
      <c r="J363" s="233"/>
      <c r="K363" s="233"/>
      <c r="L363" s="239"/>
      <c r="M363" s="240"/>
      <c r="N363" s="241"/>
      <c r="O363" s="241"/>
      <c r="P363" s="241"/>
      <c r="Q363" s="241"/>
      <c r="R363" s="241"/>
      <c r="S363" s="241"/>
      <c r="T363" s="242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43" t="s">
        <v>252</v>
      </c>
      <c r="AU363" s="243" t="s">
        <v>87</v>
      </c>
      <c r="AV363" s="13" t="s">
        <v>87</v>
      </c>
      <c r="AW363" s="13" t="s">
        <v>37</v>
      </c>
      <c r="AX363" s="13" t="s">
        <v>77</v>
      </c>
      <c r="AY363" s="243" t="s">
        <v>238</v>
      </c>
    </row>
    <row r="364" s="14" customFormat="1">
      <c r="A364" s="14"/>
      <c r="B364" s="244"/>
      <c r="C364" s="245"/>
      <c r="D364" s="234" t="s">
        <v>252</v>
      </c>
      <c r="E364" s="246" t="s">
        <v>19</v>
      </c>
      <c r="F364" s="247" t="s">
        <v>253</v>
      </c>
      <c r="G364" s="245"/>
      <c r="H364" s="248">
        <v>217.16</v>
      </c>
      <c r="I364" s="249"/>
      <c r="J364" s="245"/>
      <c r="K364" s="245"/>
      <c r="L364" s="250"/>
      <c r="M364" s="251"/>
      <c r="N364" s="252"/>
      <c r="O364" s="252"/>
      <c r="P364" s="252"/>
      <c r="Q364" s="252"/>
      <c r="R364" s="252"/>
      <c r="S364" s="252"/>
      <c r="T364" s="253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54" t="s">
        <v>252</v>
      </c>
      <c r="AU364" s="254" t="s">
        <v>87</v>
      </c>
      <c r="AV364" s="14" t="s">
        <v>254</v>
      </c>
      <c r="AW364" s="14" t="s">
        <v>37</v>
      </c>
      <c r="AX364" s="14" t="s">
        <v>85</v>
      </c>
      <c r="AY364" s="254" t="s">
        <v>238</v>
      </c>
    </row>
    <row r="365" s="2" customFormat="1" ht="21.75" customHeight="1">
      <c r="A365" s="40"/>
      <c r="B365" s="41"/>
      <c r="C365" s="214" t="s">
        <v>681</v>
      </c>
      <c r="D365" s="214" t="s">
        <v>243</v>
      </c>
      <c r="E365" s="215" t="s">
        <v>1087</v>
      </c>
      <c r="F365" s="216" t="s">
        <v>1088</v>
      </c>
      <c r="G365" s="217" t="s">
        <v>419</v>
      </c>
      <c r="H365" s="218">
        <v>127.09999999999999</v>
      </c>
      <c r="I365" s="219"/>
      <c r="J365" s="220">
        <f>ROUND(I365*H365,2)</f>
        <v>0</v>
      </c>
      <c r="K365" s="216" t="s">
        <v>247</v>
      </c>
      <c r="L365" s="46"/>
      <c r="M365" s="221" t="s">
        <v>19</v>
      </c>
      <c r="N365" s="222" t="s">
        <v>48</v>
      </c>
      <c r="O365" s="86"/>
      <c r="P365" s="223">
        <f>O365*H365</f>
        <v>0</v>
      </c>
      <c r="Q365" s="223">
        <v>0.00020000000000000001</v>
      </c>
      <c r="R365" s="223">
        <f>Q365*H365</f>
        <v>0.025420000000000002</v>
      </c>
      <c r="S365" s="223">
        <v>0</v>
      </c>
      <c r="T365" s="224">
        <f>S365*H365</f>
        <v>0</v>
      </c>
      <c r="U365" s="40"/>
      <c r="V365" s="40"/>
      <c r="W365" s="40"/>
      <c r="X365" s="40"/>
      <c r="Y365" s="40"/>
      <c r="Z365" s="40"/>
      <c r="AA365" s="40"/>
      <c r="AB365" s="40"/>
      <c r="AC365" s="40"/>
      <c r="AD365" s="40"/>
      <c r="AE365" s="40"/>
      <c r="AR365" s="225" t="s">
        <v>330</v>
      </c>
      <c r="AT365" s="225" t="s">
        <v>243</v>
      </c>
      <c r="AU365" s="225" t="s">
        <v>87</v>
      </c>
      <c r="AY365" s="19" t="s">
        <v>238</v>
      </c>
      <c r="BE365" s="226">
        <f>IF(N365="základní",J365,0)</f>
        <v>0</v>
      </c>
      <c r="BF365" s="226">
        <f>IF(N365="snížená",J365,0)</f>
        <v>0</v>
      </c>
      <c r="BG365" s="226">
        <f>IF(N365="zákl. přenesená",J365,0)</f>
        <v>0</v>
      </c>
      <c r="BH365" s="226">
        <f>IF(N365="sníž. přenesená",J365,0)</f>
        <v>0</v>
      </c>
      <c r="BI365" s="226">
        <f>IF(N365="nulová",J365,0)</f>
        <v>0</v>
      </c>
      <c r="BJ365" s="19" t="s">
        <v>85</v>
      </c>
      <c r="BK365" s="226">
        <f>ROUND(I365*H365,2)</f>
        <v>0</v>
      </c>
      <c r="BL365" s="19" t="s">
        <v>330</v>
      </c>
      <c r="BM365" s="225" t="s">
        <v>1089</v>
      </c>
    </row>
    <row r="366" s="2" customFormat="1">
      <c r="A366" s="40"/>
      <c r="B366" s="41"/>
      <c r="C366" s="42"/>
      <c r="D366" s="227" t="s">
        <v>250</v>
      </c>
      <c r="E366" s="42"/>
      <c r="F366" s="228" t="s">
        <v>1090</v>
      </c>
      <c r="G366" s="42"/>
      <c r="H366" s="42"/>
      <c r="I366" s="229"/>
      <c r="J366" s="42"/>
      <c r="K366" s="42"/>
      <c r="L366" s="46"/>
      <c r="M366" s="230"/>
      <c r="N366" s="231"/>
      <c r="O366" s="86"/>
      <c r="P366" s="86"/>
      <c r="Q366" s="86"/>
      <c r="R366" s="86"/>
      <c r="S366" s="86"/>
      <c r="T366" s="87"/>
      <c r="U366" s="40"/>
      <c r="V366" s="40"/>
      <c r="W366" s="40"/>
      <c r="X366" s="40"/>
      <c r="Y366" s="40"/>
      <c r="Z366" s="40"/>
      <c r="AA366" s="40"/>
      <c r="AB366" s="40"/>
      <c r="AC366" s="40"/>
      <c r="AD366" s="40"/>
      <c r="AE366" s="40"/>
      <c r="AT366" s="19" t="s">
        <v>250</v>
      </c>
      <c r="AU366" s="19" t="s">
        <v>87</v>
      </c>
    </row>
    <row r="367" s="13" customFormat="1">
      <c r="A367" s="13"/>
      <c r="B367" s="232"/>
      <c r="C367" s="233"/>
      <c r="D367" s="234" t="s">
        <v>252</v>
      </c>
      <c r="E367" s="235" t="s">
        <v>19</v>
      </c>
      <c r="F367" s="236" t="s">
        <v>1091</v>
      </c>
      <c r="G367" s="233"/>
      <c r="H367" s="237">
        <v>127.09999999999999</v>
      </c>
      <c r="I367" s="238"/>
      <c r="J367" s="233"/>
      <c r="K367" s="233"/>
      <c r="L367" s="239"/>
      <c r="M367" s="240"/>
      <c r="N367" s="241"/>
      <c r="O367" s="241"/>
      <c r="P367" s="241"/>
      <c r="Q367" s="241"/>
      <c r="R367" s="241"/>
      <c r="S367" s="241"/>
      <c r="T367" s="242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43" t="s">
        <v>252</v>
      </c>
      <c r="AU367" s="243" t="s">
        <v>87</v>
      </c>
      <c r="AV367" s="13" t="s">
        <v>87</v>
      </c>
      <c r="AW367" s="13" t="s">
        <v>37</v>
      </c>
      <c r="AX367" s="13" t="s">
        <v>77</v>
      </c>
      <c r="AY367" s="243" t="s">
        <v>238</v>
      </c>
    </row>
    <row r="368" s="14" customFormat="1">
      <c r="A368" s="14"/>
      <c r="B368" s="244"/>
      <c r="C368" s="245"/>
      <c r="D368" s="234" t="s">
        <v>252</v>
      </c>
      <c r="E368" s="246" t="s">
        <v>19</v>
      </c>
      <c r="F368" s="247" t="s">
        <v>253</v>
      </c>
      <c r="G368" s="245"/>
      <c r="H368" s="248">
        <v>127.09999999999999</v>
      </c>
      <c r="I368" s="249"/>
      <c r="J368" s="245"/>
      <c r="K368" s="245"/>
      <c r="L368" s="250"/>
      <c r="M368" s="251"/>
      <c r="N368" s="252"/>
      <c r="O368" s="252"/>
      <c r="P368" s="252"/>
      <c r="Q368" s="252"/>
      <c r="R368" s="252"/>
      <c r="S368" s="252"/>
      <c r="T368" s="253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T368" s="254" t="s">
        <v>252</v>
      </c>
      <c r="AU368" s="254" t="s">
        <v>87</v>
      </c>
      <c r="AV368" s="14" t="s">
        <v>254</v>
      </c>
      <c r="AW368" s="14" t="s">
        <v>37</v>
      </c>
      <c r="AX368" s="14" t="s">
        <v>85</v>
      </c>
      <c r="AY368" s="254" t="s">
        <v>238</v>
      </c>
    </row>
    <row r="369" s="2" customFormat="1" ht="16.5" customHeight="1">
      <c r="A369" s="40"/>
      <c r="B369" s="41"/>
      <c r="C369" s="259" t="s">
        <v>686</v>
      </c>
      <c r="D369" s="259" t="s">
        <v>640</v>
      </c>
      <c r="E369" s="260" t="s">
        <v>1092</v>
      </c>
      <c r="F369" s="261" t="s">
        <v>1093</v>
      </c>
      <c r="G369" s="262" t="s">
        <v>419</v>
      </c>
      <c r="H369" s="263">
        <v>247.61000000000001</v>
      </c>
      <c r="I369" s="264"/>
      <c r="J369" s="265">
        <f>ROUND(I369*H369,2)</f>
        <v>0</v>
      </c>
      <c r="K369" s="261" t="s">
        <v>247</v>
      </c>
      <c r="L369" s="266"/>
      <c r="M369" s="267" t="s">
        <v>19</v>
      </c>
      <c r="N369" s="268" t="s">
        <v>48</v>
      </c>
      <c r="O369" s="86"/>
      <c r="P369" s="223">
        <f>O369*H369</f>
        <v>0</v>
      </c>
      <c r="Q369" s="223">
        <v>8.0000000000000007E-05</v>
      </c>
      <c r="R369" s="223">
        <f>Q369*H369</f>
        <v>0.019808800000000001</v>
      </c>
      <c r="S369" s="223">
        <v>0</v>
      </c>
      <c r="T369" s="224">
        <f>S369*H369</f>
        <v>0</v>
      </c>
      <c r="U369" s="40"/>
      <c r="V369" s="40"/>
      <c r="W369" s="40"/>
      <c r="X369" s="40"/>
      <c r="Y369" s="40"/>
      <c r="Z369" s="40"/>
      <c r="AA369" s="40"/>
      <c r="AB369" s="40"/>
      <c r="AC369" s="40"/>
      <c r="AD369" s="40"/>
      <c r="AE369" s="40"/>
      <c r="AR369" s="225" t="s">
        <v>571</v>
      </c>
      <c r="AT369" s="225" t="s">
        <v>640</v>
      </c>
      <c r="AU369" s="225" t="s">
        <v>87</v>
      </c>
      <c r="AY369" s="19" t="s">
        <v>238</v>
      </c>
      <c r="BE369" s="226">
        <f>IF(N369="základní",J369,0)</f>
        <v>0</v>
      </c>
      <c r="BF369" s="226">
        <f>IF(N369="snížená",J369,0)</f>
        <v>0</v>
      </c>
      <c r="BG369" s="226">
        <f>IF(N369="zákl. přenesená",J369,0)</f>
        <v>0</v>
      </c>
      <c r="BH369" s="226">
        <f>IF(N369="sníž. přenesená",J369,0)</f>
        <v>0</v>
      </c>
      <c r="BI369" s="226">
        <f>IF(N369="nulová",J369,0)</f>
        <v>0</v>
      </c>
      <c r="BJ369" s="19" t="s">
        <v>85</v>
      </c>
      <c r="BK369" s="226">
        <f>ROUND(I369*H369,2)</f>
        <v>0</v>
      </c>
      <c r="BL369" s="19" t="s">
        <v>330</v>
      </c>
      <c r="BM369" s="225" t="s">
        <v>1094</v>
      </c>
    </row>
    <row r="370" s="13" customFormat="1">
      <c r="A370" s="13"/>
      <c r="B370" s="232"/>
      <c r="C370" s="233"/>
      <c r="D370" s="234" t="s">
        <v>252</v>
      </c>
      <c r="E370" s="235" t="s">
        <v>19</v>
      </c>
      <c r="F370" s="236" t="s">
        <v>1095</v>
      </c>
      <c r="G370" s="233"/>
      <c r="H370" s="237">
        <v>225.09999999999999</v>
      </c>
      <c r="I370" s="238"/>
      <c r="J370" s="233"/>
      <c r="K370" s="233"/>
      <c r="L370" s="239"/>
      <c r="M370" s="240"/>
      <c r="N370" s="241"/>
      <c r="O370" s="241"/>
      <c r="P370" s="241"/>
      <c r="Q370" s="241"/>
      <c r="R370" s="241"/>
      <c r="S370" s="241"/>
      <c r="T370" s="242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43" t="s">
        <v>252</v>
      </c>
      <c r="AU370" s="243" t="s">
        <v>87</v>
      </c>
      <c r="AV370" s="13" t="s">
        <v>87</v>
      </c>
      <c r="AW370" s="13" t="s">
        <v>37</v>
      </c>
      <c r="AX370" s="13" t="s">
        <v>77</v>
      </c>
      <c r="AY370" s="243" t="s">
        <v>238</v>
      </c>
    </row>
    <row r="371" s="14" customFormat="1">
      <c r="A371" s="14"/>
      <c r="B371" s="244"/>
      <c r="C371" s="245"/>
      <c r="D371" s="234" t="s">
        <v>252</v>
      </c>
      <c r="E371" s="246" t="s">
        <v>19</v>
      </c>
      <c r="F371" s="247" t="s">
        <v>253</v>
      </c>
      <c r="G371" s="245"/>
      <c r="H371" s="248">
        <v>225.09999999999999</v>
      </c>
      <c r="I371" s="249"/>
      <c r="J371" s="245"/>
      <c r="K371" s="245"/>
      <c r="L371" s="250"/>
      <c r="M371" s="251"/>
      <c r="N371" s="252"/>
      <c r="O371" s="252"/>
      <c r="P371" s="252"/>
      <c r="Q371" s="252"/>
      <c r="R371" s="252"/>
      <c r="S371" s="252"/>
      <c r="T371" s="253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54" t="s">
        <v>252</v>
      </c>
      <c r="AU371" s="254" t="s">
        <v>87</v>
      </c>
      <c r="AV371" s="14" t="s">
        <v>254</v>
      </c>
      <c r="AW371" s="14" t="s">
        <v>37</v>
      </c>
      <c r="AX371" s="14" t="s">
        <v>77</v>
      </c>
      <c r="AY371" s="254" t="s">
        <v>238</v>
      </c>
    </row>
    <row r="372" s="13" customFormat="1">
      <c r="A372" s="13"/>
      <c r="B372" s="232"/>
      <c r="C372" s="233"/>
      <c r="D372" s="234" t="s">
        <v>252</v>
      </c>
      <c r="E372" s="235" t="s">
        <v>19</v>
      </c>
      <c r="F372" s="236" t="s">
        <v>1096</v>
      </c>
      <c r="G372" s="233"/>
      <c r="H372" s="237">
        <v>247.61000000000001</v>
      </c>
      <c r="I372" s="238"/>
      <c r="J372" s="233"/>
      <c r="K372" s="233"/>
      <c r="L372" s="239"/>
      <c r="M372" s="240"/>
      <c r="N372" s="241"/>
      <c r="O372" s="241"/>
      <c r="P372" s="241"/>
      <c r="Q372" s="241"/>
      <c r="R372" s="241"/>
      <c r="S372" s="241"/>
      <c r="T372" s="242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43" t="s">
        <v>252</v>
      </c>
      <c r="AU372" s="243" t="s">
        <v>87</v>
      </c>
      <c r="AV372" s="13" t="s">
        <v>87</v>
      </c>
      <c r="AW372" s="13" t="s">
        <v>37</v>
      </c>
      <c r="AX372" s="13" t="s">
        <v>85</v>
      </c>
      <c r="AY372" s="243" t="s">
        <v>238</v>
      </c>
    </row>
    <row r="373" s="2" customFormat="1" ht="24.15" customHeight="1">
      <c r="A373" s="40"/>
      <c r="B373" s="41"/>
      <c r="C373" s="214" t="s">
        <v>693</v>
      </c>
      <c r="D373" s="214" t="s">
        <v>243</v>
      </c>
      <c r="E373" s="215" t="s">
        <v>1097</v>
      </c>
      <c r="F373" s="216" t="s">
        <v>1098</v>
      </c>
      <c r="G373" s="217" t="s">
        <v>407</v>
      </c>
      <c r="H373" s="218">
        <v>217.16</v>
      </c>
      <c r="I373" s="219"/>
      <c r="J373" s="220">
        <f>ROUND(I373*H373,2)</f>
        <v>0</v>
      </c>
      <c r="K373" s="216" t="s">
        <v>247</v>
      </c>
      <c r="L373" s="46"/>
      <c r="M373" s="221" t="s">
        <v>19</v>
      </c>
      <c r="N373" s="222" t="s">
        <v>48</v>
      </c>
      <c r="O373" s="86"/>
      <c r="P373" s="223">
        <f>O373*H373</f>
        <v>0</v>
      </c>
      <c r="Q373" s="223">
        <v>0.0073000000000000001</v>
      </c>
      <c r="R373" s="223">
        <f>Q373*H373</f>
        <v>1.5852679999999999</v>
      </c>
      <c r="S373" s="223">
        <v>0</v>
      </c>
      <c r="T373" s="224">
        <f>S373*H373</f>
        <v>0</v>
      </c>
      <c r="U373" s="40"/>
      <c r="V373" s="40"/>
      <c r="W373" s="40"/>
      <c r="X373" s="40"/>
      <c r="Y373" s="40"/>
      <c r="Z373" s="40"/>
      <c r="AA373" s="40"/>
      <c r="AB373" s="40"/>
      <c r="AC373" s="40"/>
      <c r="AD373" s="40"/>
      <c r="AE373" s="40"/>
      <c r="AR373" s="225" t="s">
        <v>330</v>
      </c>
      <c r="AT373" s="225" t="s">
        <v>243</v>
      </c>
      <c r="AU373" s="225" t="s">
        <v>87</v>
      </c>
      <c r="AY373" s="19" t="s">
        <v>238</v>
      </c>
      <c r="BE373" s="226">
        <f>IF(N373="základní",J373,0)</f>
        <v>0</v>
      </c>
      <c r="BF373" s="226">
        <f>IF(N373="snížená",J373,0)</f>
        <v>0</v>
      </c>
      <c r="BG373" s="226">
        <f>IF(N373="zákl. přenesená",J373,0)</f>
        <v>0</v>
      </c>
      <c r="BH373" s="226">
        <f>IF(N373="sníž. přenesená",J373,0)</f>
        <v>0</v>
      </c>
      <c r="BI373" s="226">
        <f>IF(N373="nulová",J373,0)</f>
        <v>0</v>
      </c>
      <c r="BJ373" s="19" t="s">
        <v>85</v>
      </c>
      <c r="BK373" s="226">
        <f>ROUND(I373*H373,2)</f>
        <v>0</v>
      </c>
      <c r="BL373" s="19" t="s">
        <v>330</v>
      </c>
      <c r="BM373" s="225" t="s">
        <v>1099</v>
      </c>
    </row>
    <row r="374" s="2" customFormat="1">
      <c r="A374" s="40"/>
      <c r="B374" s="41"/>
      <c r="C374" s="42"/>
      <c r="D374" s="227" t="s">
        <v>250</v>
      </c>
      <c r="E374" s="42"/>
      <c r="F374" s="228" t="s">
        <v>1100</v>
      </c>
      <c r="G374" s="42"/>
      <c r="H374" s="42"/>
      <c r="I374" s="229"/>
      <c r="J374" s="42"/>
      <c r="K374" s="42"/>
      <c r="L374" s="46"/>
      <c r="M374" s="230"/>
      <c r="N374" s="231"/>
      <c r="O374" s="86"/>
      <c r="P374" s="86"/>
      <c r="Q374" s="86"/>
      <c r="R374" s="86"/>
      <c r="S374" s="86"/>
      <c r="T374" s="87"/>
      <c r="U374" s="40"/>
      <c r="V374" s="40"/>
      <c r="W374" s="40"/>
      <c r="X374" s="40"/>
      <c r="Y374" s="40"/>
      <c r="Z374" s="40"/>
      <c r="AA374" s="40"/>
      <c r="AB374" s="40"/>
      <c r="AC374" s="40"/>
      <c r="AD374" s="40"/>
      <c r="AE374" s="40"/>
      <c r="AT374" s="19" t="s">
        <v>250</v>
      </c>
      <c r="AU374" s="19" t="s">
        <v>87</v>
      </c>
    </row>
    <row r="375" s="13" customFormat="1">
      <c r="A375" s="13"/>
      <c r="B375" s="232"/>
      <c r="C375" s="233"/>
      <c r="D375" s="234" t="s">
        <v>252</v>
      </c>
      <c r="E375" s="235" t="s">
        <v>19</v>
      </c>
      <c r="F375" s="236" t="s">
        <v>1075</v>
      </c>
      <c r="G375" s="233"/>
      <c r="H375" s="237">
        <v>36.399999999999999</v>
      </c>
      <c r="I375" s="238"/>
      <c r="J375" s="233"/>
      <c r="K375" s="233"/>
      <c r="L375" s="239"/>
      <c r="M375" s="240"/>
      <c r="N375" s="241"/>
      <c r="O375" s="241"/>
      <c r="P375" s="241"/>
      <c r="Q375" s="241"/>
      <c r="R375" s="241"/>
      <c r="S375" s="241"/>
      <c r="T375" s="242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43" t="s">
        <v>252</v>
      </c>
      <c r="AU375" s="243" t="s">
        <v>87</v>
      </c>
      <c r="AV375" s="13" t="s">
        <v>87</v>
      </c>
      <c r="AW375" s="13" t="s">
        <v>37</v>
      </c>
      <c r="AX375" s="13" t="s">
        <v>77</v>
      </c>
      <c r="AY375" s="243" t="s">
        <v>238</v>
      </c>
    </row>
    <row r="376" s="13" customFormat="1">
      <c r="A376" s="13"/>
      <c r="B376" s="232"/>
      <c r="C376" s="233"/>
      <c r="D376" s="234" t="s">
        <v>252</v>
      </c>
      <c r="E376" s="235" t="s">
        <v>19</v>
      </c>
      <c r="F376" s="236" t="s">
        <v>1076</v>
      </c>
      <c r="G376" s="233"/>
      <c r="H376" s="237">
        <v>32</v>
      </c>
      <c r="I376" s="238"/>
      <c r="J376" s="233"/>
      <c r="K376" s="233"/>
      <c r="L376" s="239"/>
      <c r="M376" s="240"/>
      <c r="N376" s="241"/>
      <c r="O376" s="241"/>
      <c r="P376" s="241"/>
      <c r="Q376" s="241"/>
      <c r="R376" s="241"/>
      <c r="S376" s="241"/>
      <c r="T376" s="242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43" t="s">
        <v>252</v>
      </c>
      <c r="AU376" s="243" t="s">
        <v>87</v>
      </c>
      <c r="AV376" s="13" t="s">
        <v>87</v>
      </c>
      <c r="AW376" s="13" t="s">
        <v>37</v>
      </c>
      <c r="AX376" s="13" t="s">
        <v>77</v>
      </c>
      <c r="AY376" s="243" t="s">
        <v>238</v>
      </c>
    </row>
    <row r="377" s="13" customFormat="1">
      <c r="A377" s="13"/>
      <c r="B377" s="232"/>
      <c r="C377" s="233"/>
      <c r="D377" s="234" t="s">
        <v>252</v>
      </c>
      <c r="E377" s="235" t="s">
        <v>19</v>
      </c>
      <c r="F377" s="236" t="s">
        <v>1077</v>
      </c>
      <c r="G377" s="233"/>
      <c r="H377" s="237">
        <v>56.600000000000001</v>
      </c>
      <c r="I377" s="238"/>
      <c r="J377" s="233"/>
      <c r="K377" s="233"/>
      <c r="L377" s="239"/>
      <c r="M377" s="240"/>
      <c r="N377" s="241"/>
      <c r="O377" s="241"/>
      <c r="P377" s="241"/>
      <c r="Q377" s="241"/>
      <c r="R377" s="241"/>
      <c r="S377" s="241"/>
      <c r="T377" s="242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43" t="s">
        <v>252</v>
      </c>
      <c r="AU377" s="243" t="s">
        <v>87</v>
      </c>
      <c r="AV377" s="13" t="s">
        <v>87</v>
      </c>
      <c r="AW377" s="13" t="s">
        <v>37</v>
      </c>
      <c r="AX377" s="13" t="s">
        <v>77</v>
      </c>
      <c r="AY377" s="243" t="s">
        <v>238</v>
      </c>
    </row>
    <row r="378" s="13" customFormat="1">
      <c r="A378" s="13"/>
      <c r="B378" s="232"/>
      <c r="C378" s="233"/>
      <c r="D378" s="234" t="s">
        <v>252</v>
      </c>
      <c r="E378" s="235" t="s">
        <v>19</v>
      </c>
      <c r="F378" s="236" t="s">
        <v>1078</v>
      </c>
      <c r="G378" s="233"/>
      <c r="H378" s="237">
        <v>33.799999999999997</v>
      </c>
      <c r="I378" s="238"/>
      <c r="J378" s="233"/>
      <c r="K378" s="233"/>
      <c r="L378" s="239"/>
      <c r="M378" s="240"/>
      <c r="N378" s="241"/>
      <c r="O378" s="241"/>
      <c r="P378" s="241"/>
      <c r="Q378" s="241"/>
      <c r="R378" s="241"/>
      <c r="S378" s="241"/>
      <c r="T378" s="242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43" t="s">
        <v>252</v>
      </c>
      <c r="AU378" s="243" t="s">
        <v>87</v>
      </c>
      <c r="AV378" s="13" t="s">
        <v>87</v>
      </c>
      <c r="AW378" s="13" t="s">
        <v>37</v>
      </c>
      <c r="AX378" s="13" t="s">
        <v>77</v>
      </c>
      <c r="AY378" s="243" t="s">
        <v>238</v>
      </c>
    </row>
    <row r="379" s="13" customFormat="1">
      <c r="A379" s="13"/>
      <c r="B379" s="232"/>
      <c r="C379" s="233"/>
      <c r="D379" s="234" t="s">
        <v>252</v>
      </c>
      <c r="E379" s="235" t="s">
        <v>19</v>
      </c>
      <c r="F379" s="236" t="s">
        <v>1079</v>
      </c>
      <c r="G379" s="233"/>
      <c r="H379" s="237">
        <v>15.199999999999999</v>
      </c>
      <c r="I379" s="238"/>
      <c r="J379" s="233"/>
      <c r="K379" s="233"/>
      <c r="L379" s="239"/>
      <c r="M379" s="240"/>
      <c r="N379" s="241"/>
      <c r="O379" s="241"/>
      <c r="P379" s="241"/>
      <c r="Q379" s="241"/>
      <c r="R379" s="241"/>
      <c r="S379" s="241"/>
      <c r="T379" s="242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43" t="s">
        <v>252</v>
      </c>
      <c r="AU379" s="243" t="s">
        <v>87</v>
      </c>
      <c r="AV379" s="13" t="s">
        <v>87</v>
      </c>
      <c r="AW379" s="13" t="s">
        <v>37</v>
      </c>
      <c r="AX379" s="13" t="s">
        <v>77</v>
      </c>
      <c r="AY379" s="243" t="s">
        <v>238</v>
      </c>
    </row>
    <row r="380" s="13" customFormat="1">
      <c r="A380" s="13"/>
      <c r="B380" s="232"/>
      <c r="C380" s="233"/>
      <c r="D380" s="234" t="s">
        <v>252</v>
      </c>
      <c r="E380" s="235" t="s">
        <v>19</v>
      </c>
      <c r="F380" s="236" t="s">
        <v>1080</v>
      </c>
      <c r="G380" s="233"/>
      <c r="H380" s="237">
        <v>15</v>
      </c>
      <c r="I380" s="238"/>
      <c r="J380" s="233"/>
      <c r="K380" s="233"/>
      <c r="L380" s="239"/>
      <c r="M380" s="240"/>
      <c r="N380" s="241"/>
      <c r="O380" s="241"/>
      <c r="P380" s="241"/>
      <c r="Q380" s="241"/>
      <c r="R380" s="241"/>
      <c r="S380" s="241"/>
      <c r="T380" s="242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43" t="s">
        <v>252</v>
      </c>
      <c r="AU380" s="243" t="s">
        <v>87</v>
      </c>
      <c r="AV380" s="13" t="s">
        <v>87</v>
      </c>
      <c r="AW380" s="13" t="s">
        <v>37</v>
      </c>
      <c r="AX380" s="13" t="s">
        <v>77</v>
      </c>
      <c r="AY380" s="243" t="s">
        <v>238</v>
      </c>
    </row>
    <row r="381" s="13" customFormat="1">
      <c r="A381" s="13"/>
      <c r="B381" s="232"/>
      <c r="C381" s="233"/>
      <c r="D381" s="234" t="s">
        <v>252</v>
      </c>
      <c r="E381" s="235" t="s">
        <v>19</v>
      </c>
      <c r="F381" s="236" t="s">
        <v>1081</v>
      </c>
      <c r="G381" s="233"/>
      <c r="H381" s="237">
        <v>11</v>
      </c>
      <c r="I381" s="238"/>
      <c r="J381" s="233"/>
      <c r="K381" s="233"/>
      <c r="L381" s="239"/>
      <c r="M381" s="240"/>
      <c r="N381" s="241"/>
      <c r="O381" s="241"/>
      <c r="P381" s="241"/>
      <c r="Q381" s="241"/>
      <c r="R381" s="241"/>
      <c r="S381" s="241"/>
      <c r="T381" s="242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43" t="s">
        <v>252</v>
      </c>
      <c r="AU381" s="243" t="s">
        <v>87</v>
      </c>
      <c r="AV381" s="13" t="s">
        <v>87</v>
      </c>
      <c r="AW381" s="13" t="s">
        <v>37</v>
      </c>
      <c r="AX381" s="13" t="s">
        <v>77</v>
      </c>
      <c r="AY381" s="243" t="s">
        <v>238</v>
      </c>
    </row>
    <row r="382" s="13" customFormat="1">
      <c r="A382" s="13"/>
      <c r="B382" s="232"/>
      <c r="C382" s="233"/>
      <c r="D382" s="234" t="s">
        <v>252</v>
      </c>
      <c r="E382" s="235" t="s">
        <v>19</v>
      </c>
      <c r="F382" s="236" t="s">
        <v>1082</v>
      </c>
      <c r="G382" s="233"/>
      <c r="H382" s="237">
        <v>17.16</v>
      </c>
      <c r="I382" s="238"/>
      <c r="J382" s="233"/>
      <c r="K382" s="233"/>
      <c r="L382" s="239"/>
      <c r="M382" s="240"/>
      <c r="N382" s="241"/>
      <c r="O382" s="241"/>
      <c r="P382" s="241"/>
      <c r="Q382" s="241"/>
      <c r="R382" s="241"/>
      <c r="S382" s="241"/>
      <c r="T382" s="242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43" t="s">
        <v>252</v>
      </c>
      <c r="AU382" s="243" t="s">
        <v>87</v>
      </c>
      <c r="AV382" s="13" t="s">
        <v>87</v>
      </c>
      <c r="AW382" s="13" t="s">
        <v>37</v>
      </c>
      <c r="AX382" s="13" t="s">
        <v>77</v>
      </c>
      <c r="AY382" s="243" t="s">
        <v>238</v>
      </c>
    </row>
    <row r="383" s="14" customFormat="1">
      <c r="A383" s="14"/>
      <c r="B383" s="244"/>
      <c r="C383" s="245"/>
      <c r="D383" s="234" t="s">
        <v>252</v>
      </c>
      <c r="E383" s="246" t="s">
        <v>19</v>
      </c>
      <c r="F383" s="247" t="s">
        <v>253</v>
      </c>
      <c r="G383" s="245"/>
      <c r="H383" s="248">
        <v>217.16</v>
      </c>
      <c r="I383" s="249"/>
      <c r="J383" s="245"/>
      <c r="K383" s="245"/>
      <c r="L383" s="250"/>
      <c r="M383" s="251"/>
      <c r="N383" s="252"/>
      <c r="O383" s="252"/>
      <c r="P383" s="252"/>
      <c r="Q383" s="252"/>
      <c r="R383" s="252"/>
      <c r="S383" s="252"/>
      <c r="T383" s="253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54" t="s">
        <v>252</v>
      </c>
      <c r="AU383" s="254" t="s">
        <v>87</v>
      </c>
      <c r="AV383" s="14" t="s">
        <v>254</v>
      </c>
      <c r="AW383" s="14" t="s">
        <v>37</v>
      </c>
      <c r="AX383" s="14" t="s">
        <v>85</v>
      </c>
      <c r="AY383" s="254" t="s">
        <v>238</v>
      </c>
    </row>
    <row r="384" s="2" customFormat="1" ht="16.5" customHeight="1">
      <c r="A384" s="40"/>
      <c r="B384" s="41"/>
      <c r="C384" s="259" t="s">
        <v>702</v>
      </c>
      <c r="D384" s="259" t="s">
        <v>640</v>
      </c>
      <c r="E384" s="260" t="s">
        <v>1101</v>
      </c>
      <c r="F384" s="261" t="s">
        <v>1102</v>
      </c>
      <c r="G384" s="262" t="s">
        <v>407</v>
      </c>
      <c r="H384" s="263">
        <v>234.53299999999999</v>
      </c>
      <c r="I384" s="264"/>
      <c r="J384" s="265">
        <f>ROUND(I384*H384,2)</f>
        <v>0</v>
      </c>
      <c r="K384" s="261" t="s">
        <v>247</v>
      </c>
      <c r="L384" s="266"/>
      <c r="M384" s="267" t="s">
        <v>19</v>
      </c>
      <c r="N384" s="268" t="s">
        <v>48</v>
      </c>
      <c r="O384" s="86"/>
      <c r="P384" s="223">
        <f>O384*H384</f>
        <v>0</v>
      </c>
      <c r="Q384" s="223">
        <v>0.0118</v>
      </c>
      <c r="R384" s="223">
        <f>Q384*H384</f>
        <v>2.7674893999999997</v>
      </c>
      <c r="S384" s="223">
        <v>0</v>
      </c>
      <c r="T384" s="224">
        <f>S384*H384</f>
        <v>0</v>
      </c>
      <c r="U384" s="40"/>
      <c r="V384" s="40"/>
      <c r="W384" s="40"/>
      <c r="X384" s="40"/>
      <c r="Y384" s="40"/>
      <c r="Z384" s="40"/>
      <c r="AA384" s="40"/>
      <c r="AB384" s="40"/>
      <c r="AC384" s="40"/>
      <c r="AD384" s="40"/>
      <c r="AE384" s="40"/>
      <c r="AR384" s="225" t="s">
        <v>571</v>
      </c>
      <c r="AT384" s="225" t="s">
        <v>640</v>
      </c>
      <c r="AU384" s="225" t="s">
        <v>87</v>
      </c>
      <c r="AY384" s="19" t="s">
        <v>238</v>
      </c>
      <c r="BE384" s="226">
        <f>IF(N384="základní",J384,0)</f>
        <v>0</v>
      </c>
      <c r="BF384" s="226">
        <f>IF(N384="snížená",J384,0)</f>
        <v>0</v>
      </c>
      <c r="BG384" s="226">
        <f>IF(N384="zákl. přenesená",J384,0)</f>
        <v>0</v>
      </c>
      <c r="BH384" s="226">
        <f>IF(N384="sníž. přenesená",J384,0)</f>
        <v>0</v>
      </c>
      <c r="BI384" s="226">
        <f>IF(N384="nulová",J384,0)</f>
        <v>0</v>
      </c>
      <c r="BJ384" s="19" t="s">
        <v>85</v>
      </c>
      <c r="BK384" s="226">
        <f>ROUND(I384*H384,2)</f>
        <v>0</v>
      </c>
      <c r="BL384" s="19" t="s">
        <v>330</v>
      </c>
      <c r="BM384" s="225" t="s">
        <v>1103</v>
      </c>
    </row>
    <row r="385" s="13" customFormat="1">
      <c r="A385" s="13"/>
      <c r="B385" s="232"/>
      <c r="C385" s="233"/>
      <c r="D385" s="234" t="s">
        <v>252</v>
      </c>
      <c r="E385" s="235" t="s">
        <v>19</v>
      </c>
      <c r="F385" s="236" t="s">
        <v>1104</v>
      </c>
      <c r="G385" s="233"/>
      <c r="H385" s="237">
        <v>234.53299999999999</v>
      </c>
      <c r="I385" s="238"/>
      <c r="J385" s="233"/>
      <c r="K385" s="233"/>
      <c r="L385" s="239"/>
      <c r="M385" s="240"/>
      <c r="N385" s="241"/>
      <c r="O385" s="241"/>
      <c r="P385" s="241"/>
      <c r="Q385" s="241"/>
      <c r="R385" s="241"/>
      <c r="S385" s="241"/>
      <c r="T385" s="242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43" t="s">
        <v>252</v>
      </c>
      <c r="AU385" s="243" t="s">
        <v>87</v>
      </c>
      <c r="AV385" s="13" t="s">
        <v>87</v>
      </c>
      <c r="AW385" s="13" t="s">
        <v>37</v>
      </c>
      <c r="AX385" s="13" t="s">
        <v>85</v>
      </c>
      <c r="AY385" s="243" t="s">
        <v>238</v>
      </c>
    </row>
    <row r="386" s="2" customFormat="1" ht="16.5" customHeight="1">
      <c r="A386" s="40"/>
      <c r="B386" s="41"/>
      <c r="C386" s="214" t="s">
        <v>718</v>
      </c>
      <c r="D386" s="214" t="s">
        <v>243</v>
      </c>
      <c r="E386" s="215" t="s">
        <v>1105</v>
      </c>
      <c r="F386" s="216" t="s">
        <v>1106</v>
      </c>
      <c r="G386" s="217" t="s">
        <v>419</v>
      </c>
      <c r="H386" s="218">
        <v>98</v>
      </c>
      <c r="I386" s="219"/>
      <c r="J386" s="220">
        <f>ROUND(I386*H386,2)</f>
        <v>0</v>
      </c>
      <c r="K386" s="216" t="s">
        <v>247</v>
      </c>
      <c r="L386" s="46"/>
      <c r="M386" s="221" t="s">
        <v>19</v>
      </c>
      <c r="N386" s="222" t="s">
        <v>48</v>
      </c>
      <c r="O386" s="86"/>
      <c r="P386" s="223">
        <f>O386*H386</f>
        <v>0</v>
      </c>
      <c r="Q386" s="223">
        <v>0.00055000000000000003</v>
      </c>
      <c r="R386" s="223">
        <f>Q386*H386</f>
        <v>0.053900000000000003</v>
      </c>
      <c r="S386" s="223">
        <v>0</v>
      </c>
      <c r="T386" s="224">
        <f>S386*H386</f>
        <v>0</v>
      </c>
      <c r="U386" s="40"/>
      <c r="V386" s="40"/>
      <c r="W386" s="40"/>
      <c r="X386" s="40"/>
      <c r="Y386" s="40"/>
      <c r="Z386" s="40"/>
      <c r="AA386" s="40"/>
      <c r="AB386" s="40"/>
      <c r="AC386" s="40"/>
      <c r="AD386" s="40"/>
      <c r="AE386" s="40"/>
      <c r="AR386" s="225" t="s">
        <v>330</v>
      </c>
      <c r="AT386" s="225" t="s">
        <v>243</v>
      </c>
      <c r="AU386" s="225" t="s">
        <v>87</v>
      </c>
      <c r="AY386" s="19" t="s">
        <v>238</v>
      </c>
      <c r="BE386" s="226">
        <f>IF(N386="základní",J386,0)</f>
        <v>0</v>
      </c>
      <c r="BF386" s="226">
        <f>IF(N386="snížená",J386,0)</f>
        <v>0</v>
      </c>
      <c r="BG386" s="226">
        <f>IF(N386="zákl. přenesená",J386,0)</f>
        <v>0</v>
      </c>
      <c r="BH386" s="226">
        <f>IF(N386="sníž. přenesená",J386,0)</f>
        <v>0</v>
      </c>
      <c r="BI386" s="226">
        <f>IF(N386="nulová",J386,0)</f>
        <v>0</v>
      </c>
      <c r="BJ386" s="19" t="s">
        <v>85</v>
      </c>
      <c r="BK386" s="226">
        <f>ROUND(I386*H386,2)</f>
        <v>0</v>
      </c>
      <c r="BL386" s="19" t="s">
        <v>330</v>
      </c>
      <c r="BM386" s="225" t="s">
        <v>1107</v>
      </c>
    </row>
    <row r="387" s="2" customFormat="1">
      <c r="A387" s="40"/>
      <c r="B387" s="41"/>
      <c r="C387" s="42"/>
      <c r="D387" s="227" t="s">
        <v>250</v>
      </c>
      <c r="E387" s="42"/>
      <c r="F387" s="228" t="s">
        <v>1108</v>
      </c>
      <c r="G387" s="42"/>
      <c r="H387" s="42"/>
      <c r="I387" s="229"/>
      <c r="J387" s="42"/>
      <c r="K387" s="42"/>
      <c r="L387" s="46"/>
      <c r="M387" s="230"/>
      <c r="N387" s="231"/>
      <c r="O387" s="86"/>
      <c r="P387" s="86"/>
      <c r="Q387" s="86"/>
      <c r="R387" s="86"/>
      <c r="S387" s="86"/>
      <c r="T387" s="87"/>
      <c r="U387" s="40"/>
      <c r="V387" s="40"/>
      <c r="W387" s="40"/>
      <c r="X387" s="40"/>
      <c r="Y387" s="40"/>
      <c r="Z387" s="40"/>
      <c r="AA387" s="40"/>
      <c r="AB387" s="40"/>
      <c r="AC387" s="40"/>
      <c r="AD387" s="40"/>
      <c r="AE387" s="40"/>
      <c r="AT387" s="19" t="s">
        <v>250</v>
      </c>
      <c r="AU387" s="19" t="s">
        <v>87</v>
      </c>
    </row>
    <row r="388" s="13" customFormat="1">
      <c r="A388" s="13"/>
      <c r="B388" s="232"/>
      <c r="C388" s="233"/>
      <c r="D388" s="234" t="s">
        <v>252</v>
      </c>
      <c r="E388" s="235" t="s">
        <v>19</v>
      </c>
      <c r="F388" s="236" t="s">
        <v>1109</v>
      </c>
      <c r="G388" s="233"/>
      <c r="H388" s="237">
        <v>98</v>
      </c>
      <c r="I388" s="238"/>
      <c r="J388" s="233"/>
      <c r="K388" s="233"/>
      <c r="L388" s="239"/>
      <c r="M388" s="240"/>
      <c r="N388" s="241"/>
      <c r="O388" s="241"/>
      <c r="P388" s="241"/>
      <c r="Q388" s="241"/>
      <c r="R388" s="241"/>
      <c r="S388" s="241"/>
      <c r="T388" s="242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43" t="s">
        <v>252</v>
      </c>
      <c r="AU388" s="243" t="s">
        <v>87</v>
      </c>
      <c r="AV388" s="13" t="s">
        <v>87</v>
      </c>
      <c r="AW388" s="13" t="s">
        <v>37</v>
      </c>
      <c r="AX388" s="13" t="s">
        <v>77</v>
      </c>
      <c r="AY388" s="243" t="s">
        <v>238</v>
      </c>
    </row>
    <row r="389" s="14" customFormat="1">
      <c r="A389" s="14"/>
      <c r="B389" s="244"/>
      <c r="C389" s="245"/>
      <c r="D389" s="234" t="s">
        <v>252</v>
      </c>
      <c r="E389" s="246" t="s">
        <v>19</v>
      </c>
      <c r="F389" s="247" t="s">
        <v>253</v>
      </c>
      <c r="G389" s="245"/>
      <c r="H389" s="248">
        <v>98</v>
      </c>
      <c r="I389" s="249"/>
      <c r="J389" s="245"/>
      <c r="K389" s="245"/>
      <c r="L389" s="250"/>
      <c r="M389" s="251"/>
      <c r="N389" s="252"/>
      <c r="O389" s="252"/>
      <c r="P389" s="252"/>
      <c r="Q389" s="252"/>
      <c r="R389" s="252"/>
      <c r="S389" s="252"/>
      <c r="T389" s="253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54" t="s">
        <v>252</v>
      </c>
      <c r="AU389" s="254" t="s">
        <v>87</v>
      </c>
      <c r="AV389" s="14" t="s">
        <v>254</v>
      </c>
      <c r="AW389" s="14" t="s">
        <v>37</v>
      </c>
      <c r="AX389" s="14" t="s">
        <v>85</v>
      </c>
      <c r="AY389" s="254" t="s">
        <v>238</v>
      </c>
    </row>
    <row r="390" s="2" customFormat="1" ht="16.5" customHeight="1">
      <c r="A390" s="40"/>
      <c r="B390" s="41"/>
      <c r="C390" s="214" t="s">
        <v>724</v>
      </c>
      <c r="D390" s="214" t="s">
        <v>243</v>
      </c>
      <c r="E390" s="215" t="s">
        <v>1110</v>
      </c>
      <c r="F390" s="216" t="s">
        <v>1111</v>
      </c>
      <c r="G390" s="217" t="s">
        <v>419</v>
      </c>
      <c r="H390" s="218">
        <v>98</v>
      </c>
      <c r="I390" s="219"/>
      <c r="J390" s="220">
        <f>ROUND(I390*H390,2)</f>
        <v>0</v>
      </c>
      <c r="K390" s="216" t="s">
        <v>247</v>
      </c>
      <c r="L390" s="46"/>
      <c r="M390" s="221" t="s">
        <v>19</v>
      </c>
      <c r="N390" s="222" t="s">
        <v>48</v>
      </c>
      <c r="O390" s="86"/>
      <c r="P390" s="223">
        <f>O390*H390</f>
        <v>0</v>
      </c>
      <c r="Q390" s="223">
        <v>3.0000000000000001E-05</v>
      </c>
      <c r="R390" s="223">
        <f>Q390*H390</f>
        <v>0.0029399999999999999</v>
      </c>
      <c r="S390" s="223">
        <v>0</v>
      </c>
      <c r="T390" s="224">
        <f>S390*H390</f>
        <v>0</v>
      </c>
      <c r="U390" s="40"/>
      <c r="V390" s="40"/>
      <c r="W390" s="40"/>
      <c r="X390" s="40"/>
      <c r="Y390" s="40"/>
      <c r="Z390" s="40"/>
      <c r="AA390" s="40"/>
      <c r="AB390" s="40"/>
      <c r="AC390" s="40"/>
      <c r="AD390" s="40"/>
      <c r="AE390" s="40"/>
      <c r="AR390" s="225" t="s">
        <v>330</v>
      </c>
      <c r="AT390" s="225" t="s">
        <v>243</v>
      </c>
      <c r="AU390" s="225" t="s">
        <v>87</v>
      </c>
      <c r="AY390" s="19" t="s">
        <v>238</v>
      </c>
      <c r="BE390" s="226">
        <f>IF(N390="základní",J390,0)</f>
        <v>0</v>
      </c>
      <c r="BF390" s="226">
        <f>IF(N390="snížená",J390,0)</f>
        <v>0</v>
      </c>
      <c r="BG390" s="226">
        <f>IF(N390="zákl. přenesená",J390,0)</f>
        <v>0</v>
      </c>
      <c r="BH390" s="226">
        <f>IF(N390="sníž. přenesená",J390,0)</f>
        <v>0</v>
      </c>
      <c r="BI390" s="226">
        <f>IF(N390="nulová",J390,0)</f>
        <v>0</v>
      </c>
      <c r="BJ390" s="19" t="s">
        <v>85</v>
      </c>
      <c r="BK390" s="226">
        <f>ROUND(I390*H390,2)</f>
        <v>0</v>
      </c>
      <c r="BL390" s="19" t="s">
        <v>330</v>
      </c>
      <c r="BM390" s="225" t="s">
        <v>1112</v>
      </c>
    </row>
    <row r="391" s="2" customFormat="1">
      <c r="A391" s="40"/>
      <c r="B391" s="41"/>
      <c r="C391" s="42"/>
      <c r="D391" s="227" t="s">
        <v>250</v>
      </c>
      <c r="E391" s="42"/>
      <c r="F391" s="228" t="s">
        <v>1113</v>
      </c>
      <c r="G391" s="42"/>
      <c r="H391" s="42"/>
      <c r="I391" s="229"/>
      <c r="J391" s="42"/>
      <c r="K391" s="42"/>
      <c r="L391" s="46"/>
      <c r="M391" s="230"/>
      <c r="N391" s="231"/>
      <c r="O391" s="86"/>
      <c r="P391" s="86"/>
      <c r="Q391" s="86"/>
      <c r="R391" s="86"/>
      <c r="S391" s="86"/>
      <c r="T391" s="87"/>
      <c r="U391" s="40"/>
      <c r="V391" s="40"/>
      <c r="W391" s="40"/>
      <c r="X391" s="40"/>
      <c r="Y391" s="40"/>
      <c r="Z391" s="40"/>
      <c r="AA391" s="40"/>
      <c r="AB391" s="40"/>
      <c r="AC391" s="40"/>
      <c r="AD391" s="40"/>
      <c r="AE391" s="40"/>
      <c r="AT391" s="19" t="s">
        <v>250</v>
      </c>
      <c r="AU391" s="19" t="s">
        <v>87</v>
      </c>
    </row>
    <row r="392" s="13" customFormat="1">
      <c r="A392" s="13"/>
      <c r="B392" s="232"/>
      <c r="C392" s="233"/>
      <c r="D392" s="234" t="s">
        <v>252</v>
      </c>
      <c r="E392" s="235" t="s">
        <v>19</v>
      </c>
      <c r="F392" s="236" t="s">
        <v>1114</v>
      </c>
      <c r="G392" s="233"/>
      <c r="H392" s="237">
        <v>98</v>
      </c>
      <c r="I392" s="238"/>
      <c r="J392" s="233"/>
      <c r="K392" s="233"/>
      <c r="L392" s="239"/>
      <c r="M392" s="240"/>
      <c r="N392" s="241"/>
      <c r="O392" s="241"/>
      <c r="P392" s="241"/>
      <c r="Q392" s="241"/>
      <c r="R392" s="241"/>
      <c r="S392" s="241"/>
      <c r="T392" s="242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43" t="s">
        <v>252</v>
      </c>
      <c r="AU392" s="243" t="s">
        <v>87</v>
      </c>
      <c r="AV392" s="13" t="s">
        <v>87</v>
      </c>
      <c r="AW392" s="13" t="s">
        <v>37</v>
      </c>
      <c r="AX392" s="13" t="s">
        <v>77</v>
      </c>
      <c r="AY392" s="243" t="s">
        <v>238</v>
      </c>
    </row>
    <row r="393" s="14" customFormat="1">
      <c r="A393" s="14"/>
      <c r="B393" s="244"/>
      <c r="C393" s="245"/>
      <c r="D393" s="234" t="s">
        <v>252</v>
      </c>
      <c r="E393" s="246" t="s">
        <v>19</v>
      </c>
      <c r="F393" s="247" t="s">
        <v>253</v>
      </c>
      <c r="G393" s="245"/>
      <c r="H393" s="248">
        <v>98</v>
      </c>
      <c r="I393" s="249"/>
      <c r="J393" s="245"/>
      <c r="K393" s="245"/>
      <c r="L393" s="250"/>
      <c r="M393" s="251"/>
      <c r="N393" s="252"/>
      <c r="O393" s="252"/>
      <c r="P393" s="252"/>
      <c r="Q393" s="252"/>
      <c r="R393" s="252"/>
      <c r="S393" s="252"/>
      <c r="T393" s="253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T393" s="254" t="s">
        <v>252</v>
      </c>
      <c r="AU393" s="254" t="s">
        <v>87</v>
      </c>
      <c r="AV393" s="14" t="s">
        <v>254</v>
      </c>
      <c r="AW393" s="14" t="s">
        <v>37</v>
      </c>
      <c r="AX393" s="14" t="s">
        <v>85</v>
      </c>
      <c r="AY393" s="254" t="s">
        <v>238</v>
      </c>
    </row>
    <row r="394" s="2" customFormat="1" ht="16.5" customHeight="1">
      <c r="A394" s="40"/>
      <c r="B394" s="41"/>
      <c r="C394" s="214" t="s">
        <v>730</v>
      </c>
      <c r="D394" s="214" t="s">
        <v>243</v>
      </c>
      <c r="E394" s="215" t="s">
        <v>1115</v>
      </c>
      <c r="F394" s="216" t="s">
        <v>1116</v>
      </c>
      <c r="G394" s="217" t="s">
        <v>407</v>
      </c>
      <c r="H394" s="218">
        <v>127.09999999999999</v>
      </c>
      <c r="I394" s="219"/>
      <c r="J394" s="220">
        <f>ROUND(I394*H394,2)</f>
        <v>0</v>
      </c>
      <c r="K394" s="216" t="s">
        <v>247</v>
      </c>
      <c r="L394" s="46"/>
      <c r="M394" s="221" t="s">
        <v>19</v>
      </c>
      <c r="N394" s="222" t="s">
        <v>48</v>
      </c>
      <c r="O394" s="86"/>
      <c r="P394" s="223">
        <f>O394*H394</f>
        <v>0</v>
      </c>
      <c r="Q394" s="223">
        <v>5.0000000000000002E-05</v>
      </c>
      <c r="R394" s="223">
        <f>Q394*H394</f>
        <v>0.0063550000000000004</v>
      </c>
      <c r="S394" s="223">
        <v>0</v>
      </c>
      <c r="T394" s="224">
        <f>S394*H394</f>
        <v>0</v>
      </c>
      <c r="U394" s="40"/>
      <c r="V394" s="40"/>
      <c r="W394" s="40"/>
      <c r="X394" s="40"/>
      <c r="Y394" s="40"/>
      <c r="Z394" s="40"/>
      <c r="AA394" s="40"/>
      <c r="AB394" s="40"/>
      <c r="AC394" s="40"/>
      <c r="AD394" s="40"/>
      <c r="AE394" s="40"/>
      <c r="AR394" s="225" t="s">
        <v>330</v>
      </c>
      <c r="AT394" s="225" t="s">
        <v>243</v>
      </c>
      <c r="AU394" s="225" t="s">
        <v>87</v>
      </c>
      <c r="AY394" s="19" t="s">
        <v>238</v>
      </c>
      <c r="BE394" s="226">
        <f>IF(N394="základní",J394,0)</f>
        <v>0</v>
      </c>
      <c r="BF394" s="226">
        <f>IF(N394="snížená",J394,0)</f>
        <v>0</v>
      </c>
      <c r="BG394" s="226">
        <f>IF(N394="zákl. přenesená",J394,0)</f>
        <v>0</v>
      </c>
      <c r="BH394" s="226">
        <f>IF(N394="sníž. přenesená",J394,0)</f>
        <v>0</v>
      </c>
      <c r="BI394" s="226">
        <f>IF(N394="nulová",J394,0)</f>
        <v>0</v>
      </c>
      <c r="BJ394" s="19" t="s">
        <v>85</v>
      </c>
      <c r="BK394" s="226">
        <f>ROUND(I394*H394,2)</f>
        <v>0</v>
      </c>
      <c r="BL394" s="19" t="s">
        <v>330</v>
      </c>
      <c r="BM394" s="225" t="s">
        <v>1117</v>
      </c>
    </row>
    <row r="395" s="2" customFormat="1">
      <c r="A395" s="40"/>
      <c r="B395" s="41"/>
      <c r="C395" s="42"/>
      <c r="D395" s="227" t="s">
        <v>250</v>
      </c>
      <c r="E395" s="42"/>
      <c r="F395" s="228" t="s">
        <v>1118</v>
      </c>
      <c r="G395" s="42"/>
      <c r="H395" s="42"/>
      <c r="I395" s="229"/>
      <c r="J395" s="42"/>
      <c r="K395" s="42"/>
      <c r="L395" s="46"/>
      <c r="M395" s="230"/>
      <c r="N395" s="231"/>
      <c r="O395" s="86"/>
      <c r="P395" s="86"/>
      <c r="Q395" s="86"/>
      <c r="R395" s="86"/>
      <c r="S395" s="86"/>
      <c r="T395" s="87"/>
      <c r="U395" s="40"/>
      <c r="V395" s="40"/>
      <c r="W395" s="40"/>
      <c r="X395" s="40"/>
      <c r="Y395" s="40"/>
      <c r="Z395" s="40"/>
      <c r="AA395" s="40"/>
      <c r="AB395" s="40"/>
      <c r="AC395" s="40"/>
      <c r="AD395" s="40"/>
      <c r="AE395" s="40"/>
      <c r="AT395" s="19" t="s">
        <v>250</v>
      </c>
      <c r="AU395" s="19" t="s">
        <v>87</v>
      </c>
    </row>
    <row r="396" s="13" customFormat="1">
      <c r="A396" s="13"/>
      <c r="B396" s="232"/>
      <c r="C396" s="233"/>
      <c r="D396" s="234" t="s">
        <v>252</v>
      </c>
      <c r="E396" s="235" t="s">
        <v>19</v>
      </c>
      <c r="F396" s="236" t="s">
        <v>1091</v>
      </c>
      <c r="G396" s="233"/>
      <c r="H396" s="237">
        <v>127.09999999999999</v>
      </c>
      <c r="I396" s="238"/>
      <c r="J396" s="233"/>
      <c r="K396" s="233"/>
      <c r="L396" s="239"/>
      <c r="M396" s="240"/>
      <c r="N396" s="241"/>
      <c r="O396" s="241"/>
      <c r="P396" s="241"/>
      <c r="Q396" s="241"/>
      <c r="R396" s="241"/>
      <c r="S396" s="241"/>
      <c r="T396" s="242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43" t="s">
        <v>252</v>
      </c>
      <c r="AU396" s="243" t="s">
        <v>87</v>
      </c>
      <c r="AV396" s="13" t="s">
        <v>87</v>
      </c>
      <c r="AW396" s="13" t="s">
        <v>37</v>
      </c>
      <c r="AX396" s="13" t="s">
        <v>77</v>
      </c>
      <c r="AY396" s="243" t="s">
        <v>238</v>
      </c>
    </row>
    <row r="397" s="14" customFormat="1">
      <c r="A397" s="14"/>
      <c r="B397" s="244"/>
      <c r="C397" s="245"/>
      <c r="D397" s="234" t="s">
        <v>252</v>
      </c>
      <c r="E397" s="246" t="s">
        <v>19</v>
      </c>
      <c r="F397" s="247" t="s">
        <v>253</v>
      </c>
      <c r="G397" s="245"/>
      <c r="H397" s="248">
        <v>127.09999999999999</v>
      </c>
      <c r="I397" s="249"/>
      <c r="J397" s="245"/>
      <c r="K397" s="245"/>
      <c r="L397" s="250"/>
      <c r="M397" s="251"/>
      <c r="N397" s="252"/>
      <c r="O397" s="252"/>
      <c r="P397" s="252"/>
      <c r="Q397" s="252"/>
      <c r="R397" s="252"/>
      <c r="S397" s="252"/>
      <c r="T397" s="253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T397" s="254" t="s">
        <v>252</v>
      </c>
      <c r="AU397" s="254" t="s">
        <v>87</v>
      </c>
      <c r="AV397" s="14" t="s">
        <v>254</v>
      </c>
      <c r="AW397" s="14" t="s">
        <v>37</v>
      </c>
      <c r="AX397" s="14" t="s">
        <v>85</v>
      </c>
      <c r="AY397" s="254" t="s">
        <v>238</v>
      </c>
    </row>
    <row r="398" s="12" customFormat="1" ht="22.8" customHeight="1">
      <c r="A398" s="12"/>
      <c r="B398" s="198"/>
      <c r="C398" s="199"/>
      <c r="D398" s="200" t="s">
        <v>76</v>
      </c>
      <c r="E398" s="212" t="s">
        <v>766</v>
      </c>
      <c r="F398" s="212" t="s">
        <v>767</v>
      </c>
      <c r="G398" s="199"/>
      <c r="H398" s="199"/>
      <c r="I398" s="202"/>
      <c r="J398" s="213">
        <f>BK398</f>
        <v>0</v>
      </c>
      <c r="K398" s="199"/>
      <c r="L398" s="204"/>
      <c r="M398" s="205"/>
      <c r="N398" s="206"/>
      <c r="O398" s="206"/>
      <c r="P398" s="207">
        <f>SUM(P399:P595)</f>
        <v>0</v>
      </c>
      <c r="Q398" s="206"/>
      <c r="R398" s="207">
        <f>SUM(R399:R595)</f>
        <v>9.5981772199999966</v>
      </c>
      <c r="S398" s="206"/>
      <c r="T398" s="208">
        <f>SUM(T399:T595)</f>
        <v>0</v>
      </c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R398" s="209" t="s">
        <v>87</v>
      </c>
      <c r="AT398" s="210" t="s">
        <v>76</v>
      </c>
      <c r="AU398" s="210" t="s">
        <v>85</v>
      </c>
      <c r="AY398" s="209" t="s">
        <v>238</v>
      </c>
      <c r="BK398" s="211">
        <f>SUM(BK399:BK595)</f>
        <v>0</v>
      </c>
    </row>
    <row r="399" s="2" customFormat="1" ht="16.5" customHeight="1">
      <c r="A399" s="40"/>
      <c r="B399" s="41"/>
      <c r="C399" s="214" t="s">
        <v>738</v>
      </c>
      <c r="D399" s="214" t="s">
        <v>243</v>
      </c>
      <c r="E399" s="215" t="s">
        <v>1119</v>
      </c>
      <c r="F399" s="216" t="s">
        <v>1120</v>
      </c>
      <c r="G399" s="217" t="s">
        <v>407</v>
      </c>
      <c r="H399" s="218">
        <v>949.05399999999997</v>
      </c>
      <c r="I399" s="219"/>
      <c r="J399" s="220">
        <f>ROUND(I399*H399,2)</f>
        <v>0</v>
      </c>
      <c r="K399" s="216" t="s">
        <v>247</v>
      </c>
      <c r="L399" s="46"/>
      <c r="M399" s="221" t="s">
        <v>19</v>
      </c>
      <c r="N399" s="222" t="s">
        <v>48</v>
      </c>
      <c r="O399" s="86"/>
      <c r="P399" s="223">
        <f>O399*H399</f>
        <v>0</v>
      </c>
      <c r="Q399" s="223">
        <v>0</v>
      </c>
      <c r="R399" s="223">
        <f>Q399*H399</f>
        <v>0</v>
      </c>
      <c r="S399" s="223">
        <v>0</v>
      </c>
      <c r="T399" s="224">
        <f>S399*H399</f>
        <v>0</v>
      </c>
      <c r="U399" s="40"/>
      <c r="V399" s="40"/>
      <c r="W399" s="40"/>
      <c r="X399" s="40"/>
      <c r="Y399" s="40"/>
      <c r="Z399" s="40"/>
      <c r="AA399" s="40"/>
      <c r="AB399" s="40"/>
      <c r="AC399" s="40"/>
      <c r="AD399" s="40"/>
      <c r="AE399" s="40"/>
      <c r="AR399" s="225" t="s">
        <v>330</v>
      </c>
      <c r="AT399" s="225" t="s">
        <v>243</v>
      </c>
      <c r="AU399" s="225" t="s">
        <v>87</v>
      </c>
      <c r="AY399" s="19" t="s">
        <v>238</v>
      </c>
      <c r="BE399" s="226">
        <f>IF(N399="základní",J399,0)</f>
        <v>0</v>
      </c>
      <c r="BF399" s="226">
        <f>IF(N399="snížená",J399,0)</f>
        <v>0</v>
      </c>
      <c r="BG399" s="226">
        <f>IF(N399="zákl. přenesená",J399,0)</f>
        <v>0</v>
      </c>
      <c r="BH399" s="226">
        <f>IF(N399="sníž. přenesená",J399,0)</f>
        <v>0</v>
      </c>
      <c r="BI399" s="226">
        <f>IF(N399="nulová",J399,0)</f>
        <v>0</v>
      </c>
      <c r="BJ399" s="19" t="s">
        <v>85</v>
      </c>
      <c r="BK399" s="226">
        <f>ROUND(I399*H399,2)</f>
        <v>0</v>
      </c>
      <c r="BL399" s="19" t="s">
        <v>330</v>
      </c>
      <c r="BM399" s="225" t="s">
        <v>1121</v>
      </c>
    </row>
    <row r="400" s="2" customFormat="1">
      <c r="A400" s="40"/>
      <c r="B400" s="41"/>
      <c r="C400" s="42"/>
      <c r="D400" s="227" t="s">
        <v>250</v>
      </c>
      <c r="E400" s="42"/>
      <c r="F400" s="228" t="s">
        <v>1122</v>
      </c>
      <c r="G400" s="42"/>
      <c r="H400" s="42"/>
      <c r="I400" s="229"/>
      <c r="J400" s="42"/>
      <c r="K400" s="42"/>
      <c r="L400" s="46"/>
      <c r="M400" s="230"/>
      <c r="N400" s="231"/>
      <c r="O400" s="86"/>
      <c r="P400" s="86"/>
      <c r="Q400" s="86"/>
      <c r="R400" s="86"/>
      <c r="S400" s="86"/>
      <c r="T400" s="87"/>
      <c r="U400" s="40"/>
      <c r="V400" s="40"/>
      <c r="W400" s="40"/>
      <c r="X400" s="40"/>
      <c r="Y400" s="40"/>
      <c r="Z400" s="40"/>
      <c r="AA400" s="40"/>
      <c r="AB400" s="40"/>
      <c r="AC400" s="40"/>
      <c r="AD400" s="40"/>
      <c r="AE400" s="40"/>
      <c r="AT400" s="19" t="s">
        <v>250</v>
      </c>
      <c r="AU400" s="19" t="s">
        <v>87</v>
      </c>
    </row>
    <row r="401" s="13" customFormat="1">
      <c r="A401" s="13"/>
      <c r="B401" s="232"/>
      <c r="C401" s="233"/>
      <c r="D401" s="234" t="s">
        <v>252</v>
      </c>
      <c r="E401" s="235" t="s">
        <v>19</v>
      </c>
      <c r="F401" s="236" t="s">
        <v>773</v>
      </c>
      <c r="G401" s="233"/>
      <c r="H401" s="237">
        <v>193.23500000000001</v>
      </c>
      <c r="I401" s="238"/>
      <c r="J401" s="233"/>
      <c r="K401" s="233"/>
      <c r="L401" s="239"/>
      <c r="M401" s="240"/>
      <c r="N401" s="241"/>
      <c r="O401" s="241"/>
      <c r="P401" s="241"/>
      <c r="Q401" s="241"/>
      <c r="R401" s="241"/>
      <c r="S401" s="241"/>
      <c r="T401" s="242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43" t="s">
        <v>252</v>
      </c>
      <c r="AU401" s="243" t="s">
        <v>87</v>
      </c>
      <c r="AV401" s="13" t="s">
        <v>87</v>
      </c>
      <c r="AW401" s="13" t="s">
        <v>37</v>
      </c>
      <c r="AX401" s="13" t="s">
        <v>77</v>
      </c>
      <c r="AY401" s="243" t="s">
        <v>238</v>
      </c>
    </row>
    <row r="402" s="13" customFormat="1">
      <c r="A402" s="13"/>
      <c r="B402" s="232"/>
      <c r="C402" s="233"/>
      <c r="D402" s="234" t="s">
        <v>252</v>
      </c>
      <c r="E402" s="235" t="s">
        <v>19</v>
      </c>
      <c r="F402" s="236" t="s">
        <v>774</v>
      </c>
      <c r="G402" s="233"/>
      <c r="H402" s="237">
        <v>37.058</v>
      </c>
      <c r="I402" s="238"/>
      <c r="J402" s="233"/>
      <c r="K402" s="233"/>
      <c r="L402" s="239"/>
      <c r="M402" s="240"/>
      <c r="N402" s="241"/>
      <c r="O402" s="241"/>
      <c r="P402" s="241"/>
      <c r="Q402" s="241"/>
      <c r="R402" s="241"/>
      <c r="S402" s="241"/>
      <c r="T402" s="242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43" t="s">
        <v>252</v>
      </c>
      <c r="AU402" s="243" t="s">
        <v>87</v>
      </c>
      <c r="AV402" s="13" t="s">
        <v>87</v>
      </c>
      <c r="AW402" s="13" t="s">
        <v>37</v>
      </c>
      <c r="AX402" s="13" t="s">
        <v>77</v>
      </c>
      <c r="AY402" s="243" t="s">
        <v>238</v>
      </c>
    </row>
    <row r="403" s="13" customFormat="1">
      <c r="A403" s="13"/>
      <c r="B403" s="232"/>
      <c r="C403" s="233"/>
      <c r="D403" s="234" t="s">
        <v>252</v>
      </c>
      <c r="E403" s="235" t="s">
        <v>19</v>
      </c>
      <c r="F403" s="236" t="s">
        <v>775</v>
      </c>
      <c r="G403" s="233"/>
      <c r="H403" s="237">
        <v>21.890000000000001</v>
      </c>
      <c r="I403" s="238"/>
      <c r="J403" s="233"/>
      <c r="K403" s="233"/>
      <c r="L403" s="239"/>
      <c r="M403" s="240"/>
      <c r="N403" s="241"/>
      <c r="O403" s="241"/>
      <c r="P403" s="241"/>
      <c r="Q403" s="241"/>
      <c r="R403" s="241"/>
      <c r="S403" s="241"/>
      <c r="T403" s="242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43" t="s">
        <v>252</v>
      </c>
      <c r="AU403" s="243" t="s">
        <v>87</v>
      </c>
      <c r="AV403" s="13" t="s">
        <v>87</v>
      </c>
      <c r="AW403" s="13" t="s">
        <v>37</v>
      </c>
      <c r="AX403" s="13" t="s">
        <v>77</v>
      </c>
      <c r="AY403" s="243" t="s">
        <v>238</v>
      </c>
    </row>
    <row r="404" s="13" customFormat="1">
      <c r="A404" s="13"/>
      <c r="B404" s="232"/>
      <c r="C404" s="233"/>
      <c r="D404" s="234" t="s">
        <v>252</v>
      </c>
      <c r="E404" s="235" t="s">
        <v>19</v>
      </c>
      <c r="F404" s="236" t="s">
        <v>776</v>
      </c>
      <c r="G404" s="233"/>
      <c r="H404" s="237">
        <v>12.997999999999999</v>
      </c>
      <c r="I404" s="238"/>
      <c r="J404" s="233"/>
      <c r="K404" s="233"/>
      <c r="L404" s="239"/>
      <c r="M404" s="240"/>
      <c r="N404" s="241"/>
      <c r="O404" s="241"/>
      <c r="P404" s="241"/>
      <c r="Q404" s="241"/>
      <c r="R404" s="241"/>
      <c r="S404" s="241"/>
      <c r="T404" s="242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43" t="s">
        <v>252</v>
      </c>
      <c r="AU404" s="243" t="s">
        <v>87</v>
      </c>
      <c r="AV404" s="13" t="s">
        <v>87</v>
      </c>
      <c r="AW404" s="13" t="s">
        <v>37</v>
      </c>
      <c r="AX404" s="13" t="s">
        <v>77</v>
      </c>
      <c r="AY404" s="243" t="s">
        <v>238</v>
      </c>
    </row>
    <row r="405" s="13" customFormat="1">
      <c r="A405" s="13"/>
      <c r="B405" s="232"/>
      <c r="C405" s="233"/>
      <c r="D405" s="234" t="s">
        <v>252</v>
      </c>
      <c r="E405" s="235" t="s">
        <v>19</v>
      </c>
      <c r="F405" s="236" t="s">
        <v>777</v>
      </c>
      <c r="G405" s="233"/>
      <c r="H405" s="237">
        <v>9.1799999999999997</v>
      </c>
      <c r="I405" s="238"/>
      <c r="J405" s="233"/>
      <c r="K405" s="233"/>
      <c r="L405" s="239"/>
      <c r="M405" s="240"/>
      <c r="N405" s="241"/>
      <c r="O405" s="241"/>
      <c r="P405" s="241"/>
      <c r="Q405" s="241"/>
      <c r="R405" s="241"/>
      <c r="S405" s="241"/>
      <c r="T405" s="242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43" t="s">
        <v>252</v>
      </c>
      <c r="AU405" s="243" t="s">
        <v>87</v>
      </c>
      <c r="AV405" s="13" t="s">
        <v>87</v>
      </c>
      <c r="AW405" s="13" t="s">
        <v>37</v>
      </c>
      <c r="AX405" s="13" t="s">
        <v>77</v>
      </c>
      <c r="AY405" s="243" t="s">
        <v>238</v>
      </c>
    </row>
    <row r="406" s="13" customFormat="1">
      <c r="A406" s="13"/>
      <c r="B406" s="232"/>
      <c r="C406" s="233"/>
      <c r="D406" s="234" t="s">
        <v>252</v>
      </c>
      <c r="E406" s="235" t="s">
        <v>19</v>
      </c>
      <c r="F406" s="236" t="s">
        <v>778</v>
      </c>
      <c r="G406" s="233"/>
      <c r="H406" s="237">
        <v>28.065999999999999</v>
      </c>
      <c r="I406" s="238"/>
      <c r="J406" s="233"/>
      <c r="K406" s="233"/>
      <c r="L406" s="239"/>
      <c r="M406" s="240"/>
      <c r="N406" s="241"/>
      <c r="O406" s="241"/>
      <c r="P406" s="241"/>
      <c r="Q406" s="241"/>
      <c r="R406" s="241"/>
      <c r="S406" s="241"/>
      <c r="T406" s="242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43" t="s">
        <v>252</v>
      </c>
      <c r="AU406" s="243" t="s">
        <v>87</v>
      </c>
      <c r="AV406" s="13" t="s">
        <v>87</v>
      </c>
      <c r="AW406" s="13" t="s">
        <v>37</v>
      </c>
      <c r="AX406" s="13" t="s">
        <v>77</v>
      </c>
      <c r="AY406" s="243" t="s">
        <v>238</v>
      </c>
    </row>
    <row r="407" s="13" customFormat="1">
      <c r="A407" s="13"/>
      <c r="B407" s="232"/>
      <c r="C407" s="233"/>
      <c r="D407" s="234" t="s">
        <v>252</v>
      </c>
      <c r="E407" s="235" t="s">
        <v>19</v>
      </c>
      <c r="F407" s="236" t="s">
        <v>779</v>
      </c>
      <c r="G407" s="233"/>
      <c r="H407" s="237">
        <v>4.5899999999999999</v>
      </c>
      <c r="I407" s="238"/>
      <c r="J407" s="233"/>
      <c r="K407" s="233"/>
      <c r="L407" s="239"/>
      <c r="M407" s="240"/>
      <c r="N407" s="241"/>
      <c r="O407" s="241"/>
      <c r="P407" s="241"/>
      <c r="Q407" s="241"/>
      <c r="R407" s="241"/>
      <c r="S407" s="241"/>
      <c r="T407" s="242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43" t="s">
        <v>252</v>
      </c>
      <c r="AU407" s="243" t="s">
        <v>87</v>
      </c>
      <c r="AV407" s="13" t="s">
        <v>87</v>
      </c>
      <c r="AW407" s="13" t="s">
        <v>37</v>
      </c>
      <c r="AX407" s="13" t="s">
        <v>77</v>
      </c>
      <c r="AY407" s="243" t="s">
        <v>238</v>
      </c>
    </row>
    <row r="408" s="13" customFormat="1">
      <c r="A408" s="13"/>
      <c r="B408" s="232"/>
      <c r="C408" s="233"/>
      <c r="D408" s="234" t="s">
        <v>252</v>
      </c>
      <c r="E408" s="235" t="s">
        <v>19</v>
      </c>
      <c r="F408" s="236" t="s">
        <v>780</v>
      </c>
      <c r="G408" s="233"/>
      <c r="H408" s="237">
        <v>5.508</v>
      </c>
      <c r="I408" s="238"/>
      <c r="J408" s="233"/>
      <c r="K408" s="233"/>
      <c r="L408" s="239"/>
      <c r="M408" s="240"/>
      <c r="N408" s="241"/>
      <c r="O408" s="241"/>
      <c r="P408" s="241"/>
      <c r="Q408" s="241"/>
      <c r="R408" s="241"/>
      <c r="S408" s="241"/>
      <c r="T408" s="242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43" t="s">
        <v>252</v>
      </c>
      <c r="AU408" s="243" t="s">
        <v>87</v>
      </c>
      <c r="AV408" s="13" t="s">
        <v>87</v>
      </c>
      <c r="AW408" s="13" t="s">
        <v>37</v>
      </c>
      <c r="AX408" s="13" t="s">
        <v>77</v>
      </c>
      <c r="AY408" s="243" t="s">
        <v>238</v>
      </c>
    </row>
    <row r="409" s="13" customFormat="1">
      <c r="A409" s="13"/>
      <c r="B409" s="232"/>
      <c r="C409" s="233"/>
      <c r="D409" s="234" t="s">
        <v>252</v>
      </c>
      <c r="E409" s="235" t="s">
        <v>19</v>
      </c>
      <c r="F409" s="236" t="s">
        <v>781</v>
      </c>
      <c r="G409" s="233"/>
      <c r="H409" s="237">
        <v>148.20099999999999</v>
      </c>
      <c r="I409" s="238"/>
      <c r="J409" s="233"/>
      <c r="K409" s="233"/>
      <c r="L409" s="239"/>
      <c r="M409" s="240"/>
      <c r="N409" s="241"/>
      <c r="O409" s="241"/>
      <c r="P409" s="241"/>
      <c r="Q409" s="241"/>
      <c r="R409" s="241"/>
      <c r="S409" s="241"/>
      <c r="T409" s="242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43" t="s">
        <v>252</v>
      </c>
      <c r="AU409" s="243" t="s">
        <v>87</v>
      </c>
      <c r="AV409" s="13" t="s">
        <v>87</v>
      </c>
      <c r="AW409" s="13" t="s">
        <v>37</v>
      </c>
      <c r="AX409" s="13" t="s">
        <v>77</v>
      </c>
      <c r="AY409" s="243" t="s">
        <v>238</v>
      </c>
    </row>
    <row r="410" s="13" customFormat="1">
      <c r="A410" s="13"/>
      <c r="B410" s="232"/>
      <c r="C410" s="233"/>
      <c r="D410" s="234" t="s">
        <v>252</v>
      </c>
      <c r="E410" s="235" t="s">
        <v>19</v>
      </c>
      <c r="F410" s="236" t="s">
        <v>782</v>
      </c>
      <c r="G410" s="233"/>
      <c r="H410" s="237">
        <v>70.480000000000004</v>
      </c>
      <c r="I410" s="238"/>
      <c r="J410" s="233"/>
      <c r="K410" s="233"/>
      <c r="L410" s="239"/>
      <c r="M410" s="240"/>
      <c r="N410" s="241"/>
      <c r="O410" s="241"/>
      <c r="P410" s="241"/>
      <c r="Q410" s="241"/>
      <c r="R410" s="241"/>
      <c r="S410" s="241"/>
      <c r="T410" s="242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43" t="s">
        <v>252</v>
      </c>
      <c r="AU410" s="243" t="s">
        <v>87</v>
      </c>
      <c r="AV410" s="13" t="s">
        <v>87</v>
      </c>
      <c r="AW410" s="13" t="s">
        <v>37</v>
      </c>
      <c r="AX410" s="13" t="s">
        <v>77</v>
      </c>
      <c r="AY410" s="243" t="s">
        <v>238</v>
      </c>
    </row>
    <row r="411" s="13" customFormat="1">
      <c r="A411" s="13"/>
      <c r="B411" s="232"/>
      <c r="C411" s="233"/>
      <c r="D411" s="234" t="s">
        <v>252</v>
      </c>
      <c r="E411" s="235" t="s">
        <v>19</v>
      </c>
      <c r="F411" s="236" t="s">
        <v>783</v>
      </c>
      <c r="G411" s="233"/>
      <c r="H411" s="237">
        <v>30.716000000000001</v>
      </c>
      <c r="I411" s="238"/>
      <c r="J411" s="233"/>
      <c r="K411" s="233"/>
      <c r="L411" s="239"/>
      <c r="M411" s="240"/>
      <c r="N411" s="241"/>
      <c r="O411" s="241"/>
      <c r="P411" s="241"/>
      <c r="Q411" s="241"/>
      <c r="R411" s="241"/>
      <c r="S411" s="241"/>
      <c r="T411" s="242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43" t="s">
        <v>252</v>
      </c>
      <c r="AU411" s="243" t="s">
        <v>87</v>
      </c>
      <c r="AV411" s="13" t="s">
        <v>87</v>
      </c>
      <c r="AW411" s="13" t="s">
        <v>37</v>
      </c>
      <c r="AX411" s="13" t="s">
        <v>77</v>
      </c>
      <c r="AY411" s="243" t="s">
        <v>238</v>
      </c>
    </row>
    <row r="412" s="13" customFormat="1">
      <c r="A412" s="13"/>
      <c r="B412" s="232"/>
      <c r="C412" s="233"/>
      <c r="D412" s="234" t="s">
        <v>252</v>
      </c>
      <c r="E412" s="235" t="s">
        <v>19</v>
      </c>
      <c r="F412" s="236" t="s">
        <v>784</v>
      </c>
      <c r="G412" s="233"/>
      <c r="H412" s="237">
        <v>11.548</v>
      </c>
      <c r="I412" s="238"/>
      <c r="J412" s="233"/>
      <c r="K412" s="233"/>
      <c r="L412" s="239"/>
      <c r="M412" s="240"/>
      <c r="N412" s="241"/>
      <c r="O412" s="241"/>
      <c r="P412" s="241"/>
      <c r="Q412" s="241"/>
      <c r="R412" s="241"/>
      <c r="S412" s="241"/>
      <c r="T412" s="242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43" t="s">
        <v>252</v>
      </c>
      <c r="AU412" s="243" t="s">
        <v>87</v>
      </c>
      <c r="AV412" s="13" t="s">
        <v>87</v>
      </c>
      <c r="AW412" s="13" t="s">
        <v>37</v>
      </c>
      <c r="AX412" s="13" t="s">
        <v>77</v>
      </c>
      <c r="AY412" s="243" t="s">
        <v>238</v>
      </c>
    </row>
    <row r="413" s="13" customFormat="1">
      <c r="A413" s="13"/>
      <c r="B413" s="232"/>
      <c r="C413" s="233"/>
      <c r="D413" s="234" t="s">
        <v>252</v>
      </c>
      <c r="E413" s="235" t="s">
        <v>19</v>
      </c>
      <c r="F413" s="236" t="s">
        <v>785</v>
      </c>
      <c r="G413" s="233"/>
      <c r="H413" s="237">
        <v>17.934000000000001</v>
      </c>
      <c r="I413" s="238"/>
      <c r="J413" s="233"/>
      <c r="K413" s="233"/>
      <c r="L413" s="239"/>
      <c r="M413" s="240"/>
      <c r="N413" s="241"/>
      <c r="O413" s="241"/>
      <c r="P413" s="241"/>
      <c r="Q413" s="241"/>
      <c r="R413" s="241"/>
      <c r="S413" s="241"/>
      <c r="T413" s="242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43" t="s">
        <v>252</v>
      </c>
      <c r="AU413" s="243" t="s">
        <v>87</v>
      </c>
      <c r="AV413" s="13" t="s">
        <v>87</v>
      </c>
      <c r="AW413" s="13" t="s">
        <v>37</v>
      </c>
      <c r="AX413" s="13" t="s">
        <v>77</v>
      </c>
      <c r="AY413" s="243" t="s">
        <v>238</v>
      </c>
    </row>
    <row r="414" s="13" customFormat="1">
      <c r="A414" s="13"/>
      <c r="B414" s="232"/>
      <c r="C414" s="233"/>
      <c r="D414" s="234" t="s">
        <v>252</v>
      </c>
      <c r="E414" s="235" t="s">
        <v>19</v>
      </c>
      <c r="F414" s="236" t="s">
        <v>786</v>
      </c>
      <c r="G414" s="233"/>
      <c r="H414" s="237">
        <v>11.066000000000001</v>
      </c>
      <c r="I414" s="238"/>
      <c r="J414" s="233"/>
      <c r="K414" s="233"/>
      <c r="L414" s="239"/>
      <c r="M414" s="240"/>
      <c r="N414" s="241"/>
      <c r="O414" s="241"/>
      <c r="P414" s="241"/>
      <c r="Q414" s="241"/>
      <c r="R414" s="241"/>
      <c r="S414" s="241"/>
      <c r="T414" s="242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43" t="s">
        <v>252</v>
      </c>
      <c r="AU414" s="243" t="s">
        <v>87</v>
      </c>
      <c r="AV414" s="13" t="s">
        <v>87</v>
      </c>
      <c r="AW414" s="13" t="s">
        <v>37</v>
      </c>
      <c r="AX414" s="13" t="s">
        <v>77</v>
      </c>
      <c r="AY414" s="243" t="s">
        <v>238</v>
      </c>
    </row>
    <row r="415" s="13" customFormat="1">
      <c r="A415" s="13"/>
      <c r="B415" s="232"/>
      <c r="C415" s="233"/>
      <c r="D415" s="234" t="s">
        <v>252</v>
      </c>
      <c r="E415" s="235" t="s">
        <v>19</v>
      </c>
      <c r="F415" s="236" t="s">
        <v>787</v>
      </c>
      <c r="G415" s="233"/>
      <c r="H415" s="237">
        <v>34.334000000000003</v>
      </c>
      <c r="I415" s="238"/>
      <c r="J415" s="233"/>
      <c r="K415" s="233"/>
      <c r="L415" s="239"/>
      <c r="M415" s="240"/>
      <c r="N415" s="241"/>
      <c r="O415" s="241"/>
      <c r="P415" s="241"/>
      <c r="Q415" s="241"/>
      <c r="R415" s="241"/>
      <c r="S415" s="241"/>
      <c r="T415" s="242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43" t="s">
        <v>252</v>
      </c>
      <c r="AU415" s="243" t="s">
        <v>87</v>
      </c>
      <c r="AV415" s="13" t="s">
        <v>87</v>
      </c>
      <c r="AW415" s="13" t="s">
        <v>37</v>
      </c>
      <c r="AX415" s="13" t="s">
        <v>77</v>
      </c>
      <c r="AY415" s="243" t="s">
        <v>238</v>
      </c>
    </row>
    <row r="416" s="13" customFormat="1">
      <c r="A416" s="13"/>
      <c r="B416" s="232"/>
      <c r="C416" s="233"/>
      <c r="D416" s="234" t="s">
        <v>252</v>
      </c>
      <c r="E416" s="235" t="s">
        <v>19</v>
      </c>
      <c r="F416" s="236" t="s">
        <v>788</v>
      </c>
      <c r="G416" s="233"/>
      <c r="H416" s="237">
        <v>24.763999999999999</v>
      </c>
      <c r="I416" s="238"/>
      <c r="J416" s="233"/>
      <c r="K416" s="233"/>
      <c r="L416" s="239"/>
      <c r="M416" s="240"/>
      <c r="N416" s="241"/>
      <c r="O416" s="241"/>
      <c r="P416" s="241"/>
      <c r="Q416" s="241"/>
      <c r="R416" s="241"/>
      <c r="S416" s="241"/>
      <c r="T416" s="242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43" t="s">
        <v>252</v>
      </c>
      <c r="AU416" s="243" t="s">
        <v>87</v>
      </c>
      <c r="AV416" s="13" t="s">
        <v>87</v>
      </c>
      <c r="AW416" s="13" t="s">
        <v>37</v>
      </c>
      <c r="AX416" s="13" t="s">
        <v>77</v>
      </c>
      <c r="AY416" s="243" t="s">
        <v>238</v>
      </c>
    </row>
    <row r="417" s="13" customFormat="1">
      <c r="A417" s="13"/>
      <c r="B417" s="232"/>
      <c r="C417" s="233"/>
      <c r="D417" s="234" t="s">
        <v>252</v>
      </c>
      <c r="E417" s="235" t="s">
        <v>19</v>
      </c>
      <c r="F417" s="236" t="s">
        <v>789</v>
      </c>
      <c r="G417" s="233"/>
      <c r="H417" s="237">
        <v>70.462000000000003</v>
      </c>
      <c r="I417" s="238"/>
      <c r="J417" s="233"/>
      <c r="K417" s="233"/>
      <c r="L417" s="239"/>
      <c r="M417" s="240"/>
      <c r="N417" s="241"/>
      <c r="O417" s="241"/>
      <c r="P417" s="241"/>
      <c r="Q417" s="241"/>
      <c r="R417" s="241"/>
      <c r="S417" s="241"/>
      <c r="T417" s="242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43" t="s">
        <v>252</v>
      </c>
      <c r="AU417" s="243" t="s">
        <v>87</v>
      </c>
      <c r="AV417" s="13" t="s">
        <v>87</v>
      </c>
      <c r="AW417" s="13" t="s">
        <v>37</v>
      </c>
      <c r="AX417" s="13" t="s">
        <v>77</v>
      </c>
      <c r="AY417" s="243" t="s">
        <v>238</v>
      </c>
    </row>
    <row r="418" s="13" customFormat="1">
      <c r="A418" s="13"/>
      <c r="B418" s="232"/>
      <c r="C418" s="233"/>
      <c r="D418" s="234" t="s">
        <v>252</v>
      </c>
      <c r="E418" s="235" t="s">
        <v>19</v>
      </c>
      <c r="F418" s="236" t="s">
        <v>790</v>
      </c>
      <c r="G418" s="233"/>
      <c r="H418" s="237">
        <v>29.105</v>
      </c>
      <c r="I418" s="238"/>
      <c r="J418" s="233"/>
      <c r="K418" s="233"/>
      <c r="L418" s="239"/>
      <c r="M418" s="240"/>
      <c r="N418" s="241"/>
      <c r="O418" s="241"/>
      <c r="P418" s="241"/>
      <c r="Q418" s="241"/>
      <c r="R418" s="241"/>
      <c r="S418" s="241"/>
      <c r="T418" s="242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43" t="s">
        <v>252</v>
      </c>
      <c r="AU418" s="243" t="s">
        <v>87</v>
      </c>
      <c r="AV418" s="13" t="s">
        <v>87</v>
      </c>
      <c r="AW418" s="13" t="s">
        <v>37</v>
      </c>
      <c r="AX418" s="13" t="s">
        <v>77</v>
      </c>
      <c r="AY418" s="243" t="s">
        <v>238</v>
      </c>
    </row>
    <row r="419" s="13" customFormat="1">
      <c r="A419" s="13"/>
      <c r="B419" s="232"/>
      <c r="C419" s="233"/>
      <c r="D419" s="234" t="s">
        <v>252</v>
      </c>
      <c r="E419" s="235" t="s">
        <v>19</v>
      </c>
      <c r="F419" s="236" t="s">
        <v>791</v>
      </c>
      <c r="G419" s="233"/>
      <c r="H419" s="237">
        <v>33.767000000000003</v>
      </c>
      <c r="I419" s="238"/>
      <c r="J419" s="233"/>
      <c r="K419" s="233"/>
      <c r="L419" s="239"/>
      <c r="M419" s="240"/>
      <c r="N419" s="241"/>
      <c r="O419" s="241"/>
      <c r="P419" s="241"/>
      <c r="Q419" s="241"/>
      <c r="R419" s="241"/>
      <c r="S419" s="241"/>
      <c r="T419" s="242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43" t="s">
        <v>252</v>
      </c>
      <c r="AU419" s="243" t="s">
        <v>87</v>
      </c>
      <c r="AV419" s="13" t="s">
        <v>87</v>
      </c>
      <c r="AW419" s="13" t="s">
        <v>37</v>
      </c>
      <c r="AX419" s="13" t="s">
        <v>77</v>
      </c>
      <c r="AY419" s="243" t="s">
        <v>238</v>
      </c>
    </row>
    <row r="420" s="13" customFormat="1">
      <c r="A420" s="13"/>
      <c r="B420" s="232"/>
      <c r="C420" s="233"/>
      <c r="D420" s="234" t="s">
        <v>252</v>
      </c>
      <c r="E420" s="235" t="s">
        <v>19</v>
      </c>
      <c r="F420" s="236" t="s">
        <v>792</v>
      </c>
      <c r="G420" s="233"/>
      <c r="H420" s="237">
        <v>19.654</v>
      </c>
      <c r="I420" s="238"/>
      <c r="J420" s="233"/>
      <c r="K420" s="233"/>
      <c r="L420" s="239"/>
      <c r="M420" s="240"/>
      <c r="N420" s="241"/>
      <c r="O420" s="241"/>
      <c r="P420" s="241"/>
      <c r="Q420" s="241"/>
      <c r="R420" s="241"/>
      <c r="S420" s="241"/>
      <c r="T420" s="242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43" t="s">
        <v>252</v>
      </c>
      <c r="AU420" s="243" t="s">
        <v>87</v>
      </c>
      <c r="AV420" s="13" t="s">
        <v>87</v>
      </c>
      <c r="AW420" s="13" t="s">
        <v>37</v>
      </c>
      <c r="AX420" s="13" t="s">
        <v>77</v>
      </c>
      <c r="AY420" s="243" t="s">
        <v>238</v>
      </c>
    </row>
    <row r="421" s="13" customFormat="1">
      <c r="A421" s="13"/>
      <c r="B421" s="232"/>
      <c r="C421" s="233"/>
      <c r="D421" s="234" t="s">
        <v>252</v>
      </c>
      <c r="E421" s="235" t="s">
        <v>19</v>
      </c>
      <c r="F421" s="236" t="s">
        <v>793</v>
      </c>
      <c r="G421" s="233"/>
      <c r="H421" s="237">
        <v>24.02</v>
      </c>
      <c r="I421" s="238"/>
      <c r="J421" s="233"/>
      <c r="K421" s="233"/>
      <c r="L421" s="239"/>
      <c r="M421" s="240"/>
      <c r="N421" s="241"/>
      <c r="O421" s="241"/>
      <c r="P421" s="241"/>
      <c r="Q421" s="241"/>
      <c r="R421" s="241"/>
      <c r="S421" s="241"/>
      <c r="T421" s="242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43" t="s">
        <v>252</v>
      </c>
      <c r="AU421" s="243" t="s">
        <v>87</v>
      </c>
      <c r="AV421" s="13" t="s">
        <v>87</v>
      </c>
      <c r="AW421" s="13" t="s">
        <v>37</v>
      </c>
      <c r="AX421" s="13" t="s">
        <v>77</v>
      </c>
      <c r="AY421" s="243" t="s">
        <v>238</v>
      </c>
    </row>
    <row r="422" s="13" customFormat="1">
      <c r="A422" s="13"/>
      <c r="B422" s="232"/>
      <c r="C422" s="233"/>
      <c r="D422" s="234" t="s">
        <v>252</v>
      </c>
      <c r="E422" s="235" t="s">
        <v>19</v>
      </c>
      <c r="F422" s="236" t="s">
        <v>794</v>
      </c>
      <c r="G422" s="233"/>
      <c r="H422" s="237">
        <v>37.552</v>
      </c>
      <c r="I422" s="238"/>
      <c r="J422" s="233"/>
      <c r="K422" s="233"/>
      <c r="L422" s="239"/>
      <c r="M422" s="240"/>
      <c r="N422" s="241"/>
      <c r="O422" s="241"/>
      <c r="P422" s="241"/>
      <c r="Q422" s="241"/>
      <c r="R422" s="241"/>
      <c r="S422" s="241"/>
      <c r="T422" s="242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43" t="s">
        <v>252</v>
      </c>
      <c r="AU422" s="243" t="s">
        <v>87</v>
      </c>
      <c r="AV422" s="13" t="s">
        <v>87</v>
      </c>
      <c r="AW422" s="13" t="s">
        <v>37</v>
      </c>
      <c r="AX422" s="13" t="s">
        <v>77</v>
      </c>
      <c r="AY422" s="243" t="s">
        <v>238</v>
      </c>
    </row>
    <row r="423" s="13" customFormat="1">
      <c r="A423" s="13"/>
      <c r="B423" s="232"/>
      <c r="C423" s="233"/>
      <c r="D423" s="234" t="s">
        <v>252</v>
      </c>
      <c r="E423" s="235" t="s">
        <v>19</v>
      </c>
      <c r="F423" s="236" t="s">
        <v>795</v>
      </c>
      <c r="G423" s="233"/>
      <c r="H423" s="237">
        <v>64.424000000000007</v>
      </c>
      <c r="I423" s="238"/>
      <c r="J423" s="233"/>
      <c r="K423" s="233"/>
      <c r="L423" s="239"/>
      <c r="M423" s="240"/>
      <c r="N423" s="241"/>
      <c r="O423" s="241"/>
      <c r="P423" s="241"/>
      <c r="Q423" s="241"/>
      <c r="R423" s="241"/>
      <c r="S423" s="241"/>
      <c r="T423" s="242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T423" s="243" t="s">
        <v>252</v>
      </c>
      <c r="AU423" s="243" t="s">
        <v>87</v>
      </c>
      <c r="AV423" s="13" t="s">
        <v>87</v>
      </c>
      <c r="AW423" s="13" t="s">
        <v>37</v>
      </c>
      <c r="AX423" s="13" t="s">
        <v>77</v>
      </c>
      <c r="AY423" s="243" t="s">
        <v>238</v>
      </c>
    </row>
    <row r="424" s="13" customFormat="1">
      <c r="A424" s="13"/>
      <c r="B424" s="232"/>
      <c r="C424" s="233"/>
      <c r="D424" s="234" t="s">
        <v>252</v>
      </c>
      <c r="E424" s="235" t="s">
        <v>19</v>
      </c>
      <c r="F424" s="236" t="s">
        <v>796</v>
      </c>
      <c r="G424" s="233"/>
      <c r="H424" s="237">
        <v>5.6100000000000003</v>
      </c>
      <c r="I424" s="238"/>
      <c r="J424" s="233"/>
      <c r="K424" s="233"/>
      <c r="L424" s="239"/>
      <c r="M424" s="240"/>
      <c r="N424" s="241"/>
      <c r="O424" s="241"/>
      <c r="P424" s="241"/>
      <c r="Q424" s="241"/>
      <c r="R424" s="241"/>
      <c r="S424" s="241"/>
      <c r="T424" s="242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43" t="s">
        <v>252</v>
      </c>
      <c r="AU424" s="243" t="s">
        <v>87</v>
      </c>
      <c r="AV424" s="13" t="s">
        <v>87</v>
      </c>
      <c r="AW424" s="13" t="s">
        <v>37</v>
      </c>
      <c r="AX424" s="13" t="s">
        <v>77</v>
      </c>
      <c r="AY424" s="243" t="s">
        <v>238</v>
      </c>
    </row>
    <row r="425" s="13" customFormat="1">
      <c r="A425" s="13"/>
      <c r="B425" s="232"/>
      <c r="C425" s="233"/>
      <c r="D425" s="234" t="s">
        <v>252</v>
      </c>
      <c r="E425" s="235" t="s">
        <v>19</v>
      </c>
      <c r="F425" s="236" t="s">
        <v>797</v>
      </c>
      <c r="G425" s="233"/>
      <c r="H425" s="237">
        <v>2.8919999999999999</v>
      </c>
      <c r="I425" s="238"/>
      <c r="J425" s="233"/>
      <c r="K425" s="233"/>
      <c r="L425" s="239"/>
      <c r="M425" s="240"/>
      <c r="N425" s="241"/>
      <c r="O425" s="241"/>
      <c r="P425" s="241"/>
      <c r="Q425" s="241"/>
      <c r="R425" s="241"/>
      <c r="S425" s="241"/>
      <c r="T425" s="242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43" t="s">
        <v>252</v>
      </c>
      <c r="AU425" s="243" t="s">
        <v>87</v>
      </c>
      <c r="AV425" s="13" t="s">
        <v>87</v>
      </c>
      <c r="AW425" s="13" t="s">
        <v>37</v>
      </c>
      <c r="AX425" s="13" t="s">
        <v>77</v>
      </c>
      <c r="AY425" s="243" t="s">
        <v>238</v>
      </c>
    </row>
    <row r="426" s="13" customFormat="1">
      <c r="A426" s="13"/>
      <c r="B426" s="232"/>
      <c r="C426" s="233"/>
      <c r="D426" s="234" t="s">
        <v>252</v>
      </c>
      <c r="E426" s="235" t="s">
        <v>19</v>
      </c>
      <c r="F426" s="236" t="s">
        <v>798</v>
      </c>
      <c r="G426" s="233"/>
      <c r="H426" s="237">
        <v>0</v>
      </c>
      <c r="I426" s="238"/>
      <c r="J426" s="233"/>
      <c r="K426" s="233"/>
      <c r="L426" s="239"/>
      <c r="M426" s="240"/>
      <c r="N426" s="241"/>
      <c r="O426" s="241"/>
      <c r="P426" s="241"/>
      <c r="Q426" s="241"/>
      <c r="R426" s="241"/>
      <c r="S426" s="241"/>
      <c r="T426" s="242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43" t="s">
        <v>252</v>
      </c>
      <c r="AU426" s="243" t="s">
        <v>87</v>
      </c>
      <c r="AV426" s="13" t="s">
        <v>87</v>
      </c>
      <c r="AW426" s="13" t="s">
        <v>37</v>
      </c>
      <c r="AX426" s="13" t="s">
        <v>77</v>
      </c>
      <c r="AY426" s="243" t="s">
        <v>238</v>
      </c>
    </row>
    <row r="427" s="13" customFormat="1">
      <c r="A427" s="13"/>
      <c r="B427" s="232"/>
      <c r="C427" s="233"/>
      <c r="D427" s="234" t="s">
        <v>252</v>
      </c>
      <c r="E427" s="235" t="s">
        <v>19</v>
      </c>
      <c r="F427" s="236" t="s">
        <v>799</v>
      </c>
      <c r="G427" s="233"/>
      <c r="H427" s="237">
        <v>0</v>
      </c>
      <c r="I427" s="238"/>
      <c r="J427" s="233"/>
      <c r="K427" s="233"/>
      <c r="L427" s="239"/>
      <c r="M427" s="240"/>
      <c r="N427" s="241"/>
      <c r="O427" s="241"/>
      <c r="P427" s="241"/>
      <c r="Q427" s="241"/>
      <c r="R427" s="241"/>
      <c r="S427" s="241"/>
      <c r="T427" s="242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43" t="s">
        <v>252</v>
      </c>
      <c r="AU427" s="243" t="s">
        <v>87</v>
      </c>
      <c r="AV427" s="13" t="s">
        <v>87</v>
      </c>
      <c r="AW427" s="13" t="s">
        <v>37</v>
      </c>
      <c r="AX427" s="13" t="s">
        <v>77</v>
      </c>
      <c r="AY427" s="243" t="s">
        <v>238</v>
      </c>
    </row>
    <row r="428" s="14" customFormat="1">
      <c r="A428" s="14"/>
      <c r="B428" s="244"/>
      <c r="C428" s="245"/>
      <c r="D428" s="234" t="s">
        <v>252</v>
      </c>
      <c r="E428" s="246" t="s">
        <v>19</v>
      </c>
      <c r="F428" s="247" t="s">
        <v>253</v>
      </c>
      <c r="G428" s="245"/>
      <c r="H428" s="248">
        <v>949.05399999999997</v>
      </c>
      <c r="I428" s="249"/>
      <c r="J428" s="245"/>
      <c r="K428" s="245"/>
      <c r="L428" s="250"/>
      <c r="M428" s="251"/>
      <c r="N428" s="252"/>
      <c r="O428" s="252"/>
      <c r="P428" s="252"/>
      <c r="Q428" s="252"/>
      <c r="R428" s="252"/>
      <c r="S428" s="252"/>
      <c r="T428" s="253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T428" s="254" t="s">
        <v>252</v>
      </c>
      <c r="AU428" s="254" t="s">
        <v>87</v>
      </c>
      <c r="AV428" s="14" t="s">
        <v>254</v>
      </c>
      <c r="AW428" s="14" t="s">
        <v>37</v>
      </c>
      <c r="AX428" s="14" t="s">
        <v>85</v>
      </c>
      <c r="AY428" s="254" t="s">
        <v>238</v>
      </c>
    </row>
    <row r="429" s="2" customFormat="1" ht="16.5" customHeight="1">
      <c r="A429" s="40"/>
      <c r="B429" s="41"/>
      <c r="C429" s="214" t="s">
        <v>749</v>
      </c>
      <c r="D429" s="214" t="s">
        <v>243</v>
      </c>
      <c r="E429" s="215" t="s">
        <v>1123</v>
      </c>
      <c r="F429" s="216" t="s">
        <v>1124</v>
      </c>
      <c r="G429" s="217" t="s">
        <v>407</v>
      </c>
      <c r="H429" s="218">
        <v>949.05399999999997</v>
      </c>
      <c r="I429" s="219"/>
      <c r="J429" s="220">
        <f>ROUND(I429*H429,2)</f>
        <v>0</v>
      </c>
      <c r="K429" s="216" t="s">
        <v>247</v>
      </c>
      <c r="L429" s="46"/>
      <c r="M429" s="221" t="s">
        <v>19</v>
      </c>
      <c r="N429" s="222" t="s">
        <v>48</v>
      </c>
      <c r="O429" s="86"/>
      <c r="P429" s="223">
        <f>O429*H429</f>
        <v>0</v>
      </c>
      <c r="Q429" s="223">
        <v>3.0000000000000001E-05</v>
      </c>
      <c r="R429" s="223">
        <f>Q429*H429</f>
        <v>0.02847162</v>
      </c>
      <c r="S429" s="223">
        <v>0</v>
      </c>
      <c r="T429" s="224">
        <f>S429*H429</f>
        <v>0</v>
      </c>
      <c r="U429" s="40"/>
      <c r="V429" s="40"/>
      <c r="W429" s="40"/>
      <c r="X429" s="40"/>
      <c r="Y429" s="40"/>
      <c r="Z429" s="40"/>
      <c r="AA429" s="40"/>
      <c r="AB429" s="40"/>
      <c r="AC429" s="40"/>
      <c r="AD429" s="40"/>
      <c r="AE429" s="40"/>
      <c r="AR429" s="225" t="s">
        <v>330</v>
      </c>
      <c r="AT429" s="225" t="s">
        <v>243</v>
      </c>
      <c r="AU429" s="225" t="s">
        <v>87</v>
      </c>
      <c r="AY429" s="19" t="s">
        <v>238</v>
      </c>
      <c r="BE429" s="226">
        <f>IF(N429="základní",J429,0)</f>
        <v>0</v>
      </c>
      <c r="BF429" s="226">
        <f>IF(N429="snížená",J429,0)</f>
        <v>0</v>
      </c>
      <c r="BG429" s="226">
        <f>IF(N429="zákl. přenesená",J429,0)</f>
        <v>0</v>
      </c>
      <c r="BH429" s="226">
        <f>IF(N429="sníž. přenesená",J429,0)</f>
        <v>0</v>
      </c>
      <c r="BI429" s="226">
        <f>IF(N429="nulová",J429,0)</f>
        <v>0</v>
      </c>
      <c r="BJ429" s="19" t="s">
        <v>85</v>
      </c>
      <c r="BK429" s="226">
        <f>ROUND(I429*H429,2)</f>
        <v>0</v>
      </c>
      <c r="BL429" s="19" t="s">
        <v>330</v>
      </c>
      <c r="BM429" s="225" t="s">
        <v>1125</v>
      </c>
    </row>
    <row r="430" s="2" customFormat="1">
      <c r="A430" s="40"/>
      <c r="B430" s="41"/>
      <c r="C430" s="42"/>
      <c r="D430" s="227" t="s">
        <v>250</v>
      </c>
      <c r="E430" s="42"/>
      <c r="F430" s="228" t="s">
        <v>1126</v>
      </c>
      <c r="G430" s="42"/>
      <c r="H430" s="42"/>
      <c r="I430" s="229"/>
      <c r="J430" s="42"/>
      <c r="K430" s="42"/>
      <c r="L430" s="46"/>
      <c r="M430" s="230"/>
      <c r="N430" s="231"/>
      <c r="O430" s="86"/>
      <c r="P430" s="86"/>
      <c r="Q430" s="86"/>
      <c r="R430" s="86"/>
      <c r="S430" s="86"/>
      <c r="T430" s="87"/>
      <c r="U430" s="40"/>
      <c r="V430" s="40"/>
      <c r="W430" s="40"/>
      <c r="X430" s="40"/>
      <c r="Y430" s="40"/>
      <c r="Z430" s="40"/>
      <c r="AA430" s="40"/>
      <c r="AB430" s="40"/>
      <c r="AC430" s="40"/>
      <c r="AD430" s="40"/>
      <c r="AE430" s="40"/>
      <c r="AT430" s="19" t="s">
        <v>250</v>
      </c>
      <c r="AU430" s="19" t="s">
        <v>87</v>
      </c>
    </row>
    <row r="431" s="13" customFormat="1">
      <c r="A431" s="13"/>
      <c r="B431" s="232"/>
      <c r="C431" s="233"/>
      <c r="D431" s="234" t="s">
        <v>252</v>
      </c>
      <c r="E431" s="235" t="s">
        <v>19</v>
      </c>
      <c r="F431" s="236" t="s">
        <v>773</v>
      </c>
      <c r="G431" s="233"/>
      <c r="H431" s="237">
        <v>193.23500000000001</v>
      </c>
      <c r="I431" s="238"/>
      <c r="J431" s="233"/>
      <c r="K431" s="233"/>
      <c r="L431" s="239"/>
      <c r="M431" s="240"/>
      <c r="N431" s="241"/>
      <c r="O431" s="241"/>
      <c r="P431" s="241"/>
      <c r="Q431" s="241"/>
      <c r="R431" s="241"/>
      <c r="S431" s="241"/>
      <c r="T431" s="242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43" t="s">
        <v>252</v>
      </c>
      <c r="AU431" s="243" t="s">
        <v>87</v>
      </c>
      <c r="AV431" s="13" t="s">
        <v>87</v>
      </c>
      <c r="AW431" s="13" t="s">
        <v>37</v>
      </c>
      <c r="AX431" s="13" t="s">
        <v>77</v>
      </c>
      <c r="AY431" s="243" t="s">
        <v>238</v>
      </c>
    </row>
    <row r="432" s="13" customFormat="1">
      <c r="A432" s="13"/>
      <c r="B432" s="232"/>
      <c r="C432" s="233"/>
      <c r="D432" s="234" t="s">
        <v>252</v>
      </c>
      <c r="E432" s="235" t="s">
        <v>19</v>
      </c>
      <c r="F432" s="236" t="s">
        <v>774</v>
      </c>
      <c r="G432" s="233"/>
      <c r="H432" s="237">
        <v>37.058</v>
      </c>
      <c r="I432" s="238"/>
      <c r="J432" s="233"/>
      <c r="K432" s="233"/>
      <c r="L432" s="239"/>
      <c r="M432" s="240"/>
      <c r="N432" s="241"/>
      <c r="O432" s="241"/>
      <c r="P432" s="241"/>
      <c r="Q432" s="241"/>
      <c r="R432" s="241"/>
      <c r="S432" s="241"/>
      <c r="T432" s="242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43" t="s">
        <v>252</v>
      </c>
      <c r="AU432" s="243" t="s">
        <v>87</v>
      </c>
      <c r="AV432" s="13" t="s">
        <v>87</v>
      </c>
      <c r="AW432" s="13" t="s">
        <v>37</v>
      </c>
      <c r="AX432" s="13" t="s">
        <v>77</v>
      </c>
      <c r="AY432" s="243" t="s">
        <v>238</v>
      </c>
    </row>
    <row r="433" s="13" customFormat="1">
      <c r="A433" s="13"/>
      <c r="B433" s="232"/>
      <c r="C433" s="233"/>
      <c r="D433" s="234" t="s">
        <v>252</v>
      </c>
      <c r="E433" s="235" t="s">
        <v>19</v>
      </c>
      <c r="F433" s="236" t="s">
        <v>775</v>
      </c>
      <c r="G433" s="233"/>
      <c r="H433" s="237">
        <v>21.890000000000001</v>
      </c>
      <c r="I433" s="238"/>
      <c r="J433" s="233"/>
      <c r="K433" s="233"/>
      <c r="L433" s="239"/>
      <c r="M433" s="240"/>
      <c r="N433" s="241"/>
      <c r="O433" s="241"/>
      <c r="P433" s="241"/>
      <c r="Q433" s="241"/>
      <c r="R433" s="241"/>
      <c r="S433" s="241"/>
      <c r="T433" s="242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43" t="s">
        <v>252</v>
      </c>
      <c r="AU433" s="243" t="s">
        <v>87</v>
      </c>
      <c r="AV433" s="13" t="s">
        <v>87</v>
      </c>
      <c r="AW433" s="13" t="s">
        <v>37</v>
      </c>
      <c r="AX433" s="13" t="s">
        <v>77</v>
      </c>
      <c r="AY433" s="243" t="s">
        <v>238</v>
      </c>
    </row>
    <row r="434" s="13" customFormat="1">
      <c r="A434" s="13"/>
      <c r="B434" s="232"/>
      <c r="C434" s="233"/>
      <c r="D434" s="234" t="s">
        <v>252</v>
      </c>
      <c r="E434" s="235" t="s">
        <v>19</v>
      </c>
      <c r="F434" s="236" t="s">
        <v>776</v>
      </c>
      <c r="G434" s="233"/>
      <c r="H434" s="237">
        <v>12.997999999999999</v>
      </c>
      <c r="I434" s="238"/>
      <c r="J434" s="233"/>
      <c r="K434" s="233"/>
      <c r="L434" s="239"/>
      <c r="M434" s="240"/>
      <c r="N434" s="241"/>
      <c r="O434" s="241"/>
      <c r="P434" s="241"/>
      <c r="Q434" s="241"/>
      <c r="R434" s="241"/>
      <c r="S434" s="241"/>
      <c r="T434" s="242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43" t="s">
        <v>252</v>
      </c>
      <c r="AU434" s="243" t="s">
        <v>87</v>
      </c>
      <c r="AV434" s="13" t="s">
        <v>87</v>
      </c>
      <c r="AW434" s="13" t="s">
        <v>37</v>
      </c>
      <c r="AX434" s="13" t="s">
        <v>77</v>
      </c>
      <c r="AY434" s="243" t="s">
        <v>238</v>
      </c>
    </row>
    <row r="435" s="13" customFormat="1">
      <c r="A435" s="13"/>
      <c r="B435" s="232"/>
      <c r="C435" s="233"/>
      <c r="D435" s="234" t="s">
        <v>252</v>
      </c>
      <c r="E435" s="235" t="s">
        <v>19</v>
      </c>
      <c r="F435" s="236" t="s">
        <v>777</v>
      </c>
      <c r="G435" s="233"/>
      <c r="H435" s="237">
        <v>9.1799999999999997</v>
      </c>
      <c r="I435" s="238"/>
      <c r="J435" s="233"/>
      <c r="K435" s="233"/>
      <c r="L435" s="239"/>
      <c r="M435" s="240"/>
      <c r="N435" s="241"/>
      <c r="O435" s="241"/>
      <c r="P435" s="241"/>
      <c r="Q435" s="241"/>
      <c r="R435" s="241"/>
      <c r="S435" s="241"/>
      <c r="T435" s="242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43" t="s">
        <v>252</v>
      </c>
      <c r="AU435" s="243" t="s">
        <v>87</v>
      </c>
      <c r="AV435" s="13" t="s">
        <v>87</v>
      </c>
      <c r="AW435" s="13" t="s">
        <v>37</v>
      </c>
      <c r="AX435" s="13" t="s">
        <v>77</v>
      </c>
      <c r="AY435" s="243" t="s">
        <v>238</v>
      </c>
    </row>
    <row r="436" s="13" customFormat="1">
      <c r="A436" s="13"/>
      <c r="B436" s="232"/>
      <c r="C436" s="233"/>
      <c r="D436" s="234" t="s">
        <v>252</v>
      </c>
      <c r="E436" s="235" t="s">
        <v>19</v>
      </c>
      <c r="F436" s="236" t="s">
        <v>778</v>
      </c>
      <c r="G436" s="233"/>
      <c r="H436" s="237">
        <v>28.065999999999999</v>
      </c>
      <c r="I436" s="238"/>
      <c r="J436" s="233"/>
      <c r="K436" s="233"/>
      <c r="L436" s="239"/>
      <c r="M436" s="240"/>
      <c r="N436" s="241"/>
      <c r="O436" s="241"/>
      <c r="P436" s="241"/>
      <c r="Q436" s="241"/>
      <c r="R436" s="241"/>
      <c r="S436" s="241"/>
      <c r="T436" s="242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43" t="s">
        <v>252</v>
      </c>
      <c r="AU436" s="243" t="s">
        <v>87</v>
      </c>
      <c r="AV436" s="13" t="s">
        <v>87</v>
      </c>
      <c r="AW436" s="13" t="s">
        <v>37</v>
      </c>
      <c r="AX436" s="13" t="s">
        <v>77</v>
      </c>
      <c r="AY436" s="243" t="s">
        <v>238</v>
      </c>
    </row>
    <row r="437" s="13" customFormat="1">
      <c r="A437" s="13"/>
      <c r="B437" s="232"/>
      <c r="C437" s="233"/>
      <c r="D437" s="234" t="s">
        <v>252</v>
      </c>
      <c r="E437" s="235" t="s">
        <v>19</v>
      </c>
      <c r="F437" s="236" t="s">
        <v>779</v>
      </c>
      <c r="G437" s="233"/>
      <c r="H437" s="237">
        <v>4.5899999999999999</v>
      </c>
      <c r="I437" s="238"/>
      <c r="J437" s="233"/>
      <c r="K437" s="233"/>
      <c r="L437" s="239"/>
      <c r="M437" s="240"/>
      <c r="N437" s="241"/>
      <c r="O437" s="241"/>
      <c r="P437" s="241"/>
      <c r="Q437" s="241"/>
      <c r="R437" s="241"/>
      <c r="S437" s="241"/>
      <c r="T437" s="242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43" t="s">
        <v>252</v>
      </c>
      <c r="AU437" s="243" t="s">
        <v>87</v>
      </c>
      <c r="AV437" s="13" t="s">
        <v>87</v>
      </c>
      <c r="AW437" s="13" t="s">
        <v>37</v>
      </c>
      <c r="AX437" s="13" t="s">
        <v>77</v>
      </c>
      <c r="AY437" s="243" t="s">
        <v>238</v>
      </c>
    </row>
    <row r="438" s="13" customFormat="1">
      <c r="A438" s="13"/>
      <c r="B438" s="232"/>
      <c r="C438" s="233"/>
      <c r="D438" s="234" t="s">
        <v>252</v>
      </c>
      <c r="E438" s="235" t="s">
        <v>19</v>
      </c>
      <c r="F438" s="236" t="s">
        <v>780</v>
      </c>
      <c r="G438" s="233"/>
      <c r="H438" s="237">
        <v>5.508</v>
      </c>
      <c r="I438" s="238"/>
      <c r="J438" s="233"/>
      <c r="K438" s="233"/>
      <c r="L438" s="239"/>
      <c r="M438" s="240"/>
      <c r="N438" s="241"/>
      <c r="O438" s="241"/>
      <c r="P438" s="241"/>
      <c r="Q438" s="241"/>
      <c r="R438" s="241"/>
      <c r="S438" s="241"/>
      <c r="T438" s="242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243" t="s">
        <v>252</v>
      </c>
      <c r="AU438" s="243" t="s">
        <v>87</v>
      </c>
      <c r="AV438" s="13" t="s">
        <v>87</v>
      </c>
      <c r="AW438" s="13" t="s">
        <v>37</v>
      </c>
      <c r="AX438" s="13" t="s">
        <v>77</v>
      </c>
      <c r="AY438" s="243" t="s">
        <v>238</v>
      </c>
    </row>
    <row r="439" s="13" customFormat="1">
      <c r="A439" s="13"/>
      <c r="B439" s="232"/>
      <c r="C439" s="233"/>
      <c r="D439" s="234" t="s">
        <v>252</v>
      </c>
      <c r="E439" s="235" t="s">
        <v>19</v>
      </c>
      <c r="F439" s="236" t="s">
        <v>781</v>
      </c>
      <c r="G439" s="233"/>
      <c r="H439" s="237">
        <v>148.20099999999999</v>
      </c>
      <c r="I439" s="238"/>
      <c r="J439" s="233"/>
      <c r="K439" s="233"/>
      <c r="L439" s="239"/>
      <c r="M439" s="240"/>
      <c r="N439" s="241"/>
      <c r="O439" s="241"/>
      <c r="P439" s="241"/>
      <c r="Q439" s="241"/>
      <c r="R439" s="241"/>
      <c r="S439" s="241"/>
      <c r="T439" s="242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43" t="s">
        <v>252</v>
      </c>
      <c r="AU439" s="243" t="s">
        <v>87</v>
      </c>
      <c r="AV439" s="13" t="s">
        <v>87</v>
      </c>
      <c r="AW439" s="13" t="s">
        <v>37</v>
      </c>
      <c r="AX439" s="13" t="s">
        <v>77</v>
      </c>
      <c r="AY439" s="243" t="s">
        <v>238</v>
      </c>
    </row>
    <row r="440" s="13" customFormat="1">
      <c r="A440" s="13"/>
      <c r="B440" s="232"/>
      <c r="C440" s="233"/>
      <c r="D440" s="234" t="s">
        <v>252</v>
      </c>
      <c r="E440" s="235" t="s">
        <v>19</v>
      </c>
      <c r="F440" s="236" t="s">
        <v>782</v>
      </c>
      <c r="G440" s="233"/>
      <c r="H440" s="237">
        <v>70.480000000000004</v>
      </c>
      <c r="I440" s="238"/>
      <c r="J440" s="233"/>
      <c r="K440" s="233"/>
      <c r="L440" s="239"/>
      <c r="M440" s="240"/>
      <c r="N440" s="241"/>
      <c r="O440" s="241"/>
      <c r="P440" s="241"/>
      <c r="Q440" s="241"/>
      <c r="R440" s="241"/>
      <c r="S440" s="241"/>
      <c r="T440" s="242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43" t="s">
        <v>252</v>
      </c>
      <c r="AU440" s="243" t="s">
        <v>87</v>
      </c>
      <c r="AV440" s="13" t="s">
        <v>87</v>
      </c>
      <c r="AW440" s="13" t="s">
        <v>37</v>
      </c>
      <c r="AX440" s="13" t="s">
        <v>77</v>
      </c>
      <c r="AY440" s="243" t="s">
        <v>238</v>
      </c>
    </row>
    <row r="441" s="13" customFormat="1">
      <c r="A441" s="13"/>
      <c r="B441" s="232"/>
      <c r="C441" s="233"/>
      <c r="D441" s="234" t="s">
        <v>252</v>
      </c>
      <c r="E441" s="235" t="s">
        <v>19</v>
      </c>
      <c r="F441" s="236" t="s">
        <v>783</v>
      </c>
      <c r="G441" s="233"/>
      <c r="H441" s="237">
        <v>30.716000000000001</v>
      </c>
      <c r="I441" s="238"/>
      <c r="J441" s="233"/>
      <c r="K441" s="233"/>
      <c r="L441" s="239"/>
      <c r="M441" s="240"/>
      <c r="N441" s="241"/>
      <c r="O441" s="241"/>
      <c r="P441" s="241"/>
      <c r="Q441" s="241"/>
      <c r="R441" s="241"/>
      <c r="S441" s="241"/>
      <c r="T441" s="242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43" t="s">
        <v>252</v>
      </c>
      <c r="AU441" s="243" t="s">
        <v>87</v>
      </c>
      <c r="AV441" s="13" t="s">
        <v>87</v>
      </c>
      <c r="AW441" s="13" t="s">
        <v>37</v>
      </c>
      <c r="AX441" s="13" t="s">
        <v>77</v>
      </c>
      <c r="AY441" s="243" t="s">
        <v>238</v>
      </c>
    </row>
    <row r="442" s="13" customFormat="1">
      <c r="A442" s="13"/>
      <c r="B442" s="232"/>
      <c r="C442" s="233"/>
      <c r="D442" s="234" t="s">
        <v>252</v>
      </c>
      <c r="E442" s="235" t="s">
        <v>19</v>
      </c>
      <c r="F442" s="236" t="s">
        <v>784</v>
      </c>
      <c r="G442" s="233"/>
      <c r="H442" s="237">
        <v>11.548</v>
      </c>
      <c r="I442" s="238"/>
      <c r="J442" s="233"/>
      <c r="K442" s="233"/>
      <c r="L442" s="239"/>
      <c r="M442" s="240"/>
      <c r="N442" s="241"/>
      <c r="O442" s="241"/>
      <c r="P442" s="241"/>
      <c r="Q442" s="241"/>
      <c r="R442" s="241"/>
      <c r="S442" s="241"/>
      <c r="T442" s="242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43" t="s">
        <v>252</v>
      </c>
      <c r="AU442" s="243" t="s">
        <v>87</v>
      </c>
      <c r="AV442" s="13" t="s">
        <v>87</v>
      </c>
      <c r="AW442" s="13" t="s">
        <v>37</v>
      </c>
      <c r="AX442" s="13" t="s">
        <v>77</v>
      </c>
      <c r="AY442" s="243" t="s">
        <v>238</v>
      </c>
    </row>
    <row r="443" s="13" customFormat="1">
      <c r="A443" s="13"/>
      <c r="B443" s="232"/>
      <c r="C443" s="233"/>
      <c r="D443" s="234" t="s">
        <v>252</v>
      </c>
      <c r="E443" s="235" t="s">
        <v>19</v>
      </c>
      <c r="F443" s="236" t="s">
        <v>785</v>
      </c>
      <c r="G443" s="233"/>
      <c r="H443" s="237">
        <v>17.934000000000001</v>
      </c>
      <c r="I443" s="238"/>
      <c r="J443" s="233"/>
      <c r="K443" s="233"/>
      <c r="L443" s="239"/>
      <c r="M443" s="240"/>
      <c r="N443" s="241"/>
      <c r="O443" s="241"/>
      <c r="P443" s="241"/>
      <c r="Q443" s="241"/>
      <c r="R443" s="241"/>
      <c r="S443" s="241"/>
      <c r="T443" s="242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43" t="s">
        <v>252</v>
      </c>
      <c r="AU443" s="243" t="s">
        <v>87</v>
      </c>
      <c r="AV443" s="13" t="s">
        <v>87</v>
      </c>
      <c r="AW443" s="13" t="s">
        <v>37</v>
      </c>
      <c r="AX443" s="13" t="s">
        <v>77</v>
      </c>
      <c r="AY443" s="243" t="s">
        <v>238</v>
      </c>
    </row>
    <row r="444" s="13" customFormat="1">
      <c r="A444" s="13"/>
      <c r="B444" s="232"/>
      <c r="C444" s="233"/>
      <c r="D444" s="234" t="s">
        <v>252</v>
      </c>
      <c r="E444" s="235" t="s">
        <v>19</v>
      </c>
      <c r="F444" s="236" t="s">
        <v>786</v>
      </c>
      <c r="G444" s="233"/>
      <c r="H444" s="237">
        <v>11.066000000000001</v>
      </c>
      <c r="I444" s="238"/>
      <c r="J444" s="233"/>
      <c r="K444" s="233"/>
      <c r="L444" s="239"/>
      <c r="M444" s="240"/>
      <c r="N444" s="241"/>
      <c r="O444" s="241"/>
      <c r="P444" s="241"/>
      <c r="Q444" s="241"/>
      <c r="R444" s="241"/>
      <c r="S444" s="241"/>
      <c r="T444" s="242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43" t="s">
        <v>252</v>
      </c>
      <c r="AU444" s="243" t="s">
        <v>87</v>
      </c>
      <c r="AV444" s="13" t="s">
        <v>87</v>
      </c>
      <c r="AW444" s="13" t="s">
        <v>37</v>
      </c>
      <c r="AX444" s="13" t="s">
        <v>77</v>
      </c>
      <c r="AY444" s="243" t="s">
        <v>238</v>
      </c>
    </row>
    <row r="445" s="13" customFormat="1">
      <c r="A445" s="13"/>
      <c r="B445" s="232"/>
      <c r="C445" s="233"/>
      <c r="D445" s="234" t="s">
        <v>252</v>
      </c>
      <c r="E445" s="235" t="s">
        <v>19</v>
      </c>
      <c r="F445" s="236" t="s">
        <v>787</v>
      </c>
      <c r="G445" s="233"/>
      <c r="H445" s="237">
        <v>34.334000000000003</v>
      </c>
      <c r="I445" s="238"/>
      <c r="J445" s="233"/>
      <c r="K445" s="233"/>
      <c r="L445" s="239"/>
      <c r="M445" s="240"/>
      <c r="N445" s="241"/>
      <c r="O445" s="241"/>
      <c r="P445" s="241"/>
      <c r="Q445" s="241"/>
      <c r="R445" s="241"/>
      <c r="S445" s="241"/>
      <c r="T445" s="242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43" t="s">
        <v>252</v>
      </c>
      <c r="AU445" s="243" t="s">
        <v>87</v>
      </c>
      <c r="AV445" s="13" t="s">
        <v>87</v>
      </c>
      <c r="AW445" s="13" t="s">
        <v>37</v>
      </c>
      <c r="AX445" s="13" t="s">
        <v>77</v>
      </c>
      <c r="AY445" s="243" t="s">
        <v>238</v>
      </c>
    </row>
    <row r="446" s="13" customFormat="1">
      <c r="A446" s="13"/>
      <c r="B446" s="232"/>
      <c r="C446" s="233"/>
      <c r="D446" s="234" t="s">
        <v>252</v>
      </c>
      <c r="E446" s="235" t="s">
        <v>19</v>
      </c>
      <c r="F446" s="236" t="s">
        <v>788</v>
      </c>
      <c r="G446" s="233"/>
      <c r="H446" s="237">
        <v>24.763999999999999</v>
      </c>
      <c r="I446" s="238"/>
      <c r="J446" s="233"/>
      <c r="K446" s="233"/>
      <c r="L446" s="239"/>
      <c r="M446" s="240"/>
      <c r="N446" s="241"/>
      <c r="O446" s="241"/>
      <c r="P446" s="241"/>
      <c r="Q446" s="241"/>
      <c r="R446" s="241"/>
      <c r="S446" s="241"/>
      <c r="T446" s="242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43" t="s">
        <v>252</v>
      </c>
      <c r="AU446" s="243" t="s">
        <v>87</v>
      </c>
      <c r="AV446" s="13" t="s">
        <v>87</v>
      </c>
      <c r="AW446" s="13" t="s">
        <v>37</v>
      </c>
      <c r="AX446" s="13" t="s">
        <v>77</v>
      </c>
      <c r="AY446" s="243" t="s">
        <v>238</v>
      </c>
    </row>
    <row r="447" s="13" customFormat="1">
      <c r="A447" s="13"/>
      <c r="B447" s="232"/>
      <c r="C447" s="233"/>
      <c r="D447" s="234" t="s">
        <v>252</v>
      </c>
      <c r="E447" s="235" t="s">
        <v>19</v>
      </c>
      <c r="F447" s="236" t="s">
        <v>789</v>
      </c>
      <c r="G447" s="233"/>
      <c r="H447" s="237">
        <v>70.462000000000003</v>
      </c>
      <c r="I447" s="238"/>
      <c r="J447" s="233"/>
      <c r="K447" s="233"/>
      <c r="L447" s="239"/>
      <c r="M447" s="240"/>
      <c r="N447" s="241"/>
      <c r="O447" s="241"/>
      <c r="P447" s="241"/>
      <c r="Q447" s="241"/>
      <c r="R447" s="241"/>
      <c r="S447" s="241"/>
      <c r="T447" s="242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43" t="s">
        <v>252</v>
      </c>
      <c r="AU447" s="243" t="s">
        <v>87</v>
      </c>
      <c r="AV447" s="13" t="s">
        <v>87</v>
      </c>
      <c r="AW447" s="13" t="s">
        <v>37</v>
      </c>
      <c r="AX447" s="13" t="s">
        <v>77</v>
      </c>
      <c r="AY447" s="243" t="s">
        <v>238</v>
      </c>
    </row>
    <row r="448" s="13" customFormat="1">
      <c r="A448" s="13"/>
      <c r="B448" s="232"/>
      <c r="C448" s="233"/>
      <c r="D448" s="234" t="s">
        <v>252</v>
      </c>
      <c r="E448" s="235" t="s">
        <v>19</v>
      </c>
      <c r="F448" s="236" t="s">
        <v>790</v>
      </c>
      <c r="G448" s="233"/>
      <c r="H448" s="237">
        <v>29.105</v>
      </c>
      <c r="I448" s="238"/>
      <c r="J448" s="233"/>
      <c r="K448" s="233"/>
      <c r="L448" s="239"/>
      <c r="M448" s="240"/>
      <c r="N448" s="241"/>
      <c r="O448" s="241"/>
      <c r="P448" s="241"/>
      <c r="Q448" s="241"/>
      <c r="R448" s="241"/>
      <c r="S448" s="241"/>
      <c r="T448" s="242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243" t="s">
        <v>252</v>
      </c>
      <c r="AU448" s="243" t="s">
        <v>87</v>
      </c>
      <c r="AV448" s="13" t="s">
        <v>87</v>
      </c>
      <c r="AW448" s="13" t="s">
        <v>37</v>
      </c>
      <c r="AX448" s="13" t="s">
        <v>77</v>
      </c>
      <c r="AY448" s="243" t="s">
        <v>238</v>
      </c>
    </row>
    <row r="449" s="13" customFormat="1">
      <c r="A449" s="13"/>
      <c r="B449" s="232"/>
      <c r="C449" s="233"/>
      <c r="D449" s="234" t="s">
        <v>252</v>
      </c>
      <c r="E449" s="235" t="s">
        <v>19</v>
      </c>
      <c r="F449" s="236" t="s">
        <v>791</v>
      </c>
      <c r="G449" s="233"/>
      <c r="H449" s="237">
        <v>33.767000000000003</v>
      </c>
      <c r="I449" s="238"/>
      <c r="J449" s="233"/>
      <c r="K449" s="233"/>
      <c r="L449" s="239"/>
      <c r="M449" s="240"/>
      <c r="N449" s="241"/>
      <c r="O449" s="241"/>
      <c r="P449" s="241"/>
      <c r="Q449" s="241"/>
      <c r="R449" s="241"/>
      <c r="S449" s="241"/>
      <c r="T449" s="242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43" t="s">
        <v>252</v>
      </c>
      <c r="AU449" s="243" t="s">
        <v>87</v>
      </c>
      <c r="AV449" s="13" t="s">
        <v>87</v>
      </c>
      <c r="AW449" s="13" t="s">
        <v>37</v>
      </c>
      <c r="AX449" s="13" t="s">
        <v>77</v>
      </c>
      <c r="AY449" s="243" t="s">
        <v>238</v>
      </c>
    </row>
    <row r="450" s="13" customFormat="1">
      <c r="A450" s="13"/>
      <c r="B450" s="232"/>
      <c r="C450" s="233"/>
      <c r="D450" s="234" t="s">
        <v>252</v>
      </c>
      <c r="E450" s="235" t="s">
        <v>19</v>
      </c>
      <c r="F450" s="236" t="s">
        <v>792</v>
      </c>
      <c r="G450" s="233"/>
      <c r="H450" s="237">
        <v>19.654</v>
      </c>
      <c r="I450" s="238"/>
      <c r="J450" s="233"/>
      <c r="K450" s="233"/>
      <c r="L450" s="239"/>
      <c r="M450" s="240"/>
      <c r="N450" s="241"/>
      <c r="O450" s="241"/>
      <c r="P450" s="241"/>
      <c r="Q450" s="241"/>
      <c r="R450" s="241"/>
      <c r="S450" s="241"/>
      <c r="T450" s="242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243" t="s">
        <v>252</v>
      </c>
      <c r="AU450" s="243" t="s">
        <v>87</v>
      </c>
      <c r="AV450" s="13" t="s">
        <v>87</v>
      </c>
      <c r="AW450" s="13" t="s">
        <v>37</v>
      </c>
      <c r="AX450" s="13" t="s">
        <v>77</v>
      </c>
      <c r="AY450" s="243" t="s">
        <v>238</v>
      </c>
    </row>
    <row r="451" s="13" customFormat="1">
      <c r="A451" s="13"/>
      <c r="B451" s="232"/>
      <c r="C451" s="233"/>
      <c r="D451" s="234" t="s">
        <v>252</v>
      </c>
      <c r="E451" s="235" t="s">
        <v>19</v>
      </c>
      <c r="F451" s="236" t="s">
        <v>793</v>
      </c>
      <c r="G451" s="233"/>
      <c r="H451" s="237">
        <v>24.02</v>
      </c>
      <c r="I451" s="238"/>
      <c r="J451" s="233"/>
      <c r="K451" s="233"/>
      <c r="L451" s="239"/>
      <c r="M451" s="240"/>
      <c r="N451" s="241"/>
      <c r="O451" s="241"/>
      <c r="P451" s="241"/>
      <c r="Q451" s="241"/>
      <c r="R451" s="241"/>
      <c r="S451" s="241"/>
      <c r="T451" s="242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43" t="s">
        <v>252</v>
      </c>
      <c r="AU451" s="243" t="s">
        <v>87</v>
      </c>
      <c r="AV451" s="13" t="s">
        <v>87</v>
      </c>
      <c r="AW451" s="13" t="s">
        <v>37</v>
      </c>
      <c r="AX451" s="13" t="s">
        <v>77</v>
      </c>
      <c r="AY451" s="243" t="s">
        <v>238</v>
      </c>
    </row>
    <row r="452" s="13" customFormat="1">
      <c r="A452" s="13"/>
      <c r="B452" s="232"/>
      <c r="C452" s="233"/>
      <c r="D452" s="234" t="s">
        <v>252</v>
      </c>
      <c r="E452" s="235" t="s">
        <v>19</v>
      </c>
      <c r="F452" s="236" t="s">
        <v>794</v>
      </c>
      <c r="G452" s="233"/>
      <c r="H452" s="237">
        <v>37.552</v>
      </c>
      <c r="I452" s="238"/>
      <c r="J452" s="233"/>
      <c r="K452" s="233"/>
      <c r="L452" s="239"/>
      <c r="M452" s="240"/>
      <c r="N452" s="241"/>
      <c r="O452" s="241"/>
      <c r="P452" s="241"/>
      <c r="Q452" s="241"/>
      <c r="R452" s="241"/>
      <c r="S452" s="241"/>
      <c r="T452" s="242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T452" s="243" t="s">
        <v>252</v>
      </c>
      <c r="AU452" s="243" t="s">
        <v>87</v>
      </c>
      <c r="AV452" s="13" t="s">
        <v>87</v>
      </c>
      <c r="AW452" s="13" t="s">
        <v>37</v>
      </c>
      <c r="AX452" s="13" t="s">
        <v>77</v>
      </c>
      <c r="AY452" s="243" t="s">
        <v>238</v>
      </c>
    </row>
    <row r="453" s="13" customFormat="1">
      <c r="A453" s="13"/>
      <c r="B453" s="232"/>
      <c r="C453" s="233"/>
      <c r="D453" s="234" t="s">
        <v>252</v>
      </c>
      <c r="E453" s="235" t="s">
        <v>19</v>
      </c>
      <c r="F453" s="236" t="s">
        <v>795</v>
      </c>
      <c r="G453" s="233"/>
      <c r="H453" s="237">
        <v>64.424000000000007</v>
      </c>
      <c r="I453" s="238"/>
      <c r="J453" s="233"/>
      <c r="K453" s="233"/>
      <c r="L453" s="239"/>
      <c r="M453" s="240"/>
      <c r="N453" s="241"/>
      <c r="O453" s="241"/>
      <c r="P453" s="241"/>
      <c r="Q453" s="241"/>
      <c r="R453" s="241"/>
      <c r="S453" s="241"/>
      <c r="T453" s="242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243" t="s">
        <v>252</v>
      </c>
      <c r="AU453" s="243" t="s">
        <v>87</v>
      </c>
      <c r="AV453" s="13" t="s">
        <v>87</v>
      </c>
      <c r="AW453" s="13" t="s">
        <v>37</v>
      </c>
      <c r="AX453" s="13" t="s">
        <v>77</v>
      </c>
      <c r="AY453" s="243" t="s">
        <v>238</v>
      </c>
    </row>
    <row r="454" s="13" customFormat="1">
      <c r="A454" s="13"/>
      <c r="B454" s="232"/>
      <c r="C454" s="233"/>
      <c r="D454" s="234" t="s">
        <v>252</v>
      </c>
      <c r="E454" s="235" t="s">
        <v>19</v>
      </c>
      <c r="F454" s="236" t="s">
        <v>796</v>
      </c>
      <c r="G454" s="233"/>
      <c r="H454" s="237">
        <v>5.6100000000000003</v>
      </c>
      <c r="I454" s="238"/>
      <c r="J454" s="233"/>
      <c r="K454" s="233"/>
      <c r="L454" s="239"/>
      <c r="M454" s="240"/>
      <c r="N454" s="241"/>
      <c r="O454" s="241"/>
      <c r="P454" s="241"/>
      <c r="Q454" s="241"/>
      <c r="R454" s="241"/>
      <c r="S454" s="241"/>
      <c r="T454" s="242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43" t="s">
        <v>252</v>
      </c>
      <c r="AU454" s="243" t="s">
        <v>87</v>
      </c>
      <c r="AV454" s="13" t="s">
        <v>87</v>
      </c>
      <c r="AW454" s="13" t="s">
        <v>37</v>
      </c>
      <c r="AX454" s="13" t="s">
        <v>77</v>
      </c>
      <c r="AY454" s="243" t="s">
        <v>238</v>
      </c>
    </row>
    <row r="455" s="13" customFormat="1">
      <c r="A455" s="13"/>
      <c r="B455" s="232"/>
      <c r="C455" s="233"/>
      <c r="D455" s="234" t="s">
        <v>252</v>
      </c>
      <c r="E455" s="235" t="s">
        <v>19</v>
      </c>
      <c r="F455" s="236" t="s">
        <v>797</v>
      </c>
      <c r="G455" s="233"/>
      <c r="H455" s="237">
        <v>2.8919999999999999</v>
      </c>
      <c r="I455" s="238"/>
      <c r="J455" s="233"/>
      <c r="K455" s="233"/>
      <c r="L455" s="239"/>
      <c r="M455" s="240"/>
      <c r="N455" s="241"/>
      <c r="O455" s="241"/>
      <c r="P455" s="241"/>
      <c r="Q455" s="241"/>
      <c r="R455" s="241"/>
      <c r="S455" s="241"/>
      <c r="T455" s="242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243" t="s">
        <v>252</v>
      </c>
      <c r="AU455" s="243" t="s">
        <v>87</v>
      </c>
      <c r="AV455" s="13" t="s">
        <v>87</v>
      </c>
      <c r="AW455" s="13" t="s">
        <v>37</v>
      </c>
      <c r="AX455" s="13" t="s">
        <v>77</v>
      </c>
      <c r="AY455" s="243" t="s">
        <v>238</v>
      </c>
    </row>
    <row r="456" s="13" customFormat="1">
      <c r="A456" s="13"/>
      <c r="B456" s="232"/>
      <c r="C456" s="233"/>
      <c r="D456" s="234" t="s">
        <v>252</v>
      </c>
      <c r="E456" s="235" t="s">
        <v>19</v>
      </c>
      <c r="F456" s="236" t="s">
        <v>798</v>
      </c>
      <c r="G456" s="233"/>
      <c r="H456" s="237">
        <v>0</v>
      </c>
      <c r="I456" s="238"/>
      <c r="J456" s="233"/>
      <c r="K456" s="233"/>
      <c r="L456" s="239"/>
      <c r="M456" s="240"/>
      <c r="N456" s="241"/>
      <c r="O456" s="241"/>
      <c r="P456" s="241"/>
      <c r="Q456" s="241"/>
      <c r="R456" s="241"/>
      <c r="S456" s="241"/>
      <c r="T456" s="242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T456" s="243" t="s">
        <v>252</v>
      </c>
      <c r="AU456" s="243" t="s">
        <v>87</v>
      </c>
      <c r="AV456" s="13" t="s">
        <v>87</v>
      </c>
      <c r="AW456" s="13" t="s">
        <v>37</v>
      </c>
      <c r="AX456" s="13" t="s">
        <v>77</v>
      </c>
      <c r="AY456" s="243" t="s">
        <v>238</v>
      </c>
    </row>
    <row r="457" s="13" customFormat="1">
      <c r="A457" s="13"/>
      <c r="B457" s="232"/>
      <c r="C457" s="233"/>
      <c r="D457" s="234" t="s">
        <v>252</v>
      </c>
      <c r="E457" s="235" t="s">
        <v>19</v>
      </c>
      <c r="F457" s="236" t="s">
        <v>799</v>
      </c>
      <c r="G457" s="233"/>
      <c r="H457" s="237">
        <v>0</v>
      </c>
      <c r="I457" s="238"/>
      <c r="J457" s="233"/>
      <c r="K457" s="233"/>
      <c r="L457" s="239"/>
      <c r="M457" s="240"/>
      <c r="N457" s="241"/>
      <c r="O457" s="241"/>
      <c r="P457" s="241"/>
      <c r="Q457" s="241"/>
      <c r="R457" s="241"/>
      <c r="S457" s="241"/>
      <c r="T457" s="242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43" t="s">
        <v>252</v>
      </c>
      <c r="AU457" s="243" t="s">
        <v>87</v>
      </c>
      <c r="AV457" s="13" t="s">
        <v>87</v>
      </c>
      <c r="AW457" s="13" t="s">
        <v>37</v>
      </c>
      <c r="AX457" s="13" t="s">
        <v>77</v>
      </c>
      <c r="AY457" s="243" t="s">
        <v>238</v>
      </c>
    </row>
    <row r="458" s="14" customFormat="1">
      <c r="A458" s="14"/>
      <c r="B458" s="244"/>
      <c r="C458" s="245"/>
      <c r="D458" s="234" t="s">
        <v>252</v>
      </c>
      <c r="E458" s="246" t="s">
        <v>19</v>
      </c>
      <c r="F458" s="247" t="s">
        <v>253</v>
      </c>
      <c r="G458" s="245"/>
      <c r="H458" s="248">
        <v>949.05399999999997</v>
      </c>
      <c r="I458" s="249"/>
      <c r="J458" s="245"/>
      <c r="K458" s="245"/>
      <c r="L458" s="250"/>
      <c r="M458" s="251"/>
      <c r="N458" s="252"/>
      <c r="O458" s="252"/>
      <c r="P458" s="252"/>
      <c r="Q458" s="252"/>
      <c r="R458" s="252"/>
      <c r="S458" s="252"/>
      <c r="T458" s="253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T458" s="254" t="s">
        <v>252</v>
      </c>
      <c r="AU458" s="254" t="s">
        <v>87</v>
      </c>
      <c r="AV458" s="14" t="s">
        <v>254</v>
      </c>
      <c r="AW458" s="14" t="s">
        <v>37</v>
      </c>
      <c r="AX458" s="14" t="s">
        <v>85</v>
      </c>
      <c r="AY458" s="254" t="s">
        <v>238</v>
      </c>
    </row>
    <row r="459" s="2" customFormat="1" ht="16.5" customHeight="1">
      <c r="A459" s="40"/>
      <c r="B459" s="41"/>
      <c r="C459" s="214" t="s">
        <v>757</v>
      </c>
      <c r="D459" s="214" t="s">
        <v>243</v>
      </c>
      <c r="E459" s="215" t="s">
        <v>1127</v>
      </c>
      <c r="F459" s="216" t="s">
        <v>1128</v>
      </c>
      <c r="G459" s="217" t="s">
        <v>407</v>
      </c>
      <c r="H459" s="218">
        <v>30</v>
      </c>
      <c r="I459" s="219"/>
      <c r="J459" s="220">
        <f>ROUND(I459*H459,2)</f>
        <v>0</v>
      </c>
      <c r="K459" s="216" t="s">
        <v>247</v>
      </c>
      <c r="L459" s="46"/>
      <c r="M459" s="221" t="s">
        <v>19</v>
      </c>
      <c r="N459" s="222" t="s">
        <v>48</v>
      </c>
      <c r="O459" s="86"/>
      <c r="P459" s="223">
        <f>O459*H459</f>
        <v>0</v>
      </c>
      <c r="Q459" s="223">
        <v>0.00013999999999999999</v>
      </c>
      <c r="R459" s="223">
        <f>Q459*H459</f>
        <v>0.0041999999999999997</v>
      </c>
      <c r="S459" s="223">
        <v>0</v>
      </c>
      <c r="T459" s="224">
        <f>S459*H459</f>
        <v>0</v>
      </c>
      <c r="U459" s="40"/>
      <c r="V459" s="40"/>
      <c r="W459" s="40"/>
      <c r="X459" s="40"/>
      <c r="Y459" s="40"/>
      <c r="Z459" s="40"/>
      <c r="AA459" s="40"/>
      <c r="AB459" s="40"/>
      <c r="AC459" s="40"/>
      <c r="AD459" s="40"/>
      <c r="AE459" s="40"/>
      <c r="AR459" s="225" t="s">
        <v>330</v>
      </c>
      <c r="AT459" s="225" t="s">
        <v>243</v>
      </c>
      <c r="AU459" s="225" t="s">
        <v>87</v>
      </c>
      <c r="AY459" s="19" t="s">
        <v>238</v>
      </c>
      <c r="BE459" s="226">
        <f>IF(N459="základní",J459,0)</f>
        <v>0</v>
      </c>
      <c r="BF459" s="226">
        <f>IF(N459="snížená",J459,0)</f>
        <v>0</v>
      </c>
      <c r="BG459" s="226">
        <f>IF(N459="zákl. přenesená",J459,0)</f>
        <v>0</v>
      </c>
      <c r="BH459" s="226">
        <f>IF(N459="sníž. přenesená",J459,0)</f>
        <v>0</v>
      </c>
      <c r="BI459" s="226">
        <f>IF(N459="nulová",J459,0)</f>
        <v>0</v>
      </c>
      <c r="BJ459" s="19" t="s">
        <v>85</v>
      </c>
      <c r="BK459" s="226">
        <f>ROUND(I459*H459,2)</f>
        <v>0</v>
      </c>
      <c r="BL459" s="19" t="s">
        <v>330</v>
      </c>
      <c r="BM459" s="225" t="s">
        <v>1129</v>
      </c>
    </row>
    <row r="460" s="2" customFormat="1">
      <c r="A460" s="40"/>
      <c r="B460" s="41"/>
      <c r="C460" s="42"/>
      <c r="D460" s="227" t="s">
        <v>250</v>
      </c>
      <c r="E460" s="42"/>
      <c r="F460" s="228" t="s">
        <v>1130</v>
      </c>
      <c r="G460" s="42"/>
      <c r="H460" s="42"/>
      <c r="I460" s="229"/>
      <c r="J460" s="42"/>
      <c r="K460" s="42"/>
      <c r="L460" s="46"/>
      <c r="M460" s="230"/>
      <c r="N460" s="231"/>
      <c r="O460" s="86"/>
      <c r="P460" s="86"/>
      <c r="Q460" s="86"/>
      <c r="R460" s="86"/>
      <c r="S460" s="86"/>
      <c r="T460" s="87"/>
      <c r="U460" s="40"/>
      <c r="V460" s="40"/>
      <c r="W460" s="40"/>
      <c r="X460" s="40"/>
      <c r="Y460" s="40"/>
      <c r="Z460" s="40"/>
      <c r="AA460" s="40"/>
      <c r="AB460" s="40"/>
      <c r="AC460" s="40"/>
      <c r="AD460" s="40"/>
      <c r="AE460" s="40"/>
      <c r="AT460" s="19" t="s">
        <v>250</v>
      </c>
      <c r="AU460" s="19" t="s">
        <v>87</v>
      </c>
    </row>
    <row r="461" s="13" customFormat="1">
      <c r="A461" s="13"/>
      <c r="B461" s="232"/>
      <c r="C461" s="233"/>
      <c r="D461" s="234" t="s">
        <v>252</v>
      </c>
      <c r="E461" s="235" t="s">
        <v>19</v>
      </c>
      <c r="F461" s="236" t="s">
        <v>561</v>
      </c>
      <c r="G461" s="233"/>
      <c r="H461" s="237">
        <v>30</v>
      </c>
      <c r="I461" s="238"/>
      <c r="J461" s="233"/>
      <c r="K461" s="233"/>
      <c r="L461" s="239"/>
      <c r="M461" s="240"/>
      <c r="N461" s="241"/>
      <c r="O461" s="241"/>
      <c r="P461" s="241"/>
      <c r="Q461" s="241"/>
      <c r="R461" s="241"/>
      <c r="S461" s="241"/>
      <c r="T461" s="242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43" t="s">
        <v>252</v>
      </c>
      <c r="AU461" s="243" t="s">
        <v>87</v>
      </c>
      <c r="AV461" s="13" t="s">
        <v>87</v>
      </c>
      <c r="AW461" s="13" t="s">
        <v>37</v>
      </c>
      <c r="AX461" s="13" t="s">
        <v>77</v>
      </c>
      <c r="AY461" s="243" t="s">
        <v>238</v>
      </c>
    </row>
    <row r="462" s="14" customFormat="1">
      <c r="A462" s="14"/>
      <c r="B462" s="244"/>
      <c r="C462" s="245"/>
      <c r="D462" s="234" t="s">
        <v>252</v>
      </c>
      <c r="E462" s="246" t="s">
        <v>19</v>
      </c>
      <c r="F462" s="247" t="s">
        <v>253</v>
      </c>
      <c r="G462" s="245"/>
      <c r="H462" s="248">
        <v>30</v>
      </c>
      <c r="I462" s="249"/>
      <c r="J462" s="245"/>
      <c r="K462" s="245"/>
      <c r="L462" s="250"/>
      <c r="M462" s="251"/>
      <c r="N462" s="252"/>
      <c r="O462" s="252"/>
      <c r="P462" s="252"/>
      <c r="Q462" s="252"/>
      <c r="R462" s="252"/>
      <c r="S462" s="252"/>
      <c r="T462" s="253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T462" s="254" t="s">
        <v>252</v>
      </c>
      <c r="AU462" s="254" t="s">
        <v>87</v>
      </c>
      <c r="AV462" s="14" t="s">
        <v>254</v>
      </c>
      <c r="AW462" s="14" t="s">
        <v>37</v>
      </c>
      <c r="AX462" s="14" t="s">
        <v>85</v>
      </c>
      <c r="AY462" s="254" t="s">
        <v>238</v>
      </c>
    </row>
    <row r="463" s="2" customFormat="1" ht="16.5" customHeight="1">
      <c r="A463" s="40"/>
      <c r="B463" s="41"/>
      <c r="C463" s="214" t="s">
        <v>768</v>
      </c>
      <c r="D463" s="214" t="s">
        <v>243</v>
      </c>
      <c r="E463" s="215" t="s">
        <v>1131</v>
      </c>
      <c r="F463" s="216" t="s">
        <v>1132</v>
      </c>
      <c r="G463" s="217" t="s">
        <v>419</v>
      </c>
      <c r="H463" s="218">
        <v>450</v>
      </c>
      <c r="I463" s="219"/>
      <c r="J463" s="220">
        <f>ROUND(I463*H463,2)</f>
        <v>0</v>
      </c>
      <c r="K463" s="216" t="s">
        <v>247</v>
      </c>
      <c r="L463" s="46"/>
      <c r="M463" s="221" t="s">
        <v>19</v>
      </c>
      <c r="N463" s="222" t="s">
        <v>48</v>
      </c>
      <c r="O463" s="86"/>
      <c r="P463" s="223">
        <f>O463*H463</f>
        <v>0</v>
      </c>
      <c r="Q463" s="223">
        <v>1.0000000000000001E-05</v>
      </c>
      <c r="R463" s="223">
        <f>Q463*H463</f>
        <v>0.0045000000000000005</v>
      </c>
      <c r="S463" s="223">
        <v>0</v>
      </c>
      <c r="T463" s="224">
        <f>S463*H463</f>
        <v>0</v>
      </c>
      <c r="U463" s="40"/>
      <c r="V463" s="40"/>
      <c r="W463" s="40"/>
      <c r="X463" s="40"/>
      <c r="Y463" s="40"/>
      <c r="Z463" s="40"/>
      <c r="AA463" s="40"/>
      <c r="AB463" s="40"/>
      <c r="AC463" s="40"/>
      <c r="AD463" s="40"/>
      <c r="AE463" s="40"/>
      <c r="AR463" s="225" t="s">
        <v>330</v>
      </c>
      <c r="AT463" s="225" t="s">
        <v>243</v>
      </c>
      <c r="AU463" s="225" t="s">
        <v>87</v>
      </c>
      <c r="AY463" s="19" t="s">
        <v>238</v>
      </c>
      <c r="BE463" s="226">
        <f>IF(N463="základní",J463,0)</f>
        <v>0</v>
      </c>
      <c r="BF463" s="226">
        <f>IF(N463="snížená",J463,0)</f>
        <v>0</v>
      </c>
      <c r="BG463" s="226">
        <f>IF(N463="zákl. přenesená",J463,0)</f>
        <v>0</v>
      </c>
      <c r="BH463" s="226">
        <f>IF(N463="sníž. přenesená",J463,0)</f>
        <v>0</v>
      </c>
      <c r="BI463" s="226">
        <f>IF(N463="nulová",J463,0)</f>
        <v>0</v>
      </c>
      <c r="BJ463" s="19" t="s">
        <v>85</v>
      </c>
      <c r="BK463" s="226">
        <f>ROUND(I463*H463,2)</f>
        <v>0</v>
      </c>
      <c r="BL463" s="19" t="s">
        <v>330</v>
      </c>
      <c r="BM463" s="225" t="s">
        <v>1133</v>
      </c>
    </row>
    <row r="464" s="2" customFormat="1">
      <c r="A464" s="40"/>
      <c r="B464" s="41"/>
      <c r="C464" s="42"/>
      <c r="D464" s="227" t="s">
        <v>250</v>
      </c>
      <c r="E464" s="42"/>
      <c r="F464" s="228" t="s">
        <v>1134</v>
      </c>
      <c r="G464" s="42"/>
      <c r="H464" s="42"/>
      <c r="I464" s="229"/>
      <c r="J464" s="42"/>
      <c r="K464" s="42"/>
      <c r="L464" s="46"/>
      <c r="M464" s="230"/>
      <c r="N464" s="231"/>
      <c r="O464" s="86"/>
      <c r="P464" s="86"/>
      <c r="Q464" s="86"/>
      <c r="R464" s="86"/>
      <c r="S464" s="86"/>
      <c r="T464" s="87"/>
      <c r="U464" s="40"/>
      <c r="V464" s="40"/>
      <c r="W464" s="40"/>
      <c r="X464" s="40"/>
      <c r="Y464" s="40"/>
      <c r="Z464" s="40"/>
      <c r="AA464" s="40"/>
      <c r="AB464" s="40"/>
      <c r="AC464" s="40"/>
      <c r="AD464" s="40"/>
      <c r="AE464" s="40"/>
      <c r="AT464" s="19" t="s">
        <v>250</v>
      </c>
      <c r="AU464" s="19" t="s">
        <v>87</v>
      </c>
    </row>
    <row r="465" s="13" customFormat="1">
      <c r="A465" s="13"/>
      <c r="B465" s="232"/>
      <c r="C465" s="233"/>
      <c r="D465" s="234" t="s">
        <v>252</v>
      </c>
      <c r="E465" s="235" t="s">
        <v>19</v>
      </c>
      <c r="F465" s="236" t="s">
        <v>1135</v>
      </c>
      <c r="G465" s="233"/>
      <c r="H465" s="237">
        <v>450</v>
      </c>
      <c r="I465" s="238"/>
      <c r="J465" s="233"/>
      <c r="K465" s="233"/>
      <c r="L465" s="239"/>
      <c r="M465" s="240"/>
      <c r="N465" s="241"/>
      <c r="O465" s="241"/>
      <c r="P465" s="241"/>
      <c r="Q465" s="241"/>
      <c r="R465" s="241"/>
      <c r="S465" s="241"/>
      <c r="T465" s="242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43" t="s">
        <v>252</v>
      </c>
      <c r="AU465" s="243" t="s">
        <v>87</v>
      </c>
      <c r="AV465" s="13" t="s">
        <v>87</v>
      </c>
      <c r="AW465" s="13" t="s">
        <v>37</v>
      </c>
      <c r="AX465" s="13" t="s">
        <v>77</v>
      </c>
      <c r="AY465" s="243" t="s">
        <v>238</v>
      </c>
    </row>
    <row r="466" s="14" customFormat="1">
      <c r="A466" s="14"/>
      <c r="B466" s="244"/>
      <c r="C466" s="245"/>
      <c r="D466" s="234" t="s">
        <v>252</v>
      </c>
      <c r="E466" s="246" t="s">
        <v>19</v>
      </c>
      <c r="F466" s="247" t="s">
        <v>253</v>
      </c>
      <c r="G466" s="245"/>
      <c r="H466" s="248">
        <v>450</v>
      </c>
      <c r="I466" s="249"/>
      <c r="J466" s="245"/>
      <c r="K466" s="245"/>
      <c r="L466" s="250"/>
      <c r="M466" s="251"/>
      <c r="N466" s="252"/>
      <c r="O466" s="252"/>
      <c r="P466" s="252"/>
      <c r="Q466" s="252"/>
      <c r="R466" s="252"/>
      <c r="S466" s="252"/>
      <c r="T466" s="253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T466" s="254" t="s">
        <v>252</v>
      </c>
      <c r="AU466" s="254" t="s">
        <v>87</v>
      </c>
      <c r="AV466" s="14" t="s">
        <v>254</v>
      </c>
      <c r="AW466" s="14" t="s">
        <v>37</v>
      </c>
      <c r="AX466" s="14" t="s">
        <v>85</v>
      </c>
      <c r="AY466" s="254" t="s">
        <v>238</v>
      </c>
    </row>
    <row r="467" s="2" customFormat="1" ht="16.5" customHeight="1">
      <c r="A467" s="40"/>
      <c r="B467" s="41"/>
      <c r="C467" s="214" t="s">
        <v>802</v>
      </c>
      <c r="D467" s="214" t="s">
        <v>243</v>
      </c>
      <c r="E467" s="215" t="s">
        <v>1136</v>
      </c>
      <c r="F467" s="216" t="s">
        <v>1137</v>
      </c>
      <c r="G467" s="217" t="s">
        <v>419</v>
      </c>
      <c r="H467" s="218">
        <v>150</v>
      </c>
      <c r="I467" s="219"/>
      <c r="J467" s="220">
        <f>ROUND(I467*H467,2)</f>
        <v>0</v>
      </c>
      <c r="K467" s="216" t="s">
        <v>247</v>
      </c>
      <c r="L467" s="46"/>
      <c r="M467" s="221" t="s">
        <v>19</v>
      </c>
      <c r="N467" s="222" t="s">
        <v>48</v>
      </c>
      <c r="O467" s="86"/>
      <c r="P467" s="223">
        <f>O467*H467</f>
        <v>0</v>
      </c>
      <c r="Q467" s="223">
        <v>8.0000000000000007E-05</v>
      </c>
      <c r="R467" s="223">
        <f>Q467*H467</f>
        <v>0.012</v>
      </c>
      <c r="S467" s="223">
        <v>0</v>
      </c>
      <c r="T467" s="224">
        <f>S467*H467</f>
        <v>0</v>
      </c>
      <c r="U467" s="40"/>
      <c r="V467" s="40"/>
      <c r="W467" s="40"/>
      <c r="X467" s="40"/>
      <c r="Y467" s="40"/>
      <c r="Z467" s="40"/>
      <c r="AA467" s="40"/>
      <c r="AB467" s="40"/>
      <c r="AC467" s="40"/>
      <c r="AD467" s="40"/>
      <c r="AE467" s="40"/>
      <c r="AR467" s="225" t="s">
        <v>330</v>
      </c>
      <c r="AT467" s="225" t="s">
        <v>243</v>
      </c>
      <c r="AU467" s="225" t="s">
        <v>87</v>
      </c>
      <c r="AY467" s="19" t="s">
        <v>238</v>
      </c>
      <c r="BE467" s="226">
        <f>IF(N467="základní",J467,0)</f>
        <v>0</v>
      </c>
      <c r="BF467" s="226">
        <f>IF(N467="snížená",J467,0)</f>
        <v>0</v>
      </c>
      <c r="BG467" s="226">
        <f>IF(N467="zákl. přenesená",J467,0)</f>
        <v>0</v>
      </c>
      <c r="BH467" s="226">
        <f>IF(N467="sníž. přenesená",J467,0)</f>
        <v>0</v>
      </c>
      <c r="BI467" s="226">
        <f>IF(N467="nulová",J467,0)</f>
        <v>0</v>
      </c>
      <c r="BJ467" s="19" t="s">
        <v>85</v>
      </c>
      <c r="BK467" s="226">
        <f>ROUND(I467*H467,2)</f>
        <v>0</v>
      </c>
      <c r="BL467" s="19" t="s">
        <v>330</v>
      </c>
      <c r="BM467" s="225" t="s">
        <v>1138</v>
      </c>
    </row>
    <row r="468" s="2" customFormat="1">
      <c r="A468" s="40"/>
      <c r="B468" s="41"/>
      <c r="C468" s="42"/>
      <c r="D468" s="227" t="s">
        <v>250</v>
      </c>
      <c r="E468" s="42"/>
      <c r="F468" s="228" t="s">
        <v>1139</v>
      </c>
      <c r="G468" s="42"/>
      <c r="H468" s="42"/>
      <c r="I468" s="229"/>
      <c r="J468" s="42"/>
      <c r="K468" s="42"/>
      <c r="L468" s="46"/>
      <c r="M468" s="230"/>
      <c r="N468" s="231"/>
      <c r="O468" s="86"/>
      <c r="P468" s="86"/>
      <c r="Q468" s="86"/>
      <c r="R468" s="86"/>
      <c r="S468" s="86"/>
      <c r="T468" s="87"/>
      <c r="U468" s="40"/>
      <c r="V468" s="40"/>
      <c r="W468" s="40"/>
      <c r="X468" s="40"/>
      <c r="Y468" s="40"/>
      <c r="Z468" s="40"/>
      <c r="AA468" s="40"/>
      <c r="AB468" s="40"/>
      <c r="AC468" s="40"/>
      <c r="AD468" s="40"/>
      <c r="AE468" s="40"/>
      <c r="AT468" s="19" t="s">
        <v>250</v>
      </c>
      <c r="AU468" s="19" t="s">
        <v>87</v>
      </c>
    </row>
    <row r="469" s="2" customFormat="1" ht="16.5" customHeight="1">
      <c r="A469" s="40"/>
      <c r="B469" s="41"/>
      <c r="C469" s="259" t="s">
        <v>811</v>
      </c>
      <c r="D469" s="259" t="s">
        <v>640</v>
      </c>
      <c r="E469" s="260" t="s">
        <v>1140</v>
      </c>
      <c r="F469" s="261" t="s">
        <v>1141</v>
      </c>
      <c r="G469" s="262" t="s">
        <v>419</v>
      </c>
      <c r="H469" s="263">
        <v>157.5</v>
      </c>
      <c r="I469" s="264"/>
      <c r="J469" s="265">
        <f>ROUND(I469*H469,2)</f>
        <v>0</v>
      </c>
      <c r="K469" s="261" t="s">
        <v>247</v>
      </c>
      <c r="L469" s="266"/>
      <c r="M469" s="267" t="s">
        <v>19</v>
      </c>
      <c r="N469" s="268" t="s">
        <v>48</v>
      </c>
      <c r="O469" s="86"/>
      <c r="P469" s="223">
        <f>O469*H469</f>
        <v>0</v>
      </c>
      <c r="Q469" s="223">
        <v>2.0000000000000002E-05</v>
      </c>
      <c r="R469" s="223">
        <f>Q469*H469</f>
        <v>0.0031500000000000005</v>
      </c>
      <c r="S469" s="223">
        <v>0</v>
      </c>
      <c r="T469" s="224">
        <f>S469*H469</f>
        <v>0</v>
      </c>
      <c r="U469" s="40"/>
      <c r="V469" s="40"/>
      <c r="W469" s="40"/>
      <c r="X469" s="40"/>
      <c r="Y469" s="40"/>
      <c r="Z469" s="40"/>
      <c r="AA469" s="40"/>
      <c r="AB469" s="40"/>
      <c r="AC469" s="40"/>
      <c r="AD469" s="40"/>
      <c r="AE469" s="40"/>
      <c r="AR469" s="225" t="s">
        <v>571</v>
      </c>
      <c r="AT469" s="225" t="s">
        <v>640</v>
      </c>
      <c r="AU469" s="225" t="s">
        <v>87</v>
      </c>
      <c r="AY469" s="19" t="s">
        <v>238</v>
      </c>
      <c r="BE469" s="226">
        <f>IF(N469="základní",J469,0)</f>
        <v>0</v>
      </c>
      <c r="BF469" s="226">
        <f>IF(N469="snížená",J469,0)</f>
        <v>0</v>
      </c>
      <c r="BG469" s="226">
        <f>IF(N469="zákl. přenesená",J469,0)</f>
        <v>0</v>
      </c>
      <c r="BH469" s="226">
        <f>IF(N469="sníž. přenesená",J469,0)</f>
        <v>0</v>
      </c>
      <c r="BI469" s="226">
        <f>IF(N469="nulová",J469,0)</f>
        <v>0</v>
      </c>
      <c r="BJ469" s="19" t="s">
        <v>85</v>
      </c>
      <c r="BK469" s="226">
        <f>ROUND(I469*H469,2)</f>
        <v>0</v>
      </c>
      <c r="BL469" s="19" t="s">
        <v>330</v>
      </c>
      <c r="BM469" s="225" t="s">
        <v>1142</v>
      </c>
    </row>
    <row r="470" s="13" customFormat="1">
      <c r="A470" s="13"/>
      <c r="B470" s="232"/>
      <c r="C470" s="233"/>
      <c r="D470" s="234" t="s">
        <v>252</v>
      </c>
      <c r="E470" s="235" t="s">
        <v>19</v>
      </c>
      <c r="F470" s="236" t="s">
        <v>1143</v>
      </c>
      <c r="G470" s="233"/>
      <c r="H470" s="237">
        <v>157.5</v>
      </c>
      <c r="I470" s="238"/>
      <c r="J470" s="233"/>
      <c r="K470" s="233"/>
      <c r="L470" s="239"/>
      <c r="M470" s="240"/>
      <c r="N470" s="241"/>
      <c r="O470" s="241"/>
      <c r="P470" s="241"/>
      <c r="Q470" s="241"/>
      <c r="R470" s="241"/>
      <c r="S470" s="241"/>
      <c r="T470" s="242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243" t="s">
        <v>252</v>
      </c>
      <c r="AU470" s="243" t="s">
        <v>87</v>
      </c>
      <c r="AV470" s="13" t="s">
        <v>87</v>
      </c>
      <c r="AW470" s="13" t="s">
        <v>37</v>
      </c>
      <c r="AX470" s="13" t="s">
        <v>85</v>
      </c>
      <c r="AY470" s="243" t="s">
        <v>238</v>
      </c>
    </row>
    <row r="471" s="2" customFormat="1" ht="24.15" customHeight="1">
      <c r="A471" s="40"/>
      <c r="B471" s="41"/>
      <c r="C471" s="214" t="s">
        <v>818</v>
      </c>
      <c r="D471" s="214" t="s">
        <v>243</v>
      </c>
      <c r="E471" s="215" t="s">
        <v>1144</v>
      </c>
      <c r="F471" s="216" t="s">
        <v>1145</v>
      </c>
      <c r="G471" s="217" t="s">
        <v>368</v>
      </c>
      <c r="H471" s="218">
        <v>30</v>
      </c>
      <c r="I471" s="219"/>
      <c r="J471" s="220">
        <f>ROUND(I471*H471,2)</f>
        <v>0</v>
      </c>
      <c r="K471" s="216" t="s">
        <v>247</v>
      </c>
      <c r="L471" s="46"/>
      <c r="M471" s="221" t="s">
        <v>19</v>
      </c>
      <c r="N471" s="222" t="s">
        <v>48</v>
      </c>
      <c r="O471" s="86"/>
      <c r="P471" s="223">
        <f>O471*H471</f>
        <v>0</v>
      </c>
      <c r="Q471" s="223">
        <v>0.0047999999999999996</v>
      </c>
      <c r="R471" s="223">
        <f>Q471*H471</f>
        <v>0.14399999999999999</v>
      </c>
      <c r="S471" s="223">
        <v>0</v>
      </c>
      <c r="T471" s="224">
        <f>S471*H471</f>
        <v>0</v>
      </c>
      <c r="U471" s="40"/>
      <c r="V471" s="40"/>
      <c r="W471" s="40"/>
      <c r="X471" s="40"/>
      <c r="Y471" s="40"/>
      <c r="Z471" s="40"/>
      <c r="AA471" s="40"/>
      <c r="AB471" s="40"/>
      <c r="AC471" s="40"/>
      <c r="AD471" s="40"/>
      <c r="AE471" s="40"/>
      <c r="AR471" s="225" t="s">
        <v>330</v>
      </c>
      <c r="AT471" s="225" t="s">
        <v>243</v>
      </c>
      <c r="AU471" s="225" t="s">
        <v>87</v>
      </c>
      <c r="AY471" s="19" t="s">
        <v>238</v>
      </c>
      <c r="BE471" s="226">
        <f>IF(N471="základní",J471,0)</f>
        <v>0</v>
      </c>
      <c r="BF471" s="226">
        <f>IF(N471="snížená",J471,0)</f>
        <v>0</v>
      </c>
      <c r="BG471" s="226">
        <f>IF(N471="zákl. přenesená",J471,0)</f>
        <v>0</v>
      </c>
      <c r="BH471" s="226">
        <f>IF(N471="sníž. přenesená",J471,0)</f>
        <v>0</v>
      </c>
      <c r="BI471" s="226">
        <f>IF(N471="nulová",J471,0)</f>
        <v>0</v>
      </c>
      <c r="BJ471" s="19" t="s">
        <v>85</v>
      </c>
      <c r="BK471" s="226">
        <f>ROUND(I471*H471,2)</f>
        <v>0</v>
      </c>
      <c r="BL471" s="19" t="s">
        <v>330</v>
      </c>
      <c r="BM471" s="225" t="s">
        <v>1146</v>
      </c>
    </row>
    <row r="472" s="2" customFormat="1">
      <c r="A472" s="40"/>
      <c r="B472" s="41"/>
      <c r="C472" s="42"/>
      <c r="D472" s="227" t="s">
        <v>250</v>
      </c>
      <c r="E472" s="42"/>
      <c r="F472" s="228" t="s">
        <v>1147</v>
      </c>
      <c r="G472" s="42"/>
      <c r="H472" s="42"/>
      <c r="I472" s="229"/>
      <c r="J472" s="42"/>
      <c r="K472" s="42"/>
      <c r="L472" s="46"/>
      <c r="M472" s="230"/>
      <c r="N472" s="231"/>
      <c r="O472" s="86"/>
      <c r="P472" s="86"/>
      <c r="Q472" s="86"/>
      <c r="R472" s="86"/>
      <c r="S472" s="86"/>
      <c r="T472" s="87"/>
      <c r="U472" s="40"/>
      <c r="V472" s="40"/>
      <c r="W472" s="40"/>
      <c r="X472" s="40"/>
      <c r="Y472" s="40"/>
      <c r="Z472" s="40"/>
      <c r="AA472" s="40"/>
      <c r="AB472" s="40"/>
      <c r="AC472" s="40"/>
      <c r="AD472" s="40"/>
      <c r="AE472" s="40"/>
      <c r="AT472" s="19" t="s">
        <v>250</v>
      </c>
      <c r="AU472" s="19" t="s">
        <v>87</v>
      </c>
    </row>
    <row r="473" s="2" customFormat="1" ht="21.75" customHeight="1">
      <c r="A473" s="40"/>
      <c r="B473" s="41"/>
      <c r="C473" s="214" t="s">
        <v>825</v>
      </c>
      <c r="D473" s="214" t="s">
        <v>243</v>
      </c>
      <c r="E473" s="215" t="s">
        <v>1148</v>
      </c>
      <c r="F473" s="216" t="s">
        <v>1149</v>
      </c>
      <c r="G473" s="217" t="s">
        <v>407</v>
      </c>
      <c r="H473" s="218">
        <v>949.05399999999997</v>
      </c>
      <c r="I473" s="219"/>
      <c r="J473" s="220">
        <f>ROUND(I473*H473,2)</f>
        <v>0</v>
      </c>
      <c r="K473" s="216" t="s">
        <v>247</v>
      </c>
      <c r="L473" s="46"/>
      <c r="M473" s="221" t="s">
        <v>19</v>
      </c>
      <c r="N473" s="222" t="s">
        <v>48</v>
      </c>
      <c r="O473" s="86"/>
      <c r="P473" s="223">
        <f>O473*H473</f>
        <v>0</v>
      </c>
      <c r="Q473" s="223">
        <v>0.0044999999999999997</v>
      </c>
      <c r="R473" s="223">
        <f>Q473*H473</f>
        <v>4.2707429999999995</v>
      </c>
      <c r="S473" s="223">
        <v>0</v>
      </c>
      <c r="T473" s="224">
        <f>S473*H473</f>
        <v>0</v>
      </c>
      <c r="U473" s="40"/>
      <c r="V473" s="40"/>
      <c r="W473" s="40"/>
      <c r="X473" s="40"/>
      <c r="Y473" s="40"/>
      <c r="Z473" s="40"/>
      <c r="AA473" s="40"/>
      <c r="AB473" s="40"/>
      <c r="AC473" s="40"/>
      <c r="AD473" s="40"/>
      <c r="AE473" s="40"/>
      <c r="AR473" s="225" t="s">
        <v>330</v>
      </c>
      <c r="AT473" s="225" t="s">
        <v>243</v>
      </c>
      <c r="AU473" s="225" t="s">
        <v>87</v>
      </c>
      <c r="AY473" s="19" t="s">
        <v>238</v>
      </c>
      <c r="BE473" s="226">
        <f>IF(N473="základní",J473,0)</f>
        <v>0</v>
      </c>
      <c r="BF473" s="226">
        <f>IF(N473="snížená",J473,0)</f>
        <v>0</v>
      </c>
      <c r="BG473" s="226">
        <f>IF(N473="zákl. přenesená",J473,0)</f>
        <v>0</v>
      </c>
      <c r="BH473" s="226">
        <f>IF(N473="sníž. přenesená",J473,0)</f>
        <v>0</v>
      </c>
      <c r="BI473" s="226">
        <f>IF(N473="nulová",J473,0)</f>
        <v>0</v>
      </c>
      <c r="BJ473" s="19" t="s">
        <v>85</v>
      </c>
      <c r="BK473" s="226">
        <f>ROUND(I473*H473,2)</f>
        <v>0</v>
      </c>
      <c r="BL473" s="19" t="s">
        <v>330</v>
      </c>
      <c r="BM473" s="225" t="s">
        <v>1150</v>
      </c>
    </row>
    <row r="474" s="2" customFormat="1">
      <c r="A474" s="40"/>
      <c r="B474" s="41"/>
      <c r="C474" s="42"/>
      <c r="D474" s="227" t="s">
        <v>250</v>
      </c>
      <c r="E474" s="42"/>
      <c r="F474" s="228" t="s">
        <v>1151</v>
      </c>
      <c r="G474" s="42"/>
      <c r="H474" s="42"/>
      <c r="I474" s="229"/>
      <c r="J474" s="42"/>
      <c r="K474" s="42"/>
      <c r="L474" s="46"/>
      <c r="M474" s="230"/>
      <c r="N474" s="231"/>
      <c r="O474" s="86"/>
      <c r="P474" s="86"/>
      <c r="Q474" s="86"/>
      <c r="R474" s="86"/>
      <c r="S474" s="86"/>
      <c r="T474" s="87"/>
      <c r="U474" s="40"/>
      <c r="V474" s="40"/>
      <c r="W474" s="40"/>
      <c r="X474" s="40"/>
      <c r="Y474" s="40"/>
      <c r="Z474" s="40"/>
      <c r="AA474" s="40"/>
      <c r="AB474" s="40"/>
      <c r="AC474" s="40"/>
      <c r="AD474" s="40"/>
      <c r="AE474" s="40"/>
      <c r="AT474" s="19" t="s">
        <v>250</v>
      </c>
      <c r="AU474" s="19" t="s">
        <v>87</v>
      </c>
    </row>
    <row r="475" s="13" customFormat="1">
      <c r="A475" s="13"/>
      <c r="B475" s="232"/>
      <c r="C475" s="233"/>
      <c r="D475" s="234" t="s">
        <v>252</v>
      </c>
      <c r="E475" s="235" t="s">
        <v>19</v>
      </c>
      <c r="F475" s="236" t="s">
        <v>1152</v>
      </c>
      <c r="G475" s="233"/>
      <c r="H475" s="237">
        <v>949.05399999999997</v>
      </c>
      <c r="I475" s="238"/>
      <c r="J475" s="233"/>
      <c r="K475" s="233"/>
      <c r="L475" s="239"/>
      <c r="M475" s="240"/>
      <c r="N475" s="241"/>
      <c r="O475" s="241"/>
      <c r="P475" s="241"/>
      <c r="Q475" s="241"/>
      <c r="R475" s="241"/>
      <c r="S475" s="241"/>
      <c r="T475" s="242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43" t="s">
        <v>252</v>
      </c>
      <c r="AU475" s="243" t="s">
        <v>87</v>
      </c>
      <c r="AV475" s="13" t="s">
        <v>87</v>
      </c>
      <c r="AW475" s="13" t="s">
        <v>37</v>
      </c>
      <c r="AX475" s="13" t="s">
        <v>77</v>
      </c>
      <c r="AY475" s="243" t="s">
        <v>238</v>
      </c>
    </row>
    <row r="476" s="14" customFormat="1">
      <c r="A476" s="14"/>
      <c r="B476" s="244"/>
      <c r="C476" s="245"/>
      <c r="D476" s="234" t="s">
        <v>252</v>
      </c>
      <c r="E476" s="246" t="s">
        <v>19</v>
      </c>
      <c r="F476" s="247" t="s">
        <v>253</v>
      </c>
      <c r="G476" s="245"/>
      <c r="H476" s="248">
        <v>949.05399999999997</v>
      </c>
      <c r="I476" s="249"/>
      <c r="J476" s="245"/>
      <c r="K476" s="245"/>
      <c r="L476" s="250"/>
      <c r="M476" s="251"/>
      <c r="N476" s="252"/>
      <c r="O476" s="252"/>
      <c r="P476" s="252"/>
      <c r="Q476" s="252"/>
      <c r="R476" s="252"/>
      <c r="S476" s="252"/>
      <c r="T476" s="253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T476" s="254" t="s">
        <v>252</v>
      </c>
      <c r="AU476" s="254" t="s">
        <v>87</v>
      </c>
      <c r="AV476" s="14" t="s">
        <v>254</v>
      </c>
      <c r="AW476" s="14" t="s">
        <v>37</v>
      </c>
      <c r="AX476" s="14" t="s">
        <v>85</v>
      </c>
      <c r="AY476" s="254" t="s">
        <v>238</v>
      </c>
    </row>
    <row r="477" s="2" customFormat="1" ht="24.15" customHeight="1">
      <c r="A477" s="40"/>
      <c r="B477" s="41"/>
      <c r="C477" s="214" t="s">
        <v>831</v>
      </c>
      <c r="D477" s="214" t="s">
        <v>243</v>
      </c>
      <c r="E477" s="215" t="s">
        <v>1153</v>
      </c>
      <c r="F477" s="216" t="s">
        <v>1154</v>
      </c>
      <c r="G477" s="217" t="s">
        <v>407</v>
      </c>
      <c r="H477" s="218">
        <v>2847.1619999999998</v>
      </c>
      <c r="I477" s="219"/>
      <c r="J477" s="220">
        <f>ROUND(I477*H477,2)</f>
        <v>0</v>
      </c>
      <c r="K477" s="216" t="s">
        <v>247</v>
      </c>
      <c r="L477" s="46"/>
      <c r="M477" s="221" t="s">
        <v>19</v>
      </c>
      <c r="N477" s="222" t="s">
        <v>48</v>
      </c>
      <c r="O477" s="86"/>
      <c r="P477" s="223">
        <f>O477*H477</f>
        <v>0</v>
      </c>
      <c r="Q477" s="223">
        <v>0.0015</v>
      </c>
      <c r="R477" s="223">
        <f>Q477*H477</f>
        <v>4.2707429999999995</v>
      </c>
      <c r="S477" s="223">
        <v>0</v>
      </c>
      <c r="T477" s="224">
        <f>S477*H477</f>
        <v>0</v>
      </c>
      <c r="U477" s="40"/>
      <c r="V477" s="40"/>
      <c r="W477" s="40"/>
      <c r="X477" s="40"/>
      <c r="Y477" s="40"/>
      <c r="Z477" s="40"/>
      <c r="AA477" s="40"/>
      <c r="AB477" s="40"/>
      <c r="AC477" s="40"/>
      <c r="AD477" s="40"/>
      <c r="AE477" s="40"/>
      <c r="AR477" s="225" t="s">
        <v>330</v>
      </c>
      <c r="AT477" s="225" t="s">
        <v>243</v>
      </c>
      <c r="AU477" s="225" t="s">
        <v>87</v>
      </c>
      <c r="AY477" s="19" t="s">
        <v>238</v>
      </c>
      <c r="BE477" s="226">
        <f>IF(N477="základní",J477,0)</f>
        <v>0</v>
      </c>
      <c r="BF477" s="226">
        <f>IF(N477="snížená",J477,0)</f>
        <v>0</v>
      </c>
      <c r="BG477" s="226">
        <f>IF(N477="zákl. přenesená",J477,0)</f>
        <v>0</v>
      </c>
      <c r="BH477" s="226">
        <f>IF(N477="sníž. přenesená",J477,0)</f>
        <v>0</v>
      </c>
      <c r="BI477" s="226">
        <f>IF(N477="nulová",J477,0)</f>
        <v>0</v>
      </c>
      <c r="BJ477" s="19" t="s">
        <v>85</v>
      </c>
      <c r="BK477" s="226">
        <f>ROUND(I477*H477,2)</f>
        <v>0</v>
      </c>
      <c r="BL477" s="19" t="s">
        <v>330</v>
      </c>
      <c r="BM477" s="225" t="s">
        <v>1155</v>
      </c>
    </row>
    <row r="478" s="2" customFormat="1">
      <c r="A478" s="40"/>
      <c r="B478" s="41"/>
      <c r="C478" s="42"/>
      <c r="D478" s="227" t="s">
        <v>250</v>
      </c>
      <c r="E478" s="42"/>
      <c r="F478" s="228" t="s">
        <v>1156</v>
      </c>
      <c r="G478" s="42"/>
      <c r="H478" s="42"/>
      <c r="I478" s="229"/>
      <c r="J478" s="42"/>
      <c r="K478" s="42"/>
      <c r="L478" s="46"/>
      <c r="M478" s="230"/>
      <c r="N478" s="231"/>
      <c r="O478" s="86"/>
      <c r="P478" s="86"/>
      <c r="Q478" s="86"/>
      <c r="R478" s="86"/>
      <c r="S478" s="86"/>
      <c r="T478" s="87"/>
      <c r="U478" s="40"/>
      <c r="V478" s="40"/>
      <c r="W478" s="40"/>
      <c r="X478" s="40"/>
      <c r="Y478" s="40"/>
      <c r="Z478" s="40"/>
      <c r="AA478" s="40"/>
      <c r="AB478" s="40"/>
      <c r="AC478" s="40"/>
      <c r="AD478" s="40"/>
      <c r="AE478" s="40"/>
      <c r="AT478" s="19" t="s">
        <v>250</v>
      </c>
      <c r="AU478" s="19" t="s">
        <v>87</v>
      </c>
    </row>
    <row r="479" s="13" customFormat="1">
      <c r="A479" s="13"/>
      <c r="B479" s="232"/>
      <c r="C479" s="233"/>
      <c r="D479" s="234" t="s">
        <v>252</v>
      </c>
      <c r="E479" s="235" t="s">
        <v>19</v>
      </c>
      <c r="F479" s="236" t="s">
        <v>1157</v>
      </c>
      <c r="G479" s="233"/>
      <c r="H479" s="237">
        <v>2847.1619999999998</v>
      </c>
      <c r="I479" s="238"/>
      <c r="J479" s="233"/>
      <c r="K479" s="233"/>
      <c r="L479" s="239"/>
      <c r="M479" s="240"/>
      <c r="N479" s="241"/>
      <c r="O479" s="241"/>
      <c r="P479" s="241"/>
      <c r="Q479" s="241"/>
      <c r="R479" s="241"/>
      <c r="S479" s="241"/>
      <c r="T479" s="242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43" t="s">
        <v>252</v>
      </c>
      <c r="AU479" s="243" t="s">
        <v>87</v>
      </c>
      <c r="AV479" s="13" t="s">
        <v>87</v>
      </c>
      <c r="AW479" s="13" t="s">
        <v>37</v>
      </c>
      <c r="AX479" s="13" t="s">
        <v>77</v>
      </c>
      <c r="AY479" s="243" t="s">
        <v>238</v>
      </c>
    </row>
    <row r="480" s="14" customFormat="1">
      <c r="A480" s="14"/>
      <c r="B480" s="244"/>
      <c r="C480" s="245"/>
      <c r="D480" s="234" t="s">
        <v>252</v>
      </c>
      <c r="E480" s="246" t="s">
        <v>19</v>
      </c>
      <c r="F480" s="247" t="s">
        <v>253</v>
      </c>
      <c r="G480" s="245"/>
      <c r="H480" s="248">
        <v>2847.1619999999998</v>
      </c>
      <c r="I480" s="249"/>
      <c r="J480" s="245"/>
      <c r="K480" s="245"/>
      <c r="L480" s="250"/>
      <c r="M480" s="251"/>
      <c r="N480" s="252"/>
      <c r="O480" s="252"/>
      <c r="P480" s="252"/>
      <c r="Q480" s="252"/>
      <c r="R480" s="252"/>
      <c r="S480" s="252"/>
      <c r="T480" s="253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T480" s="254" t="s">
        <v>252</v>
      </c>
      <c r="AU480" s="254" t="s">
        <v>87</v>
      </c>
      <c r="AV480" s="14" t="s">
        <v>254</v>
      </c>
      <c r="AW480" s="14" t="s">
        <v>37</v>
      </c>
      <c r="AX480" s="14" t="s">
        <v>85</v>
      </c>
      <c r="AY480" s="254" t="s">
        <v>238</v>
      </c>
    </row>
    <row r="481" s="2" customFormat="1" ht="24.15" customHeight="1">
      <c r="A481" s="40"/>
      <c r="B481" s="41"/>
      <c r="C481" s="214" t="s">
        <v>837</v>
      </c>
      <c r="D481" s="214" t="s">
        <v>243</v>
      </c>
      <c r="E481" s="215" t="s">
        <v>1158</v>
      </c>
      <c r="F481" s="216" t="s">
        <v>1159</v>
      </c>
      <c r="G481" s="217" t="s">
        <v>419</v>
      </c>
      <c r="H481" s="218">
        <v>500</v>
      </c>
      <c r="I481" s="219"/>
      <c r="J481" s="220">
        <f>ROUND(I481*H481,2)</f>
        <v>0</v>
      </c>
      <c r="K481" s="216" t="s">
        <v>247</v>
      </c>
      <c r="L481" s="46"/>
      <c r="M481" s="221" t="s">
        <v>19</v>
      </c>
      <c r="N481" s="222" t="s">
        <v>48</v>
      </c>
      <c r="O481" s="86"/>
      <c r="P481" s="223">
        <f>O481*H481</f>
        <v>0</v>
      </c>
      <c r="Q481" s="223">
        <v>0</v>
      </c>
      <c r="R481" s="223">
        <f>Q481*H481</f>
        <v>0</v>
      </c>
      <c r="S481" s="223">
        <v>0</v>
      </c>
      <c r="T481" s="224">
        <f>S481*H481</f>
        <v>0</v>
      </c>
      <c r="U481" s="40"/>
      <c r="V481" s="40"/>
      <c r="W481" s="40"/>
      <c r="X481" s="40"/>
      <c r="Y481" s="40"/>
      <c r="Z481" s="40"/>
      <c r="AA481" s="40"/>
      <c r="AB481" s="40"/>
      <c r="AC481" s="40"/>
      <c r="AD481" s="40"/>
      <c r="AE481" s="40"/>
      <c r="AR481" s="225" t="s">
        <v>330</v>
      </c>
      <c r="AT481" s="225" t="s">
        <v>243</v>
      </c>
      <c r="AU481" s="225" t="s">
        <v>87</v>
      </c>
      <c r="AY481" s="19" t="s">
        <v>238</v>
      </c>
      <c r="BE481" s="226">
        <f>IF(N481="základní",J481,0)</f>
        <v>0</v>
      </c>
      <c r="BF481" s="226">
        <f>IF(N481="snížená",J481,0)</f>
        <v>0</v>
      </c>
      <c r="BG481" s="226">
        <f>IF(N481="zákl. přenesená",J481,0)</f>
        <v>0</v>
      </c>
      <c r="BH481" s="226">
        <f>IF(N481="sníž. přenesená",J481,0)</f>
        <v>0</v>
      </c>
      <c r="BI481" s="226">
        <f>IF(N481="nulová",J481,0)</f>
        <v>0</v>
      </c>
      <c r="BJ481" s="19" t="s">
        <v>85</v>
      </c>
      <c r="BK481" s="226">
        <f>ROUND(I481*H481,2)</f>
        <v>0</v>
      </c>
      <c r="BL481" s="19" t="s">
        <v>330</v>
      </c>
      <c r="BM481" s="225" t="s">
        <v>1160</v>
      </c>
    </row>
    <row r="482" s="2" customFormat="1">
      <c r="A482" s="40"/>
      <c r="B482" s="41"/>
      <c r="C482" s="42"/>
      <c r="D482" s="227" t="s">
        <v>250</v>
      </c>
      <c r="E482" s="42"/>
      <c r="F482" s="228" t="s">
        <v>1161</v>
      </c>
      <c r="G482" s="42"/>
      <c r="H482" s="42"/>
      <c r="I482" s="229"/>
      <c r="J482" s="42"/>
      <c r="K482" s="42"/>
      <c r="L482" s="46"/>
      <c r="M482" s="230"/>
      <c r="N482" s="231"/>
      <c r="O482" s="86"/>
      <c r="P482" s="86"/>
      <c r="Q482" s="86"/>
      <c r="R482" s="86"/>
      <c r="S482" s="86"/>
      <c r="T482" s="87"/>
      <c r="U482" s="40"/>
      <c r="V482" s="40"/>
      <c r="W482" s="40"/>
      <c r="X482" s="40"/>
      <c r="Y482" s="40"/>
      <c r="Z482" s="40"/>
      <c r="AA482" s="40"/>
      <c r="AB482" s="40"/>
      <c r="AC482" s="40"/>
      <c r="AD482" s="40"/>
      <c r="AE482" s="40"/>
      <c r="AT482" s="19" t="s">
        <v>250</v>
      </c>
      <c r="AU482" s="19" t="s">
        <v>87</v>
      </c>
    </row>
    <row r="483" s="13" customFormat="1">
      <c r="A483" s="13"/>
      <c r="B483" s="232"/>
      <c r="C483" s="233"/>
      <c r="D483" s="234" t="s">
        <v>252</v>
      </c>
      <c r="E483" s="235" t="s">
        <v>19</v>
      </c>
      <c r="F483" s="236" t="s">
        <v>1162</v>
      </c>
      <c r="G483" s="233"/>
      <c r="H483" s="237">
        <v>500</v>
      </c>
      <c r="I483" s="238"/>
      <c r="J483" s="233"/>
      <c r="K483" s="233"/>
      <c r="L483" s="239"/>
      <c r="M483" s="240"/>
      <c r="N483" s="241"/>
      <c r="O483" s="241"/>
      <c r="P483" s="241"/>
      <c r="Q483" s="241"/>
      <c r="R483" s="241"/>
      <c r="S483" s="241"/>
      <c r="T483" s="242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T483" s="243" t="s">
        <v>252</v>
      </c>
      <c r="AU483" s="243" t="s">
        <v>87</v>
      </c>
      <c r="AV483" s="13" t="s">
        <v>87</v>
      </c>
      <c r="AW483" s="13" t="s">
        <v>37</v>
      </c>
      <c r="AX483" s="13" t="s">
        <v>85</v>
      </c>
      <c r="AY483" s="243" t="s">
        <v>238</v>
      </c>
    </row>
    <row r="484" s="2" customFormat="1" ht="16.5" customHeight="1">
      <c r="A484" s="40"/>
      <c r="B484" s="41"/>
      <c r="C484" s="259" t="s">
        <v>842</v>
      </c>
      <c r="D484" s="259" t="s">
        <v>640</v>
      </c>
      <c r="E484" s="260" t="s">
        <v>1163</v>
      </c>
      <c r="F484" s="261" t="s">
        <v>1164</v>
      </c>
      <c r="G484" s="262" t="s">
        <v>419</v>
      </c>
      <c r="H484" s="263">
        <v>525</v>
      </c>
      <c r="I484" s="264"/>
      <c r="J484" s="265">
        <f>ROUND(I484*H484,2)</f>
        <v>0</v>
      </c>
      <c r="K484" s="261" t="s">
        <v>247</v>
      </c>
      <c r="L484" s="266"/>
      <c r="M484" s="267" t="s">
        <v>19</v>
      </c>
      <c r="N484" s="268" t="s">
        <v>48</v>
      </c>
      <c r="O484" s="86"/>
      <c r="P484" s="223">
        <f>O484*H484</f>
        <v>0</v>
      </c>
      <c r="Q484" s="223">
        <v>0</v>
      </c>
      <c r="R484" s="223">
        <f>Q484*H484</f>
        <v>0</v>
      </c>
      <c r="S484" s="223">
        <v>0</v>
      </c>
      <c r="T484" s="224">
        <f>S484*H484</f>
        <v>0</v>
      </c>
      <c r="U484" s="40"/>
      <c r="V484" s="40"/>
      <c r="W484" s="40"/>
      <c r="X484" s="40"/>
      <c r="Y484" s="40"/>
      <c r="Z484" s="40"/>
      <c r="AA484" s="40"/>
      <c r="AB484" s="40"/>
      <c r="AC484" s="40"/>
      <c r="AD484" s="40"/>
      <c r="AE484" s="40"/>
      <c r="AR484" s="225" t="s">
        <v>571</v>
      </c>
      <c r="AT484" s="225" t="s">
        <v>640</v>
      </c>
      <c r="AU484" s="225" t="s">
        <v>87</v>
      </c>
      <c r="AY484" s="19" t="s">
        <v>238</v>
      </c>
      <c r="BE484" s="226">
        <f>IF(N484="základní",J484,0)</f>
        <v>0</v>
      </c>
      <c r="BF484" s="226">
        <f>IF(N484="snížená",J484,0)</f>
        <v>0</v>
      </c>
      <c r="BG484" s="226">
        <f>IF(N484="zákl. přenesená",J484,0)</f>
        <v>0</v>
      </c>
      <c r="BH484" s="226">
        <f>IF(N484="sníž. přenesená",J484,0)</f>
        <v>0</v>
      </c>
      <c r="BI484" s="226">
        <f>IF(N484="nulová",J484,0)</f>
        <v>0</v>
      </c>
      <c r="BJ484" s="19" t="s">
        <v>85</v>
      </c>
      <c r="BK484" s="226">
        <f>ROUND(I484*H484,2)</f>
        <v>0</v>
      </c>
      <c r="BL484" s="19" t="s">
        <v>330</v>
      </c>
      <c r="BM484" s="225" t="s">
        <v>1165</v>
      </c>
    </row>
    <row r="485" s="13" customFormat="1">
      <c r="A485" s="13"/>
      <c r="B485" s="232"/>
      <c r="C485" s="233"/>
      <c r="D485" s="234" t="s">
        <v>252</v>
      </c>
      <c r="E485" s="235" t="s">
        <v>19</v>
      </c>
      <c r="F485" s="236" t="s">
        <v>1166</v>
      </c>
      <c r="G485" s="233"/>
      <c r="H485" s="237">
        <v>525</v>
      </c>
      <c r="I485" s="238"/>
      <c r="J485" s="233"/>
      <c r="K485" s="233"/>
      <c r="L485" s="239"/>
      <c r="M485" s="240"/>
      <c r="N485" s="241"/>
      <c r="O485" s="241"/>
      <c r="P485" s="241"/>
      <c r="Q485" s="241"/>
      <c r="R485" s="241"/>
      <c r="S485" s="241"/>
      <c r="T485" s="242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43" t="s">
        <v>252</v>
      </c>
      <c r="AU485" s="243" t="s">
        <v>87</v>
      </c>
      <c r="AV485" s="13" t="s">
        <v>87</v>
      </c>
      <c r="AW485" s="13" t="s">
        <v>37</v>
      </c>
      <c r="AX485" s="13" t="s">
        <v>85</v>
      </c>
      <c r="AY485" s="243" t="s">
        <v>238</v>
      </c>
    </row>
    <row r="486" s="2" customFormat="1" ht="16.5" customHeight="1">
      <c r="A486" s="40"/>
      <c r="B486" s="41"/>
      <c r="C486" s="214" t="s">
        <v>848</v>
      </c>
      <c r="D486" s="214" t="s">
        <v>243</v>
      </c>
      <c r="E486" s="215" t="s">
        <v>1167</v>
      </c>
      <c r="F486" s="216" t="s">
        <v>1168</v>
      </c>
      <c r="G486" s="217" t="s">
        <v>407</v>
      </c>
      <c r="H486" s="218">
        <v>362.10000000000002</v>
      </c>
      <c r="I486" s="219"/>
      <c r="J486" s="220">
        <f>ROUND(I486*H486,2)</f>
        <v>0</v>
      </c>
      <c r="K486" s="216" t="s">
        <v>247</v>
      </c>
      <c r="L486" s="46"/>
      <c r="M486" s="221" t="s">
        <v>19</v>
      </c>
      <c r="N486" s="222" t="s">
        <v>48</v>
      </c>
      <c r="O486" s="86"/>
      <c r="P486" s="223">
        <f>O486*H486</f>
        <v>0</v>
      </c>
      <c r="Q486" s="223">
        <v>0</v>
      </c>
      <c r="R486" s="223">
        <f>Q486*H486</f>
        <v>0</v>
      </c>
      <c r="S486" s="223">
        <v>0</v>
      </c>
      <c r="T486" s="224">
        <f>S486*H486</f>
        <v>0</v>
      </c>
      <c r="U486" s="40"/>
      <c r="V486" s="40"/>
      <c r="W486" s="40"/>
      <c r="X486" s="40"/>
      <c r="Y486" s="40"/>
      <c r="Z486" s="40"/>
      <c r="AA486" s="40"/>
      <c r="AB486" s="40"/>
      <c r="AC486" s="40"/>
      <c r="AD486" s="40"/>
      <c r="AE486" s="40"/>
      <c r="AR486" s="225" t="s">
        <v>330</v>
      </c>
      <c r="AT486" s="225" t="s">
        <v>243</v>
      </c>
      <c r="AU486" s="225" t="s">
        <v>87</v>
      </c>
      <c r="AY486" s="19" t="s">
        <v>238</v>
      </c>
      <c r="BE486" s="226">
        <f>IF(N486="základní",J486,0)</f>
        <v>0</v>
      </c>
      <c r="BF486" s="226">
        <f>IF(N486="snížená",J486,0)</f>
        <v>0</v>
      </c>
      <c r="BG486" s="226">
        <f>IF(N486="zákl. přenesená",J486,0)</f>
        <v>0</v>
      </c>
      <c r="BH486" s="226">
        <f>IF(N486="sníž. přenesená",J486,0)</f>
        <v>0</v>
      </c>
      <c r="BI486" s="226">
        <f>IF(N486="nulová",J486,0)</f>
        <v>0</v>
      </c>
      <c r="BJ486" s="19" t="s">
        <v>85</v>
      </c>
      <c r="BK486" s="226">
        <f>ROUND(I486*H486,2)</f>
        <v>0</v>
      </c>
      <c r="BL486" s="19" t="s">
        <v>330</v>
      </c>
      <c r="BM486" s="225" t="s">
        <v>1169</v>
      </c>
    </row>
    <row r="487" s="2" customFormat="1">
      <c r="A487" s="40"/>
      <c r="B487" s="41"/>
      <c r="C487" s="42"/>
      <c r="D487" s="227" t="s">
        <v>250</v>
      </c>
      <c r="E487" s="42"/>
      <c r="F487" s="228" t="s">
        <v>1170</v>
      </c>
      <c r="G487" s="42"/>
      <c r="H487" s="42"/>
      <c r="I487" s="229"/>
      <c r="J487" s="42"/>
      <c r="K487" s="42"/>
      <c r="L487" s="46"/>
      <c r="M487" s="230"/>
      <c r="N487" s="231"/>
      <c r="O487" s="86"/>
      <c r="P487" s="86"/>
      <c r="Q487" s="86"/>
      <c r="R487" s="86"/>
      <c r="S487" s="86"/>
      <c r="T487" s="87"/>
      <c r="U487" s="40"/>
      <c r="V487" s="40"/>
      <c r="W487" s="40"/>
      <c r="X487" s="40"/>
      <c r="Y487" s="40"/>
      <c r="Z487" s="40"/>
      <c r="AA487" s="40"/>
      <c r="AB487" s="40"/>
      <c r="AC487" s="40"/>
      <c r="AD487" s="40"/>
      <c r="AE487" s="40"/>
      <c r="AT487" s="19" t="s">
        <v>250</v>
      </c>
      <c r="AU487" s="19" t="s">
        <v>87</v>
      </c>
    </row>
    <row r="488" s="13" customFormat="1">
      <c r="A488" s="13"/>
      <c r="B488" s="232"/>
      <c r="C488" s="233"/>
      <c r="D488" s="234" t="s">
        <v>252</v>
      </c>
      <c r="E488" s="235" t="s">
        <v>19</v>
      </c>
      <c r="F488" s="236" t="s">
        <v>1171</v>
      </c>
      <c r="G488" s="233"/>
      <c r="H488" s="237">
        <v>362.10000000000002</v>
      </c>
      <c r="I488" s="238"/>
      <c r="J488" s="233"/>
      <c r="K488" s="233"/>
      <c r="L488" s="239"/>
      <c r="M488" s="240"/>
      <c r="N488" s="241"/>
      <c r="O488" s="241"/>
      <c r="P488" s="241"/>
      <c r="Q488" s="241"/>
      <c r="R488" s="241"/>
      <c r="S488" s="241"/>
      <c r="T488" s="242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43" t="s">
        <v>252</v>
      </c>
      <c r="AU488" s="243" t="s">
        <v>87</v>
      </c>
      <c r="AV488" s="13" t="s">
        <v>87</v>
      </c>
      <c r="AW488" s="13" t="s">
        <v>37</v>
      </c>
      <c r="AX488" s="13" t="s">
        <v>77</v>
      </c>
      <c r="AY488" s="243" t="s">
        <v>238</v>
      </c>
    </row>
    <row r="489" s="14" customFormat="1">
      <c r="A489" s="14"/>
      <c r="B489" s="244"/>
      <c r="C489" s="245"/>
      <c r="D489" s="234" t="s">
        <v>252</v>
      </c>
      <c r="E489" s="246" t="s">
        <v>19</v>
      </c>
      <c r="F489" s="247" t="s">
        <v>253</v>
      </c>
      <c r="G489" s="245"/>
      <c r="H489" s="248">
        <v>362.10000000000002</v>
      </c>
      <c r="I489" s="249"/>
      <c r="J489" s="245"/>
      <c r="K489" s="245"/>
      <c r="L489" s="250"/>
      <c r="M489" s="251"/>
      <c r="N489" s="252"/>
      <c r="O489" s="252"/>
      <c r="P489" s="252"/>
      <c r="Q489" s="252"/>
      <c r="R489" s="252"/>
      <c r="S489" s="252"/>
      <c r="T489" s="253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T489" s="254" t="s">
        <v>252</v>
      </c>
      <c r="AU489" s="254" t="s">
        <v>87</v>
      </c>
      <c r="AV489" s="14" t="s">
        <v>254</v>
      </c>
      <c r="AW489" s="14" t="s">
        <v>37</v>
      </c>
      <c r="AX489" s="14" t="s">
        <v>85</v>
      </c>
      <c r="AY489" s="254" t="s">
        <v>238</v>
      </c>
    </row>
    <row r="490" s="2" customFormat="1" ht="16.5" customHeight="1">
      <c r="A490" s="40"/>
      <c r="B490" s="41"/>
      <c r="C490" s="259" t="s">
        <v>853</v>
      </c>
      <c r="D490" s="259" t="s">
        <v>640</v>
      </c>
      <c r="E490" s="260" t="s">
        <v>1172</v>
      </c>
      <c r="F490" s="261" t="s">
        <v>1173</v>
      </c>
      <c r="G490" s="262" t="s">
        <v>407</v>
      </c>
      <c r="H490" s="263">
        <v>380.20499999999998</v>
      </c>
      <c r="I490" s="264"/>
      <c r="J490" s="265">
        <f>ROUND(I490*H490,2)</f>
        <v>0</v>
      </c>
      <c r="K490" s="261" t="s">
        <v>247</v>
      </c>
      <c r="L490" s="266"/>
      <c r="M490" s="267" t="s">
        <v>19</v>
      </c>
      <c r="N490" s="268" t="s">
        <v>48</v>
      </c>
      <c r="O490" s="86"/>
      <c r="P490" s="223">
        <f>O490*H490</f>
        <v>0</v>
      </c>
      <c r="Q490" s="223">
        <v>0</v>
      </c>
      <c r="R490" s="223">
        <f>Q490*H490</f>
        <v>0</v>
      </c>
      <c r="S490" s="223">
        <v>0</v>
      </c>
      <c r="T490" s="224">
        <f>S490*H490</f>
        <v>0</v>
      </c>
      <c r="U490" s="40"/>
      <c r="V490" s="40"/>
      <c r="W490" s="40"/>
      <c r="X490" s="40"/>
      <c r="Y490" s="40"/>
      <c r="Z490" s="40"/>
      <c r="AA490" s="40"/>
      <c r="AB490" s="40"/>
      <c r="AC490" s="40"/>
      <c r="AD490" s="40"/>
      <c r="AE490" s="40"/>
      <c r="AR490" s="225" t="s">
        <v>571</v>
      </c>
      <c r="AT490" s="225" t="s">
        <v>640</v>
      </c>
      <c r="AU490" s="225" t="s">
        <v>87</v>
      </c>
      <c r="AY490" s="19" t="s">
        <v>238</v>
      </c>
      <c r="BE490" s="226">
        <f>IF(N490="základní",J490,0)</f>
        <v>0</v>
      </c>
      <c r="BF490" s="226">
        <f>IF(N490="snížená",J490,0)</f>
        <v>0</v>
      </c>
      <c r="BG490" s="226">
        <f>IF(N490="zákl. přenesená",J490,0)</f>
        <v>0</v>
      </c>
      <c r="BH490" s="226">
        <f>IF(N490="sníž. přenesená",J490,0)</f>
        <v>0</v>
      </c>
      <c r="BI490" s="226">
        <f>IF(N490="nulová",J490,0)</f>
        <v>0</v>
      </c>
      <c r="BJ490" s="19" t="s">
        <v>85</v>
      </c>
      <c r="BK490" s="226">
        <f>ROUND(I490*H490,2)</f>
        <v>0</v>
      </c>
      <c r="BL490" s="19" t="s">
        <v>330</v>
      </c>
      <c r="BM490" s="225" t="s">
        <v>1174</v>
      </c>
    </row>
    <row r="491" s="13" customFormat="1">
      <c r="A491" s="13"/>
      <c r="B491" s="232"/>
      <c r="C491" s="233"/>
      <c r="D491" s="234" t="s">
        <v>252</v>
      </c>
      <c r="E491" s="235" t="s">
        <v>19</v>
      </c>
      <c r="F491" s="236" t="s">
        <v>1175</v>
      </c>
      <c r="G491" s="233"/>
      <c r="H491" s="237">
        <v>380.20499999999998</v>
      </c>
      <c r="I491" s="238"/>
      <c r="J491" s="233"/>
      <c r="K491" s="233"/>
      <c r="L491" s="239"/>
      <c r="M491" s="240"/>
      <c r="N491" s="241"/>
      <c r="O491" s="241"/>
      <c r="P491" s="241"/>
      <c r="Q491" s="241"/>
      <c r="R491" s="241"/>
      <c r="S491" s="241"/>
      <c r="T491" s="242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43" t="s">
        <v>252</v>
      </c>
      <c r="AU491" s="243" t="s">
        <v>87</v>
      </c>
      <c r="AV491" s="13" t="s">
        <v>87</v>
      </c>
      <c r="AW491" s="13" t="s">
        <v>37</v>
      </c>
      <c r="AX491" s="13" t="s">
        <v>85</v>
      </c>
      <c r="AY491" s="243" t="s">
        <v>238</v>
      </c>
    </row>
    <row r="492" s="2" customFormat="1" ht="24.15" customHeight="1">
      <c r="A492" s="40"/>
      <c r="B492" s="41"/>
      <c r="C492" s="214" t="s">
        <v>1176</v>
      </c>
      <c r="D492" s="214" t="s">
        <v>243</v>
      </c>
      <c r="E492" s="215" t="s">
        <v>1177</v>
      </c>
      <c r="F492" s="216" t="s">
        <v>1178</v>
      </c>
      <c r="G492" s="217" t="s">
        <v>407</v>
      </c>
      <c r="H492" s="218">
        <v>260</v>
      </c>
      <c r="I492" s="219"/>
      <c r="J492" s="220">
        <f>ROUND(I492*H492,2)</f>
        <v>0</v>
      </c>
      <c r="K492" s="216" t="s">
        <v>247</v>
      </c>
      <c r="L492" s="46"/>
      <c r="M492" s="221" t="s">
        <v>19</v>
      </c>
      <c r="N492" s="222" t="s">
        <v>48</v>
      </c>
      <c r="O492" s="86"/>
      <c r="P492" s="223">
        <f>O492*H492</f>
        <v>0</v>
      </c>
      <c r="Q492" s="223">
        <v>0</v>
      </c>
      <c r="R492" s="223">
        <f>Q492*H492</f>
        <v>0</v>
      </c>
      <c r="S492" s="223">
        <v>0</v>
      </c>
      <c r="T492" s="224">
        <f>S492*H492</f>
        <v>0</v>
      </c>
      <c r="U492" s="40"/>
      <c r="V492" s="40"/>
      <c r="W492" s="40"/>
      <c r="X492" s="40"/>
      <c r="Y492" s="40"/>
      <c r="Z492" s="40"/>
      <c r="AA492" s="40"/>
      <c r="AB492" s="40"/>
      <c r="AC492" s="40"/>
      <c r="AD492" s="40"/>
      <c r="AE492" s="40"/>
      <c r="AR492" s="225" t="s">
        <v>330</v>
      </c>
      <c r="AT492" s="225" t="s">
        <v>243</v>
      </c>
      <c r="AU492" s="225" t="s">
        <v>87</v>
      </c>
      <c r="AY492" s="19" t="s">
        <v>238</v>
      </c>
      <c r="BE492" s="226">
        <f>IF(N492="základní",J492,0)</f>
        <v>0</v>
      </c>
      <c r="BF492" s="226">
        <f>IF(N492="snížená",J492,0)</f>
        <v>0</v>
      </c>
      <c r="BG492" s="226">
        <f>IF(N492="zákl. přenesená",J492,0)</f>
        <v>0</v>
      </c>
      <c r="BH492" s="226">
        <f>IF(N492="sníž. přenesená",J492,0)</f>
        <v>0</v>
      </c>
      <c r="BI492" s="226">
        <f>IF(N492="nulová",J492,0)</f>
        <v>0</v>
      </c>
      <c r="BJ492" s="19" t="s">
        <v>85</v>
      </c>
      <c r="BK492" s="226">
        <f>ROUND(I492*H492,2)</f>
        <v>0</v>
      </c>
      <c r="BL492" s="19" t="s">
        <v>330</v>
      </c>
      <c r="BM492" s="225" t="s">
        <v>1179</v>
      </c>
    </row>
    <row r="493" s="2" customFormat="1">
      <c r="A493" s="40"/>
      <c r="B493" s="41"/>
      <c r="C493" s="42"/>
      <c r="D493" s="227" t="s">
        <v>250</v>
      </c>
      <c r="E493" s="42"/>
      <c r="F493" s="228" t="s">
        <v>1180</v>
      </c>
      <c r="G493" s="42"/>
      <c r="H493" s="42"/>
      <c r="I493" s="229"/>
      <c r="J493" s="42"/>
      <c r="K493" s="42"/>
      <c r="L493" s="46"/>
      <c r="M493" s="230"/>
      <c r="N493" s="231"/>
      <c r="O493" s="86"/>
      <c r="P493" s="86"/>
      <c r="Q493" s="86"/>
      <c r="R493" s="86"/>
      <c r="S493" s="86"/>
      <c r="T493" s="87"/>
      <c r="U493" s="40"/>
      <c r="V493" s="40"/>
      <c r="W493" s="40"/>
      <c r="X493" s="40"/>
      <c r="Y493" s="40"/>
      <c r="Z493" s="40"/>
      <c r="AA493" s="40"/>
      <c r="AB493" s="40"/>
      <c r="AC493" s="40"/>
      <c r="AD493" s="40"/>
      <c r="AE493" s="40"/>
      <c r="AT493" s="19" t="s">
        <v>250</v>
      </c>
      <c r="AU493" s="19" t="s">
        <v>87</v>
      </c>
    </row>
    <row r="494" s="13" customFormat="1">
      <c r="A494" s="13"/>
      <c r="B494" s="232"/>
      <c r="C494" s="233"/>
      <c r="D494" s="234" t="s">
        <v>252</v>
      </c>
      <c r="E494" s="235" t="s">
        <v>19</v>
      </c>
      <c r="F494" s="236" t="s">
        <v>1181</v>
      </c>
      <c r="G494" s="233"/>
      <c r="H494" s="237">
        <v>260</v>
      </c>
      <c r="I494" s="238"/>
      <c r="J494" s="233"/>
      <c r="K494" s="233"/>
      <c r="L494" s="239"/>
      <c r="M494" s="240"/>
      <c r="N494" s="241"/>
      <c r="O494" s="241"/>
      <c r="P494" s="241"/>
      <c r="Q494" s="241"/>
      <c r="R494" s="241"/>
      <c r="S494" s="241"/>
      <c r="T494" s="242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43" t="s">
        <v>252</v>
      </c>
      <c r="AU494" s="243" t="s">
        <v>87</v>
      </c>
      <c r="AV494" s="13" t="s">
        <v>87</v>
      </c>
      <c r="AW494" s="13" t="s">
        <v>37</v>
      </c>
      <c r="AX494" s="13" t="s">
        <v>77</v>
      </c>
      <c r="AY494" s="243" t="s">
        <v>238</v>
      </c>
    </row>
    <row r="495" s="14" customFormat="1">
      <c r="A495" s="14"/>
      <c r="B495" s="244"/>
      <c r="C495" s="245"/>
      <c r="D495" s="234" t="s">
        <v>252</v>
      </c>
      <c r="E495" s="246" t="s">
        <v>19</v>
      </c>
      <c r="F495" s="247" t="s">
        <v>253</v>
      </c>
      <c r="G495" s="245"/>
      <c r="H495" s="248">
        <v>260</v>
      </c>
      <c r="I495" s="249"/>
      <c r="J495" s="245"/>
      <c r="K495" s="245"/>
      <c r="L495" s="250"/>
      <c r="M495" s="251"/>
      <c r="N495" s="252"/>
      <c r="O495" s="252"/>
      <c r="P495" s="252"/>
      <c r="Q495" s="252"/>
      <c r="R495" s="252"/>
      <c r="S495" s="252"/>
      <c r="T495" s="253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T495" s="254" t="s">
        <v>252</v>
      </c>
      <c r="AU495" s="254" t="s">
        <v>87</v>
      </c>
      <c r="AV495" s="14" t="s">
        <v>254</v>
      </c>
      <c r="AW495" s="14" t="s">
        <v>37</v>
      </c>
      <c r="AX495" s="14" t="s">
        <v>85</v>
      </c>
      <c r="AY495" s="254" t="s">
        <v>238</v>
      </c>
    </row>
    <row r="496" s="2" customFormat="1" ht="16.5" customHeight="1">
      <c r="A496" s="40"/>
      <c r="B496" s="41"/>
      <c r="C496" s="259" t="s">
        <v>1182</v>
      </c>
      <c r="D496" s="259" t="s">
        <v>640</v>
      </c>
      <c r="E496" s="260" t="s">
        <v>1172</v>
      </c>
      <c r="F496" s="261" t="s">
        <v>1173</v>
      </c>
      <c r="G496" s="262" t="s">
        <v>407</v>
      </c>
      <c r="H496" s="263">
        <v>273</v>
      </c>
      <c r="I496" s="264"/>
      <c r="J496" s="265">
        <f>ROUND(I496*H496,2)</f>
        <v>0</v>
      </c>
      <c r="K496" s="261" t="s">
        <v>247</v>
      </c>
      <c r="L496" s="266"/>
      <c r="M496" s="267" t="s">
        <v>19</v>
      </c>
      <c r="N496" s="268" t="s">
        <v>48</v>
      </c>
      <c r="O496" s="86"/>
      <c r="P496" s="223">
        <f>O496*H496</f>
        <v>0</v>
      </c>
      <c r="Q496" s="223">
        <v>0</v>
      </c>
      <c r="R496" s="223">
        <f>Q496*H496</f>
        <v>0</v>
      </c>
      <c r="S496" s="223">
        <v>0</v>
      </c>
      <c r="T496" s="224">
        <f>S496*H496</f>
        <v>0</v>
      </c>
      <c r="U496" s="40"/>
      <c r="V496" s="40"/>
      <c r="W496" s="40"/>
      <c r="X496" s="40"/>
      <c r="Y496" s="40"/>
      <c r="Z496" s="40"/>
      <c r="AA496" s="40"/>
      <c r="AB496" s="40"/>
      <c r="AC496" s="40"/>
      <c r="AD496" s="40"/>
      <c r="AE496" s="40"/>
      <c r="AR496" s="225" t="s">
        <v>571</v>
      </c>
      <c r="AT496" s="225" t="s">
        <v>640</v>
      </c>
      <c r="AU496" s="225" t="s">
        <v>87</v>
      </c>
      <c r="AY496" s="19" t="s">
        <v>238</v>
      </c>
      <c r="BE496" s="226">
        <f>IF(N496="základní",J496,0)</f>
        <v>0</v>
      </c>
      <c r="BF496" s="226">
        <f>IF(N496="snížená",J496,0)</f>
        <v>0</v>
      </c>
      <c r="BG496" s="226">
        <f>IF(N496="zákl. přenesená",J496,0)</f>
        <v>0</v>
      </c>
      <c r="BH496" s="226">
        <f>IF(N496="sníž. přenesená",J496,0)</f>
        <v>0</v>
      </c>
      <c r="BI496" s="226">
        <f>IF(N496="nulová",J496,0)</f>
        <v>0</v>
      </c>
      <c r="BJ496" s="19" t="s">
        <v>85</v>
      </c>
      <c r="BK496" s="226">
        <f>ROUND(I496*H496,2)</f>
        <v>0</v>
      </c>
      <c r="BL496" s="19" t="s">
        <v>330</v>
      </c>
      <c r="BM496" s="225" t="s">
        <v>1183</v>
      </c>
    </row>
    <row r="497" s="13" customFormat="1">
      <c r="A497" s="13"/>
      <c r="B497" s="232"/>
      <c r="C497" s="233"/>
      <c r="D497" s="234" t="s">
        <v>252</v>
      </c>
      <c r="E497" s="235" t="s">
        <v>19</v>
      </c>
      <c r="F497" s="236" t="s">
        <v>1184</v>
      </c>
      <c r="G497" s="233"/>
      <c r="H497" s="237">
        <v>273</v>
      </c>
      <c r="I497" s="238"/>
      <c r="J497" s="233"/>
      <c r="K497" s="233"/>
      <c r="L497" s="239"/>
      <c r="M497" s="240"/>
      <c r="N497" s="241"/>
      <c r="O497" s="241"/>
      <c r="P497" s="241"/>
      <c r="Q497" s="241"/>
      <c r="R497" s="241"/>
      <c r="S497" s="241"/>
      <c r="T497" s="242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T497" s="243" t="s">
        <v>252</v>
      </c>
      <c r="AU497" s="243" t="s">
        <v>87</v>
      </c>
      <c r="AV497" s="13" t="s">
        <v>87</v>
      </c>
      <c r="AW497" s="13" t="s">
        <v>37</v>
      </c>
      <c r="AX497" s="13" t="s">
        <v>85</v>
      </c>
      <c r="AY497" s="243" t="s">
        <v>238</v>
      </c>
    </row>
    <row r="498" s="2" customFormat="1" ht="16.5" customHeight="1">
      <c r="A498" s="40"/>
      <c r="B498" s="41"/>
      <c r="C498" s="214" t="s">
        <v>1185</v>
      </c>
      <c r="D498" s="214" t="s">
        <v>243</v>
      </c>
      <c r="E498" s="215" t="s">
        <v>1186</v>
      </c>
      <c r="F498" s="216" t="s">
        <v>1187</v>
      </c>
      <c r="G498" s="217" t="s">
        <v>407</v>
      </c>
      <c r="H498" s="218">
        <v>949.05399999999997</v>
      </c>
      <c r="I498" s="219"/>
      <c r="J498" s="220">
        <f>ROUND(I498*H498,2)</f>
        <v>0</v>
      </c>
      <c r="K498" s="216" t="s">
        <v>247</v>
      </c>
      <c r="L498" s="46"/>
      <c r="M498" s="221" t="s">
        <v>19</v>
      </c>
      <c r="N498" s="222" t="s">
        <v>48</v>
      </c>
      <c r="O498" s="86"/>
      <c r="P498" s="223">
        <f>O498*H498</f>
        <v>0</v>
      </c>
      <c r="Q498" s="223">
        <v>0.00044000000000000002</v>
      </c>
      <c r="R498" s="223">
        <f>Q498*H498</f>
        <v>0.41758376000000003</v>
      </c>
      <c r="S498" s="223">
        <v>0</v>
      </c>
      <c r="T498" s="224">
        <f>S498*H498</f>
        <v>0</v>
      </c>
      <c r="U498" s="40"/>
      <c r="V498" s="40"/>
      <c r="W498" s="40"/>
      <c r="X498" s="40"/>
      <c r="Y498" s="40"/>
      <c r="Z498" s="40"/>
      <c r="AA498" s="40"/>
      <c r="AB498" s="40"/>
      <c r="AC498" s="40"/>
      <c r="AD498" s="40"/>
      <c r="AE498" s="40"/>
      <c r="AR498" s="225" t="s">
        <v>330</v>
      </c>
      <c r="AT498" s="225" t="s">
        <v>243</v>
      </c>
      <c r="AU498" s="225" t="s">
        <v>87</v>
      </c>
      <c r="AY498" s="19" t="s">
        <v>238</v>
      </c>
      <c r="BE498" s="226">
        <f>IF(N498="základní",J498,0)</f>
        <v>0</v>
      </c>
      <c r="BF498" s="226">
        <f>IF(N498="snížená",J498,0)</f>
        <v>0</v>
      </c>
      <c r="BG498" s="226">
        <f>IF(N498="zákl. přenesená",J498,0)</f>
        <v>0</v>
      </c>
      <c r="BH498" s="226">
        <f>IF(N498="sníž. přenesená",J498,0)</f>
        <v>0</v>
      </c>
      <c r="BI498" s="226">
        <f>IF(N498="nulová",J498,0)</f>
        <v>0</v>
      </c>
      <c r="BJ498" s="19" t="s">
        <v>85</v>
      </c>
      <c r="BK498" s="226">
        <f>ROUND(I498*H498,2)</f>
        <v>0</v>
      </c>
      <c r="BL498" s="19" t="s">
        <v>330</v>
      </c>
      <c r="BM498" s="225" t="s">
        <v>1188</v>
      </c>
    </row>
    <row r="499" s="2" customFormat="1">
      <c r="A499" s="40"/>
      <c r="B499" s="41"/>
      <c r="C499" s="42"/>
      <c r="D499" s="227" t="s">
        <v>250</v>
      </c>
      <c r="E499" s="42"/>
      <c r="F499" s="228" t="s">
        <v>1189</v>
      </c>
      <c r="G499" s="42"/>
      <c r="H499" s="42"/>
      <c r="I499" s="229"/>
      <c r="J499" s="42"/>
      <c r="K499" s="42"/>
      <c r="L499" s="46"/>
      <c r="M499" s="230"/>
      <c r="N499" s="231"/>
      <c r="O499" s="86"/>
      <c r="P499" s="86"/>
      <c r="Q499" s="86"/>
      <c r="R499" s="86"/>
      <c r="S499" s="86"/>
      <c r="T499" s="87"/>
      <c r="U499" s="40"/>
      <c r="V499" s="40"/>
      <c r="W499" s="40"/>
      <c r="X499" s="40"/>
      <c r="Y499" s="40"/>
      <c r="Z499" s="40"/>
      <c r="AA499" s="40"/>
      <c r="AB499" s="40"/>
      <c r="AC499" s="40"/>
      <c r="AD499" s="40"/>
      <c r="AE499" s="40"/>
      <c r="AT499" s="19" t="s">
        <v>250</v>
      </c>
      <c r="AU499" s="19" t="s">
        <v>87</v>
      </c>
    </row>
    <row r="500" s="13" customFormat="1">
      <c r="A500" s="13"/>
      <c r="B500" s="232"/>
      <c r="C500" s="233"/>
      <c r="D500" s="234" t="s">
        <v>252</v>
      </c>
      <c r="E500" s="235" t="s">
        <v>19</v>
      </c>
      <c r="F500" s="236" t="s">
        <v>773</v>
      </c>
      <c r="G500" s="233"/>
      <c r="H500" s="237">
        <v>193.23500000000001</v>
      </c>
      <c r="I500" s="238"/>
      <c r="J500" s="233"/>
      <c r="K500" s="233"/>
      <c r="L500" s="239"/>
      <c r="M500" s="240"/>
      <c r="N500" s="241"/>
      <c r="O500" s="241"/>
      <c r="P500" s="241"/>
      <c r="Q500" s="241"/>
      <c r="R500" s="241"/>
      <c r="S500" s="241"/>
      <c r="T500" s="242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43" t="s">
        <v>252</v>
      </c>
      <c r="AU500" s="243" t="s">
        <v>87</v>
      </c>
      <c r="AV500" s="13" t="s">
        <v>87</v>
      </c>
      <c r="AW500" s="13" t="s">
        <v>37</v>
      </c>
      <c r="AX500" s="13" t="s">
        <v>77</v>
      </c>
      <c r="AY500" s="243" t="s">
        <v>238</v>
      </c>
    </row>
    <row r="501" s="13" customFormat="1">
      <c r="A501" s="13"/>
      <c r="B501" s="232"/>
      <c r="C501" s="233"/>
      <c r="D501" s="234" t="s">
        <v>252</v>
      </c>
      <c r="E501" s="235" t="s">
        <v>19</v>
      </c>
      <c r="F501" s="236" t="s">
        <v>774</v>
      </c>
      <c r="G501" s="233"/>
      <c r="H501" s="237">
        <v>37.058</v>
      </c>
      <c r="I501" s="238"/>
      <c r="J501" s="233"/>
      <c r="K501" s="233"/>
      <c r="L501" s="239"/>
      <c r="M501" s="240"/>
      <c r="N501" s="241"/>
      <c r="O501" s="241"/>
      <c r="P501" s="241"/>
      <c r="Q501" s="241"/>
      <c r="R501" s="241"/>
      <c r="S501" s="241"/>
      <c r="T501" s="242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43" t="s">
        <v>252</v>
      </c>
      <c r="AU501" s="243" t="s">
        <v>87</v>
      </c>
      <c r="AV501" s="13" t="s">
        <v>87</v>
      </c>
      <c r="AW501" s="13" t="s">
        <v>37</v>
      </c>
      <c r="AX501" s="13" t="s">
        <v>77</v>
      </c>
      <c r="AY501" s="243" t="s">
        <v>238</v>
      </c>
    </row>
    <row r="502" s="13" customFormat="1">
      <c r="A502" s="13"/>
      <c r="B502" s="232"/>
      <c r="C502" s="233"/>
      <c r="D502" s="234" t="s">
        <v>252</v>
      </c>
      <c r="E502" s="235" t="s">
        <v>19</v>
      </c>
      <c r="F502" s="236" t="s">
        <v>775</v>
      </c>
      <c r="G502" s="233"/>
      <c r="H502" s="237">
        <v>21.890000000000001</v>
      </c>
      <c r="I502" s="238"/>
      <c r="J502" s="233"/>
      <c r="K502" s="233"/>
      <c r="L502" s="239"/>
      <c r="M502" s="240"/>
      <c r="N502" s="241"/>
      <c r="O502" s="241"/>
      <c r="P502" s="241"/>
      <c r="Q502" s="241"/>
      <c r="R502" s="241"/>
      <c r="S502" s="241"/>
      <c r="T502" s="242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43" t="s">
        <v>252</v>
      </c>
      <c r="AU502" s="243" t="s">
        <v>87</v>
      </c>
      <c r="AV502" s="13" t="s">
        <v>87</v>
      </c>
      <c r="AW502" s="13" t="s">
        <v>37</v>
      </c>
      <c r="AX502" s="13" t="s">
        <v>77</v>
      </c>
      <c r="AY502" s="243" t="s">
        <v>238</v>
      </c>
    </row>
    <row r="503" s="13" customFormat="1">
      <c r="A503" s="13"/>
      <c r="B503" s="232"/>
      <c r="C503" s="233"/>
      <c r="D503" s="234" t="s">
        <v>252</v>
      </c>
      <c r="E503" s="235" t="s">
        <v>19</v>
      </c>
      <c r="F503" s="236" t="s">
        <v>776</v>
      </c>
      <c r="G503" s="233"/>
      <c r="H503" s="237">
        <v>12.997999999999999</v>
      </c>
      <c r="I503" s="238"/>
      <c r="J503" s="233"/>
      <c r="K503" s="233"/>
      <c r="L503" s="239"/>
      <c r="M503" s="240"/>
      <c r="N503" s="241"/>
      <c r="O503" s="241"/>
      <c r="P503" s="241"/>
      <c r="Q503" s="241"/>
      <c r="R503" s="241"/>
      <c r="S503" s="241"/>
      <c r="T503" s="242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T503" s="243" t="s">
        <v>252</v>
      </c>
      <c r="AU503" s="243" t="s">
        <v>87</v>
      </c>
      <c r="AV503" s="13" t="s">
        <v>87</v>
      </c>
      <c r="AW503" s="13" t="s">
        <v>37</v>
      </c>
      <c r="AX503" s="13" t="s">
        <v>77</v>
      </c>
      <c r="AY503" s="243" t="s">
        <v>238</v>
      </c>
    </row>
    <row r="504" s="13" customFormat="1">
      <c r="A504" s="13"/>
      <c r="B504" s="232"/>
      <c r="C504" s="233"/>
      <c r="D504" s="234" t="s">
        <v>252</v>
      </c>
      <c r="E504" s="235" t="s">
        <v>19</v>
      </c>
      <c r="F504" s="236" t="s">
        <v>777</v>
      </c>
      <c r="G504" s="233"/>
      <c r="H504" s="237">
        <v>9.1799999999999997</v>
      </c>
      <c r="I504" s="238"/>
      <c r="J504" s="233"/>
      <c r="K504" s="233"/>
      <c r="L504" s="239"/>
      <c r="M504" s="240"/>
      <c r="N504" s="241"/>
      <c r="O504" s="241"/>
      <c r="P504" s="241"/>
      <c r="Q504" s="241"/>
      <c r="R504" s="241"/>
      <c r="S504" s="241"/>
      <c r="T504" s="242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T504" s="243" t="s">
        <v>252</v>
      </c>
      <c r="AU504" s="243" t="s">
        <v>87</v>
      </c>
      <c r="AV504" s="13" t="s">
        <v>87</v>
      </c>
      <c r="AW504" s="13" t="s">
        <v>37</v>
      </c>
      <c r="AX504" s="13" t="s">
        <v>77</v>
      </c>
      <c r="AY504" s="243" t="s">
        <v>238</v>
      </c>
    </row>
    <row r="505" s="13" customFormat="1">
      <c r="A505" s="13"/>
      <c r="B505" s="232"/>
      <c r="C505" s="233"/>
      <c r="D505" s="234" t="s">
        <v>252</v>
      </c>
      <c r="E505" s="235" t="s">
        <v>19</v>
      </c>
      <c r="F505" s="236" t="s">
        <v>778</v>
      </c>
      <c r="G505" s="233"/>
      <c r="H505" s="237">
        <v>28.065999999999999</v>
      </c>
      <c r="I505" s="238"/>
      <c r="J505" s="233"/>
      <c r="K505" s="233"/>
      <c r="L505" s="239"/>
      <c r="M505" s="240"/>
      <c r="N505" s="241"/>
      <c r="O505" s="241"/>
      <c r="P505" s="241"/>
      <c r="Q505" s="241"/>
      <c r="R505" s="241"/>
      <c r="S505" s="241"/>
      <c r="T505" s="242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T505" s="243" t="s">
        <v>252</v>
      </c>
      <c r="AU505" s="243" t="s">
        <v>87</v>
      </c>
      <c r="AV505" s="13" t="s">
        <v>87</v>
      </c>
      <c r="AW505" s="13" t="s">
        <v>37</v>
      </c>
      <c r="AX505" s="13" t="s">
        <v>77</v>
      </c>
      <c r="AY505" s="243" t="s">
        <v>238</v>
      </c>
    </row>
    <row r="506" s="13" customFormat="1">
      <c r="A506" s="13"/>
      <c r="B506" s="232"/>
      <c r="C506" s="233"/>
      <c r="D506" s="234" t="s">
        <v>252</v>
      </c>
      <c r="E506" s="235" t="s">
        <v>19</v>
      </c>
      <c r="F506" s="236" t="s">
        <v>779</v>
      </c>
      <c r="G506" s="233"/>
      <c r="H506" s="237">
        <v>4.5899999999999999</v>
      </c>
      <c r="I506" s="238"/>
      <c r="J506" s="233"/>
      <c r="K506" s="233"/>
      <c r="L506" s="239"/>
      <c r="M506" s="240"/>
      <c r="N506" s="241"/>
      <c r="O506" s="241"/>
      <c r="P506" s="241"/>
      <c r="Q506" s="241"/>
      <c r="R506" s="241"/>
      <c r="S506" s="241"/>
      <c r="T506" s="242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T506" s="243" t="s">
        <v>252</v>
      </c>
      <c r="AU506" s="243" t="s">
        <v>87</v>
      </c>
      <c r="AV506" s="13" t="s">
        <v>87</v>
      </c>
      <c r="AW506" s="13" t="s">
        <v>37</v>
      </c>
      <c r="AX506" s="13" t="s">
        <v>77</v>
      </c>
      <c r="AY506" s="243" t="s">
        <v>238</v>
      </c>
    </row>
    <row r="507" s="13" customFormat="1">
      <c r="A507" s="13"/>
      <c r="B507" s="232"/>
      <c r="C507" s="233"/>
      <c r="D507" s="234" t="s">
        <v>252</v>
      </c>
      <c r="E507" s="235" t="s">
        <v>19</v>
      </c>
      <c r="F507" s="236" t="s">
        <v>780</v>
      </c>
      <c r="G507" s="233"/>
      <c r="H507" s="237">
        <v>5.508</v>
      </c>
      <c r="I507" s="238"/>
      <c r="J507" s="233"/>
      <c r="K507" s="233"/>
      <c r="L507" s="239"/>
      <c r="M507" s="240"/>
      <c r="N507" s="241"/>
      <c r="O507" s="241"/>
      <c r="P507" s="241"/>
      <c r="Q507" s="241"/>
      <c r="R507" s="241"/>
      <c r="S507" s="241"/>
      <c r="T507" s="242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T507" s="243" t="s">
        <v>252</v>
      </c>
      <c r="AU507" s="243" t="s">
        <v>87</v>
      </c>
      <c r="AV507" s="13" t="s">
        <v>87</v>
      </c>
      <c r="AW507" s="13" t="s">
        <v>37</v>
      </c>
      <c r="AX507" s="13" t="s">
        <v>77</v>
      </c>
      <c r="AY507" s="243" t="s">
        <v>238</v>
      </c>
    </row>
    <row r="508" s="13" customFormat="1">
      <c r="A508" s="13"/>
      <c r="B508" s="232"/>
      <c r="C508" s="233"/>
      <c r="D508" s="234" t="s">
        <v>252</v>
      </c>
      <c r="E508" s="235" t="s">
        <v>19</v>
      </c>
      <c r="F508" s="236" t="s">
        <v>781</v>
      </c>
      <c r="G508" s="233"/>
      <c r="H508" s="237">
        <v>148.20099999999999</v>
      </c>
      <c r="I508" s="238"/>
      <c r="J508" s="233"/>
      <c r="K508" s="233"/>
      <c r="L508" s="239"/>
      <c r="M508" s="240"/>
      <c r="N508" s="241"/>
      <c r="O508" s="241"/>
      <c r="P508" s="241"/>
      <c r="Q508" s="241"/>
      <c r="R508" s="241"/>
      <c r="S508" s="241"/>
      <c r="T508" s="242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43" t="s">
        <v>252</v>
      </c>
      <c r="AU508" s="243" t="s">
        <v>87</v>
      </c>
      <c r="AV508" s="13" t="s">
        <v>87</v>
      </c>
      <c r="AW508" s="13" t="s">
        <v>37</v>
      </c>
      <c r="AX508" s="13" t="s">
        <v>77</v>
      </c>
      <c r="AY508" s="243" t="s">
        <v>238</v>
      </c>
    </row>
    <row r="509" s="13" customFormat="1">
      <c r="A509" s="13"/>
      <c r="B509" s="232"/>
      <c r="C509" s="233"/>
      <c r="D509" s="234" t="s">
        <v>252</v>
      </c>
      <c r="E509" s="235" t="s">
        <v>19</v>
      </c>
      <c r="F509" s="236" t="s">
        <v>782</v>
      </c>
      <c r="G509" s="233"/>
      <c r="H509" s="237">
        <v>70.480000000000004</v>
      </c>
      <c r="I509" s="238"/>
      <c r="J509" s="233"/>
      <c r="K509" s="233"/>
      <c r="L509" s="239"/>
      <c r="M509" s="240"/>
      <c r="N509" s="241"/>
      <c r="O509" s="241"/>
      <c r="P509" s="241"/>
      <c r="Q509" s="241"/>
      <c r="R509" s="241"/>
      <c r="S509" s="241"/>
      <c r="T509" s="242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T509" s="243" t="s">
        <v>252</v>
      </c>
      <c r="AU509" s="243" t="s">
        <v>87</v>
      </c>
      <c r="AV509" s="13" t="s">
        <v>87</v>
      </c>
      <c r="AW509" s="13" t="s">
        <v>37</v>
      </c>
      <c r="AX509" s="13" t="s">
        <v>77</v>
      </c>
      <c r="AY509" s="243" t="s">
        <v>238</v>
      </c>
    </row>
    <row r="510" s="13" customFormat="1">
      <c r="A510" s="13"/>
      <c r="B510" s="232"/>
      <c r="C510" s="233"/>
      <c r="D510" s="234" t="s">
        <v>252</v>
      </c>
      <c r="E510" s="235" t="s">
        <v>19</v>
      </c>
      <c r="F510" s="236" t="s">
        <v>783</v>
      </c>
      <c r="G510" s="233"/>
      <c r="H510" s="237">
        <v>30.716000000000001</v>
      </c>
      <c r="I510" s="238"/>
      <c r="J510" s="233"/>
      <c r="K510" s="233"/>
      <c r="L510" s="239"/>
      <c r="M510" s="240"/>
      <c r="N510" s="241"/>
      <c r="O510" s="241"/>
      <c r="P510" s="241"/>
      <c r="Q510" s="241"/>
      <c r="R510" s="241"/>
      <c r="S510" s="241"/>
      <c r="T510" s="242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43" t="s">
        <v>252</v>
      </c>
      <c r="AU510" s="243" t="s">
        <v>87</v>
      </c>
      <c r="AV510" s="13" t="s">
        <v>87</v>
      </c>
      <c r="AW510" s="13" t="s">
        <v>37</v>
      </c>
      <c r="AX510" s="13" t="s">
        <v>77</v>
      </c>
      <c r="AY510" s="243" t="s">
        <v>238</v>
      </c>
    </row>
    <row r="511" s="13" customFormat="1">
      <c r="A511" s="13"/>
      <c r="B511" s="232"/>
      <c r="C511" s="233"/>
      <c r="D511" s="234" t="s">
        <v>252</v>
      </c>
      <c r="E511" s="235" t="s">
        <v>19</v>
      </c>
      <c r="F511" s="236" t="s">
        <v>784</v>
      </c>
      <c r="G511" s="233"/>
      <c r="H511" s="237">
        <v>11.548</v>
      </c>
      <c r="I511" s="238"/>
      <c r="J511" s="233"/>
      <c r="K511" s="233"/>
      <c r="L511" s="239"/>
      <c r="M511" s="240"/>
      <c r="N511" s="241"/>
      <c r="O511" s="241"/>
      <c r="P511" s="241"/>
      <c r="Q511" s="241"/>
      <c r="R511" s="241"/>
      <c r="S511" s="241"/>
      <c r="T511" s="242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T511" s="243" t="s">
        <v>252</v>
      </c>
      <c r="AU511" s="243" t="s">
        <v>87</v>
      </c>
      <c r="AV511" s="13" t="s">
        <v>87</v>
      </c>
      <c r="AW511" s="13" t="s">
        <v>37</v>
      </c>
      <c r="AX511" s="13" t="s">
        <v>77</v>
      </c>
      <c r="AY511" s="243" t="s">
        <v>238</v>
      </c>
    </row>
    <row r="512" s="13" customFormat="1">
      <c r="A512" s="13"/>
      <c r="B512" s="232"/>
      <c r="C512" s="233"/>
      <c r="D512" s="234" t="s">
        <v>252</v>
      </c>
      <c r="E512" s="235" t="s">
        <v>19</v>
      </c>
      <c r="F512" s="236" t="s">
        <v>785</v>
      </c>
      <c r="G512" s="233"/>
      <c r="H512" s="237">
        <v>17.934000000000001</v>
      </c>
      <c r="I512" s="238"/>
      <c r="J512" s="233"/>
      <c r="K512" s="233"/>
      <c r="L512" s="239"/>
      <c r="M512" s="240"/>
      <c r="N512" s="241"/>
      <c r="O512" s="241"/>
      <c r="P512" s="241"/>
      <c r="Q512" s="241"/>
      <c r="R512" s="241"/>
      <c r="S512" s="241"/>
      <c r="T512" s="242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243" t="s">
        <v>252</v>
      </c>
      <c r="AU512" s="243" t="s">
        <v>87</v>
      </c>
      <c r="AV512" s="13" t="s">
        <v>87</v>
      </c>
      <c r="AW512" s="13" t="s">
        <v>37</v>
      </c>
      <c r="AX512" s="13" t="s">
        <v>77</v>
      </c>
      <c r="AY512" s="243" t="s">
        <v>238</v>
      </c>
    </row>
    <row r="513" s="13" customFormat="1">
      <c r="A513" s="13"/>
      <c r="B513" s="232"/>
      <c r="C513" s="233"/>
      <c r="D513" s="234" t="s">
        <v>252</v>
      </c>
      <c r="E513" s="235" t="s">
        <v>19</v>
      </c>
      <c r="F513" s="236" t="s">
        <v>786</v>
      </c>
      <c r="G513" s="233"/>
      <c r="H513" s="237">
        <v>11.066000000000001</v>
      </c>
      <c r="I513" s="238"/>
      <c r="J513" s="233"/>
      <c r="K513" s="233"/>
      <c r="L513" s="239"/>
      <c r="M513" s="240"/>
      <c r="N513" s="241"/>
      <c r="O513" s="241"/>
      <c r="P513" s="241"/>
      <c r="Q513" s="241"/>
      <c r="R513" s="241"/>
      <c r="S513" s="241"/>
      <c r="T513" s="242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43" t="s">
        <v>252</v>
      </c>
      <c r="AU513" s="243" t="s">
        <v>87</v>
      </c>
      <c r="AV513" s="13" t="s">
        <v>87</v>
      </c>
      <c r="AW513" s="13" t="s">
        <v>37</v>
      </c>
      <c r="AX513" s="13" t="s">
        <v>77</v>
      </c>
      <c r="AY513" s="243" t="s">
        <v>238</v>
      </c>
    </row>
    <row r="514" s="13" customFormat="1">
      <c r="A514" s="13"/>
      <c r="B514" s="232"/>
      <c r="C514" s="233"/>
      <c r="D514" s="234" t="s">
        <v>252</v>
      </c>
      <c r="E514" s="235" t="s">
        <v>19</v>
      </c>
      <c r="F514" s="236" t="s">
        <v>787</v>
      </c>
      <c r="G514" s="233"/>
      <c r="H514" s="237">
        <v>34.334000000000003</v>
      </c>
      <c r="I514" s="238"/>
      <c r="J514" s="233"/>
      <c r="K514" s="233"/>
      <c r="L514" s="239"/>
      <c r="M514" s="240"/>
      <c r="N514" s="241"/>
      <c r="O514" s="241"/>
      <c r="P514" s="241"/>
      <c r="Q514" s="241"/>
      <c r="R514" s="241"/>
      <c r="S514" s="241"/>
      <c r="T514" s="242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T514" s="243" t="s">
        <v>252</v>
      </c>
      <c r="AU514" s="243" t="s">
        <v>87</v>
      </c>
      <c r="AV514" s="13" t="s">
        <v>87</v>
      </c>
      <c r="AW514" s="13" t="s">
        <v>37</v>
      </c>
      <c r="AX514" s="13" t="s">
        <v>77</v>
      </c>
      <c r="AY514" s="243" t="s">
        <v>238</v>
      </c>
    </row>
    <row r="515" s="13" customFormat="1">
      <c r="A515" s="13"/>
      <c r="B515" s="232"/>
      <c r="C515" s="233"/>
      <c r="D515" s="234" t="s">
        <v>252</v>
      </c>
      <c r="E515" s="235" t="s">
        <v>19</v>
      </c>
      <c r="F515" s="236" t="s">
        <v>788</v>
      </c>
      <c r="G515" s="233"/>
      <c r="H515" s="237">
        <v>24.763999999999999</v>
      </c>
      <c r="I515" s="238"/>
      <c r="J515" s="233"/>
      <c r="K515" s="233"/>
      <c r="L515" s="239"/>
      <c r="M515" s="240"/>
      <c r="N515" s="241"/>
      <c r="O515" s="241"/>
      <c r="P515" s="241"/>
      <c r="Q515" s="241"/>
      <c r="R515" s="241"/>
      <c r="S515" s="241"/>
      <c r="T515" s="242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43" t="s">
        <v>252</v>
      </c>
      <c r="AU515" s="243" t="s">
        <v>87</v>
      </c>
      <c r="AV515" s="13" t="s">
        <v>87</v>
      </c>
      <c r="AW515" s="13" t="s">
        <v>37</v>
      </c>
      <c r="AX515" s="13" t="s">
        <v>77</v>
      </c>
      <c r="AY515" s="243" t="s">
        <v>238</v>
      </c>
    </row>
    <row r="516" s="13" customFormat="1">
      <c r="A516" s="13"/>
      <c r="B516" s="232"/>
      <c r="C516" s="233"/>
      <c r="D516" s="234" t="s">
        <v>252</v>
      </c>
      <c r="E516" s="235" t="s">
        <v>19</v>
      </c>
      <c r="F516" s="236" t="s">
        <v>789</v>
      </c>
      <c r="G516" s="233"/>
      <c r="H516" s="237">
        <v>70.462000000000003</v>
      </c>
      <c r="I516" s="238"/>
      <c r="J516" s="233"/>
      <c r="K516" s="233"/>
      <c r="L516" s="239"/>
      <c r="M516" s="240"/>
      <c r="N516" s="241"/>
      <c r="O516" s="241"/>
      <c r="P516" s="241"/>
      <c r="Q516" s="241"/>
      <c r="R516" s="241"/>
      <c r="S516" s="241"/>
      <c r="T516" s="242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43" t="s">
        <v>252</v>
      </c>
      <c r="AU516" s="243" t="s">
        <v>87</v>
      </c>
      <c r="AV516" s="13" t="s">
        <v>87</v>
      </c>
      <c r="AW516" s="13" t="s">
        <v>37</v>
      </c>
      <c r="AX516" s="13" t="s">
        <v>77</v>
      </c>
      <c r="AY516" s="243" t="s">
        <v>238</v>
      </c>
    </row>
    <row r="517" s="13" customFormat="1">
      <c r="A517" s="13"/>
      <c r="B517" s="232"/>
      <c r="C517" s="233"/>
      <c r="D517" s="234" t="s">
        <v>252</v>
      </c>
      <c r="E517" s="235" t="s">
        <v>19</v>
      </c>
      <c r="F517" s="236" t="s">
        <v>790</v>
      </c>
      <c r="G517" s="233"/>
      <c r="H517" s="237">
        <v>29.105</v>
      </c>
      <c r="I517" s="238"/>
      <c r="J517" s="233"/>
      <c r="K517" s="233"/>
      <c r="L517" s="239"/>
      <c r="M517" s="240"/>
      <c r="N517" s="241"/>
      <c r="O517" s="241"/>
      <c r="P517" s="241"/>
      <c r="Q517" s="241"/>
      <c r="R517" s="241"/>
      <c r="S517" s="241"/>
      <c r="T517" s="242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43" t="s">
        <v>252</v>
      </c>
      <c r="AU517" s="243" t="s">
        <v>87</v>
      </c>
      <c r="AV517" s="13" t="s">
        <v>87</v>
      </c>
      <c r="AW517" s="13" t="s">
        <v>37</v>
      </c>
      <c r="AX517" s="13" t="s">
        <v>77</v>
      </c>
      <c r="AY517" s="243" t="s">
        <v>238</v>
      </c>
    </row>
    <row r="518" s="13" customFormat="1">
      <c r="A518" s="13"/>
      <c r="B518" s="232"/>
      <c r="C518" s="233"/>
      <c r="D518" s="234" t="s">
        <v>252</v>
      </c>
      <c r="E518" s="235" t="s">
        <v>19</v>
      </c>
      <c r="F518" s="236" t="s">
        <v>791</v>
      </c>
      <c r="G518" s="233"/>
      <c r="H518" s="237">
        <v>33.767000000000003</v>
      </c>
      <c r="I518" s="238"/>
      <c r="J518" s="233"/>
      <c r="K518" s="233"/>
      <c r="L518" s="239"/>
      <c r="M518" s="240"/>
      <c r="N518" s="241"/>
      <c r="O518" s="241"/>
      <c r="P518" s="241"/>
      <c r="Q518" s="241"/>
      <c r="R518" s="241"/>
      <c r="S518" s="241"/>
      <c r="T518" s="242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T518" s="243" t="s">
        <v>252</v>
      </c>
      <c r="AU518" s="243" t="s">
        <v>87</v>
      </c>
      <c r="AV518" s="13" t="s">
        <v>87</v>
      </c>
      <c r="AW518" s="13" t="s">
        <v>37</v>
      </c>
      <c r="AX518" s="13" t="s">
        <v>77</v>
      </c>
      <c r="AY518" s="243" t="s">
        <v>238</v>
      </c>
    </row>
    <row r="519" s="13" customFormat="1">
      <c r="A519" s="13"/>
      <c r="B519" s="232"/>
      <c r="C519" s="233"/>
      <c r="D519" s="234" t="s">
        <v>252</v>
      </c>
      <c r="E519" s="235" t="s">
        <v>19</v>
      </c>
      <c r="F519" s="236" t="s">
        <v>792</v>
      </c>
      <c r="G519" s="233"/>
      <c r="H519" s="237">
        <v>19.654</v>
      </c>
      <c r="I519" s="238"/>
      <c r="J519" s="233"/>
      <c r="K519" s="233"/>
      <c r="L519" s="239"/>
      <c r="M519" s="240"/>
      <c r="N519" s="241"/>
      <c r="O519" s="241"/>
      <c r="P519" s="241"/>
      <c r="Q519" s="241"/>
      <c r="R519" s="241"/>
      <c r="S519" s="241"/>
      <c r="T519" s="242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43" t="s">
        <v>252</v>
      </c>
      <c r="AU519" s="243" t="s">
        <v>87</v>
      </c>
      <c r="AV519" s="13" t="s">
        <v>87</v>
      </c>
      <c r="AW519" s="13" t="s">
        <v>37</v>
      </c>
      <c r="AX519" s="13" t="s">
        <v>77</v>
      </c>
      <c r="AY519" s="243" t="s">
        <v>238</v>
      </c>
    </row>
    <row r="520" s="13" customFormat="1">
      <c r="A520" s="13"/>
      <c r="B520" s="232"/>
      <c r="C520" s="233"/>
      <c r="D520" s="234" t="s">
        <v>252</v>
      </c>
      <c r="E520" s="235" t="s">
        <v>19</v>
      </c>
      <c r="F520" s="236" t="s">
        <v>793</v>
      </c>
      <c r="G520" s="233"/>
      <c r="H520" s="237">
        <v>24.02</v>
      </c>
      <c r="I520" s="238"/>
      <c r="J520" s="233"/>
      <c r="K520" s="233"/>
      <c r="L520" s="239"/>
      <c r="M520" s="240"/>
      <c r="N520" s="241"/>
      <c r="O520" s="241"/>
      <c r="P520" s="241"/>
      <c r="Q520" s="241"/>
      <c r="R520" s="241"/>
      <c r="S520" s="241"/>
      <c r="T520" s="242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43" t="s">
        <v>252</v>
      </c>
      <c r="AU520" s="243" t="s">
        <v>87</v>
      </c>
      <c r="AV520" s="13" t="s">
        <v>87</v>
      </c>
      <c r="AW520" s="13" t="s">
        <v>37</v>
      </c>
      <c r="AX520" s="13" t="s">
        <v>77</v>
      </c>
      <c r="AY520" s="243" t="s">
        <v>238</v>
      </c>
    </row>
    <row r="521" s="13" customFormat="1">
      <c r="A521" s="13"/>
      <c r="B521" s="232"/>
      <c r="C521" s="233"/>
      <c r="D521" s="234" t="s">
        <v>252</v>
      </c>
      <c r="E521" s="235" t="s">
        <v>19</v>
      </c>
      <c r="F521" s="236" t="s">
        <v>794</v>
      </c>
      <c r="G521" s="233"/>
      <c r="H521" s="237">
        <v>37.552</v>
      </c>
      <c r="I521" s="238"/>
      <c r="J521" s="233"/>
      <c r="K521" s="233"/>
      <c r="L521" s="239"/>
      <c r="M521" s="240"/>
      <c r="N521" s="241"/>
      <c r="O521" s="241"/>
      <c r="P521" s="241"/>
      <c r="Q521" s="241"/>
      <c r="R521" s="241"/>
      <c r="S521" s="241"/>
      <c r="T521" s="242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43" t="s">
        <v>252</v>
      </c>
      <c r="AU521" s="243" t="s">
        <v>87</v>
      </c>
      <c r="AV521" s="13" t="s">
        <v>87</v>
      </c>
      <c r="AW521" s="13" t="s">
        <v>37</v>
      </c>
      <c r="AX521" s="13" t="s">
        <v>77</v>
      </c>
      <c r="AY521" s="243" t="s">
        <v>238</v>
      </c>
    </row>
    <row r="522" s="13" customFormat="1">
      <c r="A522" s="13"/>
      <c r="B522" s="232"/>
      <c r="C522" s="233"/>
      <c r="D522" s="234" t="s">
        <v>252</v>
      </c>
      <c r="E522" s="235" t="s">
        <v>19</v>
      </c>
      <c r="F522" s="236" t="s">
        <v>795</v>
      </c>
      <c r="G522" s="233"/>
      <c r="H522" s="237">
        <v>64.424000000000007</v>
      </c>
      <c r="I522" s="238"/>
      <c r="J522" s="233"/>
      <c r="K522" s="233"/>
      <c r="L522" s="239"/>
      <c r="M522" s="240"/>
      <c r="N522" s="241"/>
      <c r="O522" s="241"/>
      <c r="P522" s="241"/>
      <c r="Q522" s="241"/>
      <c r="R522" s="241"/>
      <c r="S522" s="241"/>
      <c r="T522" s="242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43" t="s">
        <v>252</v>
      </c>
      <c r="AU522" s="243" t="s">
        <v>87</v>
      </c>
      <c r="AV522" s="13" t="s">
        <v>87</v>
      </c>
      <c r="AW522" s="13" t="s">
        <v>37</v>
      </c>
      <c r="AX522" s="13" t="s">
        <v>77</v>
      </c>
      <c r="AY522" s="243" t="s">
        <v>238</v>
      </c>
    </row>
    <row r="523" s="13" customFormat="1">
      <c r="A523" s="13"/>
      <c r="B523" s="232"/>
      <c r="C523" s="233"/>
      <c r="D523" s="234" t="s">
        <v>252</v>
      </c>
      <c r="E523" s="235" t="s">
        <v>19</v>
      </c>
      <c r="F523" s="236" t="s">
        <v>796</v>
      </c>
      <c r="G523" s="233"/>
      <c r="H523" s="237">
        <v>5.6100000000000003</v>
      </c>
      <c r="I523" s="238"/>
      <c r="J523" s="233"/>
      <c r="K523" s="233"/>
      <c r="L523" s="239"/>
      <c r="M523" s="240"/>
      <c r="N523" s="241"/>
      <c r="O523" s="241"/>
      <c r="P523" s="241"/>
      <c r="Q523" s="241"/>
      <c r="R523" s="241"/>
      <c r="S523" s="241"/>
      <c r="T523" s="242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T523" s="243" t="s">
        <v>252</v>
      </c>
      <c r="AU523" s="243" t="s">
        <v>87</v>
      </c>
      <c r="AV523" s="13" t="s">
        <v>87</v>
      </c>
      <c r="AW523" s="13" t="s">
        <v>37</v>
      </c>
      <c r="AX523" s="13" t="s">
        <v>77</v>
      </c>
      <c r="AY523" s="243" t="s">
        <v>238</v>
      </c>
    </row>
    <row r="524" s="13" customFormat="1">
      <c r="A524" s="13"/>
      <c r="B524" s="232"/>
      <c r="C524" s="233"/>
      <c r="D524" s="234" t="s">
        <v>252</v>
      </c>
      <c r="E524" s="235" t="s">
        <v>19</v>
      </c>
      <c r="F524" s="236" t="s">
        <v>797</v>
      </c>
      <c r="G524" s="233"/>
      <c r="H524" s="237">
        <v>2.8919999999999999</v>
      </c>
      <c r="I524" s="238"/>
      <c r="J524" s="233"/>
      <c r="K524" s="233"/>
      <c r="L524" s="239"/>
      <c r="M524" s="240"/>
      <c r="N524" s="241"/>
      <c r="O524" s="241"/>
      <c r="P524" s="241"/>
      <c r="Q524" s="241"/>
      <c r="R524" s="241"/>
      <c r="S524" s="241"/>
      <c r="T524" s="242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T524" s="243" t="s">
        <v>252</v>
      </c>
      <c r="AU524" s="243" t="s">
        <v>87</v>
      </c>
      <c r="AV524" s="13" t="s">
        <v>87</v>
      </c>
      <c r="AW524" s="13" t="s">
        <v>37</v>
      </c>
      <c r="AX524" s="13" t="s">
        <v>77</v>
      </c>
      <c r="AY524" s="243" t="s">
        <v>238</v>
      </c>
    </row>
    <row r="525" s="13" customFormat="1">
      <c r="A525" s="13"/>
      <c r="B525" s="232"/>
      <c r="C525" s="233"/>
      <c r="D525" s="234" t="s">
        <v>252</v>
      </c>
      <c r="E525" s="235" t="s">
        <v>19</v>
      </c>
      <c r="F525" s="236" t="s">
        <v>798</v>
      </c>
      <c r="G525" s="233"/>
      <c r="H525" s="237">
        <v>0</v>
      </c>
      <c r="I525" s="238"/>
      <c r="J525" s="233"/>
      <c r="K525" s="233"/>
      <c r="L525" s="239"/>
      <c r="M525" s="240"/>
      <c r="N525" s="241"/>
      <c r="O525" s="241"/>
      <c r="P525" s="241"/>
      <c r="Q525" s="241"/>
      <c r="R525" s="241"/>
      <c r="S525" s="241"/>
      <c r="T525" s="242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43" t="s">
        <v>252</v>
      </c>
      <c r="AU525" s="243" t="s">
        <v>87</v>
      </c>
      <c r="AV525" s="13" t="s">
        <v>87</v>
      </c>
      <c r="AW525" s="13" t="s">
        <v>37</v>
      </c>
      <c r="AX525" s="13" t="s">
        <v>77</v>
      </c>
      <c r="AY525" s="243" t="s">
        <v>238</v>
      </c>
    </row>
    <row r="526" s="13" customFormat="1">
      <c r="A526" s="13"/>
      <c r="B526" s="232"/>
      <c r="C526" s="233"/>
      <c r="D526" s="234" t="s">
        <v>252</v>
      </c>
      <c r="E526" s="235" t="s">
        <v>19</v>
      </c>
      <c r="F526" s="236" t="s">
        <v>799</v>
      </c>
      <c r="G526" s="233"/>
      <c r="H526" s="237">
        <v>0</v>
      </c>
      <c r="I526" s="238"/>
      <c r="J526" s="233"/>
      <c r="K526" s="233"/>
      <c r="L526" s="239"/>
      <c r="M526" s="240"/>
      <c r="N526" s="241"/>
      <c r="O526" s="241"/>
      <c r="P526" s="241"/>
      <c r="Q526" s="241"/>
      <c r="R526" s="241"/>
      <c r="S526" s="241"/>
      <c r="T526" s="242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T526" s="243" t="s">
        <v>252</v>
      </c>
      <c r="AU526" s="243" t="s">
        <v>87</v>
      </c>
      <c r="AV526" s="13" t="s">
        <v>87</v>
      </c>
      <c r="AW526" s="13" t="s">
        <v>37</v>
      </c>
      <c r="AX526" s="13" t="s">
        <v>77</v>
      </c>
      <c r="AY526" s="243" t="s">
        <v>238</v>
      </c>
    </row>
    <row r="527" s="14" customFormat="1">
      <c r="A527" s="14"/>
      <c r="B527" s="244"/>
      <c r="C527" s="245"/>
      <c r="D527" s="234" t="s">
        <v>252</v>
      </c>
      <c r="E527" s="246" t="s">
        <v>19</v>
      </c>
      <c r="F527" s="247" t="s">
        <v>253</v>
      </c>
      <c r="G527" s="245"/>
      <c r="H527" s="248">
        <v>949.05399999999997</v>
      </c>
      <c r="I527" s="249"/>
      <c r="J527" s="245"/>
      <c r="K527" s="245"/>
      <c r="L527" s="250"/>
      <c r="M527" s="251"/>
      <c r="N527" s="252"/>
      <c r="O527" s="252"/>
      <c r="P527" s="252"/>
      <c r="Q527" s="252"/>
      <c r="R527" s="252"/>
      <c r="S527" s="252"/>
      <c r="T527" s="253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T527" s="254" t="s">
        <v>252</v>
      </c>
      <c r="AU527" s="254" t="s">
        <v>87</v>
      </c>
      <c r="AV527" s="14" t="s">
        <v>254</v>
      </c>
      <c r="AW527" s="14" t="s">
        <v>37</v>
      </c>
      <c r="AX527" s="14" t="s">
        <v>85</v>
      </c>
      <c r="AY527" s="254" t="s">
        <v>238</v>
      </c>
    </row>
    <row r="528" s="2" customFormat="1" ht="16.5" customHeight="1">
      <c r="A528" s="40"/>
      <c r="B528" s="41"/>
      <c r="C528" s="214" t="s">
        <v>1190</v>
      </c>
      <c r="D528" s="214" t="s">
        <v>243</v>
      </c>
      <c r="E528" s="215" t="s">
        <v>1191</v>
      </c>
      <c r="F528" s="216" t="s">
        <v>1192</v>
      </c>
      <c r="G528" s="217" t="s">
        <v>407</v>
      </c>
      <c r="H528" s="218">
        <v>949.05399999999997</v>
      </c>
      <c r="I528" s="219"/>
      <c r="J528" s="220">
        <f>ROUND(I528*H528,2)</f>
        <v>0</v>
      </c>
      <c r="K528" s="216" t="s">
        <v>247</v>
      </c>
      <c r="L528" s="46"/>
      <c r="M528" s="221" t="s">
        <v>19</v>
      </c>
      <c r="N528" s="222" t="s">
        <v>48</v>
      </c>
      <c r="O528" s="86"/>
      <c r="P528" s="223">
        <f>O528*H528</f>
        <v>0</v>
      </c>
      <c r="Q528" s="223">
        <v>0.00020000000000000001</v>
      </c>
      <c r="R528" s="223">
        <f>Q528*H528</f>
        <v>0.1898108</v>
      </c>
      <c r="S528" s="223">
        <v>0</v>
      </c>
      <c r="T528" s="224">
        <f>S528*H528</f>
        <v>0</v>
      </c>
      <c r="U528" s="40"/>
      <c r="V528" s="40"/>
      <c r="W528" s="40"/>
      <c r="X528" s="40"/>
      <c r="Y528" s="40"/>
      <c r="Z528" s="40"/>
      <c r="AA528" s="40"/>
      <c r="AB528" s="40"/>
      <c r="AC528" s="40"/>
      <c r="AD528" s="40"/>
      <c r="AE528" s="40"/>
      <c r="AR528" s="225" t="s">
        <v>330</v>
      </c>
      <c r="AT528" s="225" t="s">
        <v>243</v>
      </c>
      <c r="AU528" s="225" t="s">
        <v>87</v>
      </c>
      <c r="AY528" s="19" t="s">
        <v>238</v>
      </c>
      <c r="BE528" s="226">
        <f>IF(N528="základní",J528,0)</f>
        <v>0</v>
      </c>
      <c r="BF528" s="226">
        <f>IF(N528="snížená",J528,0)</f>
        <v>0</v>
      </c>
      <c r="BG528" s="226">
        <f>IF(N528="zákl. přenesená",J528,0)</f>
        <v>0</v>
      </c>
      <c r="BH528" s="226">
        <f>IF(N528="sníž. přenesená",J528,0)</f>
        <v>0</v>
      </c>
      <c r="BI528" s="226">
        <f>IF(N528="nulová",J528,0)</f>
        <v>0</v>
      </c>
      <c r="BJ528" s="19" t="s">
        <v>85</v>
      </c>
      <c r="BK528" s="226">
        <f>ROUND(I528*H528,2)</f>
        <v>0</v>
      </c>
      <c r="BL528" s="19" t="s">
        <v>330</v>
      </c>
      <c r="BM528" s="225" t="s">
        <v>1193</v>
      </c>
    </row>
    <row r="529" s="2" customFormat="1">
      <c r="A529" s="40"/>
      <c r="B529" s="41"/>
      <c r="C529" s="42"/>
      <c r="D529" s="227" t="s">
        <v>250</v>
      </c>
      <c r="E529" s="42"/>
      <c r="F529" s="228" t="s">
        <v>1194</v>
      </c>
      <c r="G529" s="42"/>
      <c r="H529" s="42"/>
      <c r="I529" s="229"/>
      <c r="J529" s="42"/>
      <c r="K529" s="42"/>
      <c r="L529" s="46"/>
      <c r="M529" s="230"/>
      <c r="N529" s="231"/>
      <c r="O529" s="86"/>
      <c r="P529" s="86"/>
      <c r="Q529" s="86"/>
      <c r="R529" s="86"/>
      <c r="S529" s="86"/>
      <c r="T529" s="87"/>
      <c r="U529" s="40"/>
      <c r="V529" s="40"/>
      <c r="W529" s="40"/>
      <c r="X529" s="40"/>
      <c r="Y529" s="40"/>
      <c r="Z529" s="40"/>
      <c r="AA529" s="40"/>
      <c r="AB529" s="40"/>
      <c r="AC529" s="40"/>
      <c r="AD529" s="40"/>
      <c r="AE529" s="40"/>
      <c r="AT529" s="19" t="s">
        <v>250</v>
      </c>
      <c r="AU529" s="19" t="s">
        <v>87</v>
      </c>
    </row>
    <row r="530" s="13" customFormat="1">
      <c r="A530" s="13"/>
      <c r="B530" s="232"/>
      <c r="C530" s="233"/>
      <c r="D530" s="234" t="s">
        <v>252</v>
      </c>
      <c r="E530" s="235" t="s">
        <v>19</v>
      </c>
      <c r="F530" s="236" t="s">
        <v>773</v>
      </c>
      <c r="G530" s="233"/>
      <c r="H530" s="237">
        <v>193.23500000000001</v>
      </c>
      <c r="I530" s="238"/>
      <c r="J530" s="233"/>
      <c r="K530" s="233"/>
      <c r="L530" s="239"/>
      <c r="M530" s="240"/>
      <c r="N530" s="241"/>
      <c r="O530" s="241"/>
      <c r="P530" s="241"/>
      <c r="Q530" s="241"/>
      <c r="R530" s="241"/>
      <c r="S530" s="241"/>
      <c r="T530" s="242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43" t="s">
        <v>252</v>
      </c>
      <c r="AU530" s="243" t="s">
        <v>87</v>
      </c>
      <c r="AV530" s="13" t="s">
        <v>87</v>
      </c>
      <c r="AW530" s="13" t="s">
        <v>37</v>
      </c>
      <c r="AX530" s="13" t="s">
        <v>77</v>
      </c>
      <c r="AY530" s="243" t="s">
        <v>238</v>
      </c>
    </row>
    <row r="531" s="13" customFormat="1">
      <c r="A531" s="13"/>
      <c r="B531" s="232"/>
      <c r="C531" s="233"/>
      <c r="D531" s="234" t="s">
        <v>252</v>
      </c>
      <c r="E531" s="235" t="s">
        <v>19</v>
      </c>
      <c r="F531" s="236" t="s">
        <v>774</v>
      </c>
      <c r="G531" s="233"/>
      <c r="H531" s="237">
        <v>37.058</v>
      </c>
      <c r="I531" s="238"/>
      <c r="J531" s="233"/>
      <c r="K531" s="233"/>
      <c r="L531" s="239"/>
      <c r="M531" s="240"/>
      <c r="N531" s="241"/>
      <c r="O531" s="241"/>
      <c r="P531" s="241"/>
      <c r="Q531" s="241"/>
      <c r="R531" s="241"/>
      <c r="S531" s="241"/>
      <c r="T531" s="242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43" t="s">
        <v>252</v>
      </c>
      <c r="AU531" s="243" t="s">
        <v>87</v>
      </c>
      <c r="AV531" s="13" t="s">
        <v>87</v>
      </c>
      <c r="AW531" s="13" t="s">
        <v>37</v>
      </c>
      <c r="AX531" s="13" t="s">
        <v>77</v>
      </c>
      <c r="AY531" s="243" t="s">
        <v>238</v>
      </c>
    </row>
    <row r="532" s="13" customFormat="1">
      <c r="A532" s="13"/>
      <c r="B532" s="232"/>
      <c r="C532" s="233"/>
      <c r="D532" s="234" t="s">
        <v>252</v>
      </c>
      <c r="E532" s="235" t="s">
        <v>19</v>
      </c>
      <c r="F532" s="236" t="s">
        <v>775</v>
      </c>
      <c r="G532" s="233"/>
      <c r="H532" s="237">
        <v>21.890000000000001</v>
      </c>
      <c r="I532" s="238"/>
      <c r="J532" s="233"/>
      <c r="K532" s="233"/>
      <c r="L532" s="239"/>
      <c r="M532" s="240"/>
      <c r="N532" s="241"/>
      <c r="O532" s="241"/>
      <c r="P532" s="241"/>
      <c r="Q532" s="241"/>
      <c r="R532" s="241"/>
      <c r="S532" s="241"/>
      <c r="T532" s="242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T532" s="243" t="s">
        <v>252</v>
      </c>
      <c r="AU532" s="243" t="s">
        <v>87</v>
      </c>
      <c r="AV532" s="13" t="s">
        <v>87</v>
      </c>
      <c r="AW532" s="13" t="s">
        <v>37</v>
      </c>
      <c r="AX532" s="13" t="s">
        <v>77</v>
      </c>
      <c r="AY532" s="243" t="s">
        <v>238</v>
      </c>
    </row>
    <row r="533" s="13" customFormat="1">
      <c r="A533" s="13"/>
      <c r="B533" s="232"/>
      <c r="C533" s="233"/>
      <c r="D533" s="234" t="s">
        <v>252</v>
      </c>
      <c r="E533" s="235" t="s">
        <v>19</v>
      </c>
      <c r="F533" s="236" t="s">
        <v>776</v>
      </c>
      <c r="G533" s="233"/>
      <c r="H533" s="237">
        <v>12.997999999999999</v>
      </c>
      <c r="I533" s="238"/>
      <c r="J533" s="233"/>
      <c r="K533" s="233"/>
      <c r="L533" s="239"/>
      <c r="M533" s="240"/>
      <c r="N533" s="241"/>
      <c r="O533" s="241"/>
      <c r="P533" s="241"/>
      <c r="Q533" s="241"/>
      <c r="R533" s="241"/>
      <c r="S533" s="241"/>
      <c r="T533" s="242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43" t="s">
        <v>252</v>
      </c>
      <c r="AU533" s="243" t="s">
        <v>87</v>
      </c>
      <c r="AV533" s="13" t="s">
        <v>87</v>
      </c>
      <c r="AW533" s="13" t="s">
        <v>37</v>
      </c>
      <c r="AX533" s="13" t="s">
        <v>77</v>
      </c>
      <c r="AY533" s="243" t="s">
        <v>238</v>
      </c>
    </row>
    <row r="534" s="13" customFormat="1">
      <c r="A534" s="13"/>
      <c r="B534" s="232"/>
      <c r="C534" s="233"/>
      <c r="D534" s="234" t="s">
        <v>252</v>
      </c>
      <c r="E534" s="235" t="s">
        <v>19</v>
      </c>
      <c r="F534" s="236" t="s">
        <v>777</v>
      </c>
      <c r="G534" s="233"/>
      <c r="H534" s="237">
        <v>9.1799999999999997</v>
      </c>
      <c r="I534" s="238"/>
      <c r="J534" s="233"/>
      <c r="K534" s="233"/>
      <c r="L534" s="239"/>
      <c r="M534" s="240"/>
      <c r="N534" s="241"/>
      <c r="O534" s="241"/>
      <c r="P534" s="241"/>
      <c r="Q534" s="241"/>
      <c r="R534" s="241"/>
      <c r="S534" s="241"/>
      <c r="T534" s="242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43" t="s">
        <v>252</v>
      </c>
      <c r="AU534" s="243" t="s">
        <v>87</v>
      </c>
      <c r="AV534" s="13" t="s">
        <v>87</v>
      </c>
      <c r="AW534" s="13" t="s">
        <v>37</v>
      </c>
      <c r="AX534" s="13" t="s">
        <v>77</v>
      </c>
      <c r="AY534" s="243" t="s">
        <v>238</v>
      </c>
    </row>
    <row r="535" s="13" customFormat="1">
      <c r="A535" s="13"/>
      <c r="B535" s="232"/>
      <c r="C535" s="233"/>
      <c r="D535" s="234" t="s">
        <v>252</v>
      </c>
      <c r="E535" s="235" t="s">
        <v>19</v>
      </c>
      <c r="F535" s="236" t="s">
        <v>778</v>
      </c>
      <c r="G535" s="233"/>
      <c r="H535" s="237">
        <v>28.065999999999999</v>
      </c>
      <c r="I535" s="238"/>
      <c r="J535" s="233"/>
      <c r="K535" s="233"/>
      <c r="L535" s="239"/>
      <c r="M535" s="240"/>
      <c r="N535" s="241"/>
      <c r="O535" s="241"/>
      <c r="P535" s="241"/>
      <c r="Q535" s="241"/>
      <c r="R535" s="241"/>
      <c r="S535" s="241"/>
      <c r="T535" s="242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T535" s="243" t="s">
        <v>252</v>
      </c>
      <c r="AU535" s="243" t="s">
        <v>87</v>
      </c>
      <c r="AV535" s="13" t="s">
        <v>87</v>
      </c>
      <c r="AW535" s="13" t="s">
        <v>37</v>
      </c>
      <c r="AX535" s="13" t="s">
        <v>77</v>
      </c>
      <c r="AY535" s="243" t="s">
        <v>238</v>
      </c>
    </row>
    <row r="536" s="13" customFormat="1">
      <c r="A536" s="13"/>
      <c r="B536" s="232"/>
      <c r="C536" s="233"/>
      <c r="D536" s="234" t="s">
        <v>252</v>
      </c>
      <c r="E536" s="235" t="s">
        <v>19</v>
      </c>
      <c r="F536" s="236" t="s">
        <v>779</v>
      </c>
      <c r="G536" s="233"/>
      <c r="H536" s="237">
        <v>4.5899999999999999</v>
      </c>
      <c r="I536" s="238"/>
      <c r="J536" s="233"/>
      <c r="K536" s="233"/>
      <c r="L536" s="239"/>
      <c r="M536" s="240"/>
      <c r="N536" s="241"/>
      <c r="O536" s="241"/>
      <c r="P536" s="241"/>
      <c r="Q536" s="241"/>
      <c r="R536" s="241"/>
      <c r="S536" s="241"/>
      <c r="T536" s="242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43" t="s">
        <v>252</v>
      </c>
      <c r="AU536" s="243" t="s">
        <v>87</v>
      </c>
      <c r="AV536" s="13" t="s">
        <v>87</v>
      </c>
      <c r="AW536" s="13" t="s">
        <v>37</v>
      </c>
      <c r="AX536" s="13" t="s">
        <v>77</v>
      </c>
      <c r="AY536" s="243" t="s">
        <v>238</v>
      </c>
    </row>
    <row r="537" s="13" customFormat="1">
      <c r="A537" s="13"/>
      <c r="B537" s="232"/>
      <c r="C537" s="233"/>
      <c r="D537" s="234" t="s">
        <v>252</v>
      </c>
      <c r="E537" s="235" t="s">
        <v>19</v>
      </c>
      <c r="F537" s="236" t="s">
        <v>780</v>
      </c>
      <c r="G537" s="233"/>
      <c r="H537" s="237">
        <v>5.508</v>
      </c>
      <c r="I537" s="238"/>
      <c r="J537" s="233"/>
      <c r="K537" s="233"/>
      <c r="L537" s="239"/>
      <c r="M537" s="240"/>
      <c r="N537" s="241"/>
      <c r="O537" s="241"/>
      <c r="P537" s="241"/>
      <c r="Q537" s="241"/>
      <c r="R537" s="241"/>
      <c r="S537" s="241"/>
      <c r="T537" s="242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43" t="s">
        <v>252</v>
      </c>
      <c r="AU537" s="243" t="s">
        <v>87</v>
      </c>
      <c r="AV537" s="13" t="s">
        <v>87</v>
      </c>
      <c r="AW537" s="13" t="s">
        <v>37</v>
      </c>
      <c r="AX537" s="13" t="s">
        <v>77</v>
      </c>
      <c r="AY537" s="243" t="s">
        <v>238</v>
      </c>
    </row>
    <row r="538" s="13" customFormat="1">
      <c r="A538" s="13"/>
      <c r="B538" s="232"/>
      <c r="C538" s="233"/>
      <c r="D538" s="234" t="s">
        <v>252</v>
      </c>
      <c r="E538" s="235" t="s">
        <v>19</v>
      </c>
      <c r="F538" s="236" t="s">
        <v>781</v>
      </c>
      <c r="G538" s="233"/>
      <c r="H538" s="237">
        <v>148.20099999999999</v>
      </c>
      <c r="I538" s="238"/>
      <c r="J538" s="233"/>
      <c r="K538" s="233"/>
      <c r="L538" s="239"/>
      <c r="M538" s="240"/>
      <c r="N538" s="241"/>
      <c r="O538" s="241"/>
      <c r="P538" s="241"/>
      <c r="Q538" s="241"/>
      <c r="R538" s="241"/>
      <c r="S538" s="241"/>
      <c r="T538" s="242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43" t="s">
        <v>252</v>
      </c>
      <c r="AU538" s="243" t="s">
        <v>87</v>
      </c>
      <c r="AV538" s="13" t="s">
        <v>87</v>
      </c>
      <c r="AW538" s="13" t="s">
        <v>37</v>
      </c>
      <c r="AX538" s="13" t="s">
        <v>77</v>
      </c>
      <c r="AY538" s="243" t="s">
        <v>238</v>
      </c>
    </row>
    <row r="539" s="13" customFormat="1">
      <c r="A539" s="13"/>
      <c r="B539" s="232"/>
      <c r="C539" s="233"/>
      <c r="D539" s="234" t="s">
        <v>252</v>
      </c>
      <c r="E539" s="235" t="s">
        <v>19</v>
      </c>
      <c r="F539" s="236" t="s">
        <v>782</v>
      </c>
      <c r="G539" s="233"/>
      <c r="H539" s="237">
        <v>70.480000000000004</v>
      </c>
      <c r="I539" s="238"/>
      <c r="J539" s="233"/>
      <c r="K539" s="233"/>
      <c r="L539" s="239"/>
      <c r="M539" s="240"/>
      <c r="N539" s="241"/>
      <c r="O539" s="241"/>
      <c r="P539" s="241"/>
      <c r="Q539" s="241"/>
      <c r="R539" s="241"/>
      <c r="S539" s="241"/>
      <c r="T539" s="242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T539" s="243" t="s">
        <v>252</v>
      </c>
      <c r="AU539" s="243" t="s">
        <v>87</v>
      </c>
      <c r="AV539" s="13" t="s">
        <v>87</v>
      </c>
      <c r="AW539" s="13" t="s">
        <v>37</v>
      </c>
      <c r="AX539" s="13" t="s">
        <v>77</v>
      </c>
      <c r="AY539" s="243" t="s">
        <v>238</v>
      </c>
    </row>
    <row r="540" s="13" customFormat="1">
      <c r="A540" s="13"/>
      <c r="B540" s="232"/>
      <c r="C540" s="233"/>
      <c r="D540" s="234" t="s">
        <v>252</v>
      </c>
      <c r="E540" s="235" t="s">
        <v>19</v>
      </c>
      <c r="F540" s="236" t="s">
        <v>783</v>
      </c>
      <c r="G540" s="233"/>
      <c r="H540" s="237">
        <v>30.716000000000001</v>
      </c>
      <c r="I540" s="238"/>
      <c r="J540" s="233"/>
      <c r="K540" s="233"/>
      <c r="L540" s="239"/>
      <c r="M540" s="240"/>
      <c r="N540" s="241"/>
      <c r="O540" s="241"/>
      <c r="P540" s="241"/>
      <c r="Q540" s="241"/>
      <c r="R540" s="241"/>
      <c r="S540" s="241"/>
      <c r="T540" s="242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T540" s="243" t="s">
        <v>252</v>
      </c>
      <c r="AU540" s="243" t="s">
        <v>87</v>
      </c>
      <c r="AV540" s="13" t="s">
        <v>87</v>
      </c>
      <c r="AW540" s="13" t="s">
        <v>37</v>
      </c>
      <c r="AX540" s="13" t="s">
        <v>77</v>
      </c>
      <c r="AY540" s="243" t="s">
        <v>238</v>
      </c>
    </row>
    <row r="541" s="13" customFormat="1">
      <c r="A541" s="13"/>
      <c r="B541" s="232"/>
      <c r="C541" s="233"/>
      <c r="D541" s="234" t="s">
        <v>252</v>
      </c>
      <c r="E541" s="235" t="s">
        <v>19</v>
      </c>
      <c r="F541" s="236" t="s">
        <v>784</v>
      </c>
      <c r="G541" s="233"/>
      <c r="H541" s="237">
        <v>11.548</v>
      </c>
      <c r="I541" s="238"/>
      <c r="J541" s="233"/>
      <c r="K541" s="233"/>
      <c r="L541" s="239"/>
      <c r="M541" s="240"/>
      <c r="N541" s="241"/>
      <c r="O541" s="241"/>
      <c r="P541" s="241"/>
      <c r="Q541" s="241"/>
      <c r="R541" s="241"/>
      <c r="S541" s="241"/>
      <c r="T541" s="242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T541" s="243" t="s">
        <v>252</v>
      </c>
      <c r="AU541" s="243" t="s">
        <v>87</v>
      </c>
      <c r="AV541" s="13" t="s">
        <v>87</v>
      </c>
      <c r="AW541" s="13" t="s">
        <v>37</v>
      </c>
      <c r="AX541" s="13" t="s">
        <v>77</v>
      </c>
      <c r="AY541" s="243" t="s">
        <v>238</v>
      </c>
    </row>
    <row r="542" s="13" customFormat="1">
      <c r="A542" s="13"/>
      <c r="B542" s="232"/>
      <c r="C542" s="233"/>
      <c r="D542" s="234" t="s">
        <v>252</v>
      </c>
      <c r="E542" s="235" t="s">
        <v>19</v>
      </c>
      <c r="F542" s="236" t="s">
        <v>785</v>
      </c>
      <c r="G542" s="233"/>
      <c r="H542" s="237">
        <v>17.934000000000001</v>
      </c>
      <c r="I542" s="238"/>
      <c r="J542" s="233"/>
      <c r="K542" s="233"/>
      <c r="L542" s="239"/>
      <c r="M542" s="240"/>
      <c r="N542" s="241"/>
      <c r="O542" s="241"/>
      <c r="P542" s="241"/>
      <c r="Q542" s="241"/>
      <c r="R542" s="241"/>
      <c r="S542" s="241"/>
      <c r="T542" s="242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T542" s="243" t="s">
        <v>252</v>
      </c>
      <c r="AU542" s="243" t="s">
        <v>87</v>
      </c>
      <c r="AV542" s="13" t="s">
        <v>87</v>
      </c>
      <c r="AW542" s="13" t="s">
        <v>37</v>
      </c>
      <c r="AX542" s="13" t="s">
        <v>77</v>
      </c>
      <c r="AY542" s="243" t="s">
        <v>238</v>
      </c>
    </row>
    <row r="543" s="13" customFormat="1">
      <c r="A543" s="13"/>
      <c r="B543" s="232"/>
      <c r="C543" s="233"/>
      <c r="D543" s="234" t="s">
        <v>252</v>
      </c>
      <c r="E543" s="235" t="s">
        <v>19</v>
      </c>
      <c r="F543" s="236" t="s">
        <v>786</v>
      </c>
      <c r="G543" s="233"/>
      <c r="H543" s="237">
        <v>11.066000000000001</v>
      </c>
      <c r="I543" s="238"/>
      <c r="J543" s="233"/>
      <c r="K543" s="233"/>
      <c r="L543" s="239"/>
      <c r="M543" s="240"/>
      <c r="N543" s="241"/>
      <c r="O543" s="241"/>
      <c r="P543" s="241"/>
      <c r="Q543" s="241"/>
      <c r="R543" s="241"/>
      <c r="S543" s="241"/>
      <c r="T543" s="242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43" t="s">
        <v>252</v>
      </c>
      <c r="AU543" s="243" t="s">
        <v>87</v>
      </c>
      <c r="AV543" s="13" t="s">
        <v>87</v>
      </c>
      <c r="AW543" s="13" t="s">
        <v>37</v>
      </c>
      <c r="AX543" s="13" t="s">
        <v>77</v>
      </c>
      <c r="AY543" s="243" t="s">
        <v>238</v>
      </c>
    </row>
    <row r="544" s="13" customFormat="1">
      <c r="A544" s="13"/>
      <c r="B544" s="232"/>
      <c r="C544" s="233"/>
      <c r="D544" s="234" t="s">
        <v>252</v>
      </c>
      <c r="E544" s="235" t="s">
        <v>19</v>
      </c>
      <c r="F544" s="236" t="s">
        <v>787</v>
      </c>
      <c r="G544" s="233"/>
      <c r="H544" s="237">
        <v>34.334000000000003</v>
      </c>
      <c r="I544" s="238"/>
      <c r="J544" s="233"/>
      <c r="K544" s="233"/>
      <c r="L544" s="239"/>
      <c r="M544" s="240"/>
      <c r="N544" s="241"/>
      <c r="O544" s="241"/>
      <c r="P544" s="241"/>
      <c r="Q544" s="241"/>
      <c r="R544" s="241"/>
      <c r="S544" s="241"/>
      <c r="T544" s="242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43" t="s">
        <v>252</v>
      </c>
      <c r="AU544" s="243" t="s">
        <v>87</v>
      </c>
      <c r="AV544" s="13" t="s">
        <v>87</v>
      </c>
      <c r="AW544" s="13" t="s">
        <v>37</v>
      </c>
      <c r="AX544" s="13" t="s">
        <v>77</v>
      </c>
      <c r="AY544" s="243" t="s">
        <v>238</v>
      </c>
    </row>
    <row r="545" s="13" customFormat="1">
      <c r="A545" s="13"/>
      <c r="B545" s="232"/>
      <c r="C545" s="233"/>
      <c r="D545" s="234" t="s">
        <v>252</v>
      </c>
      <c r="E545" s="235" t="s">
        <v>19</v>
      </c>
      <c r="F545" s="236" t="s">
        <v>788</v>
      </c>
      <c r="G545" s="233"/>
      <c r="H545" s="237">
        <v>24.763999999999999</v>
      </c>
      <c r="I545" s="238"/>
      <c r="J545" s="233"/>
      <c r="K545" s="233"/>
      <c r="L545" s="239"/>
      <c r="M545" s="240"/>
      <c r="N545" s="241"/>
      <c r="O545" s="241"/>
      <c r="P545" s="241"/>
      <c r="Q545" s="241"/>
      <c r="R545" s="241"/>
      <c r="S545" s="241"/>
      <c r="T545" s="242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43" t="s">
        <v>252</v>
      </c>
      <c r="AU545" s="243" t="s">
        <v>87</v>
      </c>
      <c r="AV545" s="13" t="s">
        <v>87</v>
      </c>
      <c r="AW545" s="13" t="s">
        <v>37</v>
      </c>
      <c r="AX545" s="13" t="s">
        <v>77</v>
      </c>
      <c r="AY545" s="243" t="s">
        <v>238</v>
      </c>
    </row>
    <row r="546" s="13" customFormat="1">
      <c r="A546" s="13"/>
      <c r="B546" s="232"/>
      <c r="C546" s="233"/>
      <c r="D546" s="234" t="s">
        <v>252</v>
      </c>
      <c r="E546" s="235" t="s">
        <v>19</v>
      </c>
      <c r="F546" s="236" t="s">
        <v>789</v>
      </c>
      <c r="G546" s="233"/>
      <c r="H546" s="237">
        <v>70.462000000000003</v>
      </c>
      <c r="I546" s="238"/>
      <c r="J546" s="233"/>
      <c r="K546" s="233"/>
      <c r="L546" s="239"/>
      <c r="M546" s="240"/>
      <c r="N546" s="241"/>
      <c r="O546" s="241"/>
      <c r="P546" s="241"/>
      <c r="Q546" s="241"/>
      <c r="R546" s="241"/>
      <c r="S546" s="241"/>
      <c r="T546" s="242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43" t="s">
        <v>252</v>
      </c>
      <c r="AU546" s="243" t="s">
        <v>87</v>
      </c>
      <c r="AV546" s="13" t="s">
        <v>87</v>
      </c>
      <c r="AW546" s="13" t="s">
        <v>37</v>
      </c>
      <c r="AX546" s="13" t="s">
        <v>77</v>
      </c>
      <c r="AY546" s="243" t="s">
        <v>238</v>
      </c>
    </row>
    <row r="547" s="13" customFormat="1">
      <c r="A547" s="13"/>
      <c r="B547" s="232"/>
      <c r="C547" s="233"/>
      <c r="D547" s="234" t="s">
        <v>252</v>
      </c>
      <c r="E547" s="235" t="s">
        <v>19</v>
      </c>
      <c r="F547" s="236" t="s">
        <v>790</v>
      </c>
      <c r="G547" s="233"/>
      <c r="H547" s="237">
        <v>29.105</v>
      </c>
      <c r="I547" s="238"/>
      <c r="J547" s="233"/>
      <c r="K547" s="233"/>
      <c r="L547" s="239"/>
      <c r="M547" s="240"/>
      <c r="N547" s="241"/>
      <c r="O547" s="241"/>
      <c r="P547" s="241"/>
      <c r="Q547" s="241"/>
      <c r="R547" s="241"/>
      <c r="S547" s="241"/>
      <c r="T547" s="242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T547" s="243" t="s">
        <v>252</v>
      </c>
      <c r="AU547" s="243" t="s">
        <v>87</v>
      </c>
      <c r="AV547" s="13" t="s">
        <v>87</v>
      </c>
      <c r="AW547" s="13" t="s">
        <v>37</v>
      </c>
      <c r="AX547" s="13" t="s">
        <v>77</v>
      </c>
      <c r="AY547" s="243" t="s">
        <v>238</v>
      </c>
    </row>
    <row r="548" s="13" customFormat="1">
      <c r="A548" s="13"/>
      <c r="B548" s="232"/>
      <c r="C548" s="233"/>
      <c r="D548" s="234" t="s">
        <v>252</v>
      </c>
      <c r="E548" s="235" t="s">
        <v>19</v>
      </c>
      <c r="F548" s="236" t="s">
        <v>791</v>
      </c>
      <c r="G548" s="233"/>
      <c r="H548" s="237">
        <v>33.767000000000003</v>
      </c>
      <c r="I548" s="238"/>
      <c r="J548" s="233"/>
      <c r="K548" s="233"/>
      <c r="L548" s="239"/>
      <c r="M548" s="240"/>
      <c r="N548" s="241"/>
      <c r="O548" s="241"/>
      <c r="P548" s="241"/>
      <c r="Q548" s="241"/>
      <c r="R548" s="241"/>
      <c r="S548" s="241"/>
      <c r="T548" s="242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T548" s="243" t="s">
        <v>252</v>
      </c>
      <c r="AU548" s="243" t="s">
        <v>87</v>
      </c>
      <c r="AV548" s="13" t="s">
        <v>87</v>
      </c>
      <c r="AW548" s="13" t="s">
        <v>37</v>
      </c>
      <c r="AX548" s="13" t="s">
        <v>77</v>
      </c>
      <c r="AY548" s="243" t="s">
        <v>238</v>
      </c>
    </row>
    <row r="549" s="13" customFormat="1">
      <c r="A549" s="13"/>
      <c r="B549" s="232"/>
      <c r="C549" s="233"/>
      <c r="D549" s="234" t="s">
        <v>252</v>
      </c>
      <c r="E549" s="235" t="s">
        <v>19</v>
      </c>
      <c r="F549" s="236" t="s">
        <v>792</v>
      </c>
      <c r="G549" s="233"/>
      <c r="H549" s="237">
        <v>19.654</v>
      </c>
      <c r="I549" s="238"/>
      <c r="J549" s="233"/>
      <c r="K549" s="233"/>
      <c r="L549" s="239"/>
      <c r="M549" s="240"/>
      <c r="N549" s="241"/>
      <c r="O549" s="241"/>
      <c r="P549" s="241"/>
      <c r="Q549" s="241"/>
      <c r="R549" s="241"/>
      <c r="S549" s="241"/>
      <c r="T549" s="242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T549" s="243" t="s">
        <v>252</v>
      </c>
      <c r="AU549" s="243" t="s">
        <v>87</v>
      </c>
      <c r="AV549" s="13" t="s">
        <v>87</v>
      </c>
      <c r="AW549" s="13" t="s">
        <v>37</v>
      </c>
      <c r="AX549" s="13" t="s">
        <v>77</v>
      </c>
      <c r="AY549" s="243" t="s">
        <v>238</v>
      </c>
    </row>
    <row r="550" s="13" customFormat="1">
      <c r="A550" s="13"/>
      <c r="B550" s="232"/>
      <c r="C550" s="233"/>
      <c r="D550" s="234" t="s">
        <v>252</v>
      </c>
      <c r="E550" s="235" t="s">
        <v>19</v>
      </c>
      <c r="F550" s="236" t="s">
        <v>793</v>
      </c>
      <c r="G550" s="233"/>
      <c r="H550" s="237">
        <v>24.02</v>
      </c>
      <c r="I550" s="238"/>
      <c r="J550" s="233"/>
      <c r="K550" s="233"/>
      <c r="L550" s="239"/>
      <c r="M550" s="240"/>
      <c r="N550" s="241"/>
      <c r="O550" s="241"/>
      <c r="P550" s="241"/>
      <c r="Q550" s="241"/>
      <c r="R550" s="241"/>
      <c r="S550" s="241"/>
      <c r="T550" s="242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T550" s="243" t="s">
        <v>252</v>
      </c>
      <c r="AU550" s="243" t="s">
        <v>87</v>
      </c>
      <c r="AV550" s="13" t="s">
        <v>87</v>
      </c>
      <c r="AW550" s="13" t="s">
        <v>37</v>
      </c>
      <c r="AX550" s="13" t="s">
        <v>77</v>
      </c>
      <c r="AY550" s="243" t="s">
        <v>238</v>
      </c>
    </row>
    <row r="551" s="13" customFormat="1">
      <c r="A551" s="13"/>
      <c r="B551" s="232"/>
      <c r="C551" s="233"/>
      <c r="D551" s="234" t="s">
        <v>252</v>
      </c>
      <c r="E551" s="235" t="s">
        <v>19</v>
      </c>
      <c r="F551" s="236" t="s">
        <v>794</v>
      </c>
      <c r="G551" s="233"/>
      <c r="H551" s="237">
        <v>37.552</v>
      </c>
      <c r="I551" s="238"/>
      <c r="J551" s="233"/>
      <c r="K551" s="233"/>
      <c r="L551" s="239"/>
      <c r="M551" s="240"/>
      <c r="N551" s="241"/>
      <c r="O551" s="241"/>
      <c r="P551" s="241"/>
      <c r="Q551" s="241"/>
      <c r="R551" s="241"/>
      <c r="S551" s="241"/>
      <c r="T551" s="242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T551" s="243" t="s">
        <v>252</v>
      </c>
      <c r="AU551" s="243" t="s">
        <v>87</v>
      </c>
      <c r="AV551" s="13" t="s">
        <v>87</v>
      </c>
      <c r="AW551" s="13" t="s">
        <v>37</v>
      </c>
      <c r="AX551" s="13" t="s">
        <v>77</v>
      </c>
      <c r="AY551" s="243" t="s">
        <v>238</v>
      </c>
    </row>
    <row r="552" s="13" customFormat="1">
      <c r="A552" s="13"/>
      <c r="B552" s="232"/>
      <c r="C552" s="233"/>
      <c r="D552" s="234" t="s">
        <v>252</v>
      </c>
      <c r="E552" s="235" t="s">
        <v>19</v>
      </c>
      <c r="F552" s="236" t="s">
        <v>795</v>
      </c>
      <c r="G552" s="233"/>
      <c r="H552" s="237">
        <v>64.424000000000007</v>
      </c>
      <c r="I552" s="238"/>
      <c r="J552" s="233"/>
      <c r="K552" s="233"/>
      <c r="L552" s="239"/>
      <c r="M552" s="240"/>
      <c r="N552" s="241"/>
      <c r="O552" s="241"/>
      <c r="P552" s="241"/>
      <c r="Q552" s="241"/>
      <c r="R552" s="241"/>
      <c r="S552" s="241"/>
      <c r="T552" s="242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T552" s="243" t="s">
        <v>252</v>
      </c>
      <c r="AU552" s="243" t="s">
        <v>87</v>
      </c>
      <c r="AV552" s="13" t="s">
        <v>87</v>
      </c>
      <c r="AW552" s="13" t="s">
        <v>37</v>
      </c>
      <c r="AX552" s="13" t="s">
        <v>77</v>
      </c>
      <c r="AY552" s="243" t="s">
        <v>238</v>
      </c>
    </row>
    <row r="553" s="13" customFormat="1">
      <c r="A553" s="13"/>
      <c r="B553" s="232"/>
      <c r="C553" s="233"/>
      <c r="D553" s="234" t="s">
        <v>252</v>
      </c>
      <c r="E553" s="235" t="s">
        <v>19</v>
      </c>
      <c r="F553" s="236" t="s">
        <v>796</v>
      </c>
      <c r="G553" s="233"/>
      <c r="H553" s="237">
        <v>5.6100000000000003</v>
      </c>
      <c r="I553" s="238"/>
      <c r="J553" s="233"/>
      <c r="K553" s="233"/>
      <c r="L553" s="239"/>
      <c r="M553" s="240"/>
      <c r="N553" s="241"/>
      <c r="O553" s="241"/>
      <c r="P553" s="241"/>
      <c r="Q553" s="241"/>
      <c r="R553" s="241"/>
      <c r="S553" s="241"/>
      <c r="T553" s="242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T553" s="243" t="s">
        <v>252</v>
      </c>
      <c r="AU553" s="243" t="s">
        <v>87</v>
      </c>
      <c r="AV553" s="13" t="s">
        <v>87</v>
      </c>
      <c r="AW553" s="13" t="s">
        <v>37</v>
      </c>
      <c r="AX553" s="13" t="s">
        <v>77</v>
      </c>
      <c r="AY553" s="243" t="s">
        <v>238</v>
      </c>
    </row>
    <row r="554" s="13" customFormat="1">
      <c r="A554" s="13"/>
      <c r="B554" s="232"/>
      <c r="C554" s="233"/>
      <c r="D554" s="234" t="s">
        <v>252</v>
      </c>
      <c r="E554" s="235" t="s">
        <v>19</v>
      </c>
      <c r="F554" s="236" t="s">
        <v>797</v>
      </c>
      <c r="G554" s="233"/>
      <c r="H554" s="237">
        <v>2.8919999999999999</v>
      </c>
      <c r="I554" s="238"/>
      <c r="J554" s="233"/>
      <c r="K554" s="233"/>
      <c r="L554" s="239"/>
      <c r="M554" s="240"/>
      <c r="N554" s="241"/>
      <c r="O554" s="241"/>
      <c r="P554" s="241"/>
      <c r="Q554" s="241"/>
      <c r="R554" s="241"/>
      <c r="S554" s="241"/>
      <c r="T554" s="242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T554" s="243" t="s">
        <v>252</v>
      </c>
      <c r="AU554" s="243" t="s">
        <v>87</v>
      </c>
      <c r="AV554" s="13" t="s">
        <v>87</v>
      </c>
      <c r="AW554" s="13" t="s">
        <v>37</v>
      </c>
      <c r="AX554" s="13" t="s">
        <v>77</v>
      </c>
      <c r="AY554" s="243" t="s">
        <v>238</v>
      </c>
    </row>
    <row r="555" s="13" customFormat="1">
      <c r="A555" s="13"/>
      <c r="B555" s="232"/>
      <c r="C555" s="233"/>
      <c r="D555" s="234" t="s">
        <v>252</v>
      </c>
      <c r="E555" s="235" t="s">
        <v>19</v>
      </c>
      <c r="F555" s="236" t="s">
        <v>798</v>
      </c>
      <c r="G555" s="233"/>
      <c r="H555" s="237">
        <v>0</v>
      </c>
      <c r="I555" s="238"/>
      <c r="J555" s="233"/>
      <c r="K555" s="233"/>
      <c r="L555" s="239"/>
      <c r="M555" s="240"/>
      <c r="N555" s="241"/>
      <c r="O555" s="241"/>
      <c r="P555" s="241"/>
      <c r="Q555" s="241"/>
      <c r="R555" s="241"/>
      <c r="S555" s="241"/>
      <c r="T555" s="242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43" t="s">
        <v>252</v>
      </c>
      <c r="AU555" s="243" t="s">
        <v>87</v>
      </c>
      <c r="AV555" s="13" t="s">
        <v>87</v>
      </c>
      <c r="AW555" s="13" t="s">
        <v>37</v>
      </c>
      <c r="AX555" s="13" t="s">
        <v>77</v>
      </c>
      <c r="AY555" s="243" t="s">
        <v>238</v>
      </c>
    </row>
    <row r="556" s="13" customFormat="1">
      <c r="A556" s="13"/>
      <c r="B556" s="232"/>
      <c r="C556" s="233"/>
      <c r="D556" s="234" t="s">
        <v>252</v>
      </c>
      <c r="E556" s="235" t="s">
        <v>19</v>
      </c>
      <c r="F556" s="236" t="s">
        <v>799</v>
      </c>
      <c r="G556" s="233"/>
      <c r="H556" s="237">
        <v>0</v>
      </c>
      <c r="I556" s="238"/>
      <c r="J556" s="233"/>
      <c r="K556" s="233"/>
      <c r="L556" s="239"/>
      <c r="M556" s="240"/>
      <c r="N556" s="241"/>
      <c r="O556" s="241"/>
      <c r="P556" s="241"/>
      <c r="Q556" s="241"/>
      <c r="R556" s="241"/>
      <c r="S556" s="241"/>
      <c r="T556" s="242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43" t="s">
        <v>252</v>
      </c>
      <c r="AU556" s="243" t="s">
        <v>87</v>
      </c>
      <c r="AV556" s="13" t="s">
        <v>87</v>
      </c>
      <c r="AW556" s="13" t="s">
        <v>37</v>
      </c>
      <c r="AX556" s="13" t="s">
        <v>77</v>
      </c>
      <c r="AY556" s="243" t="s">
        <v>238</v>
      </c>
    </row>
    <row r="557" s="14" customFormat="1">
      <c r="A557" s="14"/>
      <c r="B557" s="244"/>
      <c r="C557" s="245"/>
      <c r="D557" s="234" t="s">
        <v>252</v>
      </c>
      <c r="E557" s="246" t="s">
        <v>19</v>
      </c>
      <c r="F557" s="247" t="s">
        <v>253</v>
      </c>
      <c r="G557" s="245"/>
      <c r="H557" s="248">
        <v>949.05399999999997</v>
      </c>
      <c r="I557" s="249"/>
      <c r="J557" s="245"/>
      <c r="K557" s="245"/>
      <c r="L557" s="250"/>
      <c r="M557" s="251"/>
      <c r="N557" s="252"/>
      <c r="O557" s="252"/>
      <c r="P557" s="252"/>
      <c r="Q557" s="252"/>
      <c r="R557" s="252"/>
      <c r="S557" s="252"/>
      <c r="T557" s="253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T557" s="254" t="s">
        <v>252</v>
      </c>
      <c r="AU557" s="254" t="s">
        <v>87</v>
      </c>
      <c r="AV557" s="14" t="s">
        <v>254</v>
      </c>
      <c r="AW557" s="14" t="s">
        <v>37</v>
      </c>
      <c r="AX557" s="14" t="s">
        <v>85</v>
      </c>
      <c r="AY557" s="254" t="s">
        <v>238</v>
      </c>
    </row>
    <row r="558" s="2" customFormat="1" ht="24.15" customHeight="1">
      <c r="A558" s="40"/>
      <c r="B558" s="41"/>
      <c r="C558" s="214" t="s">
        <v>1195</v>
      </c>
      <c r="D558" s="214" t="s">
        <v>243</v>
      </c>
      <c r="E558" s="215" t="s">
        <v>1196</v>
      </c>
      <c r="F558" s="216" t="s">
        <v>1197</v>
      </c>
      <c r="G558" s="217" t="s">
        <v>407</v>
      </c>
      <c r="H558" s="218">
        <v>260</v>
      </c>
      <c r="I558" s="219"/>
      <c r="J558" s="220">
        <f>ROUND(I558*H558,2)</f>
        <v>0</v>
      </c>
      <c r="K558" s="216" t="s">
        <v>247</v>
      </c>
      <c r="L558" s="46"/>
      <c r="M558" s="221" t="s">
        <v>19</v>
      </c>
      <c r="N558" s="222" t="s">
        <v>48</v>
      </c>
      <c r="O558" s="86"/>
      <c r="P558" s="223">
        <f>O558*H558</f>
        <v>0</v>
      </c>
      <c r="Q558" s="223">
        <v>1.0000000000000001E-05</v>
      </c>
      <c r="R558" s="223">
        <f>Q558*H558</f>
        <v>0.0026000000000000003</v>
      </c>
      <c r="S558" s="223">
        <v>0</v>
      </c>
      <c r="T558" s="224">
        <f>S558*H558</f>
        <v>0</v>
      </c>
      <c r="U558" s="40"/>
      <c r="V558" s="40"/>
      <c r="W558" s="40"/>
      <c r="X558" s="40"/>
      <c r="Y558" s="40"/>
      <c r="Z558" s="40"/>
      <c r="AA558" s="40"/>
      <c r="AB558" s="40"/>
      <c r="AC558" s="40"/>
      <c r="AD558" s="40"/>
      <c r="AE558" s="40"/>
      <c r="AR558" s="225" t="s">
        <v>330</v>
      </c>
      <c r="AT558" s="225" t="s">
        <v>243</v>
      </c>
      <c r="AU558" s="225" t="s">
        <v>87</v>
      </c>
      <c r="AY558" s="19" t="s">
        <v>238</v>
      </c>
      <c r="BE558" s="226">
        <f>IF(N558="základní",J558,0)</f>
        <v>0</v>
      </c>
      <c r="BF558" s="226">
        <f>IF(N558="snížená",J558,0)</f>
        <v>0</v>
      </c>
      <c r="BG558" s="226">
        <f>IF(N558="zákl. přenesená",J558,0)</f>
        <v>0</v>
      </c>
      <c r="BH558" s="226">
        <f>IF(N558="sníž. přenesená",J558,0)</f>
        <v>0</v>
      </c>
      <c r="BI558" s="226">
        <f>IF(N558="nulová",J558,0)</f>
        <v>0</v>
      </c>
      <c r="BJ558" s="19" t="s">
        <v>85</v>
      </c>
      <c r="BK558" s="226">
        <f>ROUND(I558*H558,2)</f>
        <v>0</v>
      </c>
      <c r="BL558" s="19" t="s">
        <v>330</v>
      </c>
      <c r="BM558" s="225" t="s">
        <v>1198</v>
      </c>
    </row>
    <row r="559" s="2" customFormat="1">
      <c r="A559" s="40"/>
      <c r="B559" s="41"/>
      <c r="C559" s="42"/>
      <c r="D559" s="227" t="s">
        <v>250</v>
      </c>
      <c r="E559" s="42"/>
      <c r="F559" s="228" t="s">
        <v>1199</v>
      </c>
      <c r="G559" s="42"/>
      <c r="H559" s="42"/>
      <c r="I559" s="229"/>
      <c r="J559" s="42"/>
      <c r="K559" s="42"/>
      <c r="L559" s="46"/>
      <c r="M559" s="230"/>
      <c r="N559" s="231"/>
      <c r="O559" s="86"/>
      <c r="P559" s="86"/>
      <c r="Q559" s="86"/>
      <c r="R559" s="86"/>
      <c r="S559" s="86"/>
      <c r="T559" s="87"/>
      <c r="U559" s="40"/>
      <c r="V559" s="40"/>
      <c r="W559" s="40"/>
      <c r="X559" s="40"/>
      <c r="Y559" s="40"/>
      <c r="Z559" s="40"/>
      <c r="AA559" s="40"/>
      <c r="AB559" s="40"/>
      <c r="AC559" s="40"/>
      <c r="AD559" s="40"/>
      <c r="AE559" s="40"/>
      <c r="AT559" s="19" t="s">
        <v>250</v>
      </c>
      <c r="AU559" s="19" t="s">
        <v>87</v>
      </c>
    </row>
    <row r="560" s="13" customFormat="1">
      <c r="A560" s="13"/>
      <c r="B560" s="232"/>
      <c r="C560" s="233"/>
      <c r="D560" s="234" t="s">
        <v>252</v>
      </c>
      <c r="E560" s="235" t="s">
        <v>19</v>
      </c>
      <c r="F560" s="236" t="s">
        <v>1181</v>
      </c>
      <c r="G560" s="233"/>
      <c r="H560" s="237">
        <v>260</v>
      </c>
      <c r="I560" s="238"/>
      <c r="J560" s="233"/>
      <c r="K560" s="233"/>
      <c r="L560" s="239"/>
      <c r="M560" s="240"/>
      <c r="N560" s="241"/>
      <c r="O560" s="241"/>
      <c r="P560" s="241"/>
      <c r="Q560" s="241"/>
      <c r="R560" s="241"/>
      <c r="S560" s="241"/>
      <c r="T560" s="242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T560" s="243" t="s">
        <v>252</v>
      </c>
      <c r="AU560" s="243" t="s">
        <v>87</v>
      </c>
      <c r="AV560" s="13" t="s">
        <v>87</v>
      </c>
      <c r="AW560" s="13" t="s">
        <v>37</v>
      </c>
      <c r="AX560" s="13" t="s">
        <v>77</v>
      </c>
      <c r="AY560" s="243" t="s">
        <v>238</v>
      </c>
    </row>
    <row r="561" s="14" customFormat="1">
      <c r="A561" s="14"/>
      <c r="B561" s="244"/>
      <c r="C561" s="245"/>
      <c r="D561" s="234" t="s">
        <v>252</v>
      </c>
      <c r="E561" s="246" t="s">
        <v>19</v>
      </c>
      <c r="F561" s="247" t="s">
        <v>253</v>
      </c>
      <c r="G561" s="245"/>
      <c r="H561" s="248">
        <v>260</v>
      </c>
      <c r="I561" s="249"/>
      <c r="J561" s="245"/>
      <c r="K561" s="245"/>
      <c r="L561" s="250"/>
      <c r="M561" s="251"/>
      <c r="N561" s="252"/>
      <c r="O561" s="252"/>
      <c r="P561" s="252"/>
      <c r="Q561" s="252"/>
      <c r="R561" s="252"/>
      <c r="S561" s="252"/>
      <c r="T561" s="253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T561" s="254" t="s">
        <v>252</v>
      </c>
      <c r="AU561" s="254" t="s">
        <v>87</v>
      </c>
      <c r="AV561" s="14" t="s">
        <v>254</v>
      </c>
      <c r="AW561" s="14" t="s">
        <v>37</v>
      </c>
      <c r="AX561" s="14" t="s">
        <v>85</v>
      </c>
      <c r="AY561" s="254" t="s">
        <v>238</v>
      </c>
    </row>
    <row r="562" s="2" customFormat="1" ht="16.5" customHeight="1">
      <c r="A562" s="40"/>
      <c r="B562" s="41"/>
      <c r="C562" s="214" t="s">
        <v>1200</v>
      </c>
      <c r="D562" s="214" t="s">
        <v>243</v>
      </c>
      <c r="E562" s="215" t="s">
        <v>1201</v>
      </c>
      <c r="F562" s="216" t="s">
        <v>1202</v>
      </c>
      <c r="G562" s="217" t="s">
        <v>407</v>
      </c>
      <c r="H562" s="218">
        <v>362.10000000000002</v>
      </c>
      <c r="I562" s="219"/>
      <c r="J562" s="220">
        <f>ROUND(I562*H562,2)</f>
        <v>0</v>
      </c>
      <c r="K562" s="216" t="s">
        <v>247</v>
      </c>
      <c r="L562" s="46"/>
      <c r="M562" s="221" t="s">
        <v>19</v>
      </c>
      <c r="N562" s="222" t="s">
        <v>48</v>
      </c>
      <c r="O562" s="86"/>
      <c r="P562" s="223">
        <f>O562*H562</f>
        <v>0</v>
      </c>
      <c r="Q562" s="223">
        <v>1.0000000000000001E-05</v>
      </c>
      <c r="R562" s="223">
        <f>Q562*H562</f>
        <v>0.0036210000000000005</v>
      </c>
      <c r="S562" s="223">
        <v>0</v>
      </c>
      <c r="T562" s="224">
        <f>S562*H562</f>
        <v>0</v>
      </c>
      <c r="U562" s="40"/>
      <c r="V562" s="40"/>
      <c r="W562" s="40"/>
      <c r="X562" s="40"/>
      <c r="Y562" s="40"/>
      <c r="Z562" s="40"/>
      <c r="AA562" s="40"/>
      <c r="AB562" s="40"/>
      <c r="AC562" s="40"/>
      <c r="AD562" s="40"/>
      <c r="AE562" s="40"/>
      <c r="AR562" s="225" t="s">
        <v>330</v>
      </c>
      <c r="AT562" s="225" t="s">
        <v>243</v>
      </c>
      <c r="AU562" s="225" t="s">
        <v>87</v>
      </c>
      <c r="AY562" s="19" t="s">
        <v>238</v>
      </c>
      <c r="BE562" s="226">
        <f>IF(N562="základní",J562,0)</f>
        <v>0</v>
      </c>
      <c r="BF562" s="226">
        <f>IF(N562="snížená",J562,0)</f>
        <v>0</v>
      </c>
      <c r="BG562" s="226">
        <f>IF(N562="zákl. přenesená",J562,0)</f>
        <v>0</v>
      </c>
      <c r="BH562" s="226">
        <f>IF(N562="sníž. přenesená",J562,0)</f>
        <v>0</v>
      </c>
      <c r="BI562" s="226">
        <f>IF(N562="nulová",J562,0)</f>
        <v>0</v>
      </c>
      <c r="BJ562" s="19" t="s">
        <v>85</v>
      </c>
      <c r="BK562" s="226">
        <f>ROUND(I562*H562,2)</f>
        <v>0</v>
      </c>
      <c r="BL562" s="19" t="s">
        <v>330</v>
      </c>
      <c r="BM562" s="225" t="s">
        <v>1203</v>
      </c>
    </row>
    <row r="563" s="2" customFormat="1">
      <c r="A563" s="40"/>
      <c r="B563" s="41"/>
      <c r="C563" s="42"/>
      <c r="D563" s="227" t="s">
        <v>250</v>
      </c>
      <c r="E563" s="42"/>
      <c r="F563" s="228" t="s">
        <v>1204</v>
      </c>
      <c r="G563" s="42"/>
      <c r="H563" s="42"/>
      <c r="I563" s="229"/>
      <c r="J563" s="42"/>
      <c r="K563" s="42"/>
      <c r="L563" s="46"/>
      <c r="M563" s="230"/>
      <c r="N563" s="231"/>
      <c r="O563" s="86"/>
      <c r="P563" s="86"/>
      <c r="Q563" s="86"/>
      <c r="R563" s="86"/>
      <c r="S563" s="86"/>
      <c r="T563" s="87"/>
      <c r="U563" s="40"/>
      <c r="V563" s="40"/>
      <c r="W563" s="40"/>
      <c r="X563" s="40"/>
      <c r="Y563" s="40"/>
      <c r="Z563" s="40"/>
      <c r="AA563" s="40"/>
      <c r="AB563" s="40"/>
      <c r="AC563" s="40"/>
      <c r="AD563" s="40"/>
      <c r="AE563" s="40"/>
      <c r="AT563" s="19" t="s">
        <v>250</v>
      </c>
      <c r="AU563" s="19" t="s">
        <v>87</v>
      </c>
    </row>
    <row r="564" s="13" customFormat="1">
      <c r="A564" s="13"/>
      <c r="B564" s="232"/>
      <c r="C564" s="233"/>
      <c r="D564" s="234" t="s">
        <v>252</v>
      </c>
      <c r="E564" s="235" t="s">
        <v>19</v>
      </c>
      <c r="F564" s="236" t="s">
        <v>1171</v>
      </c>
      <c r="G564" s="233"/>
      <c r="H564" s="237">
        <v>362.10000000000002</v>
      </c>
      <c r="I564" s="238"/>
      <c r="J564" s="233"/>
      <c r="K564" s="233"/>
      <c r="L564" s="239"/>
      <c r="M564" s="240"/>
      <c r="N564" s="241"/>
      <c r="O564" s="241"/>
      <c r="P564" s="241"/>
      <c r="Q564" s="241"/>
      <c r="R564" s="241"/>
      <c r="S564" s="241"/>
      <c r="T564" s="242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T564" s="243" t="s">
        <v>252</v>
      </c>
      <c r="AU564" s="243" t="s">
        <v>87</v>
      </c>
      <c r="AV564" s="13" t="s">
        <v>87</v>
      </c>
      <c r="AW564" s="13" t="s">
        <v>37</v>
      </c>
      <c r="AX564" s="13" t="s">
        <v>77</v>
      </c>
      <c r="AY564" s="243" t="s">
        <v>238</v>
      </c>
    </row>
    <row r="565" s="14" customFormat="1">
      <c r="A565" s="14"/>
      <c r="B565" s="244"/>
      <c r="C565" s="245"/>
      <c r="D565" s="234" t="s">
        <v>252</v>
      </c>
      <c r="E565" s="246" t="s">
        <v>19</v>
      </c>
      <c r="F565" s="247" t="s">
        <v>253</v>
      </c>
      <c r="G565" s="245"/>
      <c r="H565" s="248">
        <v>362.10000000000002</v>
      </c>
      <c r="I565" s="249"/>
      <c r="J565" s="245"/>
      <c r="K565" s="245"/>
      <c r="L565" s="250"/>
      <c r="M565" s="251"/>
      <c r="N565" s="252"/>
      <c r="O565" s="252"/>
      <c r="P565" s="252"/>
      <c r="Q565" s="252"/>
      <c r="R565" s="252"/>
      <c r="S565" s="252"/>
      <c r="T565" s="253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T565" s="254" t="s">
        <v>252</v>
      </c>
      <c r="AU565" s="254" t="s">
        <v>87</v>
      </c>
      <c r="AV565" s="14" t="s">
        <v>254</v>
      </c>
      <c r="AW565" s="14" t="s">
        <v>37</v>
      </c>
      <c r="AX565" s="14" t="s">
        <v>85</v>
      </c>
      <c r="AY565" s="254" t="s">
        <v>238</v>
      </c>
    </row>
    <row r="566" s="2" customFormat="1" ht="24.15" customHeight="1">
      <c r="A566" s="40"/>
      <c r="B566" s="41"/>
      <c r="C566" s="214" t="s">
        <v>1205</v>
      </c>
      <c r="D566" s="214" t="s">
        <v>243</v>
      </c>
      <c r="E566" s="215" t="s">
        <v>1206</v>
      </c>
      <c r="F566" s="216" t="s">
        <v>1207</v>
      </c>
      <c r="G566" s="217" t="s">
        <v>407</v>
      </c>
      <c r="H566" s="218">
        <v>949.05399999999997</v>
      </c>
      <c r="I566" s="219"/>
      <c r="J566" s="220">
        <f>ROUND(I566*H566,2)</f>
        <v>0</v>
      </c>
      <c r="K566" s="216" t="s">
        <v>247</v>
      </c>
      <c r="L566" s="46"/>
      <c r="M566" s="221" t="s">
        <v>19</v>
      </c>
      <c r="N566" s="222" t="s">
        <v>48</v>
      </c>
      <c r="O566" s="86"/>
      <c r="P566" s="223">
        <f>O566*H566</f>
        <v>0</v>
      </c>
      <c r="Q566" s="223">
        <v>0.00025999999999999998</v>
      </c>
      <c r="R566" s="223">
        <f>Q566*H566</f>
        <v>0.24675403999999998</v>
      </c>
      <c r="S566" s="223">
        <v>0</v>
      </c>
      <c r="T566" s="224">
        <f>S566*H566</f>
        <v>0</v>
      </c>
      <c r="U566" s="40"/>
      <c r="V566" s="40"/>
      <c r="W566" s="40"/>
      <c r="X566" s="40"/>
      <c r="Y566" s="40"/>
      <c r="Z566" s="40"/>
      <c r="AA566" s="40"/>
      <c r="AB566" s="40"/>
      <c r="AC566" s="40"/>
      <c r="AD566" s="40"/>
      <c r="AE566" s="40"/>
      <c r="AR566" s="225" t="s">
        <v>330</v>
      </c>
      <c r="AT566" s="225" t="s">
        <v>243</v>
      </c>
      <c r="AU566" s="225" t="s">
        <v>87</v>
      </c>
      <c r="AY566" s="19" t="s">
        <v>238</v>
      </c>
      <c r="BE566" s="226">
        <f>IF(N566="základní",J566,0)</f>
        <v>0</v>
      </c>
      <c r="BF566" s="226">
        <f>IF(N566="snížená",J566,0)</f>
        <v>0</v>
      </c>
      <c r="BG566" s="226">
        <f>IF(N566="zákl. přenesená",J566,0)</f>
        <v>0</v>
      </c>
      <c r="BH566" s="226">
        <f>IF(N566="sníž. přenesená",J566,0)</f>
        <v>0</v>
      </c>
      <c r="BI566" s="226">
        <f>IF(N566="nulová",J566,0)</f>
        <v>0</v>
      </c>
      <c r="BJ566" s="19" t="s">
        <v>85</v>
      </c>
      <c r="BK566" s="226">
        <f>ROUND(I566*H566,2)</f>
        <v>0</v>
      </c>
      <c r="BL566" s="19" t="s">
        <v>330</v>
      </c>
      <c r="BM566" s="225" t="s">
        <v>1208</v>
      </c>
    </row>
    <row r="567" s="2" customFormat="1">
      <c r="A567" s="40"/>
      <c r="B567" s="41"/>
      <c r="C567" s="42"/>
      <c r="D567" s="227" t="s">
        <v>250</v>
      </c>
      <c r="E567" s="42"/>
      <c r="F567" s="228" t="s">
        <v>1209</v>
      </c>
      <c r="G567" s="42"/>
      <c r="H567" s="42"/>
      <c r="I567" s="229"/>
      <c r="J567" s="42"/>
      <c r="K567" s="42"/>
      <c r="L567" s="46"/>
      <c r="M567" s="230"/>
      <c r="N567" s="231"/>
      <c r="O567" s="86"/>
      <c r="P567" s="86"/>
      <c r="Q567" s="86"/>
      <c r="R567" s="86"/>
      <c r="S567" s="86"/>
      <c r="T567" s="87"/>
      <c r="U567" s="40"/>
      <c r="V567" s="40"/>
      <c r="W567" s="40"/>
      <c r="X567" s="40"/>
      <c r="Y567" s="40"/>
      <c r="Z567" s="40"/>
      <c r="AA567" s="40"/>
      <c r="AB567" s="40"/>
      <c r="AC567" s="40"/>
      <c r="AD567" s="40"/>
      <c r="AE567" s="40"/>
      <c r="AT567" s="19" t="s">
        <v>250</v>
      </c>
      <c r="AU567" s="19" t="s">
        <v>87</v>
      </c>
    </row>
    <row r="568" s="13" customFormat="1">
      <c r="A568" s="13"/>
      <c r="B568" s="232"/>
      <c r="C568" s="233"/>
      <c r="D568" s="234" t="s">
        <v>252</v>
      </c>
      <c r="E568" s="235" t="s">
        <v>19</v>
      </c>
      <c r="F568" s="236" t="s">
        <v>773</v>
      </c>
      <c r="G568" s="233"/>
      <c r="H568" s="237">
        <v>193.23500000000001</v>
      </c>
      <c r="I568" s="238"/>
      <c r="J568" s="233"/>
      <c r="K568" s="233"/>
      <c r="L568" s="239"/>
      <c r="M568" s="240"/>
      <c r="N568" s="241"/>
      <c r="O568" s="241"/>
      <c r="P568" s="241"/>
      <c r="Q568" s="241"/>
      <c r="R568" s="241"/>
      <c r="S568" s="241"/>
      <c r="T568" s="242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T568" s="243" t="s">
        <v>252</v>
      </c>
      <c r="AU568" s="243" t="s">
        <v>87</v>
      </c>
      <c r="AV568" s="13" t="s">
        <v>87</v>
      </c>
      <c r="AW568" s="13" t="s">
        <v>37</v>
      </c>
      <c r="AX568" s="13" t="s">
        <v>77</v>
      </c>
      <c r="AY568" s="243" t="s">
        <v>238</v>
      </c>
    </row>
    <row r="569" s="13" customFormat="1">
      <c r="A569" s="13"/>
      <c r="B569" s="232"/>
      <c r="C569" s="233"/>
      <c r="D569" s="234" t="s">
        <v>252</v>
      </c>
      <c r="E569" s="235" t="s">
        <v>19</v>
      </c>
      <c r="F569" s="236" t="s">
        <v>774</v>
      </c>
      <c r="G569" s="233"/>
      <c r="H569" s="237">
        <v>37.058</v>
      </c>
      <c r="I569" s="238"/>
      <c r="J569" s="233"/>
      <c r="K569" s="233"/>
      <c r="L569" s="239"/>
      <c r="M569" s="240"/>
      <c r="N569" s="241"/>
      <c r="O569" s="241"/>
      <c r="P569" s="241"/>
      <c r="Q569" s="241"/>
      <c r="R569" s="241"/>
      <c r="S569" s="241"/>
      <c r="T569" s="242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43" t="s">
        <v>252</v>
      </c>
      <c r="AU569" s="243" t="s">
        <v>87</v>
      </c>
      <c r="AV569" s="13" t="s">
        <v>87</v>
      </c>
      <c r="AW569" s="13" t="s">
        <v>37</v>
      </c>
      <c r="AX569" s="13" t="s">
        <v>77</v>
      </c>
      <c r="AY569" s="243" t="s">
        <v>238</v>
      </c>
    </row>
    <row r="570" s="13" customFormat="1">
      <c r="A570" s="13"/>
      <c r="B570" s="232"/>
      <c r="C570" s="233"/>
      <c r="D570" s="234" t="s">
        <v>252</v>
      </c>
      <c r="E570" s="235" t="s">
        <v>19</v>
      </c>
      <c r="F570" s="236" t="s">
        <v>775</v>
      </c>
      <c r="G570" s="233"/>
      <c r="H570" s="237">
        <v>21.890000000000001</v>
      </c>
      <c r="I570" s="238"/>
      <c r="J570" s="233"/>
      <c r="K570" s="233"/>
      <c r="L570" s="239"/>
      <c r="M570" s="240"/>
      <c r="N570" s="241"/>
      <c r="O570" s="241"/>
      <c r="P570" s="241"/>
      <c r="Q570" s="241"/>
      <c r="R570" s="241"/>
      <c r="S570" s="241"/>
      <c r="T570" s="242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T570" s="243" t="s">
        <v>252</v>
      </c>
      <c r="AU570" s="243" t="s">
        <v>87</v>
      </c>
      <c r="AV570" s="13" t="s">
        <v>87</v>
      </c>
      <c r="AW570" s="13" t="s">
        <v>37</v>
      </c>
      <c r="AX570" s="13" t="s">
        <v>77</v>
      </c>
      <c r="AY570" s="243" t="s">
        <v>238</v>
      </c>
    </row>
    <row r="571" s="13" customFormat="1">
      <c r="A571" s="13"/>
      <c r="B571" s="232"/>
      <c r="C571" s="233"/>
      <c r="D571" s="234" t="s">
        <v>252</v>
      </c>
      <c r="E571" s="235" t="s">
        <v>19</v>
      </c>
      <c r="F571" s="236" t="s">
        <v>776</v>
      </c>
      <c r="G571" s="233"/>
      <c r="H571" s="237">
        <v>12.997999999999999</v>
      </c>
      <c r="I571" s="238"/>
      <c r="J571" s="233"/>
      <c r="K571" s="233"/>
      <c r="L571" s="239"/>
      <c r="M571" s="240"/>
      <c r="N571" s="241"/>
      <c r="O571" s="241"/>
      <c r="P571" s="241"/>
      <c r="Q571" s="241"/>
      <c r="R571" s="241"/>
      <c r="S571" s="241"/>
      <c r="T571" s="242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T571" s="243" t="s">
        <v>252</v>
      </c>
      <c r="AU571" s="243" t="s">
        <v>87</v>
      </c>
      <c r="AV571" s="13" t="s">
        <v>87</v>
      </c>
      <c r="AW571" s="13" t="s">
        <v>37</v>
      </c>
      <c r="AX571" s="13" t="s">
        <v>77</v>
      </c>
      <c r="AY571" s="243" t="s">
        <v>238</v>
      </c>
    </row>
    <row r="572" s="13" customFormat="1">
      <c r="A572" s="13"/>
      <c r="B572" s="232"/>
      <c r="C572" s="233"/>
      <c r="D572" s="234" t="s">
        <v>252</v>
      </c>
      <c r="E572" s="235" t="s">
        <v>19</v>
      </c>
      <c r="F572" s="236" t="s">
        <v>777</v>
      </c>
      <c r="G572" s="233"/>
      <c r="H572" s="237">
        <v>9.1799999999999997</v>
      </c>
      <c r="I572" s="238"/>
      <c r="J572" s="233"/>
      <c r="K572" s="233"/>
      <c r="L572" s="239"/>
      <c r="M572" s="240"/>
      <c r="N572" s="241"/>
      <c r="O572" s="241"/>
      <c r="P572" s="241"/>
      <c r="Q572" s="241"/>
      <c r="R572" s="241"/>
      <c r="S572" s="241"/>
      <c r="T572" s="242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T572" s="243" t="s">
        <v>252</v>
      </c>
      <c r="AU572" s="243" t="s">
        <v>87</v>
      </c>
      <c r="AV572" s="13" t="s">
        <v>87</v>
      </c>
      <c r="AW572" s="13" t="s">
        <v>37</v>
      </c>
      <c r="AX572" s="13" t="s">
        <v>77</v>
      </c>
      <c r="AY572" s="243" t="s">
        <v>238</v>
      </c>
    </row>
    <row r="573" s="13" customFormat="1">
      <c r="A573" s="13"/>
      <c r="B573" s="232"/>
      <c r="C573" s="233"/>
      <c r="D573" s="234" t="s">
        <v>252</v>
      </c>
      <c r="E573" s="235" t="s">
        <v>19</v>
      </c>
      <c r="F573" s="236" t="s">
        <v>778</v>
      </c>
      <c r="G573" s="233"/>
      <c r="H573" s="237">
        <v>28.065999999999999</v>
      </c>
      <c r="I573" s="238"/>
      <c r="J573" s="233"/>
      <c r="K573" s="233"/>
      <c r="L573" s="239"/>
      <c r="M573" s="240"/>
      <c r="N573" s="241"/>
      <c r="O573" s="241"/>
      <c r="P573" s="241"/>
      <c r="Q573" s="241"/>
      <c r="R573" s="241"/>
      <c r="S573" s="241"/>
      <c r="T573" s="242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43" t="s">
        <v>252</v>
      </c>
      <c r="AU573" s="243" t="s">
        <v>87</v>
      </c>
      <c r="AV573" s="13" t="s">
        <v>87</v>
      </c>
      <c r="AW573" s="13" t="s">
        <v>37</v>
      </c>
      <c r="AX573" s="13" t="s">
        <v>77</v>
      </c>
      <c r="AY573" s="243" t="s">
        <v>238</v>
      </c>
    </row>
    <row r="574" s="13" customFormat="1">
      <c r="A574" s="13"/>
      <c r="B574" s="232"/>
      <c r="C574" s="233"/>
      <c r="D574" s="234" t="s">
        <v>252</v>
      </c>
      <c r="E574" s="235" t="s">
        <v>19</v>
      </c>
      <c r="F574" s="236" t="s">
        <v>779</v>
      </c>
      <c r="G574" s="233"/>
      <c r="H574" s="237">
        <v>4.5899999999999999</v>
      </c>
      <c r="I574" s="238"/>
      <c r="J574" s="233"/>
      <c r="K574" s="233"/>
      <c r="L574" s="239"/>
      <c r="M574" s="240"/>
      <c r="N574" s="241"/>
      <c r="O574" s="241"/>
      <c r="P574" s="241"/>
      <c r="Q574" s="241"/>
      <c r="R574" s="241"/>
      <c r="S574" s="241"/>
      <c r="T574" s="242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T574" s="243" t="s">
        <v>252</v>
      </c>
      <c r="AU574" s="243" t="s">
        <v>87</v>
      </c>
      <c r="AV574" s="13" t="s">
        <v>87</v>
      </c>
      <c r="AW574" s="13" t="s">
        <v>37</v>
      </c>
      <c r="AX574" s="13" t="s">
        <v>77</v>
      </c>
      <c r="AY574" s="243" t="s">
        <v>238</v>
      </c>
    </row>
    <row r="575" s="13" customFormat="1">
      <c r="A575" s="13"/>
      <c r="B575" s="232"/>
      <c r="C575" s="233"/>
      <c r="D575" s="234" t="s">
        <v>252</v>
      </c>
      <c r="E575" s="235" t="s">
        <v>19</v>
      </c>
      <c r="F575" s="236" t="s">
        <v>780</v>
      </c>
      <c r="G575" s="233"/>
      <c r="H575" s="237">
        <v>5.508</v>
      </c>
      <c r="I575" s="238"/>
      <c r="J575" s="233"/>
      <c r="K575" s="233"/>
      <c r="L575" s="239"/>
      <c r="M575" s="240"/>
      <c r="N575" s="241"/>
      <c r="O575" s="241"/>
      <c r="P575" s="241"/>
      <c r="Q575" s="241"/>
      <c r="R575" s="241"/>
      <c r="S575" s="241"/>
      <c r="T575" s="242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T575" s="243" t="s">
        <v>252</v>
      </c>
      <c r="AU575" s="243" t="s">
        <v>87</v>
      </c>
      <c r="AV575" s="13" t="s">
        <v>87</v>
      </c>
      <c r="AW575" s="13" t="s">
        <v>37</v>
      </c>
      <c r="AX575" s="13" t="s">
        <v>77</v>
      </c>
      <c r="AY575" s="243" t="s">
        <v>238</v>
      </c>
    </row>
    <row r="576" s="13" customFormat="1">
      <c r="A576" s="13"/>
      <c r="B576" s="232"/>
      <c r="C576" s="233"/>
      <c r="D576" s="234" t="s">
        <v>252</v>
      </c>
      <c r="E576" s="235" t="s">
        <v>19</v>
      </c>
      <c r="F576" s="236" t="s">
        <v>781</v>
      </c>
      <c r="G576" s="233"/>
      <c r="H576" s="237">
        <v>148.20099999999999</v>
      </c>
      <c r="I576" s="238"/>
      <c r="J576" s="233"/>
      <c r="K576" s="233"/>
      <c r="L576" s="239"/>
      <c r="M576" s="240"/>
      <c r="N576" s="241"/>
      <c r="O576" s="241"/>
      <c r="P576" s="241"/>
      <c r="Q576" s="241"/>
      <c r="R576" s="241"/>
      <c r="S576" s="241"/>
      <c r="T576" s="242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T576" s="243" t="s">
        <v>252</v>
      </c>
      <c r="AU576" s="243" t="s">
        <v>87</v>
      </c>
      <c r="AV576" s="13" t="s">
        <v>87</v>
      </c>
      <c r="AW576" s="13" t="s">
        <v>37</v>
      </c>
      <c r="AX576" s="13" t="s">
        <v>77</v>
      </c>
      <c r="AY576" s="243" t="s">
        <v>238</v>
      </c>
    </row>
    <row r="577" s="13" customFormat="1">
      <c r="A577" s="13"/>
      <c r="B577" s="232"/>
      <c r="C577" s="233"/>
      <c r="D577" s="234" t="s">
        <v>252</v>
      </c>
      <c r="E577" s="235" t="s">
        <v>19</v>
      </c>
      <c r="F577" s="236" t="s">
        <v>782</v>
      </c>
      <c r="G577" s="233"/>
      <c r="H577" s="237">
        <v>70.480000000000004</v>
      </c>
      <c r="I577" s="238"/>
      <c r="J577" s="233"/>
      <c r="K577" s="233"/>
      <c r="L577" s="239"/>
      <c r="M577" s="240"/>
      <c r="N577" s="241"/>
      <c r="O577" s="241"/>
      <c r="P577" s="241"/>
      <c r="Q577" s="241"/>
      <c r="R577" s="241"/>
      <c r="S577" s="241"/>
      <c r="T577" s="242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T577" s="243" t="s">
        <v>252</v>
      </c>
      <c r="AU577" s="243" t="s">
        <v>87</v>
      </c>
      <c r="AV577" s="13" t="s">
        <v>87</v>
      </c>
      <c r="AW577" s="13" t="s">
        <v>37</v>
      </c>
      <c r="AX577" s="13" t="s">
        <v>77</v>
      </c>
      <c r="AY577" s="243" t="s">
        <v>238</v>
      </c>
    </row>
    <row r="578" s="13" customFormat="1">
      <c r="A578" s="13"/>
      <c r="B578" s="232"/>
      <c r="C578" s="233"/>
      <c r="D578" s="234" t="s">
        <v>252</v>
      </c>
      <c r="E578" s="235" t="s">
        <v>19</v>
      </c>
      <c r="F578" s="236" t="s">
        <v>783</v>
      </c>
      <c r="G578" s="233"/>
      <c r="H578" s="237">
        <v>30.716000000000001</v>
      </c>
      <c r="I578" s="238"/>
      <c r="J578" s="233"/>
      <c r="K578" s="233"/>
      <c r="L578" s="239"/>
      <c r="M578" s="240"/>
      <c r="N578" s="241"/>
      <c r="O578" s="241"/>
      <c r="P578" s="241"/>
      <c r="Q578" s="241"/>
      <c r="R578" s="241"/>
      <c r="S578" s="241"/>
      <c r="T578" s="242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T578" s="243" t="s">
        <v>252</v>
      </c>
      <c r="AU578" s="243" t="s">
        <v>87</v>
      </c>
      <c r="AV578" s="13" t="s">
        <v>87</v>
      </c>
      <c r="AW578" s="13" t="s">
        <v>37</v>
      </c>
      <c r="AX578" s="13" t="s">
        <v>77</v>
      </c>
      <c r="AY578" s="243" t="s">
        <v>238</v>
      </c>
    </row>
    <row r="579" s="13" customFormat="1">
      <c r="A579" s="13"/>
      <c r="B579" s="232"/>
      <c r="C579" s="233"/>
      <c r="D579" s="234" t="s">
        <v>252</v>
      </c>
      <c r="E579" s="235" t="s">
        <v>19</v>
      </c>
      <c r="F579" s="236" t="s">
        <v>784</v>
      </c>
      <c r="G579" s="233"/>
      <c r="H579" s="237">
        <v>11.548</v>
      </c>
      <c r="I579" s="238"/>
      <c r="J579" s="233"/>
      <c r="K579" s="233"/>
      <c r="L579" s="239"/>
      <c r="M579" s="240"/>
      <c r="N579" s="241"/>
      <c r="O579" s="241"/>
      <c r="P579" s="241"/>
      <c r="Q579" s="241"/>
      <c r="R579" s="241"/>
      <c r="S579" s="241"/>
      <c r="T579" s="242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T579" s="243" t="s">
        <v>252</v>
      </c>
      <c r="AU579" s="243" t="s">
        <v>87</v>
      </c>
      <c r="AV579" s="13" t="s">
        <v>87</v>
      </c>
      <c r="AW579" s="13" t="s">
        <v>37</v>
      </c>
      <c r="AX579" s="13" t="s">
        <v>77</v>
      </c>
      <c r="AY579" s="243" t="s">
        <v>238</v>
      </c>
    </row>
    <row r="580" s="13" customFormat="1">
      <c r="A580" s="13"/>
      <c r="B580" s="232"/>
      <c r="C580" s="233"/>
      <c r="D580" s="234" t="s">
        <v>252</v>
      </c>
      <c r="E580" s="235" t="s">
        <v>19</v>
      </c>
      <c r="F580" s="236" t="s">
        <v>785</v>
      </c>
      <c r="G580" s="233"/>
      <c r="H580" s="237">
        <v>17.934000000000001</v>
      </c>
      <c r="I580" s="238"/>
      <c r="J580" s="233"/>
      <c r="K580" s="233"/>
      <c r="L580" s="239"/>
      <c r="M580" s="240"/>
      <c r="N580" s="241"/>
      <c r="O580" s="241"/>
      <c r="P580" s="241"/>
      <c r="Q580" s="241"/>
      <c r="R580" s="241"/>
      <c r="S580" s="241"/>
      <c r="T580" s="242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T580" s="243" t="s">
        <v>252</v>
      </c>
      <c r="AU580" s="243" t="s">
        <v>87</v>
      </c>
      <c r="AV580" s="13" t="s">
        <v>87</v>
      </c>
      <c r="AW580" s="13" t="s">
        <v>37</v>
      </c>
      <c r="AX580" s="13" t="s">
        <v>77</v>
      </c>
      <c r="AY580" s="243" t="s">
        <v>238</v>
      </c>
    </row>
    <row r="581" s="13" customFormat="1">
      <c r="A581" s="13"/>
      <c r="B581" s="232"/>
      <c r="C581" s="233"/>
      <c r="D581" s="234" t="s">
        <v>252</v>
      </c>
      <c r="E581" s="235" t="s">
        <v>19</v>
      </c>
      <c r="F581" s="236" t="s">
        <v>786</v>
      </c>
      <c r="G581" s="233"/>
      <c r="H581" s="237">
        <v>11.066000000000001</v>
      </c>
      <c r="I581" s="238"/>
      <c r="J581" s="233"/>
      <c r="K581" s="233"/>
      <c r="L581" s="239"/>
      <c r="M581" s="240"/>
      <c r="N581" s="241"/>
      <c r="O581" s="241"/>
      <c r="P581" s="241"/>
      <c r="Q581" s="241"/>
      <c r="R581" s="241"/>
      <c r="S581" s="241"/>
      <c r="T581" s="242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T581" s="243" t="s">
        <v>252</v>
      </c>
      <c r="AU581" s="243" t="s">
        <v>87</v>
      </c>
      <c r="AV581" s="13" t="s">
        <v>87</v>
      </c>
      <c r="AW581" s="13" t="s">
        <v>37</v>
      </c>
      <c r="AX581" s="13" t="s">
        <v>77</v>
      </c>
      <c r="AY581" s="243" t="s">
        <v>238</v>
      </c>
    </row>
    <row r="582" s="13" customFormat="1">
      <c r="A582" s="13"/>
      <c r="B582" s="232"/>
      <c r="C582" s="233"/>
      <c r="D582" s="234" t="s">
        <v>252</v>
      </c>
      <c r="E582" s="235" t="s">
        <v>19</v>
      </c>
      <c r="F582" s="236" t="s">
        <v>787</v>
      </c>
      <c r="G582" s="233"/>
      <c r="H582" s="237">
        <v>34.334000000000003</v>
      </c>
      <c r="I582" s="238"/>
      <c r="J582" s="233"/>
      <c r="K582" s="233"/>
      <c r="L582" s="239"/>
      <c r="M582" s="240"/>
      <c r="N582" s="241"/>
      <c r="O582" s="241"/>
      <c r="P582" s="241"/>
      <c r="Q582" s="241"/>
      <c r="R582" s="241"/>
      <c r="S582" s="241"/>
      <c r="T582" s="242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T582" s="243" t="s">
        <v>252</v>
      </c>
      <c r="AU582" s="243" t="s">
        <v>87</v>
      </c>
      <c r="AV582" s="13" t="s">
        <v>87</v>
      </c>
      <c r="AW582" s="13" t="s">
        <v>37</v>
      </c>
      <c r="AX582" s="13" t="s">
        <v>77</v>
      </c>
      <c r="AY582" s="243" t="s">
        <v>238</v>
      </c>
    </row>
    <row r="583" s="13" customFormat="1">
      <c r="A583" s="13"/>
      <c r="B583" s="232"/>
      <c r="C583" s="233"/>
      <c r="D583" s="234" t="s">
        <v>252</v>
      </c>
      <c r="E583" s="235" t="s">
        <v>19</v>
      </c>
      <c r="F583" s="236" t="s">
        <v>788</v>
      </c>
      <c r="G583" s="233"/>
      <c r="H583" s="237">
        <v>24.763999999999999</v>
      </c>
      <c r="I583" s="238"/>
      <c r="J583" s="233"/>
      <c r="K583" s="233"/>
      <c r="L583" s="239"/>
      <c r="M583" s="240"/>
      <c r="N583" s="241"/>
      <c r="O583" s="241"/>
      <c r="P583" s="241"/>
      <c r="Q583" s="241"/>
      <c r="R583" s="241"/>
      <c r="S583" s="241"/>
      <c r="T583" s="242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43" t="s">
        <v>252</v>
      </c>
      <c r="AU583" s="243" t="s">
        <v>87</v>
      </c>
      <c r="AV583" s="13" t="s">
        <v>87</v>
      </c>
      <c r="AW583" s="13" t="s">
        <v>37</v>
      </c>
      <c r="AX583" s="13" t="s">
        <v>77</v>
      </c>
      <c r="AY583" s="243" t="s">
        <v>238</v>
      </c>
    </row>
    <row r="584" s="13" customFormat="1">
      <c r="A584" s="13"/>
      <c r="B584" s="232"/>
      <c r="C584" s="233"/>
      <c r="D584" s="234" t="s">
        <v>252</v>
      </c>
      <c r="E584" s="235" t="s">
        <v>19</v>
      </c>
      <c r="F584" s="236" t="s">
        <v>789</v>
      </c>
      <c r="G584" s="233"/>
      <c r="H584" s="237">
        <v>70.462000000000003</v>
      </c>
      <c r="I584" s="238"/>
      <c r="J584" s="233"/>
      <c r="K584" s="233"/>
      <c r="L584" s="239"/>
      <c r="M584" s="240"/>
      <c r="N584" s="241"/>
      <c r="O584" s="241"/>
      <c r="P584" s="241"/>
      <c r="Q584" s="241"/>
      <c r="R584" s="241"/>
      <c r="S584" s="241"/>
      <c r="T584" s="242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T584" s="243" t="s">
        <v>252</v>
      </c>
      <c r="AU584" s="243" t="s">
        <v>87</v>
      </c>
      <c r="AV584" s="13" t="s">
        <v>87</v>
      </c>
      <c r="AW584" s="13" t="s">
        <v>37</v>
      </c>
      <c r="AX584" s="13" t="s">
        <v>77</v>
      </c>
      <c r="AY584" s="243" t="s">
        <v>238</v>
      </c>
    </row>
    <row r="585" s="13" customFormat="1">
      <c r="A585" s="13"/>
      <c r="B585" s="232"/>
      <c r="C585" s="233"/>
      <c r="D585" s="234" t="s">
        <v>252</v>
      </c>
      <c r="E585" s="235" t="s">
        <v>19</v>
      </c>
      <c r="F585" s="236" t="s">
        <v>790</v>
      </c>
      <c r="G585" s="233"/>
      <c r="H585" s="237">
        <v>29.105</v>
      </c>
      <c r="I585" s="238"/>
      <c r="J585" s="233"/>
      <c r="K585" s="233"/>
      <c r="L585" s="239"/>
      <c r="M585" s="240"/>
      <c r="N585" s="241"/>
      <c r="O585" s="241"/>
      <c r="P585" s="241"/>
      <c r="Q585" s="241"/>
      <c r="R585" s="241"/>
      <c r="S585" s="241"/>
      <c r="T585" s="242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43" t="s">
        <v>252</v>
      </c>
      <c r="AU585" s="243" t="s">
        <v>87</v>
      </c>
      <c r="AV585" s="13" t="s">
        <v>87</v>
      </c>
      <c r="AW585" s="13" t="s">
        <v>37</v>
      </c>
      <c r="AX585" s="13" t="s">
        <v>77</v>
      </c>
      <c r="AY585" s="243" t="s">
        <v>238</v>
      </c>
    </row>
    <row r="586" s="13" customFormat="1">
      <c r="A586" s="13"/>
      <c r="B586" s="232"/>
      <c r="C586" s="233"/>
      <c r="D586" s="234" t="s">
        <v>252</v>
      </c>
      <c r="E586" s="235" t="s">
        <v>19</v>
      </c>
      <c r="F586" s="236" t="s">
        <v>791</v>
      </c>
      <c r="G586" s="233"/>
      <c r="H586" s="237">
        <v>33.767000000000003</v>
      </c>
      <c r="I586" s="238"/>
      <c r="J586" s="233"/>
      <c r="K586" s="233"/>
      <c r="L586" s="239"/>
      <c r="M586" s="240"/>
      <c r="N586" s="241"/>
      <c r="O586" s="241"/>
      <c r="P586" s="241"/>
      <c r="Q586" s="241"/>
      <c r="R586" s="241"/>
      <c r="S586" s="241"/>
      <c r="T586" s="242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243" t="s">
        <v>252</v>
      </c>
      <c r="AU586" s="243" t="s">
        <v>87</v>
      </c>
      <c r="AV586" s="13" t="s">
        <v>87</v>
      </c>
      <c r="AW586" s="13" t="s">
        <v>37</v>
      </c>
      <c r="AX586" s="13" t="s">
        <v>77</v>
      </c>
      <c r="AY586" s="243" t="s">
        <v>238</v>
      </c>
    </row>
    <row r="587" s="13" customFormat="1">
      <c r="A587" s="13"/>
      <c r="B587" s="232"/>
      <c r="C587" s="233"/>
      <c r="D587" s="234" t="s">
        <v>252</v>
      </c>
      <c r="E587" s="235" t="s">
        <v>19</v>
      </c>
      <c r="F587" s="236" t="s">
        <v>792</v>
      </c>
      <c r="G587" s="233"/>
      <c r="H587" s="237">
        <v>19.654</v>
      </c>
      <c r="I587" s="238"/>
      <c r="J587" s="233"/>
      <c r="K587" s="233"/>
      <c r="L587" s="239"/>
      <c r="M587" s="240"/>
      <c r="N587" s="241"/>
      <c r="O587" s="241"/>
      <c r="P587" s="241"/>
      <c r="Q587" s="241"/>
      <c r="R587" s="241"/>
      <c r="S587" s="241"/>
      <c r="T587" s="242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243" t="s">
        <v>252</v>
      </c>
      <c r="AU587" s="243" t="s">
        <v>87</v>
      </c>
      <c r="AV587" s="13" t="s">
        <v>87</v>
      </c>
      <c r="AW587" s="13" t="s">
        <v>37</v>
      </c>
      <c r="AX587" s="13" t="s">
        <v>77</v>
      </c>
      <c r="AY587" s="243" t="s">
        <v>238</v>
      </c>
    </row>
    <row r="588" s="13" customFormat="1">
      <c r="A588" s="13"/>
      <c r="B588" s="232"/>
      <c r="C588" s="233"/>
      <c r="D588" s="234" t="s">
        <v>252</v>
      </c>
      <c r="E588" s="235" t="s">
        <v>19</v>
      </c>
      <c r="F588" s="236" t="s">
        <v>793</v>
      </c>
      <c r="G588" s="233"/>
      <c r="H588" s="237">
        <v>24.02</v>
      </c>
      <c r="I588" s="238"/>
      <c r="J588" s="233"/>
      <c r="K588" s="233"/>
      <c r="L588" s="239"/>
      <c r="M588" s="240"/>
      <c r="N588" s="241"/>
      <c r="O588" s="241"/>
      <c r="P588" s="241"/>
      <c r="Q588" s="241"/>
      <c r="R588" s="241"/>
      <c r="S588" s="241"/>
      <c r="T588" s="242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T588" s="243" t="s">
        <v>252</v>
      </c>
      <c r="AU588" s="243" t="s">
        <v>87</v>
      </c>
      <c r="AV588" s="13" t="s">
        <v>87</v>
      </c>
      <c r="AW588" s="13" t="s">
        <v>37</v>
      </c>
      <c r="AX588" s="13" t="s">
        <v>77</v>
      </c>
      <c r="AY588" s="243" t="s">
        <v>238</v>
      </c>
    </row>
    <row r="589" s="13" customFormat="1">
      <c r="A589" s="13"/>
      <c r="B589" s="232"/>
      <c r="C589" s="233"/>
      <c r="D589" s="234" t="s">
        <v>252</v>
      </c>
      <c r="E589" s="235" t="s">
        <v>19</v>
      </c>
      <c r="F589" s="236" t="s">
        <v>794</v>
      </c>
      <c r="G589" s="233"/>
      <c r="H589" s="237">
        <v>37.552</v>
      </c>
      <c r="I589" s="238"/>
      <c r="J589" s="233"/>
      <c r="K589" s="233"/>
      <c r="L589" s="239"/>
      <c r="M589" s="240"/>
      <c r="N589" s="241"/>
      <c r="O589" s="241"/>
      <c r="P589" s="241"/>
      <c r="Q589" s="241"/>
      <c r="R589" s="241"/>
      <c r="S589" s="241"/>
      <c r="T589" s="242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43" t="s">
        <v>252</v>
      </c>
      <c r="AU589" s="243" t="s">
        <v>87</v>
      </c>
      <c r="AV589" s="13" t="s">
        <v>87</v>
      </c>
      <c r="AW589" s="13" t="s">
        <v>37</v>
      </c>
      <c r="AX589" s="13" t="s">
        <v>77</v>
      </c>
      <c r="AY589" s="243" t="s">
        <v>238</v>
      </c>
    </row>
    <row r="590" s="13" customFormat="1">
      <c r="A590" s="13"/>
      <c r="B590" s="232"/>
      <c r="C590" s="233"/>
      <c r="D590" s="234" t="s">
        <v>252</v>
      </c>
      <c r="E590" s="235" t="s">
        <v>19</v>
      </c>
      <c r="F590" s="236" t="s">
        <v>795</v>
      </c>
      <c r="G590" s="233"/>
      <c r="H590" s="237">
        <v>64.424000000000007</v>
      </c>
      <c r="I590" s="238"/>
      <c r="J590" s="233"/>
      <c r="K590" s="233"/>
      <c r="L590" s="239"/>
      <c r="M590" s="240"/>
      <c r="N590" s="241"/>
      <c r="O590" s="241"/>
      <c r="P590" s="241"/>
      <c r="Q590" s="241"/>
      <c r="R590" s="241"/>
      <c r="S590" s="241"/>
      <c r="T590" s="242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T590" s="243" t="s">
        <v>252</v>
      </c>
      <c r="AU590" s="243" t="s">
        <v>87</v>
      </c>
      <c r="AV590" s="13" t="s">
        <v>87</v>
      </c>
      <c r="AW590" s="13" t="s">
        <v>37</v>
      </c>
      <c r="AX590" s="13" t="s">
        <v>77</v>
      </c>
      <c r="AY590" s="243" t="s">
        <v>238</v>
      </c>
    </row>
    <row r="591" s="13" customFormat="1">
      <c r="A591" s="13"/>
      <c r="B591" s="232"/>
      <c r="C591" s="233"/>
      <c r="D591" s="234" t="s">
        <v>252</v>
      </c>
      <c r="E591" s="235" t="s">
        <v>19</v>
      </c>
      <c r="F591" s="236" t="s">
        <v>796</v>
      </c>
      <c r="G591" s="233"/>
      <c r="H591" s="237">
        <v>5.6100000000000003</v>
      </c>
      <c r="I591" s="238"/>
      <c r="J591" s="233"/>
      <c r="K591" s="233"/>
      <c r="L591" s="239"/>
      <c r="M591" s="240"/>
      <c r="N591" s="241"/>
      <c r="O591" s="241"/>
      <c r="P591" s="241"/>
      <c r="Q591" s="241"/>
      <c r="R591" s="241"/>
      <c r="S591" s="241"/>
      <c r="T591" s="242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43" t="s">
        <v>252</v>
      </c>
      <c r="AU591" s="243" t="s">
        <v>87</v>
      </c>
      <c r="AV591" s="13" t="s">
        <v>87</v>
      </c>
      <c r="AW591" s="13" t="s">
        <v>37</v>
      </c>
      <c r="AX591" s="13" t="s">
        <v>77</v>
      </c>
      <c r="AY591" s="243" t="s">
        <v>238</v>
      </c>
    </row>
    <row r="592" s="13" customFormat="1">
      <c r="A592" s="13"/>
      <c r="B592" s="232"/>
      <c r="C592" s="233"/>
      <c r="D592" s="234" t="s">
        <v>252</v>
      </c>
      <c r="E592" s="235" t="s">
        <v>19</v>
      </c>
      <c r="F592" s="236" t="s">
        <v>797</v>
      </c>
      <c r="G592" s="233"/>
      <c r="H592" s="237">
        <v>2.8919999999999999</v>
      </c>
      <c r="I592" s="238"/>
      <c r="J592" s="233"/>
      <c r="K592" s="233"/>
      <c r="L592" s="239"/>
      <c r="M592" s="240"/>
      <c r="N592" s="241"/>
      <c r="O592" s="241"/>
      <c r="P592" s="241"/>
      <c r="Q592" s="241"/>
      <c r="R592" s="241"/>
      <c r="S592" s="241"/>
      <c r="T592" s="242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T592" s="243" t="s">
        <v>252</v>
      </c>
      <c r="AU592" s="243" t="s">
        <v>87</v>
      </c>
      <c r="AV592" s="13" t="s">
        <v>87</v>
      </c>
      <c r="AW592" s="13" t="s">
        <v>37</v>
      </c>
      <c r="AX592" s="13" t="s">
        <v>77</v>
      </c>
      <c r="AY592" s="243" t="s">
        <v>238</v>
      </c>
    </row>
    <row r="593" s="13" customFormat="1">
      <c r="A593" s="13"/>
      <c r="B593" s="232"/>
      <c r="C593" s="233"/>
      <c r="D593" s="234" t="s">
        <v>252</v>
      </c>
      <c r="E593" s="235" t="s">
        <v>19</v>
      </c>
      <c r="F593" s="236" t="s">
        <v>798</v>
      </c>
      <c r="G593" s="233"/>
      <c r="H593" s="237">
        <v>0</v>
      </c>
      <c r="I593" s="238"/>
      <c r="J593" s="233"/>
      <c r="K593" s="233"/>
      <c r="L593" s="239"/>
      <c r="M593" s="240"/>
      <c r="N593" s="241"/>
      <c r="O593" s="241"/>
      <c r="P593" s="241"/>
      <c r="Q593" s="241"/>
      <c r="R593" s="241"/>
      <c r="S593" s="241"/>
      <c r="T593" s="242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T593" s="243" t="s">
        <v>252</v>
      </c>
      <c r="AU593" s="243" t="s">
        <v>87</v>
      </c>
      <c r="AV593" s="13" t="s">
        <v>87</v>
      </c>
      <c r="AW593" s="13" t="s">
        <v>37</v>
      </c>
      <c r="AX593" s="13" t="s">
        <v>77</v>
      </c>
      <c r="AY593" s="243" t="s">
        <v>238</v>
      </c>
    </row>
    <row r="594" s="13" customFormat="1">
      <c r="A594" s="13"/>
      <c r="B594" s="232"/>
      <c r="C594" s="233"/>
      <c r="D594" s="234" t="s">
        <v>252</v>
      </c>
      <c r="E594" s="235" t="s">
        <v>19</v>
      </c>
      <c r="F594" s="236" t="s">
        <v>799</v>
      </c>
      <c r="G594" s="233"/>
      <c r="H594" s="237">
        <v>0</v>
      </c>
      <c r="I594" s="238"/>
      <c r="J594" s="233"/>
      <c r="K594" s="233"/>
      <c r="L594" s="239"/>
      <c r="M594" s="240"/>
      <c r="N594" s="241"/>
      <c r="O594" s="241"/>
      <c r="P594" s="241"/>
      <c r="Q594" s="241"/>
      <c r="R594" s="241"/>
      <c r="S594" s="241"/>
      <c r="T594" s="242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T594" s="243" t="s">
        <v>252</v>
      </c>
      <c r="AU594" s="243" t="s">
        <v>87</v>
      </c>
      <c r="AV594" s="13" t="s">
        <v>87</v>
      </c>
      <c r="AW594" s="13" t="s">
        <v>37</v>
      </c>
      <c r="AX594" s="13" t="s">
        <v>77</v>
      </c>
      <c r="AY594" s="243" t="s">
        <v>238</v>
      </c>
    </row>
    <row r="595" s="14" customFormat="1">
      <c r="A595" s="14"/>
      <c r="B595" s="244"/>
      <c r="C595" s="245"/>
      <c r="D595" s="234" t="s">
        <v>252</v>
      </c>
      <c r="E595" s="246" t="s">
        <v>19</v>
      </c>
      <c r="F595" s="247" t="s">
        <v>253</v>
      </c>
      <c r="G595" s="245"/>
      <c r="H595" s="248">
        <v>949.05399999999997</v>
      </c>
      <c r="I595" s="249"/>
      <c r="J595" s="245"/>
      <c r="K595" s="245"/>
      <c r="L595" s="250"/>
      <c r="M595" s="251"/>
      <c r="N595" s="252"/>
      <c r="O595" s="252"/>
      <c r="P595" s="252"/>
      <c r="Q595" s="252"/>
      <c r="R595" s="252"/>
      <c r="S595" s="252"/>
      <c r="T595" s="253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T595" s="254" t="s">
        <v>252</v>
      </c>
      <c r="AU595" s="254" t="s">
        <v>87</v>
      </c>
      <c r="AV595" s="14" t="s">
        <v>254</v>
      </c>
      <c r="AW595" s="14" t="s">
        <v>37</v>
      </c>
      <c r="AX595" s="14" t="s">
        <v>85</v>
      </c>
      <c r="AY595" s="254" t="s">
        <v>238</v>
      </c>
    </row>
    <row r="596" s="12" customFormat="1" ht="25.92" customHeight="1">
      <c r="A596" s="12"/>
      <c r="B596" s="198"/>
      <c r="C596" s="199"/>
      <c r="D596" s="200" t="s">
        <v>76</v>
      </c>
      <c r="E596" s="201" t="s">
        <v>800</v>
      </c>
      <c r="F596" s="201" t="s">
        <v>801</v>
      </c>
      <c r="G596" s="199"/>
      <c r="H596" s="199"/>
      <c r="I596" s="202"/>
      <c r="J596" s="203">
        <f>BK596</f>
        <v>0</v>
      </c>
      <c r="K596" s="199"/>
      <c r="L596" s="204"/>
      <c r="M596" s="205"/>
      <c r="N596" s="206"/>
      <c r="O596" s="206"/>
      <c r="P596" s="207">
        <f>SUM(P597:P647)</f>
        <v>0</v>
      </c>
      <c r="Q596" s="206"/>
      <c r="R596" s="207">
        <f>SUM(R597:R647)</f>
        <v>0</v>
      </c>
      <c r="S596" s="206"/>
      <c r="T596" s="208">
        <f>SUM(T597:T647)</f>
        <v>0</v>
      </c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R596" s="209" t="s">
        <v>254</v>
      </c>
      <c r="AT596" s="210" t="s">
        <v>76</v>
      </c>
      <c r="AU596" s="210" t="s">
        <v>77</v>
      </c>
      <c r="AY596" s="209" t="s">
        <v>238</v>
      </c>
      <c r="BK596" s="211">
        <f>SUM(BK597:BK647)</f>
        <v>0</v>
      </c>
    </row>
    <row r="597" s="2" customFormat="1" ht="16.5" customHeight="1">
      <c r="A597" s="40"/>
      <c r="B597" s="41"/>
      <c r="C597" s="214" t="s">
        <v>1210</v>
      </c>
      <c r="D597" s="214" t="s">
        <v>243</v>
      </c>
      <c r="E597" s="215" t="s">
        <v>803</v>
      </c>
      <c r="F597" s="216" t="s">
        <v>804</v>
      </c>
      <c r="G597" s="217" t="s">
        <v>805</v>
      </c>
      <c r="H597" s="218">
        <v>32</v>
      </c>
      <c r="I597" s="219"/>
      <c r="J597" s="220">
        <f>ROUND(I597*H597,2)</f>
        <v>0</v>
      </c>
      <c r="K597" s="216" t="s">
        <v>247</v>
      </c>
      <c r="L597" s="46"/>
      <c r="M597" s="221" t="s">
        <v>19</v>
      </c>
      <c r="N597" s="222" t="s">
        <v>48</v>
      </c>
      <c r="O597" s="86"/>
      <c r="P597" s="223">
        <f>O597*H597</f>
        <v>0</v>
      </c>
      <c r="Q597" s="223">
        <v>0</v>
      </c>
      <c r="R597" s="223">
        <f>Q597*H597</f>
        <v>0</v>
      </c>
      <c r="S597" s="223">
        <v>0</v>
      </c>
      <c r="T597" s="224">
        <f>S597*H597</f>
        <v>0</v>
      </c>
      <c r="U597" s="40"/>
      <c r="V597" s="40"/>
      <c r="W597" s="40"/>
      <c r="X597" s="40"/>
      <c r="Y597" s="40"/>
      <c r="Z597" s="40"/>
      <c r="AA597" s="40"/>
      <c r="AB597" s="40"/>
      <c r="AC597" s="40"/>
      <c r="AD597" s="40"/>
      <c r="AE597" s="40"/>
      <c r="AR597" s="225" t="s">
        <v>806</v>
      </c>
      <c r="AT597" s="225" t="s">
        <v>243</v>
      </c>
      <c r="AU597" s="225" t="s">
        <v>85</v>
      </c>
      <c r="AY597" s="19" t="s">
        <v>238</v>
      </c>
      <c r="BE597" s="226">
        <f>IF(N597="základní",J597,0)</f>
        <v>0</v>
      </c>
      <c r="BF597" s="226">
        <f>IF(N597="snížená",J597,0)</f>
        <v>0</v>
      </c>
      <c r="BG597" s="226">
        <f>IF(N597="zákl. přenesená",J597,0)</f>
        <v>0</v>
      </c>
      <c r="BH597" s="226">
        <f>IF(N597="sníž. přenesená",J597,0)</f>
        <v>0</v>
      </c>
      <c r="BI597" s="226">
        <f>IF(N597="nulová",J597,0)</f>
        <v>0</v>
      </c>
      <c r="BJ597" s="19" t="s">
        <v>85</v>
      </c>
      <c r="BK597" s="226">
        <f>ROUND(I597*H597,2)</f>
        <v>0</v>
      </c>
      <c r="BL597" s="19" t="s">
        <v>806</v>
      </c>
      <c r="BM597" s="225" t="s">
        <v>1211</v>
      </c>
    </row>
    <row r="598" s="2" customFormat="1">
      <c r="A598" s="40"/>
      <c r="B598" s="41"/>
      <c r="C598" s="42"/>
      <c r="D598" s="227" t="s">
        <v>250</v>
      </c>
      <c r="E598" s="42"/>
      <c r="F598" s="228" t="s">
        <v>808</v>
      </c>
      <c r="G598" s="42"/>
      <c r="H598" s="42"/>
      <c r="I598" s="229"/>
      <c r="J598" s="42"/>
      <c r="K598" s="42"/>
      <c r="L598" s="46"/>
      <c r="M598" s="230"/>
      <c r="N598" s="231"/>
      <c r="O598" s="86"/>
      <c r="P598" s="86"/>
      <c r="Q598" s="86"/>
      <c r="R598" s="86"/>
      <c r="S598" s="86"/>
      <c r="T598" s="87"/>
      <c r="U598" s="40"/>
      <c r="V598" s="40"/>
      <c r="W598" s="40"/>
      <c r="X598" s="40"/>
      <c r="Y598" s="40"/>
      <c r="Z598" s="40"/>
      <c r="AA598" s="40"/>
      <c r="AB598" s="40"/>
      <c r="AC598" s="40"/>
      <c r="AD598" s="40"/>
      <c r="AE598" s="40"/>
      <c r="AT598" s="19" t="s">
        <v>250</v>
      </c>
      <c r="AU598" s="19" t="s">
        <v>85</v>
      </c>
    </row>
    <row r="599" s="13" customFormat="1">
      <c r="A599" s="13"/>
      <c r="B599" s="232"/>
      <c r="C599" s="233"/>
      <c r="D599" s="234" t="s">
        <v>252</v>
      </c>
      <c r="E599" s="235" t="s">
        <v>19</v>
      </c>
      <c r="F599" s="236" t="s">
        <v>847</v>
      </c>
      <c r="G599" s="233"/>
      <c r="H599" s="237">
        <v>32</v>
      </c>
      <c r="I599" s="238"/>
      <c r="J599" s="233"/>
      <c r="K599" s="233"/>
      <c r="L599" s="239"/>
      <c r="M599" s="240"/>
      <c r="N599" s="241"/>
      <c r="O599" s="241"/>
      <c r="P599" s="241"/>
      <c r="Q599" s="241"/>
      <c r="R599" s="241"/>
      <c r="S599" s="241"/>
      <c r="T599" s="242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T599" s="243" t="s">
        <v>252</v>
      </c>
      <c r="AU599" s="243" t="s">
        <v>85</v>
      </c>
      <c r="AV599" s="13" t="s">
        <v>87</v>
      </c>
      <c r="AW599" s="13" t="s">
        <v>37</v>
      </c>
      <c r="AX599" s="13" t="s">
        <v>77</v>
      </c>
      <c r="AY599" s="243" t="s">
        <v>238</v>
      </c>
    </row>
    <row r="600" s="14" customFormat="1">
      <c r="A600" s="14"/>
      <c r="B600" s="244"/>
      <c r="C600" s="245"/>
      <c r="D600" s="234" t="s">
        <v>252</v>
      </c>
      <c r="E600" s="246" t="s">
        <v>19</v>
      </c>
      <c r="F600" s="247" t="s">
        <v>253</v>
      </c>
      <c r="G600" s="245"/>
      <c r="H600" s="248">
        <v>32</v>
      </c>
      <c r="I600" s="249"/>
      <c r="J600" s="245"/>
      <c r="K600" s="245"/>
      <c r="L600" s="250"/>
      <c r="M600" s="251"/>
      <c r="N600" s="252"/>
      <c r="O600" s="252"/>
      <c r="P600" s="252"/>
      <c r="Q600" s="252"/>
      <c r="R600" s="252"/>
      <c r="S600" s="252"/>
      <c r="T600" s="253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T600" s="254" t="s">
        <v>252</v>
      </c>
      <c r="AU600" s="254" t="s">
        <v>85</v>
      </c>
      <c r="AV600" s="14" t="s">
        <v>254</v>
      </c>
      <c r="AW600" s="14" t="s">
        <v>37</v>
      </c>
      <c r="AX600" s="14" t="s">
        <v>85</v>
      </c>
      <c r="AY600" s="254" t="s">
        <v>238</v>
      </c>
    </row>
    <row r="601" s="2" customFormat="1" ht="16.5" customHeight="1">
      <c r="A601" s="40"/>
      <c r="B601" s="41"/>
      <c r="C601" s="214" t="s">
        <v>1212</v>
      </c>
      <c r="D601" s="214" t="s">
        <v>243</v>
      </c>
      <c r="E601" s="215" t="s">
        <v>1213</v>
      </c>
      <c r="F601" s="216" t="s">
        <v>1214</v>
      </c>
      <c r="G601" s="217" t="s">
        <v>805</v>
      </c>
      <c r="H601" s="218">
        <v>16</v>
      </c>
      <c r="I601" s="219"/>
      <c r="J601" s="220">
        <f>ROUND(I601*H601,2)</f>
        <v>0</v>
      </c>
      <c r="K601" s="216" t="s">
        <v>247</v>
      </c>
      <c r="L601" s="46"/>
      <c r="M601" s="221" t="s">
        <v>19</v>
      </c>
      <c r="N601" s="222" t="s">
        <v>48</v>
      </c>
      <c r="O601" s="86"/>
      <c r="P601" s="223">
        <f>O601*H601</f>
        <v>0</v>
      </c>
      <c r="Q601" s="223">
        <v>0</v>
      </c>
      <c r="R601" s="223">
        <f>Q601*H601</f>
        <v>0</v>
      </c>
      <c r="S601" s="223">
        <v>0</v>
      </c>
      <c r="T601" s="224">
        <f>S601*H601</f>
        <v>0</v>
      </c>
      <c r="U601" s="40"/>
      <c r="V601" s="40"/>
      <c r="W601" s="40"/>
      <c r="X601" s="40"/>
      <c r="Y601" s="40"/>
      <c r="Z601" s="40"/>
      <c r="AA601" s="40"/>
      <c r="AB601" s="40"/>
      <c r="AC601" s="40"/>
      <c r="AD601" s="40"/>
      <c r="AE601" s="40"/>
      <c r="AR601" s="225" t="s">
        <v>806</v>
      </c>
      <c r="AT601" s="225" t="s">
        <v>243</v>
      </c>
      <c r="AU601" s="225" t="s">
        <v>85</v>
      </c>
      <c r="AY601" s="19" t="s">
        <v>238</v>
      </c>
      <c r="BE601" s="226">
        <f>IF(N601="základní",J601,0)</f>
        <v>0</v>
      </c>
      <c r="BF601" s="226">
        <f>IF(N601="snížená",J601,0)</f>
        <v>0</v>
      </c>
      <c r="BG601" s="226">
        <f>IF(N601="zákl. přenesená",J601,0)</f>
        <v>0</v>
      </c>
      <c r="BH601" s="226">
        <f>IF(N601="sníž. přenesená",J601,0)</f>
        <v>0</v>
      </c>
      <c r="BI601" s="226">
        <f>IF(N601="nulová",J601,0)</f>
        <v>0</v>
      </c>
      <c r="BJ601" s="19" t="s">
        <v>85</v>
      </c>
      <c r="BK601" s="226">
        <f>ROUND(I601*H601,2)</f>
        <v>0</v>
      </c>
      <c r="BL601" s="19" t="s">
        <v>806</v>
      </c>
      <c r="BM601" s="225" t="s">
        <v>1215</v>
      </c>
    </row>
    <row r="602" s="2" customFormat="1">
      <c r="A602" s="40"/>
      <c r="B602" s="41"/>
      <c r="C602" s="42"/>
      <c r="D602" s="227" t="s">
        <v>250</v>
      </c>
      <c r="E602" s="42"/>
      <c r="F602" s="228" t="s">
        <v>1216</v>
      </c>
      <c r="G602" s="42"/>
      <c r="H602" s="42"/>
      <c r="I602" s="229"/>
      <c r="J602" s="42"/>
      <c r="K602" s="42"/>
      <c r="L602" s="46"/>
      <c r="M602" s="230"/>
      <c r="N602" s="231"/>
      <c r="O602" s="86"/>
      <c r="P602" s="86"/>
      <c r="Q602" s="86"/>
      <c r="R602" s="86"/>
      <c r="S602" s="86"/>
      <c r="T602" s="87"/>
      <c r="U602" s="40"/>
      <c r="V602" s="40"/>
      <c r="W602" s="40"/>
      <c r="X602" s="40"/>
      <c r="Y602" s="40"/>
      <c r="Z602" s="40"/>
      <c r="AA602" s="40"/>
      <c r="AB602" s="40"/>
      <c r="AC602" s="40"/>
      <c r="AD602" s="40"/>
      <c r="AE602" s="40"/>
      <c r="AT602" s="19" t="s">
        <v>250</v>
      </c>
      <c r="AU602" s="19" t="s">
        <v>85</v>
      </c>
    </row>
    <row r="603" s="13" customFormat="1">
      <c r="A603" s="13"/>
      <c r="B603" s="232"/>
      <c r="C603" s="233"/>
      <c r="D603" s="234" t="s">
        <v>252</v>
      </c>
      <c r="E603" s="235" t="s">
        <v>19</v>
      </c>
      <c r="F603" s="236" t="s">
        <v>1217</v>
      </c>
      <c r="G603" s="233"/>
      <c r="H603" s="237">
        <v>16</v>
      </c>
      <c r="I603" s="238"/>
      <c r="J603" s="233"/>
      <c r="K603" s="233"/>
      <c r="L603" s="239"/>
      <c r="M603" s="240"/>
      <c r="N603" s="241"/>
      <c r="O603" s="241"/>
      <c r="P603" s="241"/>
      <c r="Q603" s="241"/>
      <c r="R603" s="241"/>
      <c r="S603" s="241"/>
      <c r="T603" s="242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43" t="s">
        <v>252</v>
      </c>
      <c r="AU603" s="243" t="s">
        <v>85</v>
      </c>
      <c r="AV603" s="13" t="s">
        <v>87</v>
      </c>
      <c r="AW603" s="13" t="s">
        <v>37</v>
      </c>
      <c r="AX603" s="13" t="s">
        <v>77</v>
      </c>
      <c r="AY603" s="243" t="s">
        <v>238</v>
      </c>
    </row>
    <row r="604" s="14" customFormat="1">
      <c r="A604" s="14"/>
      <c r="B604" s="244"/>
      <c r="C604" s="245"/>
      <c r="D604" s="234" t="s">
        <v>252</v>
      </c>
      <c r="E604" s="246" t="s">
        <v>19</v>
      </c>
      <c r="F604" s="247" t="s">
        <v>253</v>
      </c>
      <c r="G604" s="245"/>
      <c r="H604" s="248">
        <v>16</v>
      </c>
      <c r="I604" s="249"/>
      <c r="J604" s="245"/>
      <c r="K604" s="245"/>
      <c r="L604" s="250"/>
      <c r="M604" s="251"/>
      <c r="N604" s="252"/>
      <c r="O604" s="252"/>
      <c r="P604" s="252"/>
      <c r="Q604" s="252"/>
      <c r="R604" s="252"/>
      <c r="S604" s="252"/>
      <c r="T604" s="253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T604" s="254" t="s">
        <v>252</v>
      </c>
      <c r="AU604" s="254" t="s">
        <v>85</v>
      </c>
      <c r="AV604" s="14" t="s">
        <v>254</v>
      </c>
      <c r="AW604" s="14" t="s">
        <v>37</v>
      </c>
      <c r="AX604" s="14" t="s">
        <v>85</v>
      </c>
      <c r="AY604" s="254" t="s">
        <v>238</v>
      </c>
    </row>
    <row r="605" s="2" customFormat="1" ht="16.5" customHeight="1">
      <c r="A605" s="40"/>
      <c r="B605" s="41"/>
      <c r="C605" s="214" t="s">
        <v>1218</v>
      </c>
      <c r="D605" s="214" t="s">
        <v>243</v>
      </c>
      <c r="E605" s="215" t="s">
        <v>1219</v>
      </c>
      <c r="F605" s="216" t="s">
        <v>1220</v>
      </c>
      <c r="G605" s="217" t="s">
        <v>805</v>
      </c>
      <c r="H605" s="218">
        <v>32</v>
      </c>
      <c r="I605" s="219"/>
      <c r="J605" s="220">
        <f>ROUND(I605*H605,2)</f>
        <v>0</v>
      </c>
      <c r="K605" s="216" t="s">
        <v>247</v>
      </c>
      <c r="L605" s="46"/>
      <c r="M605" s="221" t="s">
        <v>19</v>
      </c>
      <c r="N605" s="222" t="s">
        <v>48</v>
      </c>
      <c r="O605" s="86"/>
      <c r="P605" s="223">
        <f>O605*H605</f>
        <v>0</v>
      </c>
      <c r="Q605" s="223">
        <v>0</v>
      </c>
      <c r="R605" s="223">
        <f>Q605*H605</f>
        <v>0</v>
      </c>
      <c r="S605" s="223">
        <v>0</v>
      </c>
      <c r="T605" s="224">
        <f>S605*H605</f>
        <v>0</v>
      </c>
      <c r="U605" s="40"/>
      <c r="V605" s="40"/>
      <c r="W605" s="40"/>
      <c r="X605" s="40"/>
      <c r="Y605" s="40"/>
      <c r="Z605" s="40"/>
      <c r="AA605" s="40"/>
      <c r="AB605" s="40"/>
      <c r="AC605" s="40"/>
      <c r="AD605" s="40"/>
      <c r="AE605" s="40"/>
      <c r="AR605" s="225" t="s">
        <v>806</v>
      </c>
      <c r="AT605" s="225" t="s">
        <v>243</v>
      </c>
      <c r="AU605" s="225" t="s">
        <v>85</v>
      </c>
      <c r="AY605" s="19" t="s">
        <v>238</v>
      </c>
      <c r="BE605" s="226">
        <f>IF(N605="základní",J605,0)</f>
        <v>0</v>
      </c>
      <c r="BF605" s="226">
        <f>IF(N605="snížená",J605,0)</f>
        <v>0</v>
      </c>
      <c r="BG605" s="226">
        <f>IF(N605="zákl. přenesená",J605,0)</f>
        <v>0</v>
      </c>
      <c r="BH605" s="226">
        <f>IF(N605="sníž. přenesená",J605,0)</f>
        <v>0</v>
      </c>
      <c r="BI605" s="226">
        <f>IF(N605="nulová",J605,0)</f>
        <v>0</v>
      </c>
      <c r="BJ605" s="19" t="s">
        <v>85</v>
      </c>
      <c r="BK605" s="226">
        <f>ROUND(I605*H605,2)</f>
        <v>0</v>
      </c>
      <c r="BL605" s="19" t="s">
        <v>806</v>
      </c>
      <c r="BM605" s="225" t="s">
        <v>1221</v>
      </c>
    </row>
    <row r="606" s="2" customFormat="1">
      <c r="A606" s="40"/>
      <c r="B606" s="41"/>
      <c r="C606" s="42"/>
      <c r="D606" s="227" t="s">
        <v>250</v>
      </c>
      <c r="E606" s="42"/>
      <c r="F606" s="228" t="s">
        <v>1222</v>
      </c>
      <c r="G606" s="42"/>
      <c r="H606" s="42"/>
      <c r="I606" s="229"/>
      <c r="J606" s="42"/>
      <c r="K606" s="42"/>
      <c r="L606" s="46"/>
      <c r="M606" s="230"/>
      <c r="N606" s="231"/>
      <c r="O606" s="86"/>
      <c r="P606" s="86"/>
      <c r="Q606" s="86"/>
      <c r="R606" s="86"/>
      <c r="S606" s="86"/>
      <c r="T606" s="87"/>
      <c r="U606" s="40"/>
      <c r="V606" s="40"/>
      <c r="W606" s="40"/>
      <c r="X606" s="40"/>
      <c r="Y606" s="40"/>
      <c r="Z606" s="40"/>
      <c r="AA606" s="40"/>
      <c r="AB606" s="40"/>
      <c r="AC606" s="40"/>
      <c r="AD606" s="40"/>
      <c r="AE606" s="40"/>
      <c r="AT606" s="19" t="s">
        <v>250</v>
      </c>
      <c r="AU606" s="19" t="s">
        <v>85</v>
      </c>
    </row>
    <row r="607" s="13" customFormat="1">
      <c r="A607" s="13"/>
      <c r="B607" s="232"/>
      <c r="C607" s="233"/>
      <c r="D607" s="234" t="s">
        <v>252</v>
      </c>
      <c r="E607" s="235" t="s">
        <v>19</v>
      </c>
      <c r="F607" s="236" t="s">
        <v>847</v>
      </c>
      <c r="G607" s="233"/>
      <c r="H607" s="237">
        <v>32</v>
      </c>
      <c r="I607" s="238"/>
      <c r="J607" s="233"/>
      <c r="K607" s="233"/>
      <c r="L607" s="239"/>
      <c r="M607" s="240"/>
      <c r="N607" s="241"/>
      <c r="O607" s="241"/>
      <c r="P607" s="241"/>
      <c r="Q607" s="241"/>
      <c r="R607" s="241"/>
      <c r="S607" s="241"/>
      <c r="T607" s="242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243" t="s">
        <v>252</v>
      </c>
      <c r="AU607" s="243" t="s">
        <v>85</v>
      </c>
      <c r="AV607" s="13" t="s">
        <v>87</v>
      </c>
      <c r="AW607" s="13" t="s">
        <v>37</v>
      </c>
      <c r="AX607" s="13" t="s">
        <v>77</v>
      </c>
      <c r="AY607" s="243" t="s">
        <v>238</v>
      </c>
    </row>
    <row r="608" s="14" customFormat="1">
      <c r="A608" s="14"/>
      <c r="B608" s="244"/>
      <c r="C608" s="245"/>
      <c r="D608" s="234" t="s">
        <v>252</v>
      </c>
      <c r="E608" s="246" t="s">
        <v>19</v>
      </c>
      <c r="F608" s="247" t="s">
        <v>253</v>
      </c>
      <c r="G608" s="245"/>
      <c r="H608" s="248">
        <v>32</v>
      </c>
      <c r="I608" s="249"/>
      <c r="J608" s="245"/>
      <c r="K608" s="245"/>
      <c r="L608" s="250"/>
      <c r="M608" s="251"/>
      <c r="N608" s="252"/>
      <c r="O608" s="252"/>
      <c r="P608" s="252"/>
      <c r="Q608" s="252"/>
      <c r="R608" s="252"/>
      <c r="S608" s="252"/>
      <c r="T608" s="253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T608" s="254" t="s">
        <v>252</v>
      </c>
      <c r="AU608" s="254" t="s">
        <v>85</v>
      </c>
      <c r="AV608" s="14" t="s">
        <v>254</v>
      </c>
      <c r="AW608" s="14" t="s">
        <v>37</v>
      </c>
      <c r="AX608" s="14" t="s">
        <v>85</v>
      </c>
      <c r="AY608" s="254" t="s">
        <v>238</v>
      </c>
    </row>
    <row r="609" s="2" customFormat="1" ht="16.5" customHeight="1">
      <c r="A609" s="40"/>
      <c r="B609" s="41"/>
      <c r="C609" s="214" t="s">
        <v>1223</v>
      </c>
      <c r="D609" s="214" t="s">
        <v>243</v>
      </c>
      <c r="E609" s="215" t="s">
        <v>812</v>
      </c>
      <c r="F609" s="216" t="s">
        <v>813</v>
      </c>
      <c r="G609" s="217" t="s">
        <v>805</v>
      </c>
      <c r="H609" s="218">
        <v>32</v>
      </c>
      <c r="I609" s="219"/>
      <c r="J609" s="220">
        <f>ROUND(I609*H609,2)</f>
        <v>0</v>
      </c>
      <c r="K609" s="216" t="s">
        <v>247</v>
      </c>
      <c r="L609" s="46"/>
      <c r="M609" s="221" t="s">
        <v>19</v>
      </c>
      <c r="N609" s="222" t="s">
        <v>48</v>
      </c>
      <c r="O609" s="86"/>
      <c r="P609" s="223">
        <f>O609*H609</f>
        <v>0</v>
      </c>
      <c r="Q609" s="223">
        <v>0</v>
      </c>
      <c r="R609" s="223">
        <f>Q609*H609</f>
        <v>0</v>
      </c>
      <c r="S609" s="223">
        <v>0</v>
      </c>
      <c r="T609" s="224">
        <f>S609*H609</f>
        <v>0</v>
      </c>
      <c r="U609" s="40"/>
      <c r="V609" s="40"/>
      <c r="W609" s="40"/>
      <c r="X609" s="40"/>
      <c r="Y609" s="40"/>
      <c r="Z609" s="40"/>
      <c r="AA609" s="40"/>
      <c r="AB609" s="40"/>
      <c r="AC609" s="40"/>
      <c r="AD609" s="40"/>
      <c r="AE609" s="40"/>
      <c r="AR609" s="225" t="s">
        <v>806</v>
      </c>
      <c r="AT609" s="225" t="s">
        <v>243</v>
      </c>
      <c r="AU609" s="225" t="s">
        <v>85</v>
      </c>
      <c r="AY609" s="19" t="s">
        <v>238</v>
      </c>
      <c r="BE609" s="226">
        <f>IF(N609="základní",J609,0)</f>
        <v>0</v>
      </c>
      <c r="BF609" s="226">
        <f>IF(N609="snížená",J609,0)</f>
        <v>0</v>
      </c>
      <c r="BG609" s="226">
        <f>IF(N609="zákl. přenesená",J609,0)</f>
        <v>0</v>
      </c>
      <c r="BH609" s="226">
        <f>IF(N609="sníž. přenesená",J609,0)</f>
        <v>0</v>
      </c>
      <c r="BI609" s="226">
        <f>IF(N609="nulová",J609,0)</f>
        <v>0</v>
      </c>
      <c r="BJ609" s="19" t="s">
        <v>85</v>
      </c>
      <c r="BK609" s="226">
        <f>ROUND(I609*H609,2)</f>
        <v>0</v>
      </c>
      <c r="BL609" s="19" t="s">
        <v>806</v>
      </c>
      <c r="BM609" s="225" t="s">
        <v>1224</v>
      </c>
    </row>
    <row r="610" s="2" customFormat="1">
      <c r="A610" s="40"/>
      <c r="B610" s="41"/>
      <c r="C610" s="42"/>
      <c r="D610" s="227" t="s">
        <v>250</v>
      </c>
      <c r="E610" s="42"/>
      <c r="F610" s="228" t="s">
        <v>815</v>
      </c>
      <c r="G610" s="42"/>
      <c r="H610" s="42"/>
      <c r="I610" s="229"/>
      <c r="J610" s="42"/>
      <c r="K610" s="42"/>
      <c r="L610" s="46"/>
      <c r="M610" s="230"/>
      <c r="N610" s="231"/>
      <c r="O610" s="86"/>
      <c r="P610" s="86"/>
      <c r="Q610" s="86"/>
      <c r="R610" s="86"/>
      <c r="S610" s="86"/>
      <c r="T610" s="87"/>
      <c r="U610" s="40"/>
      <c r="V610" s="40"/>
      <c r="W610" s="40"/>
      <c r="X610" s="40"/>
      <c r="Y610" s="40"/>
      <c r="Z610" s="40"/>
      <c r="AA610" s="40"/>
      <c r="AB610" s="40"/>
      <c r="AC610" s="40"/>
      <c r="AD610" s="40"/>
      <c r="AE610" s="40"/>
      <c r="AT610" s="19" t="s">
        <v>250</v>
      </c>
      <c r="AU610" s="19" t="s">
        <v>85</v>
      </c>
    </row>
    <row r="611" s="13" customFormat="1">
      <c r="A611" s="13"/>
      <c r="B611" s="232"/>
      <c r="C611" s="233"/>
      <c r="D611" s="234" t="s">
        <v>252</v>
      </c>
      <c r="E611" s="235" t="s">
        <v>19</v>
      </c>
      <c r="F611" s="236" t="s">
        <v>847</v>
      </c>
      <c r="G611" s="233"/>
      <c r="H611" s="237">
        <v>32</v>
      </c>
      <c r="I611" s="238"/>
      <c r="J611" s="233"/>
      <c r="K611" s="233"/>
      <c r="L611" s="239"/>
      <c r="M611" s="240"/>
      <c r="N611" s="241"/>
      <c r="O611" s="241"/>
      <c r="P611" s="241"/>
      <c r="Q611" s="241"/>
      <c r="R611" s="241"/>
      <c r="S611" s="241"/>
      <c r="T611" s="242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T611" s="243" t="s">
        <v>252</v>
      </c>
      <c r="AU611" s="243" t="s">
        <v>85</v>
      </c>
      <c r="AV611" s="13" t="s">
        <v>87</v>
      </c>
      <c r="AW611" s="13" t="s">
        <v>37</v>
      </c>
      <c r="AX611" s="13" t="s">
        <v>77</v>
      </c>
      <c r="AY611" s="243" t="s">
        <v>238</v>
      </c>
    </row>
    <row r="612" s="14" customFormat="1">
      <c r="A612" s="14"/>
      <c r="B612" s="244"/>
      <c r="C612" s="245"/>
      <c r="D612" s="234" t="s">
        <v>252</v>
      </c>
      <c r="E612" s="246" t="s">
        <v>19</v>
      </c>
      <c r="F612" s="247" t="s">
        <v>253</v>
      </c>
      <c r="G612" s="245"/>
      <c r="H612" s="248">
        <v>32</v>
      </c>
      <c r="I612" s="249"/>
      <c r="J612" s="245"/>
      <c r="K612" s="245"/>
      <c r="L612" s="250"/>
      <c r="M612" s="251"/>
      <c r="N612" s="252"/>
      <c r="O612" s="252"/>
      <c r="P612" s="252"/>
      <c r="Q612" s="252"/>
      <c r="R612" s="252"/>
      <c r="S612" s="252"/>
      <c r="T612" s="253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T612" s="254" t="s">
        <v>252</v>
      </c>
      <c r="AU612" s="254" t="s">
        <v>85</v>
      </c>
      <c r="AV612" s="14" t="s">
        <v>254</v>
      </c>
      <c r="AW612" s="14" t="s">
        <v>37</v>
      </c>
      <c r="AX612" s="14" t="s">
        <v>85</v>
      </c>
      <c r="AY612" s="254" t="s">
        <v>238</v>
      </c>
    </row>
    <row r="613" s="2" customFormat="1" ht="16.5" customHeight="1">
      <c r="A613" s="40"/>
      <c r="B613" s="41"/>
      <c r="C613" s="214" t="s">
        <v>1225</v>
      </c>
      <c r="D613" s="214" t="s">
        <v>243</v>
      </c>
      <c r="E613" s="215" t="s">
        <v>819</v>
      </c>
      <c r="F613" s="216" t="s">
        <v>820</v>
      </c>
      <c r="G613" s="217" t="s">
        <v>805</v>
      </c>
      <c r="H613" s="218">
        <v>48</v>
      </c>
      <c r="I613" s="219"/>
      <c r="J613" s="220">
        <f>ROUND(I613*H613,2)</f>
        <v>0</v>
      </c>
      <c r="K613" s="216" t="s">
        <v>247</v>
      </c>
      <c r="L613" s="46"/>
      <c r="M613" s="221" t="s">
        <v>19</v>
      </c>
      <c r="N613" s="222" t="s">
        <v>48</v>
      </c>
      <c r="O613" s="86"/>
      <c r="P613" s="223">
        <f>O613*H613</f>
        <v>0</v>
      </c>
      <c r="Q613" s="223">
        <v>0</v>
      </c>
      <c r="R613" s="223">
        <f>Q613*H613</f>
        <v>0</v>
      </c>
      <c r="S613" s="223">
        <v>0</v>
      </c>
      <c r="T613" s="224">
        <f>S613*H613</f>
        <v>0</v>
      </c>
      <c r="U613" s="40"/>
      <c r="V613" s="40"/>
      <c r="W613" s="40"/>
      <c r="X613" s="40"/>
      <c r="Y613" s="40"/>
      <c r="Z613" s="40"/>
      <c r="AA613" s="40"/>
      <c r="AB613" s="40"/>
      <c r="AC613" s="40"/>
      <c r="AD613" s="40"/>
      <c r="AE613" s="40"/>
      <c r="AR613" s="225" t="s">
        <v>806</v>
      </c>
      <c r="AT613" s="225" t="s">
        <v>243</v>
      </c>
      <c r="AU613" s="225" t="s">
        <v>85</v>
      </c>
      <c r="AY613" s="19" t="s">
        <v>238</v>
      </c>
      <c r="BE613" s="226">
        <f>IF(N613="základní",J613,0)</f>
        <v>0</v>
      </c>
      <c r="BF613" s="226">
        <f>IF(N613="snížená",J613,0)</f>
        <v>0</v>
      </c>
      <c r="BG613" s="226">
        <f>IF(N613="zákl. přenesená",J613,0)</f>
        <v>0</v>
      </c>
      <c r="BH613" s="226">
        <f>IF(N613="sníž. přenesená",J613,0)</f>
        <v>0</v>
      </c>
      <c r="BI613" s="226">
        <f>IF(N613="nulová",J613,0)</f>
        <v>0</v>
      </c>
      <c r="BJ613" s="19" t="s">
        <v>85</v>
      </c>
      <c r="BK613" s="226">
        <f>ROUND(I613*H613,2)</f>
        <v>0</v>
      </c>
      <c r="BL613" s="19" t="s">
        <v>806</v>
      </c>
      <c r="BM613" s="225" t="s">
        <v>1226</v>
      </c>
    </row>
    <row r="614" s="2" customFormat="1">
      <c r="A614" s="40"/>
      <c r="B614" s="41"/>
      <c r="C614" s="42"/>
      <c r="D614" s="227" t="s">
        <v>250</v>
      </c>
      <c r="E614" s="42"/>
      <c r="F614" s="228" t="s">
        <v>822</v>
      </c>
      <c r="G614" s="42"/>
      <c r="H614" s="42"/>
      <c r="I614" s="229"/>
      <c r="J614" s="42"/>
      <c r="K614" s="42"/>
      <c r="L614" s="46"/>
      <c r="M614" s="230"/>
      <c r="N614" s="231"/>
      <c r="O614" s="86"/>
      <c r="P614" s="86"/>
      <c r="Q614" s="86"/>
      <c r="R614" s="86"/>
      <c r="S614" s="86"/>
      <c r="T614" s="87"/>
      <c r="U614" s="40"/>
      <c r="V614" s="40"/>
      <c r="W614" s="40"/>
      <c r="X614" s="40"/>
      <c r="Y614" s="40"/>
      <c r="Z614" s="40"/>
      <c r="AA614" s="40"/>
      <c r="AB614" s="40"/>
      <c r="AC614" s="40"/>
      <c r="AD614" s="40"/>
      <c r="AE614" s="40"/>
      <c r="AT614" s="19" t="s">
        <v>250</v>
      </c>
      <c r="AU614" s="19" t="s">
        <v>85</v>
      </c>
    </row>
    <row r="615" s="13" customFormat="1">
      <c r="A615" s="13"/>
      <c r="B615" s="232"/>
      <c r="C615" s="233"/>
      <c r="D615" s="234" t="s">
        <v>252</v>
      </c>
      <c r="E615" s="235" t="s">
        <v>19</v>
      </c>
      <c r="F615" s="236" t="s">
        <v>817</v>
      </c>
      <c r="G615" s="233"/>
      <c r="H615" s="237">
        <v>48</v>
      </c>
      <c r="I615" s="238"/>
      <c r="J615" s="233"/>
      <c r="K615" s="233"/>
      <c r="L615" s="239"/>
      <c r="M615" s="240"/>
      <c r="N615" s="241"/>
      <c r="O615" s="241"/>
      <c r="P615" s="241"/>
      <c r="Q615" s="241"/>
      <c r="R615" s="241"/>
      <c r="S615" s="241"/>
      <c r="T615" s="242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T615" s="243" t="s">
        <v>252</v>
      </c>
      <c r="AU615" s="243" t="s">
        <v>85</v>
      </c>
      <c r="AV615" s="13" t="s">
        <v>87</v>
      </c>
      <c r="AW615" s="13" t="s">
        <v>37</v>
      </c>
      <c r="AX615" s="13" t="s">
        <v>77</v>
      </c>
      <c r="AY615" s="243" t="s">
        <v>238</v>
      </c>
    </row>
    <row r="616" s="14" customFormat="1">
      <c r="A616" s="14"/>
      <c r="B616" s="244"/>
      <c r="C616" s="245"/>
      <c r="D616" s="234" t="s">
        <v>252</v>
      </c>
      <c r="E616" s="246" t="s">
        <v>19</v>
      </c>
      <c r="F616" s="247" t="s">
        <v>253</v>
      </c>
      <c r="G616" s="245"/>
      <c r="H616" s="248">
        <v>48</v>
      </c>
      <c r="I616" s="249"/>
      <c r="J616" s="245"/>
      <c r="K616" s="245"/>
      <c r="L616" s="250"/>
      <c r="M616" s="251"/>
      <c r="N616" s="252"/>
      <c r="O616" s="252"/>
      <c r="P616" s="252"/>
      <c r="Q616" s="252"/>
      <c r="R616" s="252"/>
      <c r="S616" s="252"/>
      <c r="T616" s="253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T616" s="254" t="s">
        <v>252</v>
      </c>
      <c r="AU616" s="254" t="s">
        <v>85</v>
      </c>
      <c r="AV616" s="14" t="s">
        <v>254</v>
      </c>
      <c r="AW616" s="14" t="s">
        <v>37</v>
      </c>
      <c r="AX616" s="14" t="s">
        <v>85</v>
      </c>
      <c r="AY616" s="254" t="s">
        <v>238</v>
      </c>
    </row>
    <row r="617" s="2" customFormat="1" ht="16.5" customHeight="1">
      <c r="A617" s="40"/>
      <c r="B617" s="41"/>
      <c r="C617" s="214" t="s">
        <v>1227</v>
      </c>
      <c r="D617" s="214" t="s">
        <v>243</v>
      </c>
      <c r="E617" s="215" t="s">
        <v>826</v>
      </c>
      <c r="F617" s="216" t="s">
        <v>827</v>
      </c>
      <c r="G617" s="217" t="s">
        <v>805</v>
      </c>
      <c r="H617" s="218">
        <v>32</v>
      </c>
      <c r="I617" s="219"/>
      <c r="J617" s="220">
        <f>ROUND(I617*H617,2)</f>
        <v>0</v>
      </c>
      <c r="K617" s="216" t="s">
        <v>247</v>
      </c>
      <c r="L617" s="46"/>
      <c r="M617" s="221" t="s">
        <v>19</v>
      </c>
      <c r="N617" s="222" t="s">
        <v>48</v>
      </c>
      <c r="O617" s="86"/>
      <c r="P617" s="223">
        <f>O617*H617</f>
        <v>0</v>
      </c>
      <c r="Q617" s="223">
        <v>0</v>
      </c>
      <c r="R617" s="223">
        <f>Q617*H617</f>
        <v>0</v>
      </c>
      <c r="S617" s="223">
        <v>0</v>
      </c>
      <c r="T617" s="224">
        <f>S617*H617</f>
        <v>0</v>
      </c>
      <c r="U617" s="40"/>
      <c r="V617" s="40"/>
      <c r="W617" s="40"/>
      <c r="X617" s="40"/>
      <c r="Y617" s="40"/>
      <c r="Z617" s="40"/>
      <c r="AA617" s="40"/>
      <c r="AB617" s="40"/>
      <c r="AC617" s="40"/>
      <c r="AD617" s="40"/>
      <c r="AE617" s="40"/>
      <c r="AR617" s="225" t="s">
        <v>806</v>
      </c>
      <c r="AT617" s="225" t="s">
        <v>243</v>
      </c>
      <c r="AU617" s="225" t="s">
        <v>85</v>
      </c>
      <c r="AY617" s="19" t="s">
        <v>238</v>
      </c>
      <c r="BE617" s="226">
        <f>IF(N617="základní",J617,0)</f>
        <v>0</v>
      </c>
      <c r="BF617" s="226">
        <f>IF(N617="snížená",J617,0)</f>
        <v>0</v>
      </c>
      <c r="BG617" s="226">
        <f>IF(N617="zákl. přenesená",J617,0)</f>
        <v>0</v>
      </c>
      <c r="BH617" s="226">
        <f>IF(N617="sníž. přenesená",J617,0)</f>
        <v>0</v>
      </c>
      <c r="BI617" s="226">
        <f>IF(N617="nulová",J617,0)</f>
        <v>0</v>
      </c>
      <c r="BJ617" s="19" t="s">
        <v>85</v>
      </c>
      <c r="BK617" s="226">
        <f>ROUND(I617*H617,2)</f>
        <v>0</v>
      </c>
      <c r="BL617" s="19" t="s">
        <v>806</v>
      </c>
      <c r="BM617" s="225" t="s">
        <v>1228</v>
      </c>
    </row>
    <row r="618" s="2" customFormat="1">
      <c r="A618" s="40"/>
      <c r="B618" s="41"/>
      <c r="C618" s="42"/>
      <c r="D618" s="227" t="s">
        <v>250</v>
      </c>
      <c r="E618" s="42"/>
      <c r="F618" s="228" t="s">
        <v>829</v>
      </c>
      <c r="G618" s="42"/>
      <c r="H618" s="42"/>
      <c r="I618" s="229"/>
      <c r="J618" s="42"/>
      <c r="K618" s="42"/>
      <c r="L618" s="46"/>
      <c r="M618" s="230"/>
      <c r="N618" s="231"/>
      <c r="O618" s="86"/>
      <c r="P618" s="86"/>
      <c r="Q618" s="86"/>
      <c r="R618" s="86"/>
      <c r="S618" s="86"/>
      <c r="T618" s="87"/>
      <c r="U618" s="40"/>
      <c r="V618" s="40"/>
      <c r="W618" s="40"/>
      <c r="X618" s="40"/>
      <c r="Y618" s="40"/>
      <c r="Z618" s="40"/>
      <c r="AA618" s="40"/>
      <c r="AB618" s="40"/>
      <c r="AC618" s="40"/>
      <c r="AD618" s="40"/>
      <c r="AE618" s="40"/>
      <c r="AT618" s="19" t="s">
        <v>250</v>
      </c>
      <c r="AU618" s="19" t="s">
        <v>85</v>
      </c>
    </row>
    <row r="619" s="13" customFormat="1">
      <c r="A619" s="13"/>
      <c r="B619" s="232"/>
      <c r="C619" s="233"/>
      <c r="D619" s="234" t="s">
        <v>252</v>
      </c>
      <c r="E619" s="235" t="s">
        <v>19</v>
      </c>
      <c r="F619" s="236" t="s">
        <v>847</v>
      </c>
      <c r="G619" s="233"/>
      <c r="H619" s="237">
        <v>32</v>
      </c>
      <c r="I619" s="238"/>
      <c r="J619" s="233"/>
      <c r="K619" s="233"/>
      <c r="L619" s="239"/>
      <c r="M619" s="240"/>
      <c r="N619" s="241"/>
      <c r="O619" s="241"/>
      <c r="P619" s="241"/>
      <c r="Q619" s="241"/>
      <c r="R619" s="241"/>
      <c r="S619" s="241"/>
      <c r="T619" s="242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T619" s="243" t="s">
        <v>252</v>
      </c>
      <c r="AU619" s="243" t="s">
        <v>85</v>
      </c>
      <c r="AV619" s="13" t="s">
        <v>87</v>
      </c>
      <c r="AW619" s="13" t="s">
        <v>37</v>
      </c>
      <c r="AX619" s="13" t="s">
        <v>77</v>
      </c>
      <c r="AY619" s="243" t="s">
        <v>238</v>
      </c>
    </row>
    <row r="620" s="14" customFormat="1">
      <c r="A620" s="14"/>
      <c r="B620" s="244"/>
      <c r="C620" s="245"/>
      <c r="D620" s="234" t="s">
        <v>252</v>
      </c>
      <c r="E620" s="246" t="s">
        <v>19</v>
      </c>
      <c r="F620" s="247" t="s">
        <v>253</v>
      </c>
      <c r="G620" s="245"/>
      <c r="H620" s="248">
        <v>32</v>
      </c>
      <c r="I620" s="249"/>
      <c r="J620" s="245"/>
      <c r="K620" s="245"/>
      <c r="L620" s="250"/>
      <c r="M620" s="251"/>
      <c r="N620" s="252"/>
      <c r="O620" s="252"/>
      <c r="P620" s="252"/>
      <c r="Q620" s="252"/>
      <c r="R620" s="252"/>
      <c r="S620" s="252"/>
      <c r="T620" s="253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T620" s="254" t="s">
        <v>252</v>
      </c>
      <c r="AU620" s="254" t="s">
        <v>85</v>
      </c>
      <c r="AV620" s="14" t="s">
        <v>254</v>
      </c>
      <c r="AW620" s="14" t="s">
        <v>37</v>
      </c>
      <c r="AX620" s="14" t="s">
        <v>85</v>
      </c>
      <c r="AY620" s="254" t="s">
        <v>238</v>
      </c>
    </row>
    <row r="621" s="2" customFormat="1" ht="16.5" customHeight="1">
      <c r="A621" s="40"/>
      <c r="B621" s="41"/>
      <c r="C621" s="214" t="s">
        <v>1229</v>
      </c>
      <c r="D621" s="214" t="s">
        <v>243</v>
      </c>
      <c r="E621" s="215" t="s">
        <v>832</v>
      </c>
      <c r="F621" s="216" t="s">
        <v>833</v>
      </c>
      <c r="G621" s="217" t="s">
        <v>805</v>
      </c>
      <c r="H621" s="218">
        <v>64</v>
      </c>
      <c r="I621" s="219"/>
      <c r="J621" s="220">
        <f>ROUND(I621*H621,2)</f>
        <v>0</v>
      </c>
      <c r="K621" s="216" t="s">
        <v>247</v>
      </c>
      <c r="L621" s="46"/>
      <c r="M621" s="221" t="s">
        <v>19</v>
      </c>
      <c r="N621" s="222" t="s">
        <v>48</v>
      </c>
      <c r="O621" s="86"/>
      <c r="P621" s="223">
        <f>O621*H621</f>
        <v>0</v>
      </c>
      <c r="Q621" s="223">
        <v>0</v>
      </c>
      <c r="R621" s="223">
        <f>Q621*H621</f>
        <v>0</v>
      </c>
      <c r="S621" s="223">
        <v>0</v>
      </c>
      <c r="T621" s="224">
        <f>S621*H621</f>
        <v>0</v>
      </c>
      <c r="U621" s="40"/>
      <c r="V621" s="40"/>
      <c r="W621" s="40"/>
      <c r="X621" s="40"/>
      <c r="Y621" s="40"/>
      <c r="Z621" s="40"/>
      <c r="AA621" s="40"/>
      <c r="AB621" s="40"/>
      <c r="AC621" s="40"/>
      <c r="AD621" s="40"/>
      <c r="AE621" s="40"/>
      <c r="AR621" s="225" t="s">
        <v>806</v>
      </c>
      <c r="AT621" s="225" t="s">
        <v>243</v>
      </c>
      <c r="AU621" s="225" t="s">
        <v>85</v>
      </c>
      <c r="AY621" s="19" t="s">
        <v>238</v>
      </c>
      <c r="BE621" s="226">
        <f>IF(N621="základní",J621,0)</f>
        <v>0</v>
      </c>
      <c r="BF621" s="226">
        <f>IF(N621="snížená",J621,0)</f>
        <v>0</v>
      </c>
      <c r="BG621" s="226">
        <f>IF(N621="zákl. přenesená",J621,0)</f>
        <v>0</v>
      </c>
      <c r="BH621" s="226">
        <f>IF(N621="sníž. přenesená",J621,0)</f>
        <v>0</v>
      </c>
      <c r="BI621" s="226">
        <f>IF(N621="nulová",J621,0)</f>
        <v>0</v>
      </c>
      <c r="BJ621" s="19" t="s">
        <v>85</v>
      </c>
      <c r="BK621" s="226">
        <f>ROUND(I621*H621,2)</f>
        <v>0</v>
      </c>
      <c r="BL621" s="19" t="s">
        <v>806</v>
      </c>
      <c r="BM621" s="225" t="s">
        <v>1230</v>
      </c>
    </row>
    <row r="622" s="2" customFormat="1">
      <c r="A622" s="40"/>
      <c r="B622" s="41"/>
      <c r="C622" s="42"/>
      <c r="D622" s="227" t="s">
        <v>250</v>
      </c>
      <c r="E622" s="42"/>
      <c r="F622" s="228" t="s">
        <v>835</v>
      </c>
      <c r="G622" s="42"/>
      <c r="H622" s="42"/>
      <c r="I622" s="229"/>
      <c r="J622" s="42"/>
      <c r="K622" s="42"/>
      <c r="L622" s="46"/>
      <c r="M622" s="230"/>
      <c r="N622" s="231"/>
      <c r="O622" s="86"/>
      <c r="P622" s="86"/>
      <c r="Q622" s="86"/>
      <c r="R622" s="86"/>
      <c r="S622" s="86"/>
      <c r="T622" s="87"/>
      <c r="U622" s="40"/>
      <c r="V622" s="40"/>
      <c r="W622" s="40"/>
      <c r="X622" s="40"/>
      <c r="Y622" s="40"/>
      <c r="Z622" s="40"/>
      <c r="AA622" s="40"/>
      <c r="AB622" s="40"/>
      <c r="AC622" s="40"/>
      <c r="AD622" s="40"/>
      <c r="AE622" s="40"/>
      <c r="AT622" s="19" t="s">
        <v>250</v>
      </c>
      <c r="AU622" s="19" t="s">
        <v>85</v>
      </c>
    </row>
    <row r="623" s="13" customFormat="1">
      <c r="A623" s="13"/>
      <c r="B623" s="232"/>
      <c r="C623" s="233"/>
      <c r="D623" s="234" t="s">
        <v>252</v>
      </c>
      <c r="E623" s="235" t="s">
        <v>19</v>
      </c>
      <c r="F623" s="236" t="s">
        <v>824</v>
      </c>
      <c r="G623" s="233"/>
      <c r="H623" s="237">
        <v>64</v>
      </c>
      <c r="I623" s="238"/>
      <c r="J623" s="233"/>
      <c r="K623" s="233"/>
      <c r="L623" s="239"/>
      <c r="M623" s="240"/>
      <c r="N623" s="241"/>
      <c r="O623" s="241"/>
      <c r="P623" s="241"/>
      <c r="Q623" s="241"/>
      <c r="R623" s="241"/>
      <c r="S623" s="241"/>
      <c r="T623" s="242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T623" s="243" t="s">
        <v>252</v>
      </c>
      <c r="AU623" s="243" t="s">
        <v>85</v>
      </c>
      <c r="AV623" s="13" t="s">
        <v>87</v>
      </c>
      <c r="AW623" s="13" t="s">
        <v>37</v>
      </c>
      <c r="AX623" s="13" t="s">
        <v>77</v>
      </c>
      <c r="AY623" s="243" t="s">
        <v>238</v>
      </c>
    </row>
    <row r="624" s="14" customFormat="1">
      <c r="A624" s="14"/>
      <c r="B624" s="244"/>
      <c r="C624" s="245"/>
      <c r="D624" s="234" t="s">
        <v>252</v>
      </c>
      <c r="E624" s="246" t="s">
        <v>19</v>
      </c>
      <c r="F624" s="247" t="s">
        <v>253</v>
      </c>
      <c r="G624" s="245"/>
      <c r="H624" s="248">
        <v>64</v>
      </c>
      <c r="I624" s="249"/>
      <c r="J624" s="245"/>
      <c r="K624" s="245"/>
      <c r="L624" s="250"/>
      <c r="M624" s="251"/>
      <c r="N624" s="252"/>
      <c r="O624" s="252"/>
      <c r="P624" s="252"/>
      <c r="Q624" s="252"/>
      <c r="R624" s="252"/>
      <c r="S624" s="252"/>
      <c r="T624" s="253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T624" s="254" t="s">
        <v>252</v>
      </c>
      <c r="AU624" s="254" t="s">
        <v>85</v>
      </c>
      <c r="AV624" s="14" t="s">
        <v>254</v>
      </c>
      <c r="AW624" s="14" t="s">
        <v>37</v>
      </c>
      <c r="AX624" s="14" t="s">
        <v>85</v>
      </c>
      <c r="AY624" s="254" t="s">
        <v>238</v>
      </c>
    </row>
    <row r="625" s="2" customFormat="1" ht="21.75" customHeight="1">
      <c r="A625" s="40"/>
      <c r="B625" s="41"/>
      <c r="C625" s="214" t="s">
        <v>1231</v>
      </c>
      <c r="D625" s="214" t="s">
        <v>243</v>
      </c>
      <c r="E625" s="215" t="s">
        <v>838</v>
      </c>
      <c r="F625" s="216" t="s">
        <v>839</v>
      </c>
      <c r="G625" s="217" t="s">
        <v>805</v>
      </c>
      <c r="H625" s="218">
        <v>48</v>
      </c>
      <c r="I625" s="219"/>
      <c r="J625" s="220">
        <f>ROUND(I625*H625,2)</f>
        <v>0</v>
      </c>
      <c r="K625" s="216" t="s">
        <v>247</v>
      </c>
      <c r="L625" s="46"/>
      <c r="M625" s="221" t="s">
        <v>19</v>
      </c>
      <c r="N625" s="222" t="s">
        <v>48</v>
      </c>
      <c r="O625" s="86"/>
      <c r="P625" s="223">
        <f>O625*H625</f>
        <v>0</v>
      </c>
      <c r="Q625" s="223">
        <v>0</v>
      </c>
      <c r="R625" s="223">
        <f>Q625*H625</f>
        <v>0</v>
      </c>
      <c r="S625" s="223">
        <v>0</v>
      </c>
      <c r="T625" s="224">
        <f>S625*H625</f>
        <v>0</v>
      </c>
      <c r="U625" s="40"/>
      <c r="V625" s="40"/>
      <c r="W625" s="40"/>
      <c r="X625" s="40"/>
      <c r="Y625" s="40"/>
      <c r="Z625" s="40"/>
      <c r="AA625" s="40"/>
      <c r="AB625" s="40"/>
      <c r="AC625" s="40"/>
      <c r="AD625" s="40"/>
      <c r="AE625" s="40"/>
      <c r="AR625" s="225" t="s">
        <v>806</v>
      </c>
      <c r="AT625" s="225" t="s">
        <v>243</v>
      </c>
      <c r="AU625" s="225" t="s">
        <v>85</v>
      </c>
      <c r="AY625" s="19" t="s">
        <v>238</v>
      </c>
      <c r="BE625" s="226">
        <f>IF(N625="základní",J625,0)</f>
        <v>0</v>
      </c>
      <c r="BF625" s="226">
        <f>IF(N625="snížená",J625,0)</f>
        <v>0</v>
      </c>
      <c r="BG625" s="226">
        <f>IF(N625="zákl. přenesená",J625,0)</f>
        <v>0</v>
      </c>
      <c r="BH625" s="226">
        <f>IF(N625="sníž. přenesená",J625,0)</f>
        <v>0</v>
      </c>
      <c r="BI625" s="226">
        <f>IF(N625="nulová",J625,0)</f>
        <v>0</v>
      </c>
      <c r="BJ625" s="19" t="s">
        <v>85</v>
      </c>
      <c r="BK625" s="226">
        <f>ROUND(I625*H625,2)</f>
        <v>0</v>
      </c>
      <c r="BL625" s="19" t="s">
        <v>806</v>
      </c>
      <c r="BM625" s="225" t="s">
        <v>1232</v>
      </c>
    </row>
    <row r="626" s="2" customFormat="1">
      <c r="A626" s="40"/>
      <c r="B626" s="41"/>
      <c r="C626" s="42"/>
      <c r="D626" s="227" t="s">
        <v>250</v>
      </c>
      <c r="E626" s="42"/>
      <c r="F626" s="228" t="s">
        <v>841</v>
      </c>
      <c r="G626" s="42"/>
      <c r="H626" s="42"/>
      <c r="I626" s="229"/>
      <c r="J626" s="42"/>
      <c r="K626" s="42"/>
      <c r="L626" s="46"/>
      <c r="M626" s="230"/>
      <c r="N626" s="231"/>
      <c r="O626" s="86"/>
      <c r="P626" s="86"/>
      <c r="Q626" s="86"/>
      <c r="R626" s="86"/>
      <c r="S626" s="86"/>
      <c r="T626" s="87"/>
      <c r="U626" s="40"/>
      <c r="V626" s="40"/>
      <c r="W626" s="40"/>
      <c r="X626" s="40"/>
      <c r="Y626" s="40"/>
      <c r="Z626" s="40"/>
      <c r="AA626" s="40"/>
      <c r="AB626" s="40"/>
      <c r="AC626" s="40"/>
      <c r="AD626" s="40"/>
      <c r="AE626" s="40"/>
      <c r="AT626" s="19" t="s">
        <v>250</v>
      </c>
      <c r="AU626" s="19" t="s">
        <v>85</v>
      </c>
    </row>
    <row r="627" s="13" customFormat="1">
      <c r="A627" s="13"/>
      <c r="B627" s="232"/>
      <c r="C627" s="233"/>
      <c r="D627" s="234" t="s">
        <v>252</v>
      </c>
      <c r="E627" s="235" t="s">
        <v>19</v>
      </c>
      <c r="F627" s="236" t="s">
        <v>1233</v>
      </c>
      <c r="G627" s="233"/>
      <c r="H627" s="237">
        <v>48</v>
      </c>
      <c r="I627" s="238"/>
      <c r="J627" s="233"/>
      <c r="K627" s="233"/>
      <c r="L627" s="239"/>
      <c r="M627" s="240"/>
      <c r="N627" s="241"/>
      <c r="O627" s="241"/>
      <c r="P627" s="241"/>
      <c r="Q627" s="241"/>
      <c r="R627" s="241"/>
      <c r="S627" s="241"/>
      <c r="T627" s="242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43" t="s">
        <v>252</v>
      </c>
      <c r="AU627" s="243" t="s">
        <v>85</v>
      </c>
      <c r="AV627" s="13" t="s">
        <v>87</v>
      </c>
      <c r="AW627" s="13" t="s">
        <v>37</v>
      </c>
      <c r="AX627" s="13" t="s">
        <v>77</v>
      </c>
      <c r="AY627" s="243" t="s">
        <v>238</v>
      </c>
    </row>
    <row r="628" s="14" customFormat="1">
      <c r="A628" s="14"/>
      <c r="B628" s="244"/>
      <c r="C628" s="245"/>
      <c r="D628" s="234" t="s">
        <v>252</v>
      </c>
      <c r="E628" s="246" t="s">
        <v>19</v>
      </c>
      <c r="F628" s="247" t="s">
        <v>253</v>
      </c>
      <c r="G628" s="245"/>
      <c r="H628" s="248">
        <v>48</v>
      </c>
      <c r="I628" s="249"/>
      <c r="J628" s="245"/>
      <c r="K628" s="245"/>
      <c r="L628" s="250"/>
      <c r="M628" s="251"/>
      <c r="N628" s="252"/>
      <c r="O628" s="252"/>
      <c r="P628" s="252"/>
      <c r="Q628" s="252"/>
      <c r="R628" s="252"/>
      <c r="S628" s="252"/>
      <c r="T628" s="253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T628" s="254" t="s">
        <v>252</v>
      </c>
      <c r="AU628" s="254" t="s">
        <v>85</v>
      </c>
      <c r="AV628" s="14" t="s">
        <v>254</v>
      </c>
      <c r="AW628" s="14" t="s">
        <v>37</v>
      </c>
      <c r="AX628" s="14" t="s">
        <v>85</v>
      </c>
      <c r="AY628" s="254" t="s">
        <v>238</v>
      </c>
    </row>
    <row r="629" s="2" customFormat="1" ht="24.15" customHeight="1">
      <c r="A629" s="40"/>
      <c r="B629" s="41"/>
      <c r="C629" s="214" t="s">
        <v>1234</v>
      </c>
      <c r="D629" s="214" t="s">
        <v>243</v>
      </c>
      <c r="E629" s="215" t="s">
        <v>843</v>
      </c>
      <c r="F629" s="216" t="s">
        <v>844</v>
      </c>
      <c r="G629" s="217" t="s">
        <v>805</v>
      </c>
      <c r="H629" s="218">
        <v>48</v>
      </c>
      <c r="I629" s="219"/>
      <c r="J629" s="220">
        <f>ROUND(I629*H629,2)</f>
        <v>0</v>
      </c>
      <c r="K629" s="216" t="s">
        <v>247</v>
      </c>
      <c r="L629" s="46"/>
      <c r="M629" s="221" t="s">
        <v>19</v>
      </c>
      <c r="N629" s="222" t="s">
        <v>48</v>
      </c>
      <c r="O629" s="86"/>
      <c r="P629" s="223">
        <f>O629*H629</f>
        <v>0</v>
      </c>
      <c r="Q629" s="223">
        <v>0</v>
      </c>
      <c r="R629" s="223">
        <f>Q629*H629</f>
        <v>0</v>
      </c>
      <c r="S629" s="223">
        <v>0</v>
      </c>
      <c r="T629" s="224">
        <f>S629*H629</f>
        <v>0</v>
      </c>
      <c r="U629" s="40"/>
      <c r="V629" s="40"/>
      <c r="W629" s="40"/>
      <c r="X629" s="40"/>
      <c r="Y629" s="40"/>
      <c r="Z629" s="40"/>
      <c r="AA629" s="40"/>
      <c r="AB629" s="40"/>
      <c r="AC629" s="40"/>
      <c r="AD629" s="40"/>
      <c r="AE629" s="40"/>
      <c r="AR629" s="225" t="s">
        <v>806</v>
      </c>
      <c r="AT629" s="225" t="s">
        <v>243</v>
      </c>
      <c r="AU629" s="225" t="s">
        <v>85</v>
      </c>
      <c r="AY629" s="19" t="s">
        <v>238</v>
      </c>
      <c r="BE629" s="226">
        <f>IF(N629="základní",J629,0)</f>
        <v>0</v>
      </c>
      <c r="BF629" s="226">
        <f>IF(N629="snížená",J629,0)</f>
        <v>0</v>
      </c>
      <c r="BG629" s="226">
        <f>IF(N629="zákl. přenesená",J629,0)</f>
        <v>0</v>
      </c>
      <c r="BH629" s="226">
        <f>IF(N629="sníž. přenesená",J629,0)</f>
        <v>0</v>
      </c>
      <c r="BI629" s="226">
        <f>IF(N629="nulová",J629,0)</f>
        <v>0</v>
      </c>
      <c r="BJ629" s="19" t="s">
        <v>85</v>
      </c>
      <c r="BK629" s="226">
        <f>ROUND(I629*H629,2)</f>
        <v>0</v>
      </c>
      <c r="BL629" s="19" t="s">
        <v>806</v>
      </c>
      <c r="BM629" s="225" t="s">
        <v>1235</v>
      </c>
    </row>
    <row r="630" s="2" customFormat="1">
      <c r="A630" s="40"/>
      <c r="B630" s="41"/>
      <c r="C630" s="42"/>
      <c r="D630" s="227" t="s">
        <v>250</v>
      </c>
      <c r="E630" s="42"/>
      <c r="F630" s="228" t="s">
        <v>846</v>
      </c>
      <c r="G630" s="42"/>
      <c r="H630" s="42"/>
      <c r="I630" s="229"/>
      <c r="J630" s="42"/>
      <c r="K630" s="42"/>
      <c r="L630" s="46"/>
      <c r="M630" s="230"/>
      <c r="N630" s="231"/>
      <c r="O630" s="86"/>
      <c r="P630" s="86"/>
      <c r="Q630" s="86"/>
      <c r="R630" s="86"/>
      <c r="S630" s="86"/>
      <c r="T630" s="87"/>
      <c r="U630" s="40"/>
      <c r="V630" s="40"/>
      <c r="W630" s="40"/>
      <c r="X630" s="40"/>
      <c r="Y630" s="40"/>
      <c r="Z630" s="40"/>
      <c r="AA630" s="40"/>
      <c r="AB630" s="40"/>
      <c r="AC630" s="40"/>
      <c r="AD630" s="40"/>
      <c r="AE630" s="40"/>
      <c r="AT630" s="19" t="s">
        <v>250</v>
      </c>
      <c r="AU630" s="19" t="s">
        <v>85</v>
      </c>
    </row>
    <row r="631" s="13" customFormat="1">
      <c r="A631" s="13"/>
      <c r="B631" s="232"/>
      <c r="C631" s="233"/>
      <c r="D631" s="234" t="s">
        <v>252</v>
      </c>
      <c r="E631" s="235" t="s">
        <v>19</v>
      </c>
      <c r="F631" s="236" t="s">
        <v>1233</v>
      </c>
      <c r="G631" s="233"/>
      <c r="H631" s="237">
        <v>48</v>
      </c>
      <c r="I631" s="238"/>
      <c r="J631" s="233"/>
      <c r="K631" s="233"/>
      <c r="L631" s="239"/>
      <c r="M631" s="240"/>
      <c r="N631" s="241"/>
      <c r="O631" s="241"/>
      <c r="P631" s="241"/>
      <c r="Q631" s="241"/>
      <c r="R631" s="241"/>
      <c r="S631" s="241"/>
      <c r="T631" s="242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T631" s="243" t="s">
        <v>252</v>
      </c>
      <c r="AU631" s="243" t="s">
        <v>85</v>
      </c>
      <c r="AV631" s="13" t="s">
        <v>87</v>
      </c>
      <c r="AW631" s="13" t="s">
        <v>37</v>
      </c>
      <c r="AX631" s="13" t="s">
        <v>77</v>
      </c>
      <c r="AY631" s="243" t="s">
        <v>238</v>
      </c>
    </row>
    <row r="632" s="14" customFormat="1">
      <c r="A632" s="14"/>
      <c r="B632" s="244"/>
      <c r="C632" s="245"/>
      <c r="D632" s="234" t="s">
        <v>252</v>
      </c>
      <c r="E632" s="246" t="s">
        <v>19</v>
      </c>
      <c r="F632" s="247" t="s">
        <v>253</v>
      </c>
      <c r="G632" s="245"/>
      <c r="H632" s="248">
        <v>48</v>
      </c>
      <c r="I632" s="249"/>
      <c r="J632" s="245"/>
      <c r="K632" s="245"/>
      <c r="L632" s="250"/>
      <c r="M632" s="251"/>
      <c r="N632" s="252"/>
      <c r="O632" s="252"/>
      <c r="P632" s="252"/>
      <c r="Q632" s="252"/>
      <c r="R632" s="252"/>
      <c r="S632" s="252"/>
      <c r="T632" s="253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T632" s="254" t="s">
        <v>252</v>
      </c>
      <c r="AU632" s="254" t="s">
        <v>85</v>
      </c>
      <c r="AV632" s="14" t="s">
        <v>254</v>
      </c>
      <c r="AW632" s="14" t="s">
        <v>37</v>
      </c>
      <c r="AX632" s="14" t="s">
        <v>85</v>
      </c>
      <c r="AY632" s="254" t="s">
        <v>238</v>
      </c>
    </row>
    <row r="633" s="2" customFormat="1" ht="24.15" customHeight="1">
      <c r="A633" s="40"/>
      <c r="B633" s="41"/>
      <c r="C633" s="214" t="s">
        <v>1236</v>
      </c>
      <c r="D633" s="214" t="s">
        <v>243</v>
      </c>
      <c r="E633" s="215" t="s">
        <v>849</v>
      </c>
      <c r="F633" s="216" t="s">
        <v>850</v>
      </c>
      <c r="G633" s="217" t="s">
        <v>805</v>
      </c>
      <c r="H633" s="218">
        <v>32</v>
      </c>
      <c r="I633" s="219"/>
      <c r="J633" s="220">
        <f>ROUND(I633*H633,2)</f>
        <v>0</v>
      </c>
      <c r="K633" s="216" t="s">
        <v>247</v>
      </c>
      <c r="L633" s="46"/>
      <c r="M633" s="221" t="s">
        <v>19</v>
      </c>
      <c r="N633" s="222" t="s">
        <v>48</v>
      </c>
      <c r="O633" s="86"/>
      <c r="P633" s="223">
        <f>O633*H633</f>
        <v>0</v>
      </c>
      <c r="Q633" s="223">
        <v>0</v>
      </c>
      <c r="R633" s="223">
        <f>Q633*H633</f>
        <v>0</v>
      </c>
      <c r="S633" s="223">
        <v>0</v>
      </c>
      <c r="T633" s="224">
        <f>S633*H633</f>
        <v>0</v>
      </c>
      <c r="U633" s="40"/>
      <c r="V633" s="40"/>
      <c r="W633" s="40"/>
      <c r="X633" s="40"/>
      <c r="Y633" s="40"/>
      <c r="Z633" s="40"/>
      <c r="AA633" s="40"/>
      <c r="AB633" s="40"/>
      <c r="AC633" s="40"/>
      <c r="AD633" s="40"/>
      <c r="AE633" s="40"/>
      <c r="AR633" s="225" t="s">
        <v>806</v>
      </c>
      <c r="AT633" s="225" t="s">
        <v>243</v>
      </c>
      <c r="AU633" s="225" t="s">
        <v>85</v>
      </c>
      <c r="AY633" s="19" t="s">
        <v>238</v>
      </c>
      <c r="BE633" s="226">
        <f>IF(N633="základní",J633,0)</f>
        <v>0</v>
      </c>
      <c r="BF633" s="226">
        <f>IF(N633="snížená",J633,0)</f>
        <v>0</v>
      </c>
      <c r="BG633" s="226">
        <f>IF(N633="zákl. přenesená",J633,0)</f>
        <v>0</v>
      </c>
      <c r="BH633" s="226">
        <f>IF(N633="sníž. přenesená",J633,0)</f>
        <v>0</v>
      </c>
      <c r="BI633" s="226">
        <f>IF(N633="nulová",J633,0)</f>
        <v>0</v>
      </c>
      <c r="BJ633" s="19" t="s">
        <v>85</v>
      </c>
      <c r="BK633" s="226">
        <f>ROUND(I633*H633,2)</f>
        <v>0</v>
      </c>
      <c r="BL633" s="19" t="s">
        <v>806</v>
      </c>
      <c r="BM633" s="225" t="s">
        <v>1237</v>
      </c>
    </row>
    <row r="634" s="2" customFormat="1">
      <c r="A634" s="40"/>
      <c r="B634" s="41"/>
      <c r="C634" s="42"/>
      <c r="D634" s="227" t="s">
        <v>250</v>
      </c>
      <c r="E634" s="42"/>
      <c r="F634" s="228" t="s">
        <v>852</v>
      </c>
      <c r="G634" s="42"/>
      <c r="H634" s="42"/>
      <c r="I634" s="229"/>
      <c r="J634" s="42"/>
      <c r="K634" s="42"/>
      <c r="L634" s="46"/>
      <c r="M634" s="230"/>
      <c r="N634" s="231"/>
      <c r="O634" s="86"/>
      <c r="P634" s="86"/>
      <c r="Q634" s="86"/>
      <c r="R634" s="86"/>
      <c r="S634" s="86"/>
      <c r="T634" s="87"/>
      <c r="U634" s="40"/>
      <c r="V634" s="40"/>
      <c r="W634" s="40"/>
      <c r="X634" s="40"/>
      <c r="Y634" s="40"/>
      <c r="Z634" s="40"/>
      <c r="AA634" s="40"/>
      <c r="AB634" s="40"/>
      <c r="AC634" s="40"/>
      <c r="AD634" s="40"/>
      <c r="AE634" s="40"/>
      <c r="AT634" s="19" t="s">
        <v>250</v>
      </c>
      <c r="AU634" s="19" t="s">
        <v>85</v>
      </c>
    </row>
    <row r="635" s="13" customFormat="1">
      <c r="A635" s="13"/>
      <c r="B635" s="232"/>
      <c r="C635" s="233"/>
      <c r="D635" s="234" t="s">
        <v>252</v>
      </c>
      <c r="E635" s="235" t="s">
        <v>19</v>
      </c>
      <c r="F635" s="236" t="s">
        <v>847</v>
      </c>
      <c r="G635" s="233"/>
      <c r="H635" s="237">
        <v>32</v>
      </c>
      <c r="I635" s="238"/>
      <c r="J635" s="233"/>
      <c r="K635" s="233"/>
      <c r="L635" s="239"/>
      <c r="M635" s="240"/>
      <c r="N635" s="241"/>
      <c r="O635" s="241"/>
      <c r="P635" s="241"/>
      <c r="Q635" s="241"/>
      <c r="R635" s="241"/>
      <c r="S635" s="241"/>
      <c r="T635" s="242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T635" s="243" t="s">
        <v>252</v>
      </c>
      <c r="AU635" s="243" t="s">
        <v>85</v>
      </c>
      <c r="AV635" s="13" t="s">
        <v>87</v>
      </c>
      <c r="AW635" s="13" t="s">
        <v>37</v>
      </c>
      <c r="AX635" s="13" t="s">
        <v>77</v>
      </c>
      <c r="AY635" s="243" t="s">
        <v>238</v>
      </c>
    </row>
    <row r="636" s="14" customFormat="1">
      <c r="A636" s="14"/>
      <c r="B636" s="244"/>
      <c r="C636" s="245"/>
      <c r="D636" s="234" t="s">
        <v>252</v>
      </c>
      <c r="E636" s="246" t="s">
        <v>19</v>
      </c>
      <c r="F636" s="247" t="s">
        <v>253</v>
      </c>
      <c r="G636" s="245"/>
      <c r="H636" s="248">
        <v>32</v>
      </c>
      <c r="I636" s="249"/>
      <c r="J636" s="245"/>
      <c r="K636" s="245"/>
      <c r="L636" s="250"/>
      <c r="M636" s="251"/>
      <c r="N636" s="252"/>
      <c r="O636" s="252"/>
      <c r="P636" s="252"/>
      <c r="Q636" s="252"/>
      <c r="R636" s="252"/>
      <c r="S636" s="252"/>
      <c r="T636" s="253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T636" s="254" t="s">
        <v>252</v>
      </c>
      <c r="AU636" s="254" t="s">
        <v>85</v>
      </c>
      <c r="AV636" s="14" t="s">
        <v>254</v>
      </c>
      <c r="AW636" s="14" t="s">
        <v>37</v>
      </c>
      <c r="AX636" s="14" t="s">
        <v>85</v>
      </c>
      <c r="AY636" s="254" t="s">
        <v>238</v>
      </c>
    </row>
    <row r="637" s="2" customFormat="1" ht="24.15" customHeight="1">
      <c r="A637" s="40"/>
      <c r="B637" s="41"/>
      <c r="C637" s="214" t="s">
        <v>1238</v>
      </c>
      <c r="D637" s="214" t="s">
        <v>243</v>
      </c>
      <c r="E637" s="215" t="s">
        <v>854</v>
      </c>
      <c r="F637" s="216" t="s">
        <v>855</v>
      </c>
      <c r="G637" s="217" t="s">
        <v>805</v>
      </c>
      <c r="H637" s="218">
        <v>32</v>
      </c>
      <c r="I637" s="219"/>
      <c r="J637" s="220">
        <f>ROUND(I637*H637,2)</f>
        <v>0</v>
      </c>
      <c r="K637" s="216" t="s">
        <v>247</v>
      </c>
      <c r="L637" s="46"/>
      <c r="M637" s="221" t="s">
        <v>19</v>
      </c>
      <c r="N637" s="222" t="s">
        <v>48</v>
      </c>
      <c r="O637" s="86"/>
      <c r="P637" s="223">
        <f>O637*H637</f>
        <v>0</v>
      </c>
      <c r="Q637" s="223">
        <v>0</v>
      </c>
      <c r="R637" s="223">
        <f>Q637*H637</f>
        <v>0</v>
      </c>
      <c r="S637" s="223">
        <v>0</v>
      </c>
      <c r="T637" s="224">
        <f>S637*H637</f>
        <v>0</v>
      </c>
      <c r="U637" s="40"/>
      <c r="V637" s="40"/>
      <c r="W637" s="40"/>
      <c r="X637" s="40"/>
      <c r="Y637" s="40"/>
      <c r="Z637" s="40"/>
      <c r="AA637" s="40"/>
      <c r="AB637" s="40"/>
      <c r="AC637" s="40"/>
      <c r="AD637" s="40"/>
      <c r="AE637" s="40"/>
      <c r="AR637" s="225" t="s">
        <v>806</v>
      </c>
      <c r="AT637" s="225" t="s">
        <v>243</v>
      </c>
      <c r="AU637" s="225" t="s">
        <v>85</v>
      </c>
      <c r="AY637" s="19" t="s">
        <v>238</v>
      </c>
      <c r="BE637" s="226">
        <f>IF(N637="základní",J637,0)</f>
        <v>0</v>
      </c>
      <c r="BF637" s="226">
        <f>IF(N637="snížená",J637,0)</f>
        <v>0</v>
      </c>
      <c r="BG637" s="226">
        <f>IF(N637="zákl. přenesená",J637,0)</f>
        <v>0</v>
      </c>
      <c r="BH637" s="226">
        <f>IF(N637="sníž. přenesená",J637,0)</f>
        <v>0</v>
      </c>
      <c r="BI637" s="226">
        <f>IF(N637="nulová",J637,0)</f>
        <v>0</v>
      </c>
      <c r="BJ637" s="19" t="s">
        <v>85</v>
      </c>
      <c r="BK637" s="226">
        <f>ROUND(I637*H637,2)</f>
        <v>0</v>
      </c>
      <c r="BL637" s="19" t="s">
        <v>806</v>
      </c>
      <c r="BM637" s="225" t="s">
        <v>1239</v>
      </c>
    </row>
    <row r="638" s="2" customFormat="1">
      <c r="A638" s="40"/>
      <c r="B638" s="41"/>
      <c r="C638" s="42"/>
      <c r="D638" s="227" t="s">
        <v>250</v>
      </c>
      <c r="E638" s="42"/>
      <c r="F638" s="228" t="s">
        <v>857</v>
      </c>
      <c r="G638" s="42"/>
      <c r="H638" s="42"/>
      <c r="I638" s="229"/>
      <c r="J638" s="42"/>
      <c r="K638" s="42"/>
      <c r="L638" s="46"/>
      <c r="M638" s="230"/>
      <c r="N638" s="231"/>
      <c r="O638" s="86"/>
      <c r="P638" s="86"/>
      <c r="Q638" s="86"/>
      <c r="R638" s="86"/>
      <c r="S638" s="86"/>
      <c r="T638" s="87"/>
      <c r="U638" s="40"/>
      <c r="V638" s="40"/>
      <c r="W638" s="40"/>
      <c r="X638" s="40"/>
      <c r="Y638" s="40"/>
      <c r="Z638" s="40"/>
      <c r="AA638" s="40"/>
      <c r="AB638" s="40"/>
      <c r="AC638" s="40"/>
      <c r="AD638" s="40"/>
      <c r="AE638" s="40"/>
      <c r="AT638" s="19" t="s">
        <v>250</v>
      </c>
      <c r="AU638" s="19" t="s">
        <v>85</v>
      </c>
    </row>
    <row r="639" s="13" customFormat="1">
      <c r="A639" s="13"/>
      <c r="B639" s="232"/>
      <c r="C639" s="233"/>
      <c r="D639" s="234" t="s">
        <v>252</v>
      </c>
      <c r="E639" s="235" t="s">
        <v>19</v>
      </c>
      <c r="F639" s="236" t="s">
        <v>847</v>
      </c>
      <c r="G639" s="233"/>
      <c r="H639" s="237">
        <v>32</v>
      </c>
      <c r="I639" s="238"/>
      <c r="J639" s="233"/>
      <c r="K639" s="233"/>
      <c r="L639" s="239"/>
      <c r="M639" s="240"/>
      <c r="N639" s="241"/>
      <c r="O639" s="241"/>
      <c r="P639" s="241"/>
      <c r="Q639" s="241"/>
      <c r="R639" s="241"/>
      <c r="S639" s="241"/>
      <c r="T639" s="242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T639" s="243" t="s">
        <v>252</v>
      </c>
      <c r="AU639" s="243" t="s">
        <v>85</v>
      </c>
      <c r="AV639" s="13" t="s">
        <v>87</v>
      </c>
      <c r="AW639" s="13" t="s">
        <v>37</v>
      </c>
      <c r="AX639" s="13" t="s">
        <v>77</v>
      </c>
      <c r="AY639" s="243" t="s">
        <v>238</v>
      </c>
    </row>
    <row r="640" s="14" customFormat="1">
      <c r="A640" s="14"/>
      <c r="B640" s="244"/>
      <c r="C640" s="245"/>
      <c r="D640" s="234" t="s">
        <v>252</v>
      </c>
      <c r="E640" s="246" t="s">
        <v>19</v>
      </c>
      <c r="F640" s="247" t="s">
        <v>253</v>
      </c>
      <c r="G640" s="245"/>
      <c r="H640" s="248">
        <v>32</v>
      </c>
      <c r="I640" s="249"/>
      <c r="J640" s="245"/>
      <c r="K640" s="245"/>
      <c r="L640" s="250"/>
      <c r="M640" s="251"/>
      <c r="N640" s="252"/>
      <c r="O640" s="252"/>
      <c r="P640" s="252"/>
      <c r="Q640" s="252"/>
      <c r="R640" s="252"/>
      <c r="S640" s="252"/>
      <c r="T640" s="253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T640" s="254" t="s">
        <v>252</v>
      </c>
      <c r="AU640" s="254" t="s">
        <v>85</v>
      </c>
      <c r="AV640" s="14" t="s">
        <v>254</v>
      </c>
      <c r="AW640" s="14" t="s">
        <v>37</v>
      </c>
      <c r="AX640" s="14" t="s">
        <v>85</v>
      </c>
      <c r="AY640" s="254" t="s">
        <v>238</v>
      </c>
    </row>
    <row r="641" s="2" customFormat="1" ht="16.5" customHeight="1">
      <c r="A641" s="40"/>
      <c r="B641" s="41"/>
      <c r="C641" s="214" t="s">
        <v>1240</v>
      </c>
      <c r="D641" s="214" t="s">
        <v>243</v>
      </c>
      <c r="E641" s="215" t="s">
        <v>1241</v>
      </c>
      <c r="F641" s="216" t="s">
        <v>1242</v>
      </c>
      <c r="G641" s="217" t="s">
        <v>805</v>
      </c>
      <c r="H641" s="218">
        <v>24</v>
      </c>
      <c r="I641" s="219"/>
      <c r="J641" s="220">
        <f>ROUND(I641*H641,2)</f>
        <v>0</v>
      </c>
      <c r="K641" s="216" t="s">
        <v>247</v>
      </c>
      <c r="L641" s="46"/>
      <c r="M641" s="221" t="s">
        <v>19</v>
      </c>
      <c r="N641" s="222" t="s">
        <v>48</v>
      </c>
      <c r="O641" s="86"/>
      <c r="P641" s="223">
        <f>O641*H641</f>
        <v>0</v>
      </c>
      <c r="Q641" s="223">
        <v>0</v>
      </c>
      <c r="R641" s="223">
        <f>Q641*H641</f>
        <v>0</v>
      </c>
      <c r="S641" s="223">
        <v>0</v>
      </c>
      <c r="T641" s="224">
        <f>S641*H641</f>
        <v>0</v>
      </c>
      <c r="U641" s="40"/>
      <c r="V641" s="40"/>
      <c r="W641" s="40"/>
      <c r="X641" s="40"/>
      <c r="Y641" s="40"/>
      <c r="Z641" s="40"/>
      <c r="AA641" s="40"/>
      <c r="AB641" s="40"/>
      <c r="AC641" s="40"/>
      <c r="AD641" s="40"/>
      <c r="AE641" s="40"/>
      <c r="AR641" s="225" t="s">
        <v>806</v>
      </c>
      <c r="AT641" s="225" t="s">
        <v>243</v>
      </c>
      <c r="AU641" s="225" t="s">
        <v>85</v>
      </c>
      <c r="AY641" s="19" t="s">
        <v>238</v>
      </c>
      <c r="BE641" s="226">
        <f>IF(N641="základní",J641,0)</f>
        <v>0</v>
      </c>
      <c r="BF641" s="226">
        <f>IF(N641="snížená",J641,0)</f>
        <v>0</v>
      </c>
      <c r="BG641" s="226">
        <f>IF(N641="zákl. přenesená",J641,0)</f>
        <v>0</v>
      </c>
      <c r="BH641" s="226">
        <f>IF(N641="sníž. přenesená",J641,0)</f>
        <v>0</v>
      </c>
      <c r="BI641" s="226">
        <f>IF(N641="nulová",J641,0)</f>
        <v>0</v>
      </c>
      <c r="BJ641" s="19" t="s">
        <v>85</v>
      </c>
      <c r="BK641" s="226">
        <f>ROUND(I641*H641,2)</f>
        <v>0</v>
      </c>
      <c r="BL641" s="19" t="s">
        <v>806</v>
      </c>
      <c r="BM641" s="225" t="s">
        <v>1243</v>
      </c>
    </row>
    <row r="642" s="2" customFormat="1">
      <c r="A642" s="40"/>
      <c r="B642" s="41"/>
      <c r="C642" s="42"/>
      <c r="D642" s="227" t="s">
        <v>250</v>
      </c>
      <c r="E642" s="42"/>
      <c r="F642" s="228" t="s">
        <v>1244</v>
      </c>
      <c r="G642" s="42"/>
      <c r="H642" s="42"/>
      <c r="I642" s="229"/>
      <c r="J642" s="42"/>
      <c r="K642" s="42"/>
      <c r="L642" s="46"/>
      <c r="M642" s="230"/>
      <c r="N642" s="231"/>
      <c r="O642" s="86"/>
      <c r="P642" s="86"/>
      <c r="Q642" s="86"/>
      <c r="R642" s="86"/>
      <c r="S642" s="86"/>
      <c r="T642" s="87"/>
      <c r="U642" s="40"/>
      <c r="V642" s="40"/>
      <c r="W642" s="40"/>
      <c r="X642" s="40"/>
      <c r="Y642" s="40"/>
      <c r="Z642" s="40"/>
      <c r="AA642" s="40"/>
      <c r="AB642" s="40"/>
      <c r="AC642" s="40"/>
      <c r="AD642" s="40"/>
      <c r="AE642" s="40"/>
      <c r="AT642" s="19" t="s">
        <v>250</v>
      </c>
      <c r="AU642" s="19" t="s">
        <v>85</v>
      </c>
    </row>
    <row r="643" s="13" customFormat="1">
      <c r="A643" s="13"/>
      <c r="B643" s="232"/>
      <c r="C643" s="233"/>
      <c r="D643" s="234" t="s">
        <v>252</v>
      </c>
      <c r="E643" s="235" t="s">
        <v>19</v>
      </c>
      <c r="F643" s="236" t="s">
        <v>518</v>
      </c>
      <c r="G643" s="233"/>
      <c r="H643" s="237">
        <v>24</v>
      </c>
      <c r="I643" s="238"/>
      <c r="J643" s="233"/>
      <c r="K643" s="233"/>
      <c r="L643" s="239"/>
      <c r="M643" s="240"/>
      <c r="N643" s="241"/>
      <c r="O643" s="241"/>
      <c r="P643" s="241"/>
      <c r="Q643" s="241"/>
      <c r="R643" s="241"/>
      <c r="S643" s="241"/>
      <c r="T643" s="242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T643" s="243" t="s">
        <v>252</v>
      </c>
      <c r="AU643" s="243" t="s">
        <v>85</v>
      </c>
      <c r="AV643" s="13" t="s">
        <v>87</v>
      </c>
      <c r="AW643" s="13" t="s">
        <v>37</v>
      </c>
      <c r="AX643" s="13" t="s">
        <v>77</v>
      </c>
      <c r="AY643" s="243" t="s">
        <v>238</v>
      </c>
    </row>
    <row r="644" s="14" customFormat="1">
      <c r="A644" s="14"/>
      <c r="B644" s="244"/>
      <c r="C644" s="245"/>
      <c r="D644" s="234" t="s">
        <v>252</v>
      </c>
      <c r="E644" s="246" t="s">
        <v>19</v>
      </c>
      <c r="F644" s="247" t="s">
        <v>253</v>
      </c>
      <c r="G644" s="245"/>
      <c r="H644" s="248">
        <v>24</v>
      </c>
      <c r="I644" s="249"/>
      <c r="J644" s="245"/>
      <c r="K644" s="245"/>
      <c r="L644" s="250"/>
      <c r="M644" s="251"/>
      <c r="N644" s="252"/>
      <c r="O644" s="252"/>
      <c r="P644" s="252"/>
      <c r="Q644" s="252"/>
      <c r="R644" s="252"/>
      <c r="S644" s="252"/>
      <c r="T644" s="253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T644" s="254" t="s">
        <v>252</v>
      </c>
      <c r="AU644" s="254" t="s">
        <v>85</v>
      </c>
      <c r="AV644" s="14" t="s">
        <v>254</v>
      </c>
      <c r="AW644" s="14" t="s">
        <v>37</v>
      </c>
      <c r="AX644" s="14" t="s">
        <v>85</v>
      </c>
      <c r="AY644" s="254" t="s">
        <v>238</v>
      </c>
    </row>
    <row r="645" s="2" customFormat="1" ht="16.5" customHeight="1">
      <c r="A645" s="40"/>
      <c r="B645" s="41"/>
      <c r="C645" s="214" t="s">
        <v>1245</v>
      </c>
      <c r="D645" s="214" t="s">
        <v>243</v>
      </c>
      <c r="E645" s="215" t="s">
        <v>1246</v>
      </c>
      <c r="F645" s="216" t="s">
        <v>1247</v>
      </c>
      <c r="G645" s="217" t="s">
        <v>805</v>
      </c>
      <c r="H645" s="218">
        <v>24</v>
      </c>
      <c r="I645" s="219"/>
      <c r="J645" s="220">
        <f>ROUND(I645*H645,2)</f>
        <v>0</v>
      </c>
      <c r="K645" s="216" t="s">
        <v>247</v>
      </c>
      <c r="L645" s="46"/>
      <c r="M645" s="221" t="s">
        <v>19</v>
      </c>
      <c r="N645" s="222" t="s">
        <v>48</v>
      </c>
      <c r="O645" s="86"/>
      <c r="P645" s="223">
        <f>O645*H645</f>
        <v>0</v>
      </c>
      <c r="Q645" s="223">
        <v>0</v>
      </c>
      <c r="R645" s="223">
        <f>Q645*H645</f>
        <v>0</v>
      </c>
      <c r="S645" s="223">
        <v>0</v>
      </c>
      <c r="T645" s="224">
        <f>S645*H645</f>
        <v>0</v>
      </c>
      <c r="U645" s="40"/>
      <c r="V645" s="40"/>
      <c r="W645" s="40"/>
      <c r="X645" s="40"/>
      <c r="Y645" s="40"/>
      <c r="Z645" s="40"/>
      <c r="AA645" s="40"/>
      <c r="AB645" s="40"/>
      <c r="AC645" s="40"/>
      <c r="AD645" s="40"/>
      <c r="AE645" s="40"/>
      <c r="AR645" s="225" t="s">
        <v>806</v>
      </c>
      <c r="AT645" s="225" t="s">
        <v>243</v>
      </c>
      <c r="AU645" s="225" t="s">
        <v>85</v>
      </c>
      <c r="AY645" s="19" t="s">
        <v>238</v>
      </c>
      <c r="BE645" s="226">
        <f>IF(N645="základní",J645,0)</f>
        <v>0</v>
      </c>
      <c r="BF645" s="226">
        <f>IF(N645="snížená",J645,0)</f>
        <v>0</v>
      </c>
      <c r="BG645" s="226">
        <f>IF(N645="zákl. přenesená",J645,0)</f>
        <v>0</v>
      </c>
      <c r="BH645" s="226">
        <f>IF(N645="sníž. přenesená",J645,0)</f>
        <v>0</v>
      </c>
      <c r="BI645" s="226">
        <f>IF(N645="nulová",J645,0)</f>
        <v>0</v>
      </c>
      <c r="BJ645" s="19" t="s">
        <v>85</v>
      </c>
      <c r="BK645" s="226">
        <f>ROUND(I645*H645,2)</f>
        <v>0</v>
      </c>
      <c r="BL645" s="19" t="s">
        <v>806</v>
      </c>
      <c r="BM645" s="225" t="s">
        <v>1248</v>
      </c>
    </row>
    <row r="646" s="2" customFormat="1">
      <c r="A646" s="40"/>
      <c r="B646" s="41"/>
      <c r="C646" s="42"/>
      <c r="D646" s="227" t="s">
        <v>250</v>
      </c>
      <c r="E646" s="42"/>
      <c r="F646" s="228" t="s">
        <v>1249</v>
      </c>
      <c r="G646" s="42"/>
      <c r="H646" s="42"/>
      <c r="I646" s="229"/>
      <c r="J646" s="42"/>
      <c r="K646" s="42"/>
      <c r="L646" s="46"/>
      <c r="M646" s="230"/>
      <c r="N646" s="231"/>
      <c r="O646" s="86"/>
      <c r="P646" s="86"/>
      <c r="Q646" s="86"/>
      <c r="R646" s="86"/>
      <c r="S646" s="86"/>
      <c r="T646" s="87"/>
      <c r="U646" s="40"/>
      <c r="V646" s="40"/>
      <c r="W646" s="40"/>
      <c r="X646" s="40"/>
      <c r="Y646" s="40"/>
      <c r="Z646" s="40"/>
      <c r="AA646" s="40"/>
      <c r="AB646" s="40"/>
      <c r="AC646" s="40"/>
      <c r="AD646" s="40"/>
      <c r="AE646" s="40"/>
      <c r="AT646" s="19" t="s">
        <v>250</v>
      </c>
      <c r="AU646" s="19" t="s">
        <v>85</v>
      </c>
    </row>
    <row r="647" s="13" customFormat="1">
      <c r="A647" s="13"/>
      <c r="B647" s="232"/>
      <c r="C647" s="233"/>
      <c r="D647" s="234" t="s">
        <v>252</v>
      </c>
      <c r="E647" s="235" t="s">
        <v>19</v>
      </c>
      <c r="F647" s="236" t="s">
        <v>518</v>
      </c>
      <c r="G647" s="233"/>
      <c r="H647" s="237">
        <v>24</v>
      </c>
      <c r="I647" s="238"/>
      <c r="J647" s="233"/>
      <c r="K647" s="233"/>
      <c r="L647" s="239"/>
      <c r="M647" s="279"/>
      <c r="N647" s="280"/>
      <c r="O647" s="280"/>
      <c r="P647" s="280"/>
      <c r="Q647" s="280"/>
      <c r="R647" s="280"/>
      <c r="S647" s="280"/>
      <c r="T647" s="281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T647" s="243" t="s">
        <v>252</v>
      </c>
      <c r="AU647" s="243" t="s">
        <v>85</v>
      </c>
      <c r="AV647" s="13" t="s">
        <v>87</v>
      </c>
      <c r="AW647" s="13" t="s">
        <v>37</v>
      </c>
      <c r="AX647" s="13" t="s">
        <v>85</v>
      </c>
      <c r="AY647" s="243" t="s">
        <v>238</v>
      </c>
    </row>
    <row r="648" s="2" customFormat="1" ht="6.96" customHeight="1">
      <c r="A648" s="40"/>
      <c r="B648" s="61"/>
      <c r="C648" s="62"/>
      <c r="D648" s="62"/>
      <c r="E648" s="62"/>
      <c r="F648" s="62"/>
      <c r="G648" s="62"/>
      <c r="H648" s="62"/>
      <c r="I648" s="62"/>
      <c r="J648" s="62"/>
      <c r="K648" s="62"/>
      <c r="L648" s="46"/>
      <c r="M648" s="40"/>
      <c r="O648" s="40"/>
      <c r="P648" s="40"/>
      <c r="Q648" s="40"/>
      <c r="R648" s="40"/>
      <c r="S648" s="40"/>
      <c r="T648" s="40"/>
      <c r="U648" s="40"/>
      <c r="V648" s="40"/>
      <c r="W648" s="40"/>
      <c r="X648" s="40"/>
      <c r="Y648" s="40"/>
      <c r="Z648" s="40"/>
      <c r="AA648" s="40"/>
      <c r="AB648" s="40"/>
      <c r="AC648" s="40"/>
      <c r="AD648" s="40"/>
      <c r="AE648" s="40"/>
    </row>
  </sheetData>
  <sheetProtection sheet="1" autoFilter="0" formatColumns="0" formatRows="0" objects="1" scenarios="1" spinCount="100000" saltValue="vV5CjPAD9+uh6YRpJx9yXWnNjNXucT/B4ZJFsUnbZ2WwoWpNBtOLyWFEUUZUGYDPI8Lw67QLZ0/BEHVibNC8DQ==" hashValue="gm2zX6kZrpwLaXawy3x6qLAeLF6XfCIjSx+5JCDqZgrK3mTUva9qZ6ynoiyWRd2CeSKH3S6IkTdu6budgkBKSA==" algorithmName="SHA-512" password="C8E5"/>
  <autoFilter ref="C96:K64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5:H85"/>
    <mergeCell ref="E87:H87"/>
    <mergeCell ref="E89:H89"/>
    <mergeCell ref="L2:V2"/>
  </mergeCells>
  <hyperlinks>
    <hyperlink ref="F101" r:id="rId1" display="https://podminky.urs.cz/item/CS_URS_2023_01/317121101"/>
    <hyperlink ref="F105" r:id="rId2" display="https://podminky.urs.cz/item/CS_URS_2023_01/317121102"/>
    <hyperlink ref="F107" r:id="rId3" display="https://podminky.urs.cz/item/CS_URS_2023_01/317941121"/>
    <hyperlink ref="F112" r:id="rId4" display="https://podminky.urs.cz/item/CS_URS_2023_01/342272225"/>
    <hyperlink ref="F116" r:id="rId5" display="https://podminky.urs.cz/item/CS_URS_2023_01/342272245"/>
    <hyperlink ref="F121" r:id="rId6" display="https://podminky.urs.cz/item/CS_URS_2023_01/611131121"/>
    <hyperlink ref="F125" r:id="rId7" display="https://podminky.urs.cz/item/CS_URS_2023_01/611315422"/>
    <hyperlink ref="F137" r:id="rId8" display="https://podminky.urs.cz/item/CS_URS_2023_01/611315423"/>
    <hyperlink ref="F142" r:id="rId9" display="https://podminky.urs.cz/item/CS_URS_2023_01/611321141"/>
    <hyperlink ref="F146" r:id="rId10" display="https://podminky.urs.cz/item/CS_URS_2023_01/612131121"/>
    <hyperlink ref="F151" r:id="rId11" display="https://podminky.urs.cz/item/CS_URS_2023_01/612321121"/>
    <hyperlink ref="F159" r:id="rId12" display="https://podminky.urs.cz/item/CS_URS_2023_01/632451101"/>
    <hyperlink ref="F166" r:id="rId13" display="https://podminky.urs.cz/item/CS_URS_2023_01/632451105"/>
    <hyperlink ref="F194" r:id="rId14" display="https://podminky.urs.cz/item/CS_URS_2023_01/727213227"/>
    <hyperlink ref="F197" r:id="rId15" display="https://podminky.urs.cz/item/CS_URS_2023_01/763431001"/>
    <hyperlink ref="F226" r:id="rId16" display="https://podminky.urs.cz/item/CS_URS_2023_01/766622133"/>
    <hyperlink ref="F236" r:id="rId17" display="https://podminky.urs.cz/item/CS_URS_2023_01/766660002"/>
    <hyperlink ref="F254" r:id="rId18" display="https://podminky.urs.cz/item/CS_URS_2023_01/766660011"/>
    <hyperlink ref="F265" r:id="rId19" display="https://podminky.urs.cz/item/CS_URS_2023_01/771111011"/>
    <hyperlink ref="F278" r:id="rId20" display="https://podminky.urs.cz/item/CS_URS_2023_01/771121011"/>
    <hyperlink ref="F291" r:id="rId21" display="https://podminky.urs.cz/item/CS_URS_2023_01/771151012"/>
    <hyperlink ref="F304" r:id="rId22" display="https://podminky.urs.cz/item/CS_URS_2023_01/771474112"/>
    <hyperlink ref="F310" r:id="rId23" display="https://podminky.urs.cz/item/CS_URS_2023_01/771575113"/>
    <hyperlink ref="F326" r:id="rId24" display="https://podminky.urs.cz/item/CS_URS_2023_01/771591115"/>
    <hyperlink ref="F330" r:id="rId25" display="https://podminky.urs.cz/item/CS_URS_2023_01/771592011"/>
    <hyperlink ref="F344" r:id="rId26" display="https://podminky.urs.cz/item/CS_URS_2023_01/781111011"/>
    <hyperlink ref="F355" r:id="rId27" display="https://podminky.urs.cz/item/CS_URS_2023_01/781121011"/>
    <hyperlink ref="F366" r:id="rId28" display="https://podminky.urs.cz/item/CS_URS_2023_01/781161021"/>
    <hyperlink ref="F374" r:id="rId29" display="https://podminky.urs.cz/item/CS_URS_2023_01/781474111"/>
    <hyperlink ref="F387" r:id="rId30" display="https://podminky.urs.cz/item/CS_URS_2023_01/781494111"/>
    <hyperlink ref="F391" r:id="rId31" display="https://podminky.urs.cz/item/CS_URS_2023_01/781495115"/>
    <hyperlink ref="F395" r:id="rId32" display="https://podminky.urs.cz/item/CS_URS_2023_01/781495211"/>
    <hyperlink ref="F400" r:id="rId33" display="https://podminky.urs.cz/item/CS_URS_2023_01/784121011"/>
    <hyperlink ref="F430" r:id="rId34" display="https://podminky.urs.cz/item/CS_URS_2023_01/784121031"/>
    <hyperlink ref="F460" r:id="rId35" display="https://podminky.urs.cz/item/CS_URS_2023_01/784151001"/>
    <hyperlink ref="F464" r:id="rId36" display="https://podminky.urs.cz/item/CS_URS_2023_01/784161001"/>
    <hyperlink ref="F468" r:id="rId37" display="https://podminky.urs.cz/item/CS_URS_2023_01/784161111"/>
    <hyperlink ref="F472" r:id="rId38" display="https://podminky.urs.cz/item/CS_URS_2023_01/784161231"/>
    <hyperlink ref="F474" r:id="rId39" display="https://podminky.urs.cz/item/CS_URS_2023_01/784161511"/>
    <hyperlink ref="F478" r:id="rId40" display="https://podminky.urs.cz/item/CS_URS_2023_01/784161531"/>
    <hyperlink ref="F482" r:id="rId41" display="https://podminky.urs.cz/item/CS_URS_2023_01/784171001"/>
    <hyperlink ref="F487" r:id="rId42" display="https://podminky.urs.cz/item/CS_URS_2023_01/784171101"/>
    <hyperlink ref="F493" r:id="rId43" display="https://podminky.urs.cz/item/CS_URS_2023_01/784171111"/>
    <hyperlink ref="F499" r:id="rId44" display="https://podminky.urs.cz/item/CS_URS_2023_01/784181011"/>
    <hyperlink ref="F529" r:id="rId45" display="https://podminky.urs.cz/item/CS_URS_2023_01/784181101"/>
    <hyperlink ref="F559" r:id="rId46" display="https://podminky.urs.cz/item/CS_URS_2023_01/784191001"/>
    <hyperlink ref="F563" r:id="rId47" display="https://podminky.urs.cz/item/CS_URS_2023_01/784191007"/>
    <hyperlink ref="F567" r:id="rId48" display="https://podminky.urs.cz/item/CS_URS_2023_01/784211101"/>
    <hyperlink ref="F598" r:id="rId49" display="https://podminky.urs.cz/item/CS_URS_2023_01/HZS1292"/>
    <hyperlink ref="F602" r:id="rId50" display="https://podminky.urs.cz/item/CS_URS_2023_01/HZS1301"/>
    <hyperlink ref="F606" r:id="rId51" display="https://podminky.urs.cz/item/CS_URS_2023_01/HZS1312"/>
    <hyperlink ref="F610" r:id="rId52" display="https://podminky.urs.cz/item/CS_URS_2023_01/HZS2171"/>
    <hyperlink ref="F614" r:id="rId53" display="https://podminky.urs.cz/item/CS_URS_2023_01/HZS2212"/>
    <hyperlink ref="F618" r:id="rId54" display="https://podminky.urs.cz/item/CS_URS_2023_01/HZS2222"/>
    <hyperlink ref="F622" r:id="rId55" display="https://podminky.urs.cz/item/CS_URS_2023_01/HZS2232"/>
    <hyperlink ref="F626" r:id="rId56" display="https://podminky.urs.cz/item/CS_URS_2023_01/HZS2492"/>
    <hyperlink ref="F630" r:id="rId57" display="https://podminky.urs.cz/item/CS_URS_2023_01/HZS3211"/>
    <hyperlink ref="F634" r:id="rId58" display="https://podminky.urs.cz/item/CS_URS_2023_01/HZS3222"/>
    <hyperlink ref="F638" r:id="rId59" display="https://podminky.urs.cz/item/CS_URS_2023_01/HZS3231"/>
    <hyperlink ref="F642" r:id="rId60" display="https://podminky.urs.cz/item/CS_URS_2023_01/HZS4211"/>
    <hyperlink ref="F646" r:id="rId61" display="https://podminky.urs.cz/item/CS_URS_2023_01/HZS423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62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100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376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1250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ROUND(J92,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ROUND((SUM(BE92:BE211)),  2)</f>
        <v>0</v>
      </c>
      <c r="G35" s="40"/>
      <c r="H35" s="40"/>
      <c r="I35" s="159">
        <v>0.20999999999999999</v>
      </c>
      <c r="J35" s="158">
        <f>ROUND(((SUM(BE92:BE211))*I35),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ROUND((SUM(BF92:BF211)),  2)</f>
        <v>0</v>
      </c>
      <c r="G36" s="40"/>
      <c r="H36" s="40"/>
      <c r="I36" s="159">
        <v>0.14999999999999999</v>
      </c>
      <c r="J36" s="158">
        <f>ROUND(((SUM(BF92:BF211))*I36),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ROUND((SUM(BG92:BG211)),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ROUND((SUM(BH92:BH211)),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ROUND((SUM(BI92:BI211)),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376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SO01.3 - Nové konstrukce a práce na střeše nad 2NP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J92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216</v>
      </c>
      <c r="E64" s="179"/>
      <c r="F64" s="179"/>
      <c r="G64" s="179"/>
      <c r="H64" s="179"/>
      <c r="I64" s="179"/>
      <c r="J64" s="180">
        <f>J93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2"/>
      <c r="C65" s="127"/>
      <c r="D65" s="183" t="s">
        <v>379</v>
      </c>
      <c r="E65" s="184"/>
      <c r="F65" s="184"/>
      <c r="G65" s="184"/>
      <c r="H65" s="184"/>
      <c r="I65" s="184"/>
      <c r="J65" s="185">
        <f>J94</f>
        <v>0</v>
      </c>
      <c r="K65" s="127"/>
      <c r="L65" s="18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2"/>
      <c r="C66" s="127"/>
      <c r="D66" s="183" t="s">
        <v>380</v>
      </c>
      <c r="E66" s="184"/>
      <c r="F66" s="184"/>
      <c r="G66" s="184"/>
      <c r="H66" s="184"/>
      <c r="I66" s="184"/>
      <c r="J66" s="185">
        <f>J99</f>
        <v>0</v>
      </c>
      <c r="K66" s="127"/>
      <c r="L66" s="18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2"/>
      <c r="C67" s="127"/>
      <c r="D67" s="183" t="s">
        <v>1251</v>
      </c>
      <c r="E67" s="184"/>
      <c r="F67" s="184"/>
      <c r="G67" s="184"/>
      <c r="H67" s="184"/>
      <c r="I67" s="184"/>
      <c r="J67" s="185">
        <f>J132</f>
        <v>0</v>
      </c>
      <c r="K67" s="127"/>
      <c r="L67" s="18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9" customFormat="1" ht="24.96" customHeight="1">
      <c r="A68" s="9"/>
      <c r="B68" s="176"/>
      <c r="C68" s="177"/>
      <c r="D68" s="178" t="s">
        <v>382</v>
      </c>
      <c r="E68" s="179"/>
      <c r="F68" s="179"/>
      <c r="G68" s="179"/>
      <c r="H68" s="179"/>
      <c r="I68" s="179"/>
      <c r="J68" s="180">
        <f>J135</f>
        <v>0</v>
      </c>
      <c r="K68" s="177"/>
      <c r="L68" s="181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82"/>
      <c r="C69" s="127"/>
      <c r="D69" s="183" t="s">
        <v>1252</v>
      </c>
      <c r="E69" s="184"/>
      <c r="F69" s="184"/>
      <c r="G69" s="184"/>
      <c r="H69" s="184"/>
      <c r="I69" s="184"/>
      <c r="J69" s="185">
        <f>J136</f>
        <v>0</v>
      </c>
      <c r="K69" s="127"/>
      <c r="L69" s="186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9" customFormat="1" ht="24.96" customHeight="1">
      <c r="A70" s="9"/>
      <c r="B70" s="176"/>
      <c r="C70" s="177"/>
      <c r="D70" s="178" t="s">
        <v>392</v>
      </c>
      <c r="E70" s="179"/>
      <c r="F70" s="179"/>
      <c r="G70" s="179"/>
      <c r="H70" s="179"/>
      <c r="I70" s="179"/>
      <c r="J70" s="180">
        <f>J146</f>
        <v>0</v>
      </c>
      <c r="K70" s="177"/>
      <c r="L70" s="181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2" customFormat="1" ht="21.84" customHeight="1">
      <c r="A71" s="40"/>
      <c r="B71" s="41"/>
      <c r="C71" s="42"/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61"/>
      <c r="C72" s="62"/>
      <c r="D72" s="62"/>
      <c r="E72" s="62"/>
      <c r="F72" s="62"/>
      <c r="G72" s="62"/>
      <c r="H72" s="62"/>
      <c r="I72" s="62"/>
      <c r="J72" s="62"/>
      <c r="K72" s="6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6" s="2" customFormat="1" ht="6.96" customHeight="1">
      <c r="A76" s="40"/>
      <c r="B76" s="63"/>
      <c r="C76" s="64"/>
      <c r="D76" s="64"/>
      <c r="E76" s="64"/>
      <c r="F76" s="64"/>
      <c r="G76" s="64"/>
      <c r="H76" s="64"/>
      <c r="I76" s="64"/>
      <c r="J76" s="64"/>
      <c r="K76" s="64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24.96" customHeight="1">
      <c r="A77" s="40"/>
      <c r="B77" s="41"/>
      <c r="C77" s="25" t="s">
        <v>223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6.96" customHeight="1">
      <c r="A78" s="40"/>
      <c r="B78" s="41"/>
      <c r="C78" s="42"/>
      <c r="D78" s="42"/>
      <c r="E78" s="42"/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2" customHeight="1">
      <c r="A79" s="40"/>
      <c r="B79" s="41"/>
      <c r="C79" s="34" t="s">
        <v>16</v>
      </c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6.5" customHeight="1">
      <c r="A80" s="40"/>
      <c r="B80" s="41"/>
      <c r="C80" s="42"/>
      <c r="D80" s="42"/>
      <c r="E80" s="171" t="str">
        <f>E7</f>
        <v>Vytvoření laboratoří FŽP- UNICRE</v>
      </c>
      <c r="F80" s="34"/>
      <c r="G80" s="34"/>
      <c r="H80" s="34"/>
      <c r="I80" s="42"/>
      <c r="J80" s="42"/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1" customFormat="1" ht="12" customHeight="1">
      <c r="B81" s="23"/>
      <c r="C81" s="34" t="s">
        <v>210</v>
      </c>
      <c r="D81" s="24"/>
      <c r="E81" s="24"/>
      <c r="F81" s="24"/>
      <c r="G81" s="24"/>
      <c r="H81" s="24"/>
      <c r="I81" s="24"/>
      <c r="J81" s="24"/>
      <c r="K81" s="24"/>
      <c r="L81" s="22"/>
    </row>
    <row r="82" s="2" customFormat="1" ht="16.5" customHeight="1">
      <c r="A82" s="40"/>
      <c r="B82" s="41"/>
      <c r="C82" s="42"/>
      <c r="D82" s="42"/>
      <c r="E82" s="171" t="s">
        <v>376</v>
      </c>
      <c r="F82" s="42"/>
      <c r="G82" s="42"/>
      <c r="H82" s="42"/>
      <c r="I82" s="42"/>
      <c r="J82" s="42"/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377</v>
      </c>
      <c r="D83" s="42"/>
      <c r="E83" s="42"/>
      <c r="F83" s="42"/>
      <c r="G83" s="42"/>
      <c r="H83" s="42"/>
      <c r="I83" s="42"/>
      <c r="J83" s="42"/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6.5" customHeight="1">
      <c r="A84" s="40"/>
      <c r="B84" s="41"/>
      <c r="C84" s="42"/>
      <c r="D84" s="42"/>
      <c r="E84" s="71" t="str">
        <f>E11</f>
        <v>SO01.3 - Nové konstrukce a práce na střeše nad 2NP</v>
      </c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6.96" customHeight="1">
      <c r="A85" s="40"/>
      <c r="B85" s="41"/>
      <c r="C85" s="42"/>
      <c r="D85" s="42"/>
      <c r="E85" s="42"/>
      <c r="F85" s="42"/>
      <c r="G85" s="42"/>
      <c r="H85" s="42"/>
      <c r="I85" s="42"/>
      <c r="J85" s="42"/>
      <c r="K85" s="42"/>
      <c r="L85" s="14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2" customHeight="1">
      <c r="A86" s="40"/>
      <c r="B86" s="41"/>
      <c r="C86" s="34" t="s">
        <v>21</v>
      </c>
      <c r="D86" s="42"/>
      <c r="E86" s="42"/>
      <c r="F86" s="29" t="str">
        <f>F14</f>
        <v>Ústí nad Labem</v>
      </c>
      <c r="G86" s="42"/>
      <c r="H86" s="42"/>
      <c r="I86" s="34" t="s">
        <v>23</v>
      </c>
      <c r="J86" s="74" t="str">
        <f>IF(J14="","",J14)</f>
        <v>10. 5. 2023</v>
      </c>
      <c r="K86" s="42"/>
      <c r="L86" s="14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6.96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14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40.05" customHeight="1">
      <c r="A88" s="40"/>
      <c r="B88" s="41"/>
      <c r="C88" s="34" t="s">
        <v>25</v>
      </c>
      <c r="D88" s="42"/>
      <c r="E88" s="42"/>
      <c r="F88" s="29" t="str">
        <f>E17</f>
        <v>UJEP, Pasteurova 3632/15, 400 96 Ústí nad Labem</v>
      </c>
      <c r="G88" s="42"/>
      <c r="H88" s="42"/>
      <c r="I88" s="34" t="s">
        <v>33</v>
      </c>
      <c r="J88" s="38" t="str">
        <f>E23</f>
        <v>Correct BC, s.r.o., El.Krásnohorské 1339/15, UL</v>
      </c>
      <c r="K88" s="42"/>
      <c r="L88" s="14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40.05" customHeight="1">
      <c r="A89" s="40"/>
      <c r="B89" s="41"/>
      <c r="C89" s="34" t="s">
        <v>31</v>
      </c>
      <c r="D89" s="42"/>
      <c r="E89" s="42"/>
      <c r="F89" s="29" t="str">
        <f>IF(E20="","",E20)</f>
        <v>Vyplň údaj</v>
      </c>
      <c r="G89" s="42"/>
      <c r="H89" s="42"/>
      <c r="I89" s="34" t="s">
        <v>38</v>
      </c>
      <c r="J89" s="38" t="str">
        <f>E26</f>
        <v>Correct BC, s.r.o., El.Krásnohorské 1339/15, UL</v>
      </c>
      <c r="K89" s="42"/>
      <c r="L89" s="14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0.32" customHeight="1">
      <c r="A90" s="40"/>
      <c r="B90" s="41"/>
      <c r="C90" s="42"/>
      <c r="D90" s="42"/>
      <c r="E90" s="42"/>
      <c r="F90" s="42"/>
      <c r="G90" s="42"/>
      <c r="H90" s="42"/>
      <c r="I90" s="42"/>
      <c r="J90" s="42"/>
      <c r="K90" s="42"/>
      <c r="L90" s="14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11" customFormat="1" ht="29.28" customHeight="1">
      <c r="A91" s="187"/>
      <c r="B91" s="188"/>
      <c r="C91" s="189" t="s">
        <v>224</v>
      </c>
      <c r="D91" s="190" t="s">
        <v>62</v>
      </c>
      <c r="E91" s="190" t="s">
        <v>58</v>
      </c>
      <c r="F91" s="190" t="s">
        <v>59</v>
      </c>
      <c r="G91" s="190" t="s">
        <v>225</v>
      </c>
      <c r="H91" s="190" t="s">
        <v>226</v>
      </c>
      <c r="I91" s="190" t="s">
        <v>227</v>
      </c>
      <c r="J91" s="190" t="s">
        <v>214</v>
      </c>
      <c r="K91" s="191" t="s">
        <v>228</v>
      </c>
      <c r="L91" s="192"/>
      <c r="M91" s="94" t="s">
        <v>19</v>
      </c>
      <c r="N91" s="95" t="s">
        <v>47</v>
      </c>
      <c r="O91" s="95" t="s">
        <v>229</v>
      </c>
      <c r="P91" s="95" t="s">
        <v>230</v>
      </c>
      <c r="Q91" s="95" t="s">
        <v>231</v>
      </c>
      <c r="R91" s="95" t="s">
        <v>232</v>
      </c>
      <c r="S91" s="95" t="s">
        <v>233</v>
      </c>
      <c r="T91" s="96" t="s">
        <v>234</v>
      </c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</row>
    <row r="92" s="2" customFormat="1" ht="22.8" customHeight="1">
      <c r="A92" s="40"/>
      <c r="B92" s="41"/>
      <c r="C92" s="101" t="s">
        <v>235</v>
      </c>
      <c r="D92" s="42"/>
      <c r="E92" s="42"/>
      <c r="F92" s="42"/>
      <c r="G92" s="42"/>
      <c r="H92" s="42"/>
      <c r="I92" s="42"/>
      <c r="J92" s="193">
        <f>BK92</f>
        <v>0</v>
      </c>
      <c r="K92" s="42"/>
      <c r="L92" s="46"/>
      <c r="M92" s="97"/>
      <c r="N92" s="194"/>
      <c r="O92" s="98"/>
      <c r="P92" s="195">
        <f>P93+P135+P146</f>
        <v>0</v>
      </c>
      <c r="Q92" s="98"/>
      <c r="R92" s="195">
        <f>R93+R135+R146</f>
        <v>1.87561472</v>
      </c>
      <c r="S92" s="98"/>
      <c r="T92" s="196">
        <f>T93+T135+T146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T92" s="19" t="s">
        <v>76</v>
      </c>
      <c r="AU92" s="19" t="s">
        <v>215</v>
      </c>
      <c r="BK92" s="197">
        <f>BK93+BK135+BK146</f>
        <v>0</v>
      </c>
    </row>
    <row r="93" s="12" customFormat="1" ht="25.92" customHeight="1">
      <c r="A93" s="12"/>
      <c r="B93" s="198"/>
      <c r="C93" s="199"/>
      <c r="D93" s="200" t="s">
        <v>76</v>
      </c>
      <c r="E93" s="201" t="s">
        <v>236</v>
      </c>
      <c r="F93" s="201" t="s">
        <v>237</v>
      </c>
      <c r="G93" s="199"/>
      <c r="H93" s="199"/>
      <c r="I93" s="202"/>
      <c r="J93" s="203">
        <f>BK93</f>
        <v>0</v>
      </c>
      <c r="K93" s="199"/>
      <c r="L93" s="204"/>
      <c r="M93" s="205"/>
      <c r="N93" s="206"/>
      <c r="O93" s="206"/>
      <c r="P93" s="207">
        <f>P94+P99+P132</f>
        <v>0</v>
      </c>
      <c r="Q93" s="206"/>
      <c r="R93" s="207">
        <f>R94+R99+R132</f>
        <v>1.86368</v>
      </c>
      <c r="S93" s="206"/>
      <c r="T93" s="208">
        <f>T94+T99+T132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09" t="s">
        <v>85</v>
      </c>
      <c r="AT93" s="210" t="s">
        <v>76</v>
      </c>
      <c r="AU93" s="210" t="s">
        <v>77</v>
      </c>
      <c r="AY93" s="209" t="s">
        <v>238</v>
      </c>
      <c r="BK93" s="211">
        <f>BK94+BK99+BK132</f>
        <v>0</v>
      </c>
    </row>
    <row r="94" s="12" customFormat="1" ht="22.8" customHeight="1">
      <c r="A94" s="12"/>
      <c r="B94" s="198"/>
      <c r="C94" s="199"/>
      <c r="D94" s="200" t="s">
        <v>76</v>
      </c>
      <c r="E94" s="212" t="s">
        <v>276</v>
      </c>
      <c r="F94" s="212" t="s">
        <v>393</v>
      </c>
      <c r="G94" s="199"/>
      <c r="H94" s="199"/>
      <c r="I94" s="202"/>
      <c r="J94" s="213">
        <f>BK94</f>
        <v>0</v>
      </c>
      <c r="K94" s="199"/>
      <c r="L94" s="204"/>
      <c r="M94" s="205"/>
      <c r="N94" s="206"/>
      <c r="O94" s="206"/>
      <c r="P94" s="207">
        <f>SUM(P95:P98)</f>
        <v>0</v>
      </c>
      <c r="Q94" s="206"/>
      <c r="R94" s="207">
        <f>SUM(R95:R98)</f>
        <v>1.86368</v>
      </c>
      <c r="S94" s="206"/>
      <c r="T94" s="208">
        <f>SUM(T95:T98)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09" t="s">
        <v>85</v>
      </c>
      <c r="AT94" s="210" t="s">
        <v>76</v>
      </c>
      <c r="AU94" s="210" t="s">
        <v>85</v>
      </c>
      <c r="AY94" s="209" t="s">
        <v>238</v>
      </c>
      <c r="BK94" s="211">
        <f>SUM(BK95:BK98)</f>
        <v>0</v>
      </c>
    </row>
    <row r="95" s="2" customFormat="1" ht="24.15" customHeight="1">
      <c r="A95" s="40"/>
      <c r="B95" s="41"/>
      <c r="C95" s="214" t="s">
        <v>85</v>
      </c>
      <c r="D95" s="214" t="s">
        <v>243</v>
      </c>
      <c r="E95" s="215" t="s">
        <v>1253</v>
      </c>
      <c r="F95" s="216" t="s">
        <v>1254</v>
      </c>
      <c r="G95" s="217" t="s">
        <v>407</v>
      </c>
      <c r="H95" s="218">
        <v>16</v>
      </c>
      <c r="I95" s="219"/>
      <c r="J95" s="220">
        <f>ROUND(I95*H95,2)</f>
        <v>0</v>
      </c>
      <c r="K95" s="216" t="s">
        <v>247</v>
      </c>
      <c r="L95" s="46"/>
      <c r="M95" s="221" t="s">
        <v>19</v>
      </c>
      <c r="N95" s="222" t="s">
        <v>48</v>
      </c>
      <c r="O95" s="86"/>
      <c r="P95" s="223">
        <f>O95*H95</f>
        <v>0</v>
      </c>
      <c r="Q95" s="223">
        <v>0.002</v>
      </c>
      <c r="R95" s="223">
        <f>Q95*H95</f>
        <v>0.032000000000000001</v>
      </c>
      <c r="S95" s="223">
        <v>0</v>
      </c>
      <c r="T95" s="224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25" t="s">
        <v>254</v>
      </c>
      <c r="AT95" s="225" t="s">
        <v>243</v>
      </c>
      <c r="AU95" s="225" t="s">
        <v>87</v>
      </c>
      <c r="AY95" s="19" t="s">
        <v>238</v>
      </c>
      <c r="BE95" s="226">
        <f>IF(N95="základní",J95,0)</f>
        <v>0</v>
      </c>
      <c r="BF95" s="226">
        <f>IF(N95="snížená",J95,0)</f>
        <v>0</v>
      </c>
      <c r="BG95" s="226">
        <f>IF(N95="zákl. přenesená",J95,0)</f>
        <v>0</v>
      </c>
      <c r="BH95" s="226">
        <f>IF(N95="sníž. přenesená",J95,0)</f>
        <v>0</v>
      </c>
      <c r="BI95" s="226">
        <f>IF(N95="nulová",J95,0)</f>
        <v>0</v>
      </c>
      <c r="BJ95" s="19" t="s">
        <v>85</v>
      </c>
      <c r="BK95" s="226">
        <f>ROUND(I95*H95,2)</f>
        <v>0</v>
      </c>
      <c r="BL95" s="19" t="s">
        <v>254</v>
      </c>
      <c r="BM95" s="225" t="s">
        <v>1255</v>
      </c>
    </row>
    <row r="96" s="2" customFormat="1">
      <c r="A96" s="40"/>
      <c r="B96" s="41"/>
      <c r="C96" s="42"/>
      <c r="D96" s="227" t="s">
        <v>250</v>
      </c>
      <c r="E96" s="42"/>
      <c r="F96" s="228" t="s">
        <v>1256</v>
      </c>
      <c r="G96" s="42"/>
      <c r="H96" s="42"/>
      <c r="I96" s="229"/>
      <c r="J96" s="42"/>
      <c r="K96" s="42"/>
      <c r="L96" s="46"/>
      <c r="M96" s="230"/>
      <c r="N96" s="231"/>
      <c r="O96" s="86"/>
      <c r="P96" s="86"/>
      <c r="Q96" s="86"/>
      <c r="R96" s="86"/>
      <c r="S96" s="86"/>
      <c r="T96" s="87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T96" s="19" t="s">
        <v>250</v>
      </c>
      <c r="AU96" s="19" t="s">
        <v>87</v>
      </c>
    </row>
    <row r="97" s="2" customFormat="1" ht="16.5" customHeight="1">
      <c r="A97" s="40"/>
      <c r="B97" s="41"/>
      <c r="C97" s="259" t="s">
        <v>87</v>
      </c>
      <c r="D97" s="259" t="s">
        <v>640</v>
      </c>
      <c r="E97" s="260" t="s">
        <v>1257</v>
      </c>
      <c r="F97" s="261" t="s">
        <v>1258</v>
      </c>
      <c r="G97" s="262" t="s">
        <v>407</v>
      </c>
      <c r="H97" s="263">
        <v>16.960000000000001</v>
      </c>
      <c r="I97" s="264"/>
      <c r="J97" s="265">
        <f>ROUND(I97*H97,2)</f>
        <v>0</v>
      </c>
      <c r="K97" s="261" t="s">
        <v>247</v>
      </c>
      <c r="L97" s="266"/>
      <c r="M97" s="267" t="s">
        <v>19</v>
      </c>
      <c r="N97" s="268" t="s">
        <v>48</v>
      </c>
      <c r="O97" s="86"/>
      <c r="P97" s="223">
        <f>O97*H97</f>
        <v>0</v>
      </c>
      <c r="Q97" s="223">
        <v>0.108</v>
      </c>
      <c r="R97" s="223">
        <f>Q97*H97</f>
        <v>1.83168</v>
      </c>
      <c r="S97" s="223">
        <v>0</v>
      </c>
      <c r="T97" s="224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25" t="s">
        <v>287</v>
      </c>
      <c r="AT97" s="225" t="s">
        <v>640</v>
      </c>
      <c r="AU97" s="225" t="s">
        <v>87</v>
      </c>
      <c r="AY97" s="19" t="s">
        <v>238</v>
      </c>
      <c r="BE97" s="226">
        <f>IF(N97="základní",J97,0)</f>
        <v>0</v>
      </c>
      <c r="BF97" s="226">
        <f>IF(N97="snížená",J97,0)</f>
        <v>0</v>
      </c>
      <c r="BG97" s="226">
        <f>IF(N97="zákl. přenesená",J97,0)</f>
        <v>0</v>
      </c>
      <c r="BH97" s="226">
        <f>IF(N97="sníž. přenesená",J97,0)</f>
        <v>0</v>
      </c>
      <c r="BI97" s="226">
        <f>IF(N97="nulová",J97,0)</f>
        <v>0</v>
      </c>
      <c r="BJ97" s="19" t="s">
        <v>85</v>
      </c>
      <c r="BK97" s="226">
        <f>ROUND(I97*H97,2)</f>
        <v>0</v>
      </c>
      <c r="BL97" s="19" t="s">
        <v>254</v>
      </c>
      <c r="BM97" s="225" t="s">
        <v>1259</v>
      </c>
    </row>
    <row r="98" s="13" customFormat="1">
      <c r="A98" s="13"/>
      <c r="B98" s="232"/>
      <c r="C98" s="233"/>
      <c r="D98" s="234" t="s">
        <v>252</v>
      </c>
      <c r="E98" s="235" t="s">
        <v>19</v>
      </c>
      <c r="F98" s="236" t="s">
        <v>1260</v>
      </c>
      <c r="G98" s="233"/>
      <c r="H98" s="237">
        <v>16.960000000000001</v>
      </c>
      <c r="I98" s="238"/>
      <c r="J98" s="233"/>
      <c r="K98" s="233"/>
      <c r="L98" s="239"/>
      <c r="M98" s="240"/>
      <c r="N98" s="241"/>
      <c r="O98" s="241"/>
      <c r="P98" s="241"/>
      <c r="Q98" s="241"/>
      <c r="R98" s="241"/>
      <c r="S98" s="241"/>
      <c r="T98" s="242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T98" s="243" t="s">
        <v>252</v>
      </c>
      <c r="AU98" s="243" t="s">
        <v>87</v>
      </c>
      <c r="AV98" s="13" t="s">
        <v>87</v>
      </c>
      <c r="AW98" s="13" t="s">
        <v>37</v>
      </c>
      <c r="AX98" s="13" t="s">
        <v>85</v>
      </c>
      <c r="AY98" s="243" t="s">
        <v>238</v>
      </c>
    </row>
    <row r="99" s="12" customFormat="1" ht="22.8" customHeight="1">
      <c r="A99" s="12"/>
      <c r="B99" s="198"/>
      <c r="C99" s="199"/>
      <c r="D99" s="200" t="s">
        <v>76</v>
      </c>
      <c r="E99" s="212" t="s">
        <v>293</v>
      </c>
      <c r="F99" s="212" t="s">
        <v>404</v>
      </c>
      <c r="G99" s="199"/>
      <c r="H99" s="199"/>
      <c r="I99" s="202"/>
      <c r="J99" s="213">
        <f>BK99</f>
        <v>0</v>
      </c>
      <c r="K99" s="199"/>
      <c r="L99" s="204"/>
      <c r="M99" s="205"/>
      <c r="N99" s="206"/>
      <c r="O99" s="206"/>
      <c r="P99" s="207">
        <f>SUM(P100:P131)</f>
        <v>0</v>
      </c>
      <c r="Q99" s="206"/>
      <c r="R99" s="207">
        <f>SUM(R100:R131)</f>
        <v>0</v>
      </c>
      <c r="S99" s="206"/>
      <c r="T99" s="208">
        <f>SUM(T100:T131)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09" t="s">
        <v>85</v>
      </c>
      <c r="AT99" s="210" t="s">
        <v>76</v>
      </c>
      <c r="AU99" s="210" t="s">
        <v>85</v>
      </c>
      <c r="AY99" s="209" t="s">
        <v>238</v>
      </c>
      <c r="BK99" s="211">
        <f>SUM(BK100:BK131)</f>
        <v>0</v>
      </c>
    </row>
    <row r="100" s="2" customFormat="1" ht="24.15" customHeight="1">
      <c r="A100" s="40"/>
      <c r="B100" s="41"/>
      <c r="C100" s="214" t="s">
        <v>260</v>
      </c>
      <c r="D100" s="214" t="s">
        <v>243</v>
      </c>
      <c r="E100" s="215" t="s">
        <v>1261</v>
      </c>
      <c r="F100" s="216" t="s">
        <v>1262</v>
      </c>
      <c r="G100" s="217" t="s">
        <v>407</v>
      </c>
      <c r="H100" s="218">
        <v>127</v>
      </c>
      <c r="I100" s="219"/>
      <c r="J100" s="220">
        <f>ROUND(I100*H100,2)</f>
        <v>0</v>
      </c>
      <c r="K100" s="216" t="s">
        <v>247</v>
      </c>
      <c r="L100" s="46"/>
      <c r="M100" s="221" t="s">
        <v>19</v>
      </c>
      <c r="N100" s="222" t="s">
        <v>48</v>
      </c>
      <c r="O100" s="86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254</v>
      </c>
      <c r="AT100" s="225" t="s">
        <v>243</v>
      </c>
      <c r="AU100" s="225" t="s">
        <v>87</v>
      </c>
      <c r="AY100" s="19" t="s">
        <v>238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85</v>
      </c>
      <c r="BK100" s="226">
        <f>ROUND(I100*H100,2)</f>
        <v>0</v>
      </c>
      <c r="BL100" s="19" t="s">
        <v>254</v>
      </c>
      <c r="BM100" s="225" t="s">
        <v>1263</v>
      </c>
    </row>
    <row r="101" s="2" customFormat="1">
      <c r="A101" s="40"/>
      <c r="B101" s="41"/>
      <c r="C101" s="42"/>
      <c r="D101" s="227" t="s">
        <v>250</v>
      </c>
      <c r="E101" s="42"/>
      <c r="F101" s="228" t="s">
        <v>1264</v>
      </c>
      <c r="G101" s="42"/>
      <c r="H101" s="42"/>
      <c r="I101" s="229"/>
      <c r="J101" s="42"/>
      <c r="K101" s="42"/>
      <c r="L101" s="46"/>
      <c r="M101" s="230"/>
      <c r="N101" s="231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250</v>
      </c>
      <c r="AU101" s="19" t="s">
        <v>87</v>
      </c>
    </row>
    <row r="102" s="13" customFormat="1">
      <c r="A102" s="13"/>
      <c r="B102" s="232"/>
      <c r="C102" s="233"/>
      <c r="D102" s="234" t="s">
        <v>252</v>
      </c>
      <c r="E102" s="235" t="s">
        <v>19</v>
      </c>
      <c r="F102" s="236" t="s">
        <v>1265</v>
      </c>
      <c r="G102" s="233"/>
      <c r="H102" s="237">
        <v>30</v>
      </c>
      <c r="I102" s="238"/>
      <c r="J102" s="233"/>
      <c r="K102" s="233"/>
      <c r="L102" s="239"/>
      <c r="M102" s="240"/>
      <c r="N102" s="241"/>
      <c r="O102" s="241"/>
      <c r="P102" s="241"/>
      <c r="Q102" s="241"/>
      <c r="R102" s="241"/>
      <c r="S102" s="241"/>
      <c r="T102" s="242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T102" s="243" t="s">
        <v>252</v>
      </c>
      <c r="AU102" s="243" t="s">
        <v>87</v>
      </c>
      <c r="AV102" s="13" t="s">
        <v>87</v>
      </c>
      <c r="AW102" s="13" t="s">
        <v>37</v>
      </c>
      <c r="AX102" s="13" t="s">
        <v>77</v>
      </c>
      <c r="AY102" s="243" t="s">
        <v>238</v>
      </c>
    </row>
    <row r="103" s="13" customFormat="1">
      <c r="A103" s="13"/>
      <c r="B103" s="232"/>
      <c r="C103" s="233"/>
      <c r="D103" s="234" t="s">
        <v>252</v>
      </c>
      <c r="E103" s="235" t="s">
        <v>19</v>
      </c>
      <c r="F103" s="236" t="s">
        <v>1266</v>
      </c>
      <c r="G103" s="233"/>
      <c r="H103" s="237">
        <v>16</v>
      </c>
      <c r="I103" s="238"/>
      <c r="J103" s="233"/>
      <c r="K103" s="233"/>
      <c r="L103" s="239"/>
      <c r="M103" s="240"/>
      <c r="N103" s="241"/>
      <c r="O103" s="241"/>
      <c r="P103" s="241"/>
      <c r="Q103" s="241"/>
      <c r="R103" s="241"/>
      <c r="S103" s="241"/>
      <c r="T103" s="242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3" t="s">
        <v>252</v>
      </c>
      <c r="AU103" s="243" t="s">
        <v>87</v>
      </c>
      <c r="AV103" s="13" t="s">
        <v>87</v>
      </c>
      <c r="AW103" s="13" t="s">
        <v>37</v>
      </c>
      <c r="AX103" s="13" t="s">
        <v>77</v>
      </c>
      <c r="AY103" s="243" t="s">
        <v>238</v>
      </c>
    </row>
    <row r="104" s="13" customFormat="1">
      <c r="A104" s="13"/>
      <c r="B104" s="232"/>
      <c r="C104" s="233"/>
      <c r="D104" s="234" t="s">
        <v>252</v>
      </c>
      <c r="E104" s="235" t="s">
        <v>19</v>
      </c>
      <c r="F104" s="236" t="s">
        <v>1267</v>
      </c>
      <c r="G104" s="233"/>
      <c r="H104" s="237">
        <v>81</v>
      </c>
      <c r="I104" s="238"/>
      <c r="J104" s="233"/>
      <c r="K104" s="233"/>
      <c r="L104" s="239"/>
      <c r="M104" s="240"/>
      <c r="N104" s="241"/>
      <c r="O104" s="241"/>
      <c r="P104" s="241"/>
      <c r="Q104" s="241"/>
      <c r="R104" s="241"/>
      <c r="S104" s="241"/>
      <c r="T104" s="242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3" t="s">
        <v>252</v>
      </c>
      <c r="AU104" s="243" t="s">
        <v>87</v>
      </c>
      <c r="AV104" s="13" t="s">
        <v>87</v>
      </c>
      <c r="AW104" s="13" t="s">
        <v>37</v>
      </c>
      <c r="AX104" s="13" t="s">
        <v>77</v>
      </c>
      <c r="AY104" s="243" t="s">
        <v>238</v>
      </c>
    </row>
    <row r="105" s="14" customFormat="1">
      <c r="A105" s="14"/>
      <c r="B105" s="244"/>
      <c r="C105" s="245"/>
      <c r="D105" s="234" t="s">
        <v>252</v>
      </c>
      <c r="E105" s="246" t="s">
        <v>19</v>
      </c>
      <c r="F105" s="247" t="s">
        <v>253</v>
      </c>
      <c r="G105" s="245"/>
      <c r="H105" s="248">
        <v>127</v>
      </c>
      <c r="I105" s="249"/>
      <c r="J105" s="245"/>
      <c r="K105" s="245"/>
      <c r="L105" s="250"/>
      <c r="M105" s="251"/>
      <c r="N105" s="252"/>
      <c r="O105" s="252"/>
      <c r="P105" s="252"/>
      <c r="Q105" s="252"/>
      <c r="R105" s="252"/>
      <c r="S105" s="252"/>
      <c r="T105" s="253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54" t="s">
        <v>252</v>
      </c>
      <c r="AU105" s="254" t="s">
        <v>87</v>
      </c>
      <c r="AV105" s="14" t="s">
        <v>254</v>
      </c>
      <c r="AW105" s="14" t="s">
        <v>37</v>
      </c>
      <c r="AX105" s="14" t="s">
        <v>85</v>
      </c>
      <c r="AY105" s="254" t="s">
        <v>238</v>
      </c>
    </row>
    <row r="106" s="2" customFormat="1" ht="24.15" customHeight="1">
      <c r="A106" s="40"/>
      <c r="B106" s="41"/>
      <c r="C106" s="214" t="s">
        <v>254</v>
      </c>
      <c r="D106" s="214" t="s">
        <v>243</v>
      </c>
      <c r="E106" s="215" t="s">
        <v>1268</v>
      </c>
      <c r="F106" s="216" t="s">
        <v>1269</v>
      </c>
      <c r="G106" s="217" t="s">
        <v>407</v>
      </c>
      <c r="H106" s="218">
        <v>3810</v>
      </c>
      <c r="I106" s="219"/>
      <c r="J106" s="220">
        <f>ROUND(I106*H106,2)</f>
        <v>0</v>
      </c>
      <c r="K106" s="216" t="s">
        <v>247</v>
      </c>
      <c r="L106" s="46"/>
      <c r="M106" s="221" t="s">
        <v>19</v>
      </c>
      <c r="N106" s="222" t="s">
        <v>48</v>
      </c>
      <c r="O106" s="86"/>
      <c r="P106" s="223">
        <f>O106*H106</f>
        <v>0</v>
      </c>
      <c r="Q106" s="223">
        <v>0</v>
      </c>
      <c r="R106" s="223">
        <f>Q106*H106</f>
        <v>0</v>
      </c>
      <c r="S106" s="223">
        <v>0</v>
      </c>
      <c r="T106" s="224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25" t="s">
        <v>254</v>
      </c>
      <c r="AT106" s="225" t="s">
        <v>243</v>
      </c>
      <c r="AU106" s="225" t="s">
        <v>87</v>
      </c>
      <c r="AY106" s="19" t="s">
        <v>238</v>
      </c>
      <c r="BE106" s="226">
        <f>IF(N106="základní",J106,0)</f>
        <v>0</v>
      </c>
      <c r="BF106" s="226">
        <f>IF(N106="snížená",J106,0)</f>
        <v>0</v>
      </c>
      <c r="BG106" s="226">
        <f>IF(N106="zákl. přenesená",J106,0)</f>
        <v>0</v>
      </c>
      <c r="BH106" s="226">
        <f>IF(N106="sníž. přenesená",J106,0)</f>
        <v>0</v>
      </c>
      <c r="BI106" s="226">
        <f>IF(N106="nulová",J106,0)</f>
        <v>0</v>
      </c>
      <c r="BJ106" s="19" t="s">
        <v>85</v>
      </c>
      <c r="BK106" s="226">
        <f>ROUND(I106*H106,2)</f>
        <v>0</v>
      </c>
      <c r="BL106" s="19" t="s">
        <v>254</v>
      </c>
      <c r="BM106" s="225" t="s">
        <v>1270</v>
      </c>
    </row>
    <row r="107" s="2" customFormat="1">
      <c r="A107" s="40"/>
      <c r="B107" s="41"/>
      <c r="C107" s="42"/>
      <c r="D107" s="227" t="s">
        <v>250</v>
      </c>
      <c r="E107" s="42"/>
      <c r="F107" s="228" t="s">
        <v>1271</v>
      </c>
      <c r="G107" s="42"/>
      <c r="H107" s="42"/>
      <c r="I107" s="229"/>
      <c r="J107" s="42"/>
      <c r="K107" s="42"/>
      <c r="L107" s="46"/>
      <c r="M107" s="230"/>
      <c r="N107" s="231"/>
      <c r="O107" s="86"/>
      <c r="P107" s="86"/>
      <c r="Q107" s="86"/>
      <c r="R107" s="86"/>
      <c r="S107" s="86"/>
      <c r="T107" s="87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T107" s="19" t="s">
        <v>250</v>
      </c>
      <c r="AU107" s="19" t="s">
        <v>87</v>
      </c>
    </row>
    <row r="108" s="13" customFormat="1">
      <c r="A108" s="13"/>
      <c r="B108" s="232"/>
      <c r="C108" s="233"/>
      <c r="D108" s="234" t="s">
        <v>252</v>
      </c>
      <c r="E108" s="235" t="s">
        <v>19</v>
      </c>
      <c r="F108" s="236" t="s">
        <v>1272</v>
      </c>
      <c r="G108" s="233"/>
      <c r="H108" s="237">
        <v>3810</v>
      </c>
      <c r="I108" s="238"/>
      <c r="J108" s="233"/>
      <c r="K108" s="233"/>
      <c r="L108" s="239"/>
      <c r="M108" s="240"/>
      <c r="N108" s="241"/>
      <c r="O108" s="241"/>
      <c r="P108" s="241"/>
      <c r="Q108" s="241"/>
      <c r="R108" s="241"/>
      <c r="S108" s="241"/>
      <c r="T108" s="242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T108" s="243" t="s">
        <v>252</v>
      </c>
      <c r="AU108" s="243" t="s">
        <v>87</v>
      </c>
      <c r="AV108" s="13" t="s">
        <v>87</v>
      </c>
      <c r="AW108" s="13" t="s">
        <v>37</v>
      </c>
      <c r="AX108" s="13" t="s">
        <v>77</v>
      </c>
      <c r="AY108" s="243" t="s">
        <v>238</v>
      </c>
    </row>
    <row r="109" s="14" customFormat="1">
      <c r="A109" s="14"/>
      <c r="B109" s="244"/>
      <c r="C109" s="245"/>
      <c r="D109" s="234" t="s">
        <v>252</v>
      </c>
      <c r="E109" s="246" t="s">
        <v>19</v>
      </c>
      <c r="F109" s="247" t="s">
        <v>253</v>
      </c>
      <c r="G109" s="245"/>
      <c r="H109" s="248">
        <v>3810</v>
      </c>
      <c r="I109" s="249"/>
      <c r="J109" s="245"/>
      <c r="K109" s="245"/>
      <c r="L109" s="250"/>
      <c r="M109" s="251"/>
      <c r="N109" s="252"/>
      <c r="O109" s="252"/>
      <c r="P109" s="252"/>
      <c r="Q109" s="252"/>
      <c r="R109" s="252"/>
      <c r="S109" s="252"/>
      <c r="T109" s="253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4" t="s">
        <v>252</v>
      </c>
      <c r="AU109" s="254" t="s">
        <v>87</v>
      </c>
      <c r="AV109" s="14" t="s">
        <v>254</v>
      </c>
      <c r="AW109" s="14" t="s">
        <v>37</v>
      </c>
      <c r="AX109" s="14" t="s">
        <v>85</v>
      </c>
      <c r="AY109" s="254" t="s">
        <v>238</v>
      </c>
    </row>
    <row r="110" s="2" customFormat="1" ht="33" customHeight="1">
      <c r="A110" s="40"/>
      <c r="B110" s="41"/>
      <c r="C110" s="214" t="s">
        <v>240</v>
      </c>
      <c r="D110" s="214" t="s">
        <v>243</v>
      </c>
      <c r="E110" s="215" t="s">
        <v>1273</v>
      </c>
      <c r="F110" s="216" t="s">
        <v>1274</v>
      </c>
      <c r="G110" s="217" t="s">
        <v>368</v>
      </c>
      <c r="H110" s="218">
        <v>3</v>
      </c>
      <c r="I110" s="219"/>
      <c r="J110" s="220">
        <f>ROUND(I110*H110,2)</f>
        <v>0</v>
      </c>
      <c r="K110" s="216" t="s">
        <v>247</v>
      </c>
      <c r="L110" s="46"/>
      <c r="M110" s="221" t="s">
        <v>19</v>
      </c>
      <c r="N110" s="222" t="s">
        <v>48</v>
      </c>
      <c r="O110" s="86"/>
      <c r="P110" s="223">
        <f>O110*H110</f>
        <v>0</v>
      </c>
      <c r="Q110" s="223">
        <v>0</v>
      </c>
      <c r="R110" s="223">
        <f>Q110*H110</f>
        <v>0</v>
      </c>
      <c r="S110" s="223">
        <v>0</v>
      </c>
      <c r="T110" s="224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25" t="s">
        <v>254</v>
      </c>
      <c r="AT110" s="225" t="s">
        <v>243</v>
      </c>
      <c r="AU110" s="225" t="s">
        <v>87</v>
      </c>
      <c r="AY110" s="19" t="s">
        <v>238</v>
      </c>
      <c r="BE110" s="226">
        <f>IF(N110="základní",J110,0)</f>
        <v>0</v>
      </c>
      <c r="BF110" s="226">
        <f>IF(N110="snížená",J110,0)</f>
        <v>0</v>
      </c>
      <c r="BG110" s="226">
        <f>IF(N110="zákl. přenesená",J110,0)</f>
        <v>0</v>
      </c>
      <c r="BH110" s="226">
        <f>IF(N110="sníž. přenesená",J110,0)</f>
        <v>0</v>
      </c>
      <c r="BI110" s="226">
        <f>IF(N110="nulová",J110,0)</f>
        <v>0</v>
      </c>
      <c r="BJ110" s="19" t="s">
        <v>85</v>
      </c>
      <c r="BK110" s="226">
        <f>ROUND(I110*H110,2)</f>
        <v>0</v>
      </c>
      <c r="BL110" s="19" t="s">
        <v>254</v>
      </c>
      <c r="BM110" s="225" t="s">
        <v>1275</v>
      </c>
    </row>
    <row r="111" s="2" customFormat="1">
      <c r="A111" s="40"/>
      <c r="B111" s="41"/>
      <c r="C111" s="42"/>
      <c r="D111" s="227" t="s">
        <v>250</v>
      </c>
      <c r="E111" s="42"/>
      <c r="F111" s="228" t="s">
        <v>1276</v>
      </c>
      <c r="G111" s="42"/>
      <c r="H111" s="42"/>
      <c r="I111" s="229"/>
      <c r="J111" s="42"/>
      <c r="K111" s="42"/>
      <c r="L111" s="46"/>
      <c r="M111" s="230"/>
      <c r="N111" s="231"/>
      <c r="O111" s="86"/>
      <c r="P111" s="86"/>
      <c r="Q111" s="86"/>
      <c r="R111" s="86"/>
      <c r="S111" s="86"/>
      <c r="T111" s="87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T111" s="19" t="s">
        <v>250</v>
      </c>
      <c r="AU111" s="19" t="s">
        <v>87</v>
      </c>
    </row>
    <row r="112" s="2" customFormat="1" ht="24.15" customHeight="1">
      <c r="A112" s="40"/>
      <c r="B112" s="41"/>
      <c r="C112" s="214" t="s">
        <v>276</v>
      </c>
      <c r="D112" s="214" t="s">
        <v>243</v>
      </c>
      <c r="E112" s="215" t="s">
        <v>1277</v>
      </c>
      <c r="F112" s="216" t="s">
        <v>1278</v>
      </c>
      <c r="G112" s="217" t="s">
        <v>407</v>
      </c>
      <c r="H112" s="218">
        <v>127</v>
      </c>
      <c r="I112" s="219"/>
      <c r="J112" s="220">
        <f>ROUND(I112*H112,2)</f>
        <v>0</v>
      </c>
      <c r="K112" s="216" t="s">
        <v>247</v>
      </c>
      <c r="L112" s="46"/>
      <c r="M112" s="221" t="s">
        <v>19</v>
      </c>
      <c r="N112" s="222" t="s">
        <v>48</v>
      </c>
      <c r="O112" s="86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4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5" t="s">
        <v>254</v>
      </c>
      <c r="AT112" s="225" t="s">
        <v>243</v>
      </c>
      <c r="AU112" s="225" t="s">
        <v>87</v>
      </c>
      <c r="AY112" s="19" t="s">
        <v>238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9" t="s">
        <v>85</v>
      </c>
      <c r="BK112" s="226">
        <f>ROUND(I112*H112,2)</f>
        <v>0</v>
      </c>
      <c r="BL112" s="19" t="s">
        <v>254</v>
      </c>
      <c r="BM112" s="225" t="s">
        <v>1279</v>
      </c>
    </row>
    <row r="113" s="2" customFormat="1">
      <c r="A113" s="40"/>
      <c r="B113" s="41"/>
      <c r="C113" s="42"/>
      <c r="D113" s="227" t="s">
        <v>250</v>
      </c>
      <c r="E113" s="42"/>
      <c r="F113" s="228" t="s">
        <v>1280</v>
      </c>
      <c r="G113" s="42"/>
      <c r="H113" s="42"/>
      <c r="I113" s="229"/>
      <c r="J113" s="42"/>
      <c r="K113" s="42"/>
      <c r="L113" s="46"/>
      <c r="M113" s="230"/>
      <c r="N113" s="231"/>
      <c r="O113" s="86"/>
      <c r="P113" s="86"/>
      <c r="Q113" s="86"/>
      <c r="R113" s="86"/>
      <c r="S113" s="86"/>
      <c r="T113" s="87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T113" s="19" t="s">
        <v>250</v>
      </c>
      <c r="AU113" s="19" t="s">
        <v>87</v>
      </c>
    </row>
    <row r="114" s="13" customFormat="1">
      <c r="A114" s="13"/>
      <c r="B114" s="232"/>
      <c r="C114" s="233"/>
      <c r="D114" s="234" t="s">
        <v>252</v>
      </c>
      <c r="E114" s="235" t="s">
        <v>19</v>
      </c>
      <c r="F114" s="236" t="s">
        <v>1281</v>
      </c>
      <c r="G114" s="233"/>
      <c r="H114" s="237">
        <v>127</v>
      </c>
      <c r="I114" s="238"/>
      <c r="J114" s="233"/>
      <c r="K114" s="233"/>
      <c r="L114" s="239"/>
      <c r="M114" s="240"/>
      <c r="N114" s="241"/>
      <c r="O114" s="241"/>
      <c r="P114" s="241"/>
      <c r="Q114" s="241"/>
      <c r="R114" s="241"/>
      <c r="S114" s="241"/>
      <c r="T114" s="242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3" t="s">
        <v>252</v>
      </c>
      <c r="AU114" s="243" t="s">
        <v>87</v>
      </c>
      <c r="AV114" s="13" t="s">
        <v>87</v>
      </c>
      <c r="AW114" s="13" t="s">
        <v>37</v>
      </c>
      <c r="AX114" s="13" t="s">
        <v>77</v>
      </c>
      <c r="AY114" s="243" t="s">
        <v>238</v>
      </c>
    </row>
    <row r="115" s="14" customFormat="1">
      <c r="A115" s="14"/>
      <c r="B115" s="244"/>
      <c r="C115" s="245"/>
      <c r="D115" s="234" t="s">
        <v>252</v>
      </c>
      <c r="E115" s="246" t="s">
        <v>19</v>
      </c>
      <c r="F115" s="247" t="s">
        <v>253</v>
      </c>
      <c r="G115" s="245"/>
      <c r="H115" s="248">
        <v>127</v>
      </c>
      <c r="I115" s="249"/>
      <c r="J115" s="245"/>
      <c r="K115" s="245"/>
      <c r="L115" s="250"/>
      <c r="M115" s="251"/>
      <c r="N115" s="252"/>
      <c r="O115" s="252"/>
      <c r="P115" s="252"/>
      <c r="Q115" s="252"/>
      <c r="R115" s="252"/>
      <c r="S115" s="252"/>
      <c r="T115" s="253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4" t="s">
        <v>252</v>
      </c>
      <c r="AU115" s="254" t="s">
        <v>87</v>
      </c>
      <c r="AV115" s="14" t="s">
        <v>254</v>
      </c>
      <c r="AW115" s="14" t="s">
        <v>37</v>
      </c>
      <c r="AX115" s="14" t="s">
        <v>85</v>
      </c>
      <c r="AY115" s="254" t="s">
        <v>238</v>
      </c>
    </row>
    <row r="116" s="2" customFormat="1" ht="16.5" customHeight="1">
      <c r="A116" s="40"/>
      <c r="B116" s="41"/>
      <c r="C116" s="214" t="s">
        <v>281</v>
      </c>
      <c r="D116" s="214" t="s">
        <v>243</v>
      </c>
      <c r="E116" s="215" t="s">
        <v>1282</v>
      </c>
      <c r="F116" s="216" t="s">
        <v>1283</v>
      </c>
      <c r="G116" s="217" t="s">
        <v>407</v>
      </c>
      <c r="H116" s="218">
        <v>127</v>
      </c>
      <c r="I116" s="219"/>
      <c r="J116" s="220">
        <f>ROUND(I116*H116,2)</f>
        <v>0</v>
      </c>
      <c r="K116" s="216" t="s">
        <v>247</v>
      </c>
      <c r="L116" s="46"/>
      <c r="M116" s="221" t="s">
        <v>19</v>
      </c>
      <c r="N116" s="222" t="s">
        <v>48</v>
      </c>
      <c r="O116" s="86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254</v>
      </c>
      <c r="AT116" s="225" t="s">
        <v>243</v>
      </c>
      <c r="AU116" s="225" t="s">
        <v>87</v>
      </c>
      <c r="AY116" s="19" t="s">
        <v>238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85</v>
      </c>
      <c r="BK116" s="226">
        <f>ROUND(I116*H116,2)</f>
        <v>0</v>
      </c>
      <c r="BL116" s="19" t="s">
        <v>254</v>
      </c>
      <c r="BM116" s="225" t="s">
        <v>1284</v>
      </c>
    </row>
    <row r="117" s="2" customFormat="1">
      <c r="A117" s="40"/>
      <c r="B117" s="41"/>
      <c r="C117" s="42"/>
      <c r="D117" s="227" t="s">
        <v>250</v>
      </c>
      <c r="E117" s="42"/>
      <c r="F117" s="228" t="s">
        <v>1285</v>
      </c>
      <c r="G117" s="42"/>
      <c r="H117" s="42"/>
      <c r="I117" s="229"/>
      <c r="J117" s="42"/>
      <c r="K117" s="42"/>
      <c r="L117" s="46"/>
      <c r="M117" s="230"/>
      <c r="N117" s="231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250</v>
      </c>
      <c r="AU117" s="19" t="s">
        <v>87</v>
      </c>
    </row>
    <row r="118" s="13" customFormat="1">
      <c r="A118" s="13"/>
      <c r="B118" s="232"/>
      <c r="C118" s="233"/>
      <c r="D118" s="234" t="s">
        <v>252</v>
      </c>
      <c r="E118" s="235" t="s">
        <v>19</v>
      </c>
      <c r="F118" s="236" t="s">
        <v>1281</v>
      </c>
      <c r="G118" s="233"/>
      <c r="H118" s="237">
        <v>127</v>
      </c>
      <c r="I118" s="238"/>
      <c r="J118" s="233"/>
      <c r="K118" s="233"/>
      <c r="L118" s="239"/>
      <c r="M118" s="240"/>
      <c r="N118" s="241"/>
      <c r="O118" s="241"/>
      <c r="P118" s="241"/>
      <c r="Q118" s="241"/>
      <c r="R118" s="241"/>
      <c r="S118" s="241"/>
      <c r="T118" s="242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3" t="s">
        <v>252</v>
      </c>
      <c r="AU118" s="243" t="s">
        <v>87</v>
      </c>
      <c r="AV118" s="13" t="s">
        <v>87</v>
      </c>
      <c r="AW118" s="13" t="s">
        <v>37</v>
      </c>
      <c r="AX118" s="13" t="s">
        <v>77</v>
      </c>
      <c r="AY118" s="243" t="s">
        <v>238</v>
      </c>
    </row>
    <row r="119" s="14" customFormat="1">
      <c r="A119" s="14"/>
      <c r="B119" s="244"/>
      <c r="C119" s="245"/>
      <c r="D119" s="234" t="s">
        <v>252</v>
      </c>
      <c r="E119" s="246" t="s">
        <v>19</v>
      </c>
      <c r="F119" s="247" t="s">
        <v>253</v>
      </c>
      <c r="G119" s="245"/>
      <c r="H119" s="248">
        <v>127</v>
      </c>
      <c r="I119" s="249"/>
      <c r="J119" s="245"/>
      <c r="K119" s="245"/>
      <c r="L119" s="250"/>
      <c r="M119" s="251"/>
      <c r="N119" s="252"/>
      <c r="O119" s="252"/>
      <c r="P119" s="252"/>
      <c r="Q119" s="252"/>
      <c r="R119" s="252"/>
      <c r="S119" s="252"/>
      <c r="T119" s="253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4" t="s">
        <v>252</v>
      </c>
      <c r="AU119" s="254" t="s">
        <v>87</v>
      </c>
      <c r="AV119" s="14" t="s">
        <v>254</v>
      </c>
      <c r="AW119" s="14" t="s">
        <v>37</v>
      </c>
      <c r="AX119" s="14" t="s">
        <v>85</v>
      </c>
      <c r="AY119" s="254" t="s">
        <v>238</v>
      </c>
    </row>
    <row r="120" s="2" customFormat="1" ht="16.5" customHeight="1">
      <c r="A120" s="40"/>
      <c r="B120" s="41"/>
      <c r="C120" s="214" t="s">
        <v>287</v>
      </c>
      <c r="D120" s="214" t="s">
        <v>243</v>
      </c>
      <c r="E120" s="215" t="s">
        <v>1286</v>
      </c>
      <c r="F120" s="216" t="s">
        <v>1287</v>
      </c>
      <c r="G120" s="217" t="s">
        <v>407</v>
      </c>
      <c r="H120" s="218">
        <v>3810</v>
      </c>
      <c r="I120" s="219"/>
      <c r="J120" s="220">
        <f>ROUND(I120*H120,2)</f>
        <v>0</v>
      </c>
      <c r="K120" s="216" t="s">
        <v>247</v>
      </c>
      <c r="L120" s="46"/>
      <c r="M120" s="221" t="s">
        <v>19</v>
      </c>
      <c r="N120" s="222" t="s">
        <v>48</v>
      </c>
      <c r="O120" s="86"/>
      <c r="P120" s="223">
        <f>O120*H120</f>
        <v>0</v>
      </c>
      <c r="Q120" s="223">
        <v>0</v>
      </c>
      <c r="R120" s="223">
        <f>Q120*H120</f>
        <v>0</v>
      </c>
      <c r="S120" s="223">
        <v>0</v>
      </c>
      <c r="T120" s="224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25" t="s">
        <v>254</v>
      </c>
      <c r="AT120" s="225" t="s">
        <v>243</v>
      </c>
      <c r="AU120" s="225" t="s">
        <v>87</v>
      </c>
      <c r="AY120" s="19" t="s">
        <v>238</v>
      </c>
      <c r="BE120" s="226">
        <f>IF(N120="základní",J120,0)</f>
        <v>0</v>
      </c>
      <c r="BF120" s="226">
        <f>IF(N120="snížená",J120,0)</f>
        <v>0</v>
      </c>
      <c r="BG120" s="226">
        <f>IF(N120="zákl. přenesená",J120,0)</f>
        <v>0</v>
      </c>
      <c r="BH120" s="226">
        <f>IF(N120="sníž. přenesená",J120,0)</f>
        <v>0</v>
      </c>
      <c r="BI120" s="226">
        <f>IF(N120="nulová",J120,0)</f>
        <v>0</v>
      </c>
      <c r="BJ120" s="19" t="s">
        <v>85</v>
      </c>
      <c r="BK120" s="226">
        <f>ROUND(I120*H120,2)</f>
        <v>0</v>
      </c>
      <c r="BL120" s="19" t="s">
        <v>254</v>
      </c>
      <c r="BM120" s="225" t="s">
        <v>1288</v>
      </c>
    </row>
    <row r="121" s="2" customFormat="1">
      <c r="A121" s="40"/>
      <c r="B121" s="41"/>
      <c r="C121" s="42"/>
      <c r="D121" s="227" t="s">
        <v>250</v>
      </c>
      <c r="E121" s="42"/>
      <c r="F121" s="228" t="s">
        <v>1289</v>
      </c>
      <c r="G121" s="42"/>
      <c r="H121" s="42"/>
      <c r="I121" s="229"/>
      <c r="J121" s="42"/>
      <c r="K121" s="42"/>
      <c r="L121" s="46"/>
      <c r="M121" s="230"/>
      <c r="N121" s="231"/>
      <c r="O121" s="86"/>
      <c r="P121" s="86"/>
      <c r="Q121" s="86"/>
      <c r="R121" s="86"/>
      <c r="S121" s="86"/>
      <c r="T121" s="87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250</v>
      </c>
      <c r="AU121" s="19" t="s">
        <v>87</v>
      </c>
    </row>
    <row r="122" s="13" customFormat="1">
      <c r="A122" s="13"/>
      <c r="B122" s="232"/>
      <c r="C122" s="233"/>
      <c r="D122" s="234" t="s">
        <v>252</v>
      </c>
      <c r="E122" s="235" t="s">
        <v>19</v>
      </c>
      <c r="F122" s="236" t="s">
        <v>1272</v>
      </c>
      <c r="G122" s="233"/>
      <c r="H122" s="237">
        <v>3810</v>
      </c>
      <c r="I122" s="238"/>
      <c r="J122" s="233"/>
      <c r="K122" s="233"/>
      <c r="L122" s="239"/>
      <c r="M122" s="240"/>
      <c r="N122" s="241"/>
      <c r="O122" s="241"/>
      <c r="P122" s="241"/>
      <c r="Q122" s="241"/>
      <c r="R122" s="241"/>
      <c r="S122" s="241"/>
      <c r="T122" s="242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3" t="s">
        <v>252</v>
      </c>
      <c r="AU122" s="243" t="s">
        <v>87</v>
      </c>
      <c r="AV122" s="13" t="s">
        <v>87</v>
      </c>
      <c r="AW122" s="13" t="s">
        <v>37</v>
      </c>
      <c r="AX122" s="13" t="s">
        <v>77</v>
      </c>
      <c r="AY122" s="243" t="s">
        <v>238</v>
      </c>
    </row>
    <row r="123" s="14" customFormat="1">
      <c r="A123" s="14"/>
      <c r="B123" s="244"/>
      <c r="C123" s="245"/>
      <c r="D123" s="234" t="s">
        <v>252</v>
      </c>
      <c r="E123" s="246" t="s">
        <v>19</v>
      </c>
      <c r="F123" s="247" t="s">
        <v>253</v>
      </c>
      <c r="G123" s="245"/>
      <c r="H123" s="248">
        <v>3810</v>
      </c>
      <c r="I123" s="249"/>
      <c r="J123" s="245"/>
      <c r="K123" s="245"/>
      <c r="L123" s="250"/>
      <c r="M123" s="251"/>
      <c r="N123" s="252"/>
      <c r="O123" s="252"/>
      <c r="P123" s="252"/>
      <c r="Q123" s="252"/>
      <c r="R123" s="252"/>
      <c r="S123" s="252"/>
      <c r="T123" s="253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4" t="s">
        <v>252</v>
      </c>
      <c r="AU123" s="254" t="s">
        <v>87</v>
      </c>
      <c r="AV123" s="14" t="s">
        <v>254</v>
      </c>
      <c r="AW123" s="14" t="s">
        <v>37</v>
      </c>
      <c r="AX123" s="14" t="s">
        <v>85</v>
      </c>
      <c r="AY123" s="254" t="s">
        <v>238</v>
      </c>
    </row>
    <row r="124" s="2" customFormat="1" ht="16.5" customHeight="1">
      <c r="A124" s="40"/>
      <c r="B124" s="41"/>
      <c r="C124" s="214" t="s">
        <v>293</v>
      </c>
      <c r="D124" s="214" t="s">
        <v>243</v>
      </c>
      <c r="E124" s="215" t="s">
        <v>1290</v>
      </c>
      <c r="F124" s="216" t="s">
        <v>1291</v>
      </c>
      <c r="G124" s="217" t="s">
        <v>407</v>
      </c>
      <c r="H124" s="218">
        <v>127</v>
      </c>
      <c r="I124" s="219"/>
      <c r="J124" s="220">
        <f>ROUND(I124*H124,2)</f>
        <v>0</v>
      </c>
      <c r="K124" s="216" t="s">
        <v>247</v>
      </c>
      <c r="L124" s="46"/>
      <c r="M124" s="221" t="s">
        <v>19</v>
      </c>
      <c r="N124" s="222" t="s">
        <v>48</v>
      </c>
      <c r="O124" s="86"/>
      <c r="P124" s="223">
        <f>O124*H124</f>
        <v>0</v>
      </c>
      <c r="Q124" s="223">
        <v>0</v>
      </c>
      <c r="R124" s="223">
        <f>Q124*H124</f>
        <v>0</v>
      </c>
      <c r="S124" s="223">
        <v>0</v>
      </c>
      <c r="T124" s="224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5" t="s">
        <v>254</v>
      </c>
      <c r="AT124" s="225" t="s">
        <v>243</v>
      </c>
      <c r="AU124" s="225" t="s">
        <v>87</v>
      </c>
      <c r="AY124" s="19" t="s">
        <v>238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9" t="s">
        <v>85</v>
      </c>
      <c r="BK124" s="226">
        <f>ROUND(I124*H124,2)</f>
        <v>0</v>
      </c>
      <c r="BL124" s="19" t="s">
        <v>254</v>
      </c>
      <c r="BM124" s="225" t="s">
        <v>1292</v>
      </c>
    </row>
    <row r="125" s="2" customFormat="1">
      <c r="A125" s="40"/>
      <c r="B125" s="41"/>
      <c r="C125" s="42"/>
      <c r="D125" s="227" t="s">
        <v>250</v>
      </c>
      <c r="E125" s="42"/>
      <c r="F125" s="228" t="s">
        <v>1293</v>
      </c>
      <c r="G125" s="42"/>
      <c r="H125" s="42"/>
      <c r="I125" s="229"/>
      <c r="J125" s="42"/>
      <c r="K125" s="42"/>
      <c r="L125" s="46"/>
      <c r="M125" s="230"/>
      <c r="N125" s="231"/>
      <c r="O125" s="86"/>
      <c r="P125" s="86"/>
      <c r="Q125" s="86"/>
      <c r="R125" s="86"/>
      <c r="S125" s="86"/>
      <c r="T125" s="87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19" t="s">
        <v>250</v>
      </c>
      <c r="AU125" s="19" t="s">
        <v>87</v>
      </c>
    </row>
    <row r="126" s="13" customFormat="1">
      <c r="A126" s="13"/>
      <c r="B126" s="232"/>
      <c r="C126" s="233"/>
      <c r="D126" s="234" t="s">
        <v>252</v>
      </c>
      <c r="E126" s="235" t="s">
        <v>19</v>
      </c>
      <c r="F126" s="236" t="s">
        <v>1281</v>
      </c>
      <c r="G126" s="233"/>
      <c r="H126" s="237">
        <v>127</v>
      </c>
      <c r="I126" s="238"/>
      <c r="J126" s="233"/>
      <c r="K126" s="233"/>
      <c r="L126" s="239"/>
      <c r="M126" s="240"/>
      <c r="N126" s="241"/>
      <c r="O126" s="241"/>
      <c r="P126" s="241"/>
      <c r="Q126" s="241"/>
      <c r="R126" s="241"/>
      <c r="S126" s="241"/>
      <c r="T126" s="242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3" t="s">
        <v>252</v>
      </c>
      <c r="AU126" s="243" t="s">
        <v>87</v>
      </c>
      <c r="AV126" s="13" t="s">
        <v>87</v>
      </c>
      <c r="AW126" s="13" t="s">
        <v>37</v>
      </c>
      <c r="AX126" s="13" t="s">
        <v>77</v>
      </c>
      <c r="AY126" s="243" t="s">
        <v>238</v>
      </c>
    </row>
    <row r="127" s="14" customFormat="1">
      <c r="A127" s="14"/>
      <c r="B127" s="244"/>
      <c r="C127" s="245"/>
      <c r="D127" s="234" t="s">
        <v>252</v>
      </c>
      <c r="E127" s="246" t="s">
        <v>19</v>
      </c>
      <c r="F127" s="247" t="s">
        <v>253</v>
      </c>
      <c r="G127" s="245"/>
      <c r="H127" s="248">
        <v>127</v>
      </c>
      <c r="I127" s="249"/>
      <c r="J127" s="245"/>
      <c r="K127" s="245"/>
      <c r="L127" s="250"/>
      <c r="M127" s="251"/>
      <c r="N127" s="252"/>
      <c r="O127" s="252"/>
      <c r="P127" s="252"/>
      <c r="Q127" s="252"/>
      <c r="R127" s="252"/>
      <c r="S127" s="252"/>
      <c r="T127" s="253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4" t="s">
        <v>252</v>
      </c>
      <c r="AU127" s="254" t="s">
        <v>87</v>
      </c>
      <c r="AV127" s="14" t="s">
        <v>254</v>
      </c>
      <c r="AW127" s="14" t="s">
        <v>37</v>
      </c>
      <c r="AX127" s="14" t="s">
        <v>85</v>
      </c>
      <c r="AY127" s="254" t="s">
        <v>238</v>
      </c>
    </row>
    <row r="128" s="2" customFormat="1" ht="16.5" customHeight="1">
      <c r="A128" s="40"/>
      <c r="B128" s="41"/>
      <c r="C128" s="214" t="s">
        <v>298</v>
      </c>
      <c r="D128" s="214" t="s">
        <v>243</v>
      </c>
      <c r="E128" s="215" t="s">
        <v>1294</v>
      </c>
      <c r="F128" s="216" t="s">
        <v>1295</v>
      </c>
      <c r="G128" s="217" t="s">
        <v>805</v>
      </c>
      <c r="H128" s="218">
        <v>16</v>
      </c>
      <c r="I128" s="219"/>
      <c r="J128" s="220">
        <f>ROUND(I128*H128,2)</f>
        <v>0</v>
      </c>
      <c r="K128" s="216" t="s">
        <v>19</v>
      </c>
      <c r="L128" s="46"/>
      <c r="M128" s="221" t="s">
        <v>19</v>
      </c>
      <c r="N128" s="222" t="s">
        <v>48</v>
      </c>
      <c r="O128" s="86"/>
      <c r="P128" s="223">
        <f>O128*H128</f>
        <v>0</v>
      </c>
      <c r="Q128" s="223">
        <v>0</v>
      </c>
      <c r="R128" s="223">
        <f>Q128*H128</f>
        <v>0</v>
      </c>
      <c r="S128" s="223">
        <v>0</v>
      </c>
      <c r="T128" s="224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5" t="s">
        <v>254</v>
      </c>
      <c r="AT128" s="225" t="s">
        <v>243</v>
      </c>
      <c r="AU128" s="225" t="s">
        <v>87</v>
      </c>
      <c r="AY128" s="19" t="s">
        <v>238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9" t="s">
        <v>85</v>
      </c>
      <c r="BK128" s="226">
        <f>ROUND(I128*H128,2)</f>
        <v>0</v>
      </c>
      <c r="BL128" s="19" t="s">
        <v>254</v>
      </c>
      <c r="BM128" s="225" t="s">
        <v>1296</v>
      </c>
    </row>
    <row r="129" s="2" customFormat="1">
      <c r="A129" s="40"/>
      <c r="B129" s="41"/>
      <c r="C129" s="42"/>
      <c r="D129" s="234" t="s">
        <v>343</v>
      </c>
      <c r="E129" s="42"/>
      <c r="F129" s="255" t="s">
        <v>1297</v>
      </c>
      <c r="G129" s="42"/>
      <c r="H129" s="42"/>
      <c r="I129" s="229"/>
      <c r="J129" s="42"/>
      <c r="K129" s="42"/>
      <c r="L129" s="46"/>
      <c r="M129" s="230"/>
      <c r="N129" s="231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343</v>
      </c>
      <c r="AU129" s="19" t="s">
        <v>87</v>
      </c>
    </row>
    <row r="130" s="13" customFormat="1">
      <c r="A130" s="13"/>
      <c r="B130" s="232"/>
      <c r="C130" s="233"/>
      <c r="D130" s="234" t="s">
        <v>252</v>
      </c>
      <c r="E130" s="235" t="s">
        <v>19</v>
      </c>
      <c r="F130" s="236" t="s">
        <v>1217</v>
      </c>
      <c r="G130" s="233"/>
      <c r="H130" s="237">
        <v>16</v>
      </c>
      <c r="I130" s="238"/>
      <c r="J130" s="233"/>
      <c r="K130" s="233"/>
      <c r="L130" s="239"/>
      <c r="M130" s="240"/>
      <c r="N130" s="241"/>
      <c r="O130" s="241"/>
      <c r="P130" s="241"/>
      <c r="Q130" s="241"/>
      <c r="R130" s="241"/>
      <c r="S130" s="241"/>
      <c r="T130" s="242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3" t="s">
        <v>252</v>
      </c>
      <c r="AU130" s="243" t="s">
        <v>87</v>
      </c>
      <c r="AV130" s="13" t="s">
        <v>87</v>
      </c>
      <c r="AW130" s="13" t="s">
        <v>37</v>
      </c>
      <c r="AX130" s="13" t="s">
        <v>77</v>
      </c>
      <c r="AY130" s="243" t="s">
        <v>238</v>
      </c>
    </row>
    <row r="131" s="14" customFormat="1">
      <c r="A131" s="14"/>
      <c r="B131" s="244"/>
      <c r="C131" s="245"/>
      <c r="D131" s="234" t="s">
        <v>252</v>
      </c>
      <c r="E131" s="246" t="s">
        <v>19</v>
      </c>
      <c r="F131" s="247" t="s">
        <v>253</v>
      </c>
      <c r="G131" s="245"/>
      <c r="H131" s="248">
        <v>16</v>
      </c>
      <c r="I131" s="249"/>
      <c r="J131" s="245"/>
      <c r="K131" s="245"/>
      <c r="L131" s="250"/>
      <c r="M131" s="251"/>
      <c r="N131" s="252"/>
      <c r="O131" s="252"/>
      <c r="P131" s="252"/>
      <c r="Q131" s="252"/>
      <c r="R131" s="252"/>
      <c r="S131" s="252"/>
      <c r="T131" s="253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4" t="s">
        <v>252</v>
      </c>
      <c r="AU131" s="254" t="s">
        <v>87</v>
      </c>
      <c r="AV131" s="14" t="s">
        <v>254</v>
      </c>
      <c r="AW131" s="14" t="s">
        <v>37</v>
      </c>
      <c r="AX131" s="14" t="s">
        <v>85</v>
      </c>
      <c r="AY131" s="254" t="s">
        <v>238</v>
      </c>
    </row>
    <row r="132" s="12" customFormat="1" ht="22.8" customHeight="1">
      <c r="A132" s="12"/>
      <c r="B132" s="198"/>
      <c r="C132" s="199"/>
      <c r="D132" s="200" t="s">
        <v>76</v>
      </c>
      <c r="E132" s="212" t="s">
        <v>1298</v>
      </c>
      <c r="F132" s="212" t="s">
        <v>1299</v>
      </c>
      <c r="G132" s="199"/>
      <c r="H132" s="199"/>
      <c r="I132" s="202"/>
      <c r="J132" s="213">
        <f>BK132</f>
        <v>0</v>
      </c>
      <c r="K132" s="199"/>
      <c r="L132" s="204"/>
      <c r="M132" s="205"/>
      <c r="N132" s="206"/>
      <c r="O132" s="206"/>
      <c r="P132" s="207">
        <f>SUM(P133:P134)</f>
        <v>0</v>
      </c>
      <c r="Q132" s="206"/>
      <c r="R132" s="207">
        <f>SUM(R133:R134)</f>
        <v>0</v>
      </c>
      <c r="S132" s="206"/>
      <c r="T132" s="208">
        <f>SUM(T133:T134)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09" t="s">
        <v>85</v>
      </c>
      <c r="AT132" s="210" t="s">
        <v>76</v>
      </c>
      <c r="AU132" s="210" t="s">
        <v>85</v>
      </c>
      <c r="AY132" s="209" t="s">
        <v>238</v>
      </c>
      <c r="BK132" s="211">
        <f>SUM(BK133:BK134)</f>
        <v>0</v>
      </c>
    </row>
    <row r="133" s="2" customFormat="1" ht="33" customHeight="1">
      <c r="A133" s="40"/>
      <c r="B133" s="41"/>
      <c r="C133" s="214" t="s">
        <v>303</v>
      </c>
      <c r="D133" s="214" t="s">
        <v>243</v>
      </c>
      <c r="E133" s="215" t="s">
        <v>1300</v>
      </c>
      <c r="F133" s="216" t="s">
        <v>1301</v>
      </c>
      <c r="G133" s="217" t="s">
        <v>542</v>
      </c>
      <c r="H133" s="218">
        <v>1.8640000000000001</v>
      </c>
      <c r="I133" s="219"/>
      <c r="J133" s="220">
        <f>ROUND(I133*H133,2)</f>
        <v>0</v>
      </c>
      <c r="K133" s="216" t="s">
        <v>247</v>
      </c>
      <c r="L133" s="46"/>
      <c r="M133" s="221" t="s">
        <v>19</v>
      </c>
      <c r="N133" s="222" t="s">
        <v>48</v>
      </c>
      <c r="O133" s="86"/>
      <c r="P133" s="223">
        <f>O133*H133</f>
        <v>0</v>
      </c>
      <c r="Q133" s="223">
        <v>0</v>
      </c>
      <c r="R133" s="223">
        <f>Q133*H133</f>
        <v>0</v>
      </c>
      <c r="S133" s="223">
        <v>0</v>
      </c>
      <c r="T133" s="224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25" t="s">
        <v>254</v>
      </c>
      <c r="AT133" s="225" t="s">
        <v>243</v>
      </c>
      <c r="AU133" s="225" t="s">
        <v>87</v>
      </c>
      <c r="AY133" s="19" t="s">
        <v>238</v>
      </c>
      <c r="BE133" s="226">
        <f>IF(N133="základní",J133,0)</f>
        <v>0</v>
      </c>
      <c r="BF133" s="226">
        <f>IF(N133="snížená",J133,0)</f>
        <v>0</v>
      </c>
      <c r="BG133" s="226">
        <f>IF(N133="zákl. přenesená",J133,0)</f>
        <v>0</v>
      </c>
      <c r="BH133" s="226">
        <f>IF(N133="sníž. přenesená",J133,0)</f>
        <v>0</v>
      </c>
      <c r="BI133" s="226">
        <f>IF(N133="nulová",J133,0)</f>
        <v>0</v>
      </c>
      <c r="BJ133" s="19" t="s">
        <v>85</v>
      </c>
      <c r="BK133" s="226">
        <f>ROUND(I133*H133,2)</f>
        <v>0</v>
      </c>
      <c r="BL133" s="19" t="s">
        <v>254</v>
      </c>
      <c r="BM133" s="225" t="s">
        <v>1302</v>
      </c>
    </row>
    <row r="134" s="2" customFormat="1">
      <c r="A134" s="40"/>
      <c r="B134" s="41"/>
      <c r="C134" s="42"/>
      <c r="D134" s="227" t="s">
        <v>250</v>
      </c>
      <c r="E134" s="42"/>
      <c r="F134" s="228" t="s">
        <v>1303</v>
      </c>
      <c r="G134" s="42"/>
      <c r="H134" s="42"/>
      <c r="I134" s="229"/>
      <c r="J134" s="42"/>
      <c r="K134" s="42"/>
      <c r="L134" s="46"/>
      <c r="M134" s="230"/>
      <c r="N134" s="231"/>
      <c r="O134" s="86"/>
      <c r="P134" s="86"/>
      <c r="Q134" s="86"/>
      <c r="R134" s="86"/>
      <c r="S134" s="86"/>
      <c r="T134" s="87"/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T134" s="19" t="s">
        <v>250</v>
      </c>
      <c r="AU134" s="19" t="s">
        <v>87</v>
      </c>
    </row>
    <row r="135" s="12" customFormat="1" ht="25.92" customHeight="1">
      <c r="A135" s="12"/>
      <c r="B135" s="198"/>
      <c r="C135" s="199"/>
      <c r="D135" s="200" t="s">
        <v>76</v>
      </c>
      <c r="E135" s="201" t="s">
        <v>586</v>
      </c>
      <c r="F135" s="201" t="s">
        <v>587</v>
      </c>
      <c r="G135" s="199"/>
      <c r="H135" s="199"/>
      <c r="I135" s="202"/>
      <c r="J135" s="203">
        <f>BK135</f>
        <v>0</v>
      </c>
      <c r="K135" s="199"/>
      <c r="L135" s="204"/>
      <c r="M135" s="205"/>
      <c r="N135" s="206"/>
      <c r="O135" s="206"/>
      <c r="P135" s="207">
        <f>P136</f>
        <v>0</v>
      </c>
      <c r="Q135" s="206"/>
      <c r="R135" s="207">
        <f>R136</f>
        <v>0.011934720000000001</v>
      </c>
      <c r="S135" s="206"/>
      <c r="T135" s="208">
        <f>T136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09" t="s">
        <v>87</v>
      </c>
      <c r="AT135" s="210" t="s">
        <v>76</v>
      </c>
      <c r="AU135" s="210" t="s">
        <v>77</v>
      </c>
      <c r="AY135" s="209" t="s">
        <v>238</v>
      </c>
      <c r="BK135" s="211">
        <f>BK136</f>
        <v>0</v>
      </c>
    </row>
    <row r="136" s="12" customFormat="1" ht="22.8" customHeight="1">
      <c r="A136" s="12"/>
      <c r="B136" s="198"/>
      <c r="C136" s="199"/>
      <c r="D136" s="200" t="s">
        <v>76</v>
      </c>
      <c r="E136" s="212" t="s">
        <v>1304</v>
      </c>
      <c r="F136" s="212" t="s">
        <v>1305</v>
      </c>
      <c r="G136" s="199"/>
      <c r="H136" s="199"/>
      <c r="I136" s="202"/>
      <c r="J136" s="213">
        <f>BK136</f>
        <v>0</v>
      </c>
      <c r="K136" s="199"/>
      <c r="L136" s="204"/>
      <c r="M136" s="205"/>
      <c r="N136" s="206"/>
      <c r="O136" s="206"/>
      <c r="P136" s="207">
        <f>SUM(P137:P145)</f>
        <v>0</v>
      </c>
      <c r="Q136" s="206"/>
      <c r="R136" s="207">
        <f>SUM(R137:R145)</f>
        <v>0.011934720000000001</v>
      </c>
      <c r="S136" s="206"/>
      <c r="T136" s="208">
        <f>SUM(T137:T145)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09" t="s">
        <v>87</v>
      </c>
      <c r="AT136" s="210" t="s">
        <v>76</v>
      </c>
      <c r="AU136" s="210" t="s">
        <v>85</v>
      </c>
      <c r="AY136" s="209" t="s">
        <v>238</v>
      </c>
      <c r="BK136" s="211">
        <f>SUM(BK137:BK145)</f>
        <v>0</v>
      </c>
    </row>
    <row r="137" s="2" customFormat="1" ht="16.5" customHeight="1">
      <c r="A137" s="40"/>
      <c r="B137" s="41"/>
      <c r="C137" s="214" t="s">
        <v>308</v>
      </c>
      <c r="D137" s="214" t="s">
        <v>243</v>
      </c>
      <c r="E137" s="215" t="s">
        <v>1306</v>
      </c>
      <c r="F137" s="216" t="s">
        <v>1307</v>
      </c>
      <c r="G137" s="217" t="s">
        <v>407</v>
      </c>
      <c r="H137" s="218">
        <v>16</v>
      </c>
      <c r="I137" s="219"/>
      <c r="J137" s="220">
        <f>ROUND(I137*H137,2)</f>
        <v>0</v>
      </c>
      <c r="K137" s="216" t="s">
        <v>247</v>
      </c>
      <c r="L137" s="46"/>
      <c r="M137" s="221" t="s">
        <v>19</v>
      </c>
      <c r="N137" s="222" t="s">
        <v>48</v>
      </c>
      <c r="O137" s="86"/>
      <c r="P137" s="223">
        <f>O137*H137</f>
        <v>0</v>
      </c>
      <c r="Q137" s="223">
        <v>0</v>
      </c>
      <c r="R137" s="223">
        <f>Q137*H137</f>
        <v>0</v>
      </c>
      <c r="S137" s="223">
        <v>0</v>
      </c>
      <c r="T137" s="224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25" t="s">
        <v>330</v>
      </c>
      <c r="AT137" s="225" t="s">
        <v>243</v>
      </c>
      <c r="AU137" s="225" t="s">
        <v>87</v>
      </c>
      <c r="AY137" s="19" t="s">
        <v>238</v>
      </c>
      <c r="BE137" s="226">
        <f>IF(N137="základní",J137,0)</f>
        <v>0</v>
      </c>
      <c r="BF137" s="226">
        <f>IF(N137="snížená",J137,0)</f>
        <v>0</v>
      </c>
      <c r="BG137" s="226">
        <f>IF(N137="zákl. přenesená",J137,0)</f>
        <v>0</v>
      </c>
      <c r="BH137" s="226">
        <f>IF(N137="sníž. přenesená",J137,0)</f>
        <v>0</v>
      </c>
      <c r="BI137" s="226">
        <f>IF(N137="nulová",J137,0)</f>
        <v>0</v>
      </c>
      <c r="BJ137" s="19" t="s">
        <v>85</v>
      </c>
      <c r="BK137" s="226">
        <f>ROUND(I137*H137,2)</f>
        <v>0</v>
      </c>
      <c r="BL137" s="19" t="s">
        <v>330</v>
      </c>
      <c r="BM137" s="225" t="s">
        <v>1308</v>
      </c>
    </row>
    <row r="138" s="2" customFormat="1">
      <c r="A138" s="40"/>
      <c r="B138" s="41"/>
      <c r="C138" s="42"/>
      <c r="D138" s="227" t="s">
        <v>250</v>
      </c>
      <c r="E138" s="42"/>
      <c r="F138" s="228" t="s">
        <v>1309</v>
      </c>
      <c r="G138" s="42"/>
      <c r="H138" s="42"/>
      <c r="I138" s="229"/>
      <c r="J138" s="42"/>
      <c r="K138" s="42"/>
      <c r="L138" s="46"/>
      <c r="M138" s="230"/>
      <c r="N138" s="231"/>
      <c r="O138" s="86"/>
      <c r="P138" s="86"/>
      <c r="Q138" s="86"/>
      <c r="R138" s="86"/>
      <c r="S138" s="86"/>
      <c r="T138" s="87"/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T138" s="19" t="s">
        <v>250</v>
      </c>
      <c r="AU138" s="19" t="s">
        <v>87</v>
      </c>
    </row>
    <row r="139" s="2" customFormat="1">
      <c r="A139" s="40"/>
      <c r="B139" s="41"/>
      <c r="C139" s="42"/>
      <c r="D139" s="234" t="s">
        <v>343</v>
      </c>
      <c r="E139" s="42"/>
      <c r="F139" s="255" t="s">
        <v>1310</v>
      </c>
      <c r="G139" s="42"/>
      <c r="H139" s="42"/>
      <c r="I139" s="229"/>
      <c r="J139" s="42"/>
      <c r="K139" s="42"/>
      <c r="L139" s="46"/>
      <c r="M139" s="230"/>
      <c r="N139" s="231"/>
      <c r="O139" s="86"/>
      <c r="P139" s="86"/>
      <c r="Q139" s="86"/>
      <c r="R139" s="86"/>
      <c r="S139" s="86"/>
      <c r="T139" s="87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T139" s="19" t="s">
        <v>343</v>
      </c>
      <c r="AU139" s="19" t="s">
        <v>87</v>
      </c>
    </row>
    <row r="140" s="2" customFormat="1" ht="16.5" customHeight="1">
      <c r="A140" s="40"/>
      <c r="B140" s="41"/>
      <c r="C140" s="259" t="s">
        <v>314</v>
      </c>
      <c r="D140" s="259" t="s">
        <v>640</v>
      </c>
      <c r="E140" s="260" t="s">
        <v>1311</v>
      </c>
      <c r="F140" s="261" t="s">
        <v>1312</v>
      </c>
      <c r="G140" s="262" t="s">
        <v>407</v>
      </c>
      <c r="H140" s="263">
        <v>18.648</v>
      </c>
      <c r="I140" s="264"/>
      <c r="J140" s="265">
        <f>ROUND(I140*H140,2)</f>
        <v>0</v>
      </c>
      <c r="K140" s="261" t="s">
        <v>247</v>
      </c>
      <c r="L140" s="266"/>
      <c r="M140" s="267" t="s">
        <v>19</v>
      </c>
      <c r="N140" s="268" t="s">
        <v>48</v>
      </c>
      <c r="O140" s="86"/>
      <c r="P140" s="223">
        <f>O140*H140</f>
        <v>0</v>
      </c>
      <c r="Q140" s="223">
        <v>0.00064000000000000005</v>
      </c>
      <c r="R140" s="223">
        <f>Q140*H140</f>
        <v>0.011934720000000001</v>
      </c>
      <c r="S140" s="223">
        <v>0</v>
      </c>
      <c r="T140" s="224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25" t="s">
        <v>571</v>
      </c>
      <c r="AT140" s="225" t="s">
        <v>640</v>
      </c>
      <c r="AU140" s="225" t="s">
        <v>87</v>
      </c>
      <c r="AY140" s="19" t="s">
        <v>238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19" t="s">
        <v>85</v>
      </c>
      <c r="BK140" s="226">
        <f>ROUND(I140*H140,2)</f>
        <v>0</v>
      </c>
      <c r="BL140" s="19" t="s">
        <v>330</v>
      </c>
      <c r="BM140" s="225" t="s">
        <v>1313</v>
      </c>
    </row>
    <row r="141" s="13" customFormat="1">
      <c r="A141" s="13"/>
      <c r="B141" s="232"/>
      <c r="C141" s="233"/>
      <c r="D141" s="234" t="s">
        <v>252</v>
      </c>
      <c r="E141" s="235" t="s">
        <v>19</v>
      </c>
      <c r="F141" s="236" t="s">
        <v>1314</v>
      </c>
      <c r="G141" s="233"/>
      <c r="H141" s="237">
        <v>18.648</v>
      </c>
      <c r="I141" s="238"/>
      <c r="J141" s="233"/>
      <c r="K141" s="233"/>
      <c r="L141" s="239"/>
      <c r="M141" s="240"/>
      <c r="N141" s="241"/>
      <c r="O141" s="241"/>
      <c r="P141" s="241"/>
      <c r="Q141" s="241"/>
      <c r="R141" s="241"/>
      <c r="S141" s="241"/>
      <c r="T141" s="242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3" t="s">
        <v>252</v>
      </c>
      <c r="AU141" s="243" t="s">
        <v>87</v>
      </c>
      <c r="AV141" s="13" t="s">
        <v>87</v>
      </c>
      <c r="AW141" s="13" t="s">
        <v>37</v>
      </c>
      <c r="AX141" s="13" t="s">
        <v>85</v>
      </c>
      <c r="AY141" s="243" t="s">
        <v>238</v>
      </c>
    </row>
    <row r="142" s="2" customFormat="1" ht="24.15" customHeight="1">
      <c r="A142" s="40"/>
      <c r="B142" s="41"/>
      <c r="C142" s="214" t="s">
        <v>321</v>
      </c>
      <c r="D142" s="214" t="s">
        <v>243</v>
      </c>
      <c r="E142" s="215" t="s">
        <v>1315</v>
      </c>
      <c r="F142" s="216" t="s">
        <v>1316</v>
      </c>
      <c r="G142" s="217" t="s">
        <v>542</v>
      </c>
      <c r="H142" s="218">
        <v>0.012</v>
      </c>
      <c r="I142" s="219"/>
      <c r="J142" s="220">
        <f>ROUND(I142*H142,2)</f>
        <v>0</v>
      </c>
      <c r="K142" s="216" t="s">
        <v>247</v>
      </c>
      <c r="L142" s="46"/>
      <c r="M142" s="221" t="s">
        <v>19</v>
      </c>
      <c r="N142" s="222" t="s">
        <v>48</v>
      </c>
      <c r="O142" s="86"/>
      <c r="P142" s="223">
        <f>O142*H142</f>
        <v>0</v>
      </c>
      <c r="Q142" s="223">
        <v>0</v>
      </c>
      <c r="R142" s="223">
        <f>Q142*H142</f>
        <v>0</v>
      </c>
      <c r="S142" s="223">
        <v>0</v>
      </c>
      <c r="T142" s="224">
        <f>S142*H142</f>
        <v>0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25" t="s">
        <v>330</v>
      </c>
      <c r="AT142" s="225" t="s">
        <v>243</v>
      </c>
      <c r="AU142" s="225" t="s">
        <v>87</v>
      </c>
      <c r="AY142" s="19" t="s">
        <v>238</v>
      </c>
      <c r="BE142" s="226">
        <f>IF(N142="základní",J142,0)</f>
        <v>0</v>
      </c>
      <c r="BF142" s="226">
        <f>IF(N142="snížená",J142,0)</f>
        <v>0</v>
      </c>
      <c r="BG142" s="226">
        <f>IF(N142="zákl. přenesená",J142,0)</f>
        <v>0</v>
      </c>
      <c r="BH142" s="226">
        <f>IF(N142="sníž. přenesená",J142,0)</f>
        <v>0</v>
      </c>
      <c r="BI142" s="226">
        <f>IF(N142="nulová",J142,0)</f>
        <v>0</v>
      </c>
      <c r="BJ142" s="19" t="s">
        <v>85</v>
      </c>
      <c r="BK142" s="226">
        <f>ROUND(I142*H142,2)</f>
        <v>0</v>
      </c>
      <c r="BL142" s="19" t="s">
        <v>330</v>
      </c>
      <c r="BM142" s="225" t="s">
        <v>1317</v>
      </c>
    </row>
    <row r="143" s="2" customFormat="1">
      <c r="A143" s="40"/>
      <c r="B143" s="41"/>
      <c r="C143" s="42"/>
      <c r="D143" s="227" t="s">
        <v>250</v>
      </c>
      <c r="E143" s="42"/>
      <c r="F143" s="228" t="s">
        <v>1318</v>
      </c>
      <c r="G143" s="42"/>
      <c r="H143" s="42"/>
      <c r="I143" s="229"/>
      <c r="J143" s="42"/>
      <c r="K143" s="42"/>
      <c r="L143" s="46"/>
      <c r="M143" s="230"/>
      <c r="N143" s="231"/>
      <c r="O143" s="86"/>
      <c r="P143" s="86"/>
      <c r="Q143" s="86"/>
      <c r="R143" s="86"/>
      <c r="S143" s="86"/>
      <c r="T143" s="87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T143" s="19" t="s">
        <v>250</v>
      </c>
      <c r="AU143" s="19" t="s">
        <v>87</v>
      </c>
    </row>
    <row r="144" s="2" customFormat="1" ht="24.15" customHeight="1">
      <c r="A144" s="40"/>
      <c r="B144" s="41"/>
      <c r="C144" s="214" t="s">
        <v>8</v>
      </c>
      <c r="D144" s="214" t="s">
        <v>243</v>
      </c>
      <c r="E144" s="215" t="s">
        <v>1319</v>
      </c>
      <c r="F144" s="216" t="s">
        <v>1320</v>
      </c>
      <c r="G144" s="217" t="s">
        <v>542</v>
      </c>
      <c r="H144" s="218">
        <v>0.012</v>
      </c>
      <c r="I144" s="219"/>
      <c r="J144" s="220">
        <f>ROUND(I144*H144,2)</f>
        <v>0</v>
      </c>
      <c r="K144" s="216" t="s">
        <v>247</v>
      </c>
      <c r="L144" s="46"/>
      <c r="M144" s="221" t="s">
        <v>19</v>
      </c>
      <c r="N144" s="222" t="s">
        <v>48</v>
      </c>
      <c r="O144" s="86"/>
      <c r="P144" s="223">
        <f>O144*H144</f>
        <v>0</v>
      </c>
      <c r="Q144" s="223">
        <v>0</v>
      </c>
      <c r="R144" s="223">
        <f>Q144*H144</f>
        <v>0</v>
      </c>
      <c r="S144" s="223">
        <v>0</v>
      </c>
      <c r="T144" s="224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25" t="s">
        <v>330</v>
      </c>
      <c r="AT144" s="225" t="s">
        <v>243</v>
      </c>
      <c r="AU144" s="225" t="s">
        <v>87</v>
      </c>
      <c r="AY144" s="19" t="s">
        <v>238</v>
      </c>
      <c r="BE144" s="226">
        <f>IF(N144="základní",J144,0)</f>
        <v>0</v>
      </c>
      <c r="BF144" s="226">
        <f>IF(N144="snížená",J144,0)</f>
        <v>0</v>
      </c>
      <c r="BG144" s="226">
        <f>IF(N144="zákl. přenesená",J144,0)</f>
        <v>0</v>
      </c>
      <c r="BH144" s="226">
        <f>IF(N144="sníž. přenesená",J144,0)</f>
        <v>0</v>
      </c>
      <c r="BI144" s="226">
        <f>IF(N144="nulová",J144,0)</f>
        <v>0</v>
      </c>
      <c r="BJ144" s="19" t="s">
        <v>85</v>
      </c>
      <c r="BK144" s="226">
        <f>ROUND(I144*H144,2)</f>
        <v>0</v>
      </c>
      <c r="BL144" s="19" t="s">
        <v>330</v>
      </c>
      <c r="BM144" s="225" t="s">
        <v>1321</v>
      </c>
    </row>
    <row r="145" s="2" customFormat="1">
      <c r="A145" s="40"/>
      <c r="B145" s="41"/>
      <c r="C145" s="42"/>
      <c r="D145" s="227" t="s">
        <v>250</v>
      </c>
      <c r="E145" s="42"/>
      <c r="F145" s="228" t="s">
        <v>1322</v>
      </c>
      <c r="G145" s="42"/>
      <c r="H145" s="42"/>
      <c r="I145" s="229"/>
      <c r="J145" s="42"/>
      <c r="K145" s="42"/>
      <c r="L145" s="46"/>
      <c r="M145" s="230"/>
      <c r="N145" s="231"/>
      <c r="O145" s="86"/>
      <c r="P145" s="86"/>
      <c r="Q145" s="86"/>
      <c r="R145" s="86"/>
      <c r="S145" s="86"/>
      <c r="T145" s="87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T145" s="19" t="s">
        <v>250</v>
      </c>
      <c r="AU145" s="19" t="s">
        <v>87</v>
      </c>
    </row>
    <row r="146" s="12" customFormat="1" ht="25.92" customHeight="1">
      <c r="A146" s="12"/>
      <c r="B146" s="198"/>
      <c r="C146" s="199"/>
      <c r="D146" s="200" t="s">
        <v>76</v>
      </c>
      <c r="E146" s="201" t="s">
        <v>800</v>
      </c>
      <c r="F146" s="201" t="s">
        <v>801</v>
      </c>
      <c r="G146" s="199"/>
      <c r="H146" s="199"/>
      <c r="I146" s="202"/>
      <c r="J146" s="203">
        <f>BK146</f>
        <v>0</v>
      </c>
      <c r="K146" s="199"/>
      <c r="L146" s="204"/>
      <c r="M146" s="205"/>
      <c r="N146" s="206"/>
      <c r="O146" s="206"/>
      <c r="P146" s="207">
        <f>SUM(P147:P211)</f>
        <v>0</v>
      </c>
      <c r="Q146" s="206"/>
      <c r="R146" s="207">
        <f>SUM(R147:R211)</f>
        <v>0</v>
      </c>
      <c r="S146" s="206"/>
      <c r="T146" s="208">
        <f>SUM(T147:T211)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09" t="s">
        <v>254</v>
      </c>
      <c r="AT146" s="210" t="s">
        <v>76</v>
      </c>
      <c r="AU146" s="210" t="s">
        <v>77</v>
      </c>
      <c r="AY146" s="209" t="s">
        <v>238</v>
      </c>
      <c r="BK146" s="211">
        <f>SUM(BK147:BK211)</f>
        <v>0</v>
      </c>
    </row>
    <row r="147" s="2" customFormat="1" ht="16.5" customHeight="1">
      <c r="A147" s="40"/>
      <c r="B147" s="41"/>
      <c r="C147" s="214" t="s">
        <v>330</v>
      </c>
      <c r="D147" s="214" t="s">
        <v>243</v>
      </c>
      <c r="E147" s="215" t="s">
        <v>803</v>
      </c>
      <c r="F147" s="216" t="s">
        <v>804</v>
      </c>
      <c r="G147" s="217" t="s">
        <v>805</v>
      </c>
      <c r="H147" s="218">
        <v>1</v>
      </c>
      <c r="I147" s="219"/>
      <c r="J147" s="220">
        <f>ROUND(I147*H147,2)</f>
        <v>0</v>
      </c>
      <c r="K147" s="216" t="s">
        <v>247</v>
      </c>
      <c r="L147" s="46"/>
      <c r="M147" s="221" t="s">
        <v>19</v>
      </c>
      <c r="N147" s="222" t="s">
        <v>48</v>
      </c>
      <c r="O147" s="86"/>
      <c r="P147" s="223">
        <f>O147*H147</f>
        <v>0</v>
      </c>
      <c r="Q147" s="223">
        <v>0</v>
      </c>
      <c r="R147" s="223">
        <f>Q147*H147</f>
        <v>0</v>
      </c>
      <c r="S147" s="223">
        <v>0</v>
      </c>
      <c r="T147" s="224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25" t="s">
        <v>806</v>
      </c>
      <c r="AT147" s="225" t="s">
        <v>243</v>
      </c>
      <c r="AU147" s="225" t="s">
        <v>85</v>
      </c>
      <c r="AY147" s="19" t="s">
        <v>238</v>
      </c>
      <c r="BE147" s="226">
        <f>IF(N147="základní",J147,0)</f>
        <v>0</v>
      </c>
      <c r="BF147" s="226">
        <f>IF(N147="snížená",J147,0)</f>
        <v>0</v>
      </c>
      <c r="BG147" s="226">
        <f>IF(N147="zákl. přenesená",J147,0)</f>
        <v>0</v>
      </c>
      <c r="BH147" s="226">
        <f>IF(N147="sníž. přenesená",J147,0)</f>
        <v>0</v>
      </c>
      <c r="BI147" s="226">
        <f>IF(N147="nulová",J147,0)</f>
        <v>0</v>
      </c>
      <c r="BJ147" s="19" t="s">
        <v>85</v>
      </c>
      <c r="BK147" s="226">
        <f>ROUND(I147*H147,2)</f>
        <v>0</v>
      </c>
      <c r="BL147" s="19" t="s">
        <v>806</v>
      </c>
      <c r="BM147" s="225" t="s">
        <v>1323</v>
      </c>
    </row>
    <row r="148" s="2" customFormat="1">
      <c r="A148" s="40"/>
      <c r="B148" s="41"/>
      <c r="C148" s="42"/>
      <c r="D148" s="227" t="s">
        <v>250</v>
      </c>
      <c r="E148" s="42"/>
      <c r="F148" s="228" t="s">
        <v>808</v>
      </c>
      <c r="G148" s="42"/>
      <c r="H148" s="42"/>
      <c r="I148" s="229"/>
      <c r="J148" s="42"/>
      <c r="K148" s="42"/>
      <c r="L148" s="46"/>
      <c r="M148" s="230"/>
      <c r="N148" s="231"/>
      <c r="O148" s="86"/>
      <c r="P148" s="86"/>
      <c r="Q148" s="86"/>
      <c r="R148" s="86"/>
      <c r="S148" s="86"/>
      <c r="T148" s="87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T148" s="19" t="s">
        <v>250</v>
      </c>
      <c r="AU148" s="19" t="s">
        <v>85</v>
      </c>
    </row>
    <row r="149" s="2" customFormat="1" ht="16.5" customHeight="1">
      <c r="A149" s="40"/>
      <c r="B149" s="41"/>
      <c r="C149" s="214" t="s">
        <v>334</v>
      </c>
      <c r="D149" s="214" t="s">
        <v>243</v>
      </c>
      <c r="E149" s="215" t="s">
        <v>803</v>
      </c>
      <c r="F149" s="216" t="s">
        <v>804</v>
      </c>
      <c r="G149" s="217" t="s">
        <v>805</v>
      </c>
      <c r="H149" s="218">
        <v>32</v>
      </c>
      <c r="I149" s="219"/>
      <c r="J149" s="220">
        <f>ROUND(I149*H149,2)</f>
        <v>0</v>
      </c>
      <c r="K149" s="216" t="s">
        <v>247</v>
      </c>
      <c r="L149" s="46"/>
      <c r="M149" s="221" t="s">
        <v>19</v>
      </c>
      <c r="N149" s="222" t="s">
        <v>48</v>
      </c>
      <c r="O149" s="86"/>
      <c r="P149" s="223">
        <f>O149*H149</f>
        <v>0</v>
      </c>
      <c r="Q149" s="223">
        <v>0</v>
      </c>
      <c r="R149" s="223">
        <f>Q149*H149</f>
        <v>0</v>
      </c>
      <c r="S149" s="223">
        <v>0</v>
      </c>
      <c r="T149" s="224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225" t="s">
        <v>806</v>
      </c>
      <c r="AT149" s="225" t="s">
        <v>243</v>
      </c>
      <c r="AU149" s="225" t="s">
        <v>85</v>
      </c>
      <c r="AY149" s="19" t="s">
        <v>238</v>
      </c>
      <c r="BE149" s="226">
        <f>IF(N149="základní",J149,0)</f>
        <v>0</v>
      </c>
      <c r="BF149" s="226">
        <f>IF(N149="snížená",J149,0)</f>
        <v>0</v>
      </c>
      <c r="BG149" s="226">
        <f>IF(N149="zákl. přenesená",J149,0)</f>
        <v>0</v>
      </c>
      <c r="BH149" s="226">
        <f>IF(N149="sníž. přenesená",J149,0)</f>
        <v>0</v>
      </c>
      <c r="BI149" s="226">
        <f>IF(N149="nulová",J149,0)</f>
        <v>0</v>
      </c>
      <c r="BJ149" s="19" t="s">
        <v>85</v>
      </c>
      <c r="BK149" s="226">
        <f>ROUND(I149*H149,2)</f>
        <v>0</v>
      </c>
      <c r="BL149" s="19" t="s">
        <v>806</v>
      </c>
      <c r="BM149" s="225" t="s">
        <v>1324</v>
      </c>
    </row>
    <row r="150" s="2" customFormat="1">
      <c r="A150" s="40"/>
      <c r="B150" s="41"/>
      <c r="C150" s="42"/>
      <c r="D150" s="227" t="s">
        <v>250</v>
      </c>
      <c r="E150" s="42"/>
      <c r="F150" s="228" t="s">
        <v>808</v>
      </c>
      <c r="G150" s="42"/>
      <c r="H150" s="42"/>
      <c r="I150" s="229"/>
      <c r="J150" s="42"/>
      <c r="K150" s="42"/>
      <c r="L150" s="46"/>
      <c r="M150" s="230"/>
      <c r="N150" s="231"/>
      <c r="O150" s="86"/>
      <c r="P150" s="86"/>
      <c r="Q150" s="86"/>
      <c r="R150" s="86"/>
      <c r="S150" s="86"/>
      <c r="T150" s="87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T150" s="19" t="s">
        <v>250</v>
      </c>
      <c r="AU150" s="19" t="s">
        <v>85</v>
      </c>
    </row>
    <row r="151" s="2" customFormat="1">
      <c r="A151" s="40"/>
      <c r="B151" s="41"/>
      <c r="C151" s="42"/>
      <c r="D151" s="234" t="s">
        <v>343</v>
      </c>
      <c r="E151" s="42"/>
      <c r="F151" s="255" t="s">
        <v>1325</v>
      </c>
      <c r="G151" s="42"/>
      <c r="H151" s="42"/>
      <c r="I151" s="229"/>
      <c r="J151" s="42"/>
      <c r="K151" s="42"/>
      <c r="L151" s="46"/>
      <c r="M151" s="230"/>
      <c r="N151" s="231"/>
      <c r="O151" s="86"/>
      <c r="P151" s="86"/>
      <c r="Q151" s="86"/>
      <c r="R151" s="86"/>
      <c r="S151" s="86"/>
      <c r="T151" s="87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T151" s="19" t="s">
        <v>343</v>
      </c>
      <c r="AU151" s="19" t="s">
        <v>85</v>
      </c>
    </row>
    <row r="152" s="13" customFormat="1">
      <c r="A152" s="13"/>
      <c r="B152" s="232"/>
      <c r="C152" s="233"/>
      <c r="D152" s="234" t="s">
        <v>252</v>
      </c>
      <c r="E152" s="235" t="s">
        <v>19</v>
      </c>
      <c r="F152" s="236" t="s">
        <v>847</v>
      </c>
      <c r="G152" s="233"/>
      <c r="H152" s="237">
        <v>32</v>
      </c>
      <c r="I152" s="238"/>
      <c r="J152" s="233"/>
      <c r="K152" s="233"/>
      <c r="L152" s="239"/>
      <c r="M152" s="240"/>
      <c r="N152" s="241"/>
      <c r="O152" s="241"/>
      <c r="P152" s="241"/>
      <c r="Q152" s="241"/>
      <c r="R152" s="241"/>
      <c r="S152" s="241"/>
      <c r="T152" s="242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3" t="s">
        <v>252</v>
      </c>
      <c r="AU152" s="243" t="s">
        <v>85</v>
      </c>
      <c r="AV152" s="13" t="s">
        <v>87</v>
      </c>
      <c r="AW152" s="13" t="s">
        <v>37</v>
      </c>
      <c r="AX152" s="13" t="s">
        <v>77</v>
      </c>
      <c r="AY152" s="243" t="s">
        <v>238</v>
      </c>
    </row>
    <row r="153" s="14" customFormat="1">
      <c r="A153" s="14"/>
      <c r="B153" s="244"/>
      <c r="C153" s="245"/>
      <c r="D153" s="234" t="s">
        <v>252</v>
      </c>
      <c r="E153" s="246" t="s">
        <v>19</v>
      </c>
      <c r="F153" s="247" t="s">
        <v>253</v>
      </c>
      <c r="G153" s="245"/>
      <c r="H153" s="248">
        <v>32</v>
      </c>
      <c r="I153" s="249"/>
      <c r="J153" s="245"/>
      <c r="K153" s="245"/>
      <c r="L153" s="250"/>
      <c r="M153" s="251"/>
      <c r="N153" s="252"/>
      <c r="O153" s="252"/>
      <c r="P153" s="252"/>
      <c r="Q153" s="252"/>
      <c r="R153" s="252"/>
      <c r="S153" s="252"/>
      <c r="T153" s="253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54" t="s">
        <v>252</v>
      </c>
      <c r="AU153" s="254" t="s">
        <v>85</v>
      </c>
      <c r="AV153" s="14" t="s">
        <v>254</v>
      </c>
      <c r="AW153" s="14" t="s">
        <v>37</v>
      </c>
      <c r="AX153" s="14" t="s">
        <v>85</v>
      </c>
      <c r="AY153" s="254" t="s">
        <v>238</v>
      </c>
    </row>
    <row r="154" s="2" customFormat="1" ht="16.5" customHeight="1">
      <c r="A154" s="40"/>
      <c r="B154" s="41"/>
      <c r="C154" s="214" t="s">
        <v>339</v>
      </c>
      <c r="D154" s="214" t="s">
        <v>243</v>
      </c>
      <c r="E154" s="215" t="s">
        <v>1213</v>
      </c>
      <c r="F154" s="216" t="s">
        <v>1214</v>
      </c>
      <c r="G154" s="217" t="s">
        <v>805</v>
      </c>
      <c r="H154" s="218">
        <v>32</v>
      </c>
      <c r="I154" s="219"/>
      <c r="J154" s="220">
        <f>ROUND(I154*H154,2)</f>
        <v>0</v>
      </c>
      <c r="K154" s="216" t="s">
        <v>247</v>
      </c>
      <c r="L154" s="46"/>
      <c r="M154" s="221" t="s">
        <v>19</v>
      </c>
      <c r="N154" s="222" t="s">
        <v>48</v>
      </c>
      <c r="O154" s="86"/>
      <c r="P154" s="223">
        <f>O154*H154</f>
        <v>0</v>
      </c>
      <c r="Q154" s="223">
        <v>0</v>
      </c>
      <c r="R154" s="223">
        <f>Q154*H154</f>
        <v>0</v>
      </c>
      <c r="S154" s="223">
        <v>0</v>
      </c>
      <c r="T154" s="224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25" t="s">
        <v>806</v>
      </c>
      <c r="AT154" s="225" t="s">
        <v>243</v>
      </c>
      <c r="AU154" s="225" t="s">
        <v>85</v>
      </c>
      <c r="AY154" s="19" t="s">
        <v>238</v>
      </c>
      <c r="BE154" s="226">
        <f>IF(N154="základní",J154,0)</f>
        <v>0</v>
      </c>
      <c r="BF154" s="226">
        <f>IF(N154="snížená",J154,0)</f>
        <v>0</v>
      </c>
      <c r="BG154" s="226">
        <f>IF(N154="zákl. přenesená",J154,0)</f>
        <v>0</v>
      </c>
      <c r="BH154" s="226">
        <f>IF(N154="sníž. přenesená",J154,0)</f>
        <v>0</v>
      </c>
      <c r="BI154" s="226">
        <f>IF(N154="nulová",J154,0)</f>
        <v>0</v>
      </c>
      <c r="BJ154" s="19" t="s">
        <v>85</v>
      </c>
      <c r="BK154" s="226">
        <f>ROUND(I154*H154,2)</f>
        <v>0</v>
      </c>
      <c r="BL154" s="19" t="s">
        <v>806</v>
      </c>
      <c r="BM154" s="225" t="s">
        <v>1326</v>
      </c>
    </row>
    <row r="155" s="2" customFormat="1">
      <c r="A155" s="40"/>
      <c r="B155" s="41"/>
      <c r="C155" s="42"/>
      <c r="D155" s="227" t="s">
        <v>250</v>
      </c>
      <c r="E155" s="42"/>
      <c r="F155" s="228" t="s">
        <v>1216</v>
      </c>
      <c r="G155" s="42"/>
      <c r="H155" s="42"/>
      <c r="I155" s="229"/>
      <c r="J155" s="42"/>
      <c r="K155" s="42"/>
      <c r="L155" s="46"/>
      <c r="M155" s="230"/>
      <c r="N155" s="231"/>
      <c r="O155" s="86"/>
      <c r="P155" s="86"/>
      <c r="Q155" s="86"/>
      <c r="R155" s="86"/>
      <c r="S155" s="86"/>
      <c r="T155" s="87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T155" s="19" t="s">
        <v>250</v>
      </c>
      <c r="AU155" s="19" t="s">
        <v>85</v>
      </c>
    </row>
    <row r="156" s="2" customFormat="1">
      <c r="A156" s="40"/>
      <c r="B156" s="41"/>
      <c r="C156" s="42"/>
      <c r="D156" s="234" t="s">
        <v>343</v>
      </c>
      <c r="E156" s="42"/>
      <c r="F156" s="255" t="s">
        <v>1325</v>
      </c>
      <c r="G156" s="42"/>
      <c r="H156" s="42"/>
      <c r="I156" s="229"/>
      <c r="J156" s="42"/>
      <c r="K156" s="42"/>
      <c r="L156" s="46"/>
      <c r="M156" s="230"/>
      <c r="N156" s="231"/>
      <c r="O156" s="86"/>
      <c r="P156" s="86"/>
      <c r="Q156" s="86"/>
      <c r="R156" s="86"/>
      <c r="S156" s="86"/>
      <c r="T156" s="87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T156" s="19" t="s">
        <v>343</v>
      </c>
      <c r="AU156" s="19" t="s">
        <v>85</v>
      </c>
    </row>
    <row r="157" s="13" customFormat="1">
      <c r="A157" s="13"/>
      <c r="B157" s="232"/>
      <c r="C157" s="233"/>
      <c r="D157" s="234" t="s">
        <v>252</v>
      </c>
      <c r="E157" s="235" t="s">
        <v>19</v>
      </c>
      <c r="F157" s="236" t="s">
        <v>847</v>
      </c>
      <c r="G157" s="233"/>
      <c r="H157" s="237">
        <v>32</v>
      </c>
      <c r="I157" s="238"/>
      <c r="J157" s="233"/>
      <c r="K157" s="233"/>
      <c r="L157" s="239"/>
      <c r="M157" s="240"/>
      <c r="N157" s="241"/>
      <c r="O157" s="241"/>
      <c r="P157" s="241"/>
      <c r="Q157" s="241"/>
      <c r="R157" s="241"/>
      <c r="S157" s="241"/>
      <c r="T157" s="242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3" t="s">
        <v>252</v>
      </c>
      <c r="AU157" s="243" t="s">
        <v>85</v>
      </c>
      <c r="AV157" s="13" t="s">
        <v>87</v>
      </c>
      <c r="AW157" s="13" t="s">
        <v>37</v>
      </c>
      <c r="AX157" s="13" t="s">
        <v>77</v>
      </c>
      <c r="AY157" s="243" t="s">
        <v>238</v>
      </c>
    </row>
    <row r="158" s="14" customFormat="1">
      <c r="A158" s="14"/>
      <c r="B158" s="244"/>
      <c r="C158" s="245"/>
      <c r="D158" s="234" t="s">
        <v>252</v>
      </c>
      <c r="E158" s="246" t="s">
        <v>19</v>
      </c>
      <c r="F158" s="247" t="s">
        <v>253</v>
      </c>
      <c r="G158" s="245"/>
      <c r="H158" s="248">
        <v>32</v>
      </c>
      <c r="I158" s="249"/>
      <c r="J158" s="245"/>
      <c r="K158" s="245"/>
      <c r="L158" s="250"/>
      <c r="M158" s="251"/>
      <c r="N158" s="252"/>
      <c r="O158" s="252"/>
      <c r="P158" s="252"/>
      <c r="Q158" s="252"/>
      <c r="R158" s="252"/>
      <c r="S158" s="252"/>
      <c r="T158" s="253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4" t="s">
        <v>252</v>
      </c>
      <c r="AU158" s="254" t="s">
        <v>85</v>
      </c>
      <c r="AV158" s="14" t="s">
        <v>254</v>
      </c>
      <c r="AW158" s="14" t="s">
        <v>37</v>
      </c>
      <c r="AX158" s="14" t="s">
        <v>85</v>
      </c>
      <c r="AY158" s="254" t="s">
        <v>238</v>
      </c>
    </row>
    <row r="159" s="2" customFormat="1" ht="16.5" customHeight="1">
      <c r="A159" s="40"/>
      <c r="B159" s="41"/>
      <c r="C159" s="214" t="s">
        <v>346</v>
      </c>
      <c r="D159" s="214" t="s">
        <v>243</v>
      </c>
      <c r="E159" s="215" t="s">
        <v>1219</v>
      </c>
      <c r="F159" s="216" t="s">
        <v>1220</v>
      </c>
      <c r="G159" s="217" t="s">
        <v>805</v>
      </c>
      <c r="H159" s="218">
        <v>16</v>
      </c>
      <c r="I159" s="219"/>
      <c r="J159" s="220">
        <f>ROUND(I159*H159,2)</f>
        <v>0</v>
      </c>
      <c r="K159" s="216" t="s">
        <v>247</v>
      </c>
      <c r="L159" s="46"/>
      <c r="M159" s="221" t="s">
        <v>19</v>
      </c>
      <c r="N159" s="222" t="s">
        <v>48</v>
      </c>
      <c r="O159" s="86"/>
      <c r="P159" s="223">
        <f>O159*H159</f>
        <v>0</v>
      </c>
      <c r="Q159" s="223">
        <v>0</v>
      </c>
      <c r="R159" s="223">
        <f>Q159*H159</f>
        <v>0</v>
      </c>
      <c r="S159" s="223">
        <v>0</v>
      </c>
      <c r="T159" s="224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25" t="s">
        <v>806</v>
      </c>
      <c r="AT159" s="225" t="s">
        <v>243</v>
      </c>
      <c r="AU159" s="225" t="s">
        <v>85</v>
      </c>
      <c r="AY159" s="19" t="s">
        <v>238</v>
      </c>
      <c r="BE159" s="226">
        <f>IF(N159="základní",J159,0)</f>
        <v>0</v>
      </c>
      <c r="BF159" s="226">
        <f>IF(N159="snížená",J159,0)</f>
        <v>0</v>
      </c>
      <c r="BG159" s="226">
        <f>IF(N159="zákl. přenesená",J159,0)</f>
        <v>0</v>
      </c>
      <c r="BH159" s="226">
        <f>IF(N159="sníž. přenesená",J159,0)</f>
        <v>0</v>
      </c>
      <c r="BI159" s="226">
        <f>IF(N159="nulová",J159,0)</f>
        <v>0</v>
      </c>
      <c r="BJ159" s="19" t="s">
        <v>85</v>
      </c>
      <c r="BK159" s="226">
        <f>ROUND(I159*H159,2)</f>
        <v>0</v>
      </c>
      <c r="BL159" s="19" t="s">
        <v>806</v>
      </c>
      <c r="BM159" s="225" t="s">
        <v>1327</v>
      </c>
    </row>
    <row r="160" s="2" customFormat="1">
      <c r="A160" s="40"/>
      <c r="B160" s="41"/>
      <c r="C160" s="42"/>
      <c r="D160" s="227" t="s">
        <v>250</v>
      </c>
      <c r="E160" s="42"/>
      <c r="F160" s="228" t="s">
        <v>1222</v>
      </c>
      <c r="G160" s="42"/>
      <c r="H160" s="42"/>
      <c r="I160" s="229"/>
      <c r="J160" s="42"/>
      <c r="K160" s="42"/>
      <c r="L160" s="46"/>
      <c r="M160" s="230"/>
      <c r="N160" s="231"/>
      <c r="O160" s="86"/>
      <c r="P160" s="86"/>
      <c r="Q160" s="86"/>
      <c r="R160" s="86"/>
      <c r="S160" s="86"/>
      <c r="T160" s="87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19" t="s">
        <v>250</v>
      </c>
      <c r="AU160" s="19" t="s">
        <v>85</v>
      </c>
    </row>
    <row r="161" s="13" customFormat="1">
      <c r="A161" s="13"/>
      <c r="B161" s="232"/>
      <c r="C161" s="233"/>
      <c r="D161" s="234" t="s">
        <v>252</v>
      </c>
      <c r="E161" s="235" t="s">
        <v>19</v>
      </c>
      <c r="F161" s="236" t="s">
        <v>330</v>
      </c>
      <c r="G161" s="233"/>
      <c r="H161" s="237">
        <v>16</v>
      </c>
      <c r="I161" s="238"/>
      <c r="J161" s="233"/>
      <c r="K161" s="233"/>
      <c r="L161" s="239"/>
      <c r="M161" s="240"/>
      <c r="N161" s="241"/>
      <c r="O161" s="241"/>
      <c r="P161" s="241"/>
      <c r="Q161" s="241"/>
      <c r="R161" s="241"/>
      <c r="S161" s="241"/>
      <c r="T161" s="242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43" t="s">
        <v>252</v>
      </c>
      <c r="AU161" s="243" t="s">
        <v>85</v>
      </c>
      <c r="AV161" s="13" t="s">
        <v>87</v>
      </c>
      <c r="AW161" s="13" t="s">
        <v>37</v>
      </c>
      <c r="AX161" s="13" t="s">
        <v>77</v>
      </c>
      <c r="AY161" s="243" t="s">
        <v>238</v>
      </c>
    </row>
    <row r="162" s="14" customFormat="1">
      <c r="A162" s="14"/>
      <c r="B162" s="244"/>
      <c r="C162" s="245"/>
      <c r="D162" s="234" t="s">
        <v>252</v>
      </c>
      <c r="E162" s="246" t="s">
        <v>19</v>
      </c>
      <c r="F162" s="247" t="s">
        <v>253</v>
      </c>
      <c r="G162" s="245"/>
      <c r="H162" s="248">
        <v>16</v>
      </c>
      <c r="I162" s="249"/>
      <c r="J162" s="245"/>
      <c r="K162" s="245"/>
      <c r="L162" s="250"/>
      <c r="M162" s="251"/>
      <c r="N162" s="252"/>
      <c r="O162" s="252"/>
      <c r="P162" s="252"/>
      <c r="Q162" s="252"/>
      <c r="R162" s="252"/>
      <c r="S162" s="252"/>
      <c r="T162" s="253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54" t="s">
        <v>252</v>
      </c>
      <c r="AU162" s="254" t="s">
        <v>85</v>
      </c>
      <c r="AV162" s="14" t="s">
        <v>254</v>
      </c>
      <c r="AW162" s="14" t="s">
        <v>37</v>
      </c>
      <c r="AX162" s="14" t="s">
        <v>85</v>
      </c>
      <c r="AY162" s="254" t="s">
        <v>238</v>
      </c>
    </row>
    <row r="163" s="2" customFormat="1" ht="16.5" customHeight="1">
      <c r="A163" s="40"/>
      <c r="B163" s="41"/>
      <c r="C163" s="214" t="s">
        <v>353</v>
      </c>
      <c r="D163" s="214" t="s">
        <v>243</v>
      </c>
      <c r="E163" s="215" t="s">
        <v>1328</v>
      </c>
      <c r="F163" s="216" t="s">
        <v>1329</v>
      </c>
      <c r="G163" s="217" t="s">
        <v>805</v>
      </c>
      <c r="H163" s="218">
        <v>32</v>
      </c>
      <c r="I163" s="219"/>
      <c r="J163" s="220">
        <f>ROUND(I163*H163,2)</f>
        <v>0</v>
      </c>
      <c r="K163" s="216" t="s">
        <v>247</v>
      </c>
      <c r="L163" s="46"/>
      <c r="M163" s="221" t="s">
        <v>19</v>
      </c>
      <c r="N163" s="222" t="s">
        <v>48</v>
      </c>
      <c r="O163" s="86"/>
      <c r="P163" s="223">
        <f>O163*H163</f>
        <v>0</v>
      </c>
      <c r="Q163" s="223">
        <v>0</v>
      </c>
      <c r="R163" s="223">
        <f>Q163*H163</f>
        <v>0</v>
      </c>
      <c r="S163" s="223">
        <v>0</v>
      </c>
      <c r="T163" s="224">
        <f>S163*H163</f>
        <v>0</v>
      </c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R163" s="225" t="s">
        <v>806</v>
      </c>
      <c r="AT163" s="225" t="s">
        <v>243</v>
      </c>
      <c r="AU163" s="225" t="s">
        <v>85</v>
      </c>
      <c r="AY163" s="19" t="s">
        <v>238</v>
      </c>
      <c r="BE163" s="226">
        <f>IF(N163="základní",J163,0)</f>
        <v>0</v>
      </c>
      <c r="BF163" s="226">
        <f>IF(N163="snížená",J163,0)</f>
        <v>0</v>
      </c>
      <c r="BG163" s="226">
        <f>IF(N163="zákl. přenesená",J163,0)</f>
        <v>0</v>
      </c>
      <c r="BH163" s="226">
        <f>IF(N163="sníž. přenesená",J163,0)</f>
        <v>0</v>
      </c>
      <c r="BI163" s="226">
        <f>IF(N163="nulová",J163,0)</f>
        <v>0</v>
      </c>
      <c r="BJ163" s="19" t="s">
        <v>85</v>
      </c>
      <c r="BK163" s="226">
        <f>ROUND(I163*H163,2)</f>
        <v>0</v>
      </c>
      <c r="BL163" s="19" t="s">
        <v>806</v>
      </c>
      <c r="BM163" s="225" t="s">
        <v>1330</v>
      </c>
    </row>
    <row r="164" s="2" customFormat="1">
      <c r="A164" s="40"/>
      <c r="B164" s="41"/>
      <c r="C164" s="42"/>
      <c r="D164" s="227" t="s">
        <v>250</v>
      </c>
      <c r="E164" s="42"/>
      <c r="F164" s="228" t="s">
        <v>1331</v>
      </c>
      <c r="G164" s="42"/>
      <c r="H164" s="42"/>
      <c r="I164" s="229"/>
      <c r="J164" s="42"/>
      <c r="K164" s="42"/>
      <c r="L164" s="46"/>
      <c r="M164" s="230"/>
      <c r="N164" s="231"/>
      <c r="O164" s="86"/>
      <c r="P164" s="86"/>
      <c r="Q164" s="86"/>
      <c r="R164" s="86"/>
      <c r="S164" s="86"/>
      <c r="T164" s="87"/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T164" s="19" t="s">
        <v>250</v>
      </c>
      <c r="AU164" s="19" t="s">
        <v>85</v>
      </c>
    </row>
    <row r="165" s="2" customFormat="1">
      <c r="A165" s="40"/>
      <c r="B165" s="41"/>
      <c r="C165" s="42"/>
      <c r="D165" s="234" t="s">
        <v>343</v>
      </c>
      <c r="E165" s="42"/>
      <c r="F165" s="255" t="s">
        <v>1325</v>
      </c>
      <c r="G165" s="42"/>
      <c r="H165" s="42"/>
      <c r="I165" s="229"/>
      <c r="J165" s="42"/>
      <c r="K165" s="42"/>
      <c r="L165" s="46"/>
      <c r="M165" s="230"/>
      <c r="N165" s="231"/>
      <c r="O165" s="86"/>
      <c r="P165" s="86"/>
      <c r="Q165" s="86"/>
      <c r="R165" s="86"/>
      <c r="S165" s="86"/>
      <c r="T165" s="87"/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T165" s="19" t="s">
        <v>343</v>
      </c>
      <c r="AU165" s="19" t="s">
        <v>85</v>
      </c>
    </row>
    <row r="166" s="13" customFormat="1">
      <c r="A166" s="13"/>
      <c r="B166" s="232"/>
      <c r="C166" s="233"/>
      <c r="D166" s="234" t="s">
        <v>252</v>
      </c>
      <c r="E166" s="235" t="s">
        <v>19</v>
      </c>
      <c r="F166" s="236" t="s">
        <v>847</v>
      </c>
      <c r="G166" s="233"/>
      <c r="H166" s="237">
        <v>32</v>
      </c>
      <c r="I166" s="238"/>
      <c r="J166" s="233"/>
      <c r="K166" s="233"/>
      <c r="L166" s="239"/>
      <c r="M166" s="240"/>
      <c r="N166" s="241"/>
      <c r="O166" s="241"/>
      <c r="P166" s="241"/>
      <c r="Q166" s="241"/>
      <c r="R166" s="241"/>
      <c r="S166" s="241"/>
      <c r="T166" s="242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3" t="s">
        <v>252</v>
      </c>
      <c r="AU166" s="243" t="s">
        <v>85</v>
      </c>
      <c r="AV166" s="13" t="s">
        <v>87</v>
      </c>
      <c r="AW166" s="13" t="s">
        <v>37</v>
      </c>
      <c r="AX166" s="13" t="s">
        <v>85</v>
      </c>
      <c r="AY166" s="243" t="s">
        <v>238</v>
      </c>
    </row>
    <row r="167" s="2" customFormat="1" ht="16.5" customHeight="1">
      <c r="A167" s="40"/>
      <c r="B167" s="41"/>
      <c r="C167" s="214" t="s">
        <v>7</v>
      </c>
      <c r="D167" s="214" t="s">
        <v>243</v>
      </c>
      <c r="E167" s="215" t="s">
        <v>1332</v>
      </c>
      <c r="F167" s="216" t="s">
        <v>1333</v>
      </c>
      <c r="G167" s="217" t="s">
        <v>805</v>
      </c>
      <c r="H167" s="218">
        <v>32</v>
      </c>
      <c r="I167" s="219"/>
      <c r="J167" s="220">
        <f>ROUND(I167*H167,2)</f>
        <v>0</v>
      </c>
      <c r="K167" s="216" t="s">
        <v>247</v>
      </c>
      <c r="L167" s="46"/>
      <c r="M167" s="221" t="s">
        <v>19</v>
      </c>
      <c r="N167" s="222" t="s">
        <v>48</v>
      </c>
      <c r="O167" s="86"/>
      <c r="P167" s="223">
        <f>O167*H167</f>
        <v>0</v>
      </c>
      <c r="Q167" s="223">
        <v>0</v>
      </c>
      <c r="R167" s="223">
        <f>Q167*H167</f>
        <v>0</v>
      </c>
      <c r="S167" s="223">
        <v>0</v>
      </c>
      <c r="T167" s="224">
        <f>S167*H167</f>
        <v>0</v>
      </c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R167" s="225" t="s">
        <v>806</v>
      </c>
      <c r="AT167" s="225" t="s">
        <v>243</v>
      </c>
      <c r="AU167" s="225" t="s">
        <v>85</v>
      </c>
      <c r="AY167" s="19" t="s">
        <v>238</v>
      </c>
      <c r="BE167" s="226">
        <f>IF(N167="základní",J167,0)</f>
        <v>0</v>
      </c>
      <c r="BF167" s="226">
        <f>IF(N167="snížená",J167,0)</f>
        <v>0</v>
      </c>
      <c r="BG167" s="226">
        <f>IF(N167="zákl. přenesená",J167,0)</f>
        <v>0</v>
      </c>
      <c r="BH167" s="226">
        <f>IF(N167="sníž. přenesená",J167,0)</f>
        <v>0</v>
      </c>
      <c r="BI167" s="226">
        <f>IF(N167="nulová",J167,0)</f>
        <v>0</v>
      </c>
      <c r="BJ167" s="19" t="s">
        <v>85</v>
      </c>
      <c r="BK167" s="226">
        <f>ROUND(I167*H167,2)</f>
        <v>0</v>
      </c>
      <c r="BL167" s="19" t="s">
        <v>806</v>
      </c>
      <c r="BM167" s="225" t="s">
        <v>1334</v>
      </c>
    </row>
    <row r="168" s="2" customFormat="1">
      <c r="A168" s="40"/>
      <c r="B168" s="41"/>
      <c r="C168" s="42"/>
      <c r="D168" s="227" t="s">
        <v>250</v>
      </c>
      <c r="E168" s="42"/>
      <c r="F168" s="228" t="s">
        <v>1335</v>
      </c>
      <c r="G168" s="42"/>
      <c r="H168" s="42"/>
      <c r="I168" s="229"/>
      <c r="J168" s="42"/>
      <c r="K168" s="42"/>
      <c r="L168" s="46"/>
      <c r="M168" s="230"/>
      <c r="N168" s="231"/>
      <c r="O168" s="86"/>
      <c r="P168" s="86"/>
      <c r="Q168" s="86"/>
      <c r="R168" s="86"/>
      <c r="S168" s="86"/>
      <c r="T168" s="87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T168" s="19" t="s">
        <v>250</v>
      </c>
      <c r="AU168" s="19" t="s">
        <v>85</v>
      </c>
    </row>
    <row r="169" s="2" customFormat="1">
      <c r="A169" s="40"/>
      <c r="B169" s="41"/>
      <c r="C169" s="42"/>
      <c r="D169" s="234" t="s">
        <v>343</v>
      </c>
      <c r="E169" s="42"/>
      <c r="F169" s="255" t="s">
        <v>1325</v>
      </c>
      <c r="G169" s="42"/>
      <c r="H169" s="42"/>
      <c r="I169" s="229"/>
      <c r="J169" s="42"/>
      <c r="K169" s="42"/>
      <c r="L169" s="46"/>
      <c r="M169" s="230"/>
      <c r="N169" s="231"/>
      <c r="O169" s="86"/>
      <c r="P169" s="86"/>
      <c r="Q169" s="86"/>
      <c r="R169" s="86"/>
      <c r="S169" s="86"/>
      <c r="T169" s="87"/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T169" s="19" t="s">
        <v>343</v>
      </c>
      <c r="AU169" s="19" t="s">
        <v>85</v>
      </c>
    </row>
    <row r="170" s="13" customFormat="1">
      <c r="A170" s="13"/>
      <c r="B170" s="232"/>
      <c r="C170" s="233"/>
      <c r="D170" s="234" t="s">
        <v>252</v>
      </c>
      <c r="E170" s="235" t="s">
        <v>19</v>
      </c>
      <c r="F170" s="236" t="s">
        <v>847</v>
      </c>
      <c r="G170" s="233"/>
      <c r="H170" s="237">
        <v>32</v>
      </c>
      <c r="I170" s="238"/>
      <c r="J170" s="233"/>
      <c r="K170" s="233"/>
      <c r="L170" s="239"/>
      <c r="M170" s="240"/>
      <c r="N170" s="241"/>
      <c r="O170" s="241"/>
      <c r="P170" s="241"/>
      <c r="Q170" s="241"/>
      <c r="R170" s="241"/>
      <c r="S170" s="241"/>
      <c r="T170" s="242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3" t="s">
        <v>252</v>
      </c>
      <c r="AU170" s="243" t="s">
        <v>85</v>
      </c>
      <c r="AV170" s="13" t="s">
        <v>87</v>
      </c>
      <c r="AW170" s="13" t="s">
        <v>37</v>
      </c>
      <c r="AX170" s="13" t="s">
        <v>85</v>
      </c>
      <c r="AY170" s="243" t="s">
        <v>238</v>
      </c>
    </row>
    <row r="171" s="2" customFormat="1" ht="16.5" customHeight="1">
      <c r="A171" s="40"/>
      <c r="B171" s="41"/>
      <c r="C171" s="214" t="s">
        <v>365</v>
      </c>
      <c r="D171" s="214" t="s">
        <v>243</v>
      </c>
      <c r="E171" s="215" t="s">
        <v>812</v>
      </c>
      <c r="F171" s="216" t="s">
        <v>813</v>
      </c>
      <c r="G171" s="217" t="s">
        <v>805</v>
      </c>
      <c r="H171" s="218">
        <v>32</v>
      </c>
      <c r="I171" s="219"/>
      <c r="J171" s="220">
        <f>ROUND(I171*H171,2)</f>
        <v>0</v>
      </c>
      <c r="K171" s="216" t="s">
        <v>247</v>
      </c>
      <c r="L171" s="46"/>
      <c r="M171" s="221" t="s">
        <v>19</v>
      </c>
      <c r="N171" s="222" t="s">
        <v>48</v>
      </c>
      <c r="O171" s="86"/>
      <c r="P171" s="223">
        <f>O171*H171</f>
        <v>0</v>
      </c>
      <c r="Q171" s="223">
        <v>0</v>
      </c>
      <c r="R171" s="223">
        <f>Q171*H171</f>
        <v>0</v>
      </c>
      <c r="S171" s="223">
        <v>0</v>
      </c>
      <c r="T171" s="224">
        <f>S171*H171</f>
        <v>0</v>
      </c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R171" s="225" t="s">
        <v>806</v>
      </c>
      <c r="AT171" s="225" t="s">
        <v>243</v>
      </c>
      <c r="AU171" s="225" t="s">
        <v>85</v>
      </c>
      <c r="AY171" s="19" t="s">
        <v>238</v>
      </c>
      <c r="BE171" s="226">
        <f>IF(N171="základní",J171,0)</f>
        <v>0</v>
      </c>
      <c r="BF171" s="226">
        <f>IF(N171="snížená",J171,0)</f>
        <v>0</v>
      </c>
      <c r="BG171" s="226">
        <f>IF(N171="zákl. přenesená",J171,0)</f>
        <v>0</v>
      </c>
      <c r="BH171" s="226">
        <f>IF(N171="sníž. přenesená",J171,0)</f>
        <v>0</v>
      </c>
      <c r="BI171" s="226">
        <f>IF(N171="nulová",J171,0)</f>
        <v>0</v>
      </c>
      <c r="BJ171" s="19" t="s">
        <v>85</v>
      </c>
      <c r="BK171" s="226">
        <f>ROUND(I171*H171,2)</f>
        <v>0</v>
      </c>
      <c r="BL171" s="19" t="s">
        <v>806</v>
      </c>
      <c r="BM171" s="225" t="s">
        <v>1336</v>
      </c>
    </row>
    <row r="172" s="2" customFormat="1">
      <c r="A172" s="40"/>
      <c r="B172" s="41"/>
      <c r="C172" s="42"/>
      <c r="D172" s="227" t="s">
        <v>250</v>
      </c>
      <c r="E172" s="42"/>
      <c r="F172" s="228" t="s">
        <v>815</v>
      </c>
      <c r="G172" s="42"/>
      <c r="H172" s="42"/>
      <c r="I172" s="229"/>
      <c r="J172" s="42"/>
      <c r="K172" s="42"/>
      <c r="L172" s="46"/>
      <c r="M172" s="230"/>
      <c r="N172" s="231"/>
      <c r="O172" s="86"/>
      <c r="P172" s="86"/>
      <c r="Q172" s="86"/>
      <c r="R172" s="86"/>
      <c r="S172" s="86"/>
      <c r="T172" s="87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T172" s="19" t="s">
        <v>250</v>
      </c>
      <c r="AU172" s="19" t="s">
        <v>85</v>
      </c>
    </row>
    <row r="173" s="13" customFormat="1">
      <c r="A173" s="13"/>
      <c r="B173" s="232"/>
      <c r="C173" s="233"/>
      <c r="D173" s="234" t="s">
        <v>252</v>
      </c>
      <c r="E173" s="235" t="s">
        <v>19</v>
      </c>
      <c r="F173" s="236" t="s">
        <v>571</v>
      </c>
      <c r="G173" s="233"/>
      <c r="H173" s="237">
        <v>32</v>
      </c>
      <c r="I173" s="238"/>
      <c r="J173" s="233"/>
      <c r="K173" s="233"/>
      <c r="L173" s="239"/>
      <c r="M173" s="240"/>
      <c r="N173" s="241"/>
      <c r="O173" s="241"/>
      <c r="P173" s="241"/>
      <c r="Q173" s="241"/>
      <c r="R173" s="241"/>
      <c r="S173" s="241"/>
      <c r="T173" s="242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43" t="s">
        <v>252</v>
      </c>
      <c r="AU173" s="243" t="s">
        <v>85</v>
      </c>
      <c r="AV173" s="13" t="s">
        <v>87</v>
      </c>
      <c r="AW173" s="13" t="s">
        <v>37</v>
      </c>
      <c r="AX173" s="13" t="s">
        <v>77</v>
      </c>
      <c r="AY173" s="243" t="s">
        <v>238</v>
      </c>
    </row>
    <row r="174" s="14" customFormat="1">
      <c r="A174" s="14"/>
      <c r="B174" s="244"/>
      <c r="C174" s="245"/>
      <c r="D174" s="234" t="s">
        <v>252</v>
      </c>
      <c r="E174" s="246" t="s">
        <v>19</v>
      </c>
      <c r="F174" s="247" t="s">
        <v>253</v>
      </c>
      <c r="G174" s="245"/>
      <c r="H174" s="248">
        <v>32</v>
      </c>
      <c r="I174" s="249"/>
      <c r="J174" s="245"/>
      <c r="K174" s="245"/>
      <c r="L174" s="250"/>
      <c r="M174" s="251"/>
      <c r="N174" s="252"/>
      <c r="O174" s="252"/>
      <c r="P174" s="252"/>
      <c r="Q174" s="252"/>
      <c r="R174" s="252"/>
      <c r="S174" s="252"/>
      <c r="T174" s="253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54" t="s">
        <v>252</v>
      </c>
      <c r="AU174" s="254" t="s">
        <v>85</v>
      </c>
      <c r="AV174" s="14" t="s">
        <v>254</v>
      </c>
      <c r="AW174" s="14" t="s">
        <v>37</v>
      </c>
      <c r="AX174" s="14" t="s">
        <v>85</v>
      </c>
      <c r="AY174" s="254" t="s">
        <v>238</v>
      </c>
    </row>
    <row r="175" s="2" customFormat="1" ht="16.5" customHeight="1">
      <c r="A175" s="40"/>
      <c r="B175" s="41"/>
      <c r="C175" s="214" t="s">
        <v>371</v>
      </c>
      <c r="D175" s="214" t="s">
        <v>243</v>
      </c>
      <c r="E175" s="215" t="s">
        <v>819</v>
      </c>
      <c r="F175" s="216" t="s">
        <v>820</v>
      </c>
      <c r="G175" s="217" t="s">
        <v>805</v>
      </c>
      <c r="H175" s="218">
        <v>16</v>
      </c>
      <c r="I175" s="219"/>
      <c r="J175" s="220">
        <f>ROUND(I175*H175,2)</f>
        <v>0</v>
      </c>
      <c r="K175" s="216" t="s">
        <v>247</v>
      </c>
      <c r="L175" s="46"/>
      <c r="M175" s="221" t="s">
        <v>19</v>
      </c>
      <c r="N175" s="222" t="s">
        <v>48</v>
      </c>
      <c r="O175" s="86"/>
      <c r="P175" s="223">
        <f>O175*H175</f>
        <v>0</v>
      </c>
      <c r="Q175" s="223">
        <v>0</v>
      </c>
      <c r="R175" s="223">
        <f>Q175*H175</f>
        <v>0</v>
      </c>
      <c r="S175" s="223">
        <v>0</v>
      </c>
      <c r="T175" s="224">
        <f>S175*H175</f>
        <v>0</v>
      </c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R175" s="225" t="s">
        <v>806</v>
      </c>
      <c r="AT175" s="225" t="s">
        <v>243</v>
      </c>
      <c r="AU175" s="225" t="s">
        <v>85</v>
      </c>
      <c r="AY175" s="19" t="s">
        <v>238</v>
      </c>
      <c r="BE175" s="226">
        <f>IF(N175="základní",J175,0)</f>
        <v>0</v>
      </c>
      <c r="BF175" s="226">
        <f>IF(N175="snížená",J175,0)</f>
        <v>0</v>
      </c>
      <c r="BG175" s="226">
        <f>IF(N175="zákl. přenesená",J175,0)</f>
        <v>0</v>
      </c>
      <c r="BH175" s="226">
        <f>IF(N175="sníž. přenesená",J175,0)</f>
        <v>0</v>
      </c>
      <c r="BI175" s="226">
        <f>IF(N175="nulová",J175,0)</f>
        <v>0</v>
      </c>
      <c r="BJ175" s="19" t="s">
        <v>85</v>
      </c>
      <c r="BK175" s="226">
        <f>ROUND(I175*H175,2)</f>
        <v>0</v>
      </c>
      <c r="BL175" s="19" t="s">
        <v>806</v>
      </c>
      <c r="BM175" s="225" t="s">
        <v>1337</v>
      </c>
    </row>
    <row r="176" s="2" customFormat="1">
      <c r="A176" s="40"/>
      <c r="B176" s="41"/>
      <c r="C176" s="42"/>
      <c r="D176" s="227" t="s">
        <v>250</v>
      </c>
      <c r="E176" s="42"/>
      <c r="F176" s="228" t="s">
        <v>822</v>
      </c>
      <c r="G176" s="42"/>
      <c r="H176" s="42"/>
      <c r="I176" s="229"/>
      <c r="J176" s="42"/>
      <c r="K176" s="42"/>
      <c r="L176" s="46"/>
      <c r="M176" s="230"/>
      <c r="N176" s="231"/>
      <c r="O176" s="86"/>
      <c r="P176" s="86"/>
      <c r="Q176" s="86"/>
      <c r="R176" s="86"/>
      <c r="S176" s="86"/>
      <c r="T176" s="87"/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T176" s="19" t="s">
        <v>250</v>
      </c>
      <c r="AU176" s="19" t="s">
        <v>85</v>
      </c>
    </row>
    <row r="177" s="13" customFormat="1">
      <c r="A177" s="13"/>
      <c r="B177" s="232"/>
      <c r="C177" s="233"/>
      <c r="D177" s="234" t="s">
        <v>252</v>
      </c>
      <c r="E177" s="235" t="s">
        <v>19</v>
      </c>
      <c r="F177" s="236" t="s">
        <v>330</v>
      </c>
      <c r="G177" s="233"/>
      <c r="H177" s="237">
        <v>16</v>
      </c>
      <c r="I177" s="238"/>
      <c r="J177" s="233"/>
      <c r="K177" s="233"/>
      <c r="L177" s="239"/>
      <c r="M177" s="240"/>
      <c r="N177" s="241"/>
      <c r="O177" s="241"/>
      <c r="P177" s="241"/>
      <c r="Q177" s="241"/>
      <c r="R177" s="241"/>
      <c r="S177" s="241"/>
      <c r="T177" s="242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3" t="s">
        <v>252</v>
      </c>
      <c r="AU177" s="243" t="s">
        <v>85</v>
      </c>
      <c r="AV177" s="13" t="s">
        <v>87</v>
      </c>
      <c r="AW177" s="13" t="s">
        <v>37</v>
      </c>
      <c r="AX177" s="13" t="s">
        <v>77</v>
      </c>
      <c r="AY177" s="243" t="s">
        <v>238</v>
      </c>
    </row>
    <row r="178" s="14" customFormat="1">
      <c r="A178" s="14"/>
      <c r="B178" s="244"/>
      <c r="C178" s="245"/>
      <c r="D178" s="234" t="s">
        <v>252</v>
      </c>
      <c r="E178" s="246" t="s">
        <v>19</v>
      </c>
      <c r="F178" s="247" t="s">
        <v>253</v>
      </c>
      <c r="G178" s="245"/>
      <c r="H178" s="248">
        <v>16</v>
      </c>
      <c r="I178" s="249"/>
      <c r="J178" s="245"/>
      <c r="K178" s="245"/>
      <c r="L178" s="250"/>
      <c r="M178" s="251"/>
      <c r="N178" s="252"/>
      <c r="O178" s="252"/>
      <c r="P178" s="252"/>
      <c r="Q178" s="252"/>
      <c r="R178" s="252"/>
      <c r="S178" s="252"/>
      <c r="T178" s="253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54" t="s">
        <v>252</v>
      </c>
      <c r="AU178" s="254" t="s">
        <v>85</v>
      </c>
      <c r="AV178" s="14" t="s">
        <v>254</v>
      </c>
      <c r="AW178" s="14" t="s">
        <v>37</v>
      </c>
      <c r="AX178" s="14" t="s">
        <v>85</v>
      </c>
      <c r="AY178" s="254" t="s">
        <v>238</v>
      </c>
    </row>
    <row r="179" s="2" customFormat="1" ht="16.5" customHeight="1">
      <c r="A179" s="40"/>
      <c r="B179" s="41"/>
      <c r="C179" s="214" t="s">
        <v>518</v>
      </c>
      <c r="D179" s="214" t="s">
        <v>243</v>
      </c>
      <c r="E179" s="215" t="s">
        <v>826</v>
      </c>
      <c r="F179" s="216" t="s">
        <v>827</v>
      </c>
      <c r="G179" s="217" t="s">
        <v>805</v>
      </c>
      <c r="H179" s="218">
        <v>24</v>
      </c>
      <c r="I179" s="219"/>
      <c r="J179" s="220">
        <f>ROUND(I179*H179,2)</f>
        <v>0</v>
      </c>
      <c r="K179" s="216" t="s">
        <v>247</v>
      </c>
      <c r="L179" s="46"/>
      <c r="M179" s="221" t="s">
        <v>19</v>
      </c>
      <c r="N179" s="222" t="s">
        <v>48</v>
      </c>
      <c r="O179" s="86"/>
      <c r="P179" s="223">
        <f>O179*H179</f>
        <v>0</v>
      </c>
      <c r="Q179" s="223">
        <v>0</v>
      </c>
      <c r="R179" s="223">
        <f>Q179*H179</f>
        <v>0</v>
      </c>
      <c r="S179" s="223">
        <v>0</v>
      </c>
      <c r="T179" s="224">
        <f>S179*H179</f>
        <v>0</v>
      </c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R179" s="225" t="s">
        <v>806</v>
      </c>
      <c r="AT179" s="225" t="s">
        <v>243</v>
      </c>
      <c r="AU179" s="225" t="s">
        <v>85</v>
      </c>
      <c r="AY179" s="19" t="s">
        <v>238</v>
      </c>
      <c r="BE179" s="226">
        <f>IF(N179="základní",J179,0)</f>
        <v>0</v>
      </c>
      <c r="BF179" s="226">
        <f>IF(N179="snížená",J179,0)</f>
        <v>0</v>
      </c>
      <c r="BG179" s="226">
        <f>IF(N179="zákl. přenesená",J179,0)</f>
        <v>0</v>
      </c>
      <c r="BH179" s="226">
        <f>IF(N179="sníž. přenesená",J179,0)</f>
        <v>0</v>
      </c>
      <c r="BI179" s="226">
        <f>IF(N179="nulová",J179,0)</f>
        <v>0</v>
      </c>
      <c r="BJ179" s="19" t="s">
        <v>85</v>
      </c>
      <c r="BK179" s="226">
        <f>ROUND(I179*H179,2)</f>
        <v>0</v>
      </c>
      <c r="BL179" s="19" t="s">
        <v>806</v>
      </c>
      <c r="BM179" s="225" t="s">
        <v>1338</v>
      </c>
    </row>
    <row r="180" s="2" customFormat="1">
      <c r="A180" s="40"/>
      <c r="B180" s="41"/>
      <c r="C180" s="42"/>
      <c r="D180" s="227" t="s">
        <v>250</v>
      </c>
      <c r="E180" s="42"/>
      <c r="F180" s="228" t="s">
        <v>829</v>
      </c>
      <c r="G180" s="42"/>
      <c r="H180" s="42"/>
      <c r="I180" s="229"/>
      <c r="J180" s="42"/>
      <c r="K180" s="42"/>
      <c r="L180" s="46"/>
      <c r="M180" s="230"/>
      <c r="N180" s="231"/>
      <c r="O180" s="86"/>
      <c r="P180" s="86"/>
      <c r="Q180" s="86"/>
      <c r="R180" s="86"/>
      <c r="S180" s="86"/>
      <c r="T180" s="87"/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T180" s="19" t="s">
        <v>250</v>
      </c>
      <c r="AU180" s="19" t="s">
        <v>85</v>
      </c>
    </row>
    <row r="181" s="13" customFormat="1">
      <c r="A181" s="13"/>
      <c r="B181" s="232"/>
      <c r="C181" s="233"/>
      <c r="D181" s="234" t="s">
        <v>252</v>
      </c>
      <c r="E181" s="235" t="s">
        <v>19</v>
      </c>
      <c r="F181" s="236" t="s">
        <v>518</v>
      </c>
      <c r="G181" s="233"/>
      <c r="H181" s="237">
        <v>24</v>
      </c>
      <c r="I181" s="238"/>
      <c r="J181" s="233"/>
      <c r="K181" s="233"/>
      <c r="L181" s="239"/>
      <c r="M181" s="240"/>
      <c r="N181" s="241"/>
      <c r="O181" s="241"/>
      <c r="P181" s="241"/>
      <c r="Q181" s="241"/>
      <c r="R181" s="241"/>
      <c r="S181" s="241"/>
      <c r="T181" s="242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43" t="s">
        <v>252</v>
      </c>
      <c r="AU181" s="243" t="s">
        <v>85</v>
      </c>
      <c r="AV181" s="13" t="s">
        <v>87</v>
      </c>
      <c r="AW181" s="13" t="s">
        <v>37</v>
      </c>
      <c r="AX181" s="13" t="s">
        <v>77</v>
      </c>
      <c r="AY181" s="243" t="s">
        <v>238</v>
      </c>
    </row>
    <row r="182" s="14" customFormat="1">
      <c r="A182" s="14"/>
      <c r="B182" s="244"/>
      <c r="C182" s="245"/>
      <c r="D182" s="234" t="s">
        <v>252</v>
      </c>
      <c r="E182" s="246" t="s">
        <v>19</v>
      </c>
      <c r="F182" s="247" t="s">
        <v>253</v>
      </c>
      <c r="G182" s="245"/>
      <c r="H182" s="248">
        <v>24</v>
      </c>
      <c r="I182" s="249"/>
      <c r="J182" s="245"/>
      <c r="K182" s="245"/>
      <c r="L182" s="250"/>
      <c r="M182" s="251"/>
      <c r="N182" s="252"/>
      <c r="O182" s="252"/>
      <c r="P182" s="252"/>
      <c r="Q182" s="252"/>
      <c r="R182" s="252"/>
      <c r="S182" s="252"/>
      <c r="T182" s="253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4" t="s">
        <v>252</v>
      </c>
      <c r="AU182" s="254" t="s">
        <v>85</v>
      </c>
      <c r="AV182" s="14" t="s">
        <v>254</v>
      </c>
      <c r="AW182" s="14" t="s">
        <v>37</v>
      </c>
      <c r="AX182" s="14" t="s">
        <v>85</v>
      </c>
      <c r="AY182" s="254" t="s">
        <v>238</v>
      </c>
    </row>
    <row r="183" s="2" customFormat="1" ht="16.5" customHeight="1">
      <c r="A183" s="40"/>
      <c r="B183" s="41"/>
      <c r="C183" s="214" t="s">
        <v>345</v>
      </c>
      <c r="D183" s="214" t="s">
        <v>243</v>
      </c>
      <c r="E183" s="215" t="s">
        <v>832</v>
      </c>
      <c r="F183" s="216" t="s">
        <v>833</v>
      </c>
      <c r="G183" s="217" t="s">
        <v>805</v>
      </c>
      <c r="H183" s="218">
        <v>24</v>
      </c>
      <c r="I183" s="219"/>
      <c r="J183" s="220">
        <f>ROUND(I183*H183,2)</f>
        <v>0</v>
      </c>
      <c r="K183" s="216" t="s">
        <v>247</v>
      </c>
      <c r="L183" s="46"/>
      <c r="M183" s="221" t="s">
        <v>19</v>
      </c>
      <c r="N183" s="222" t="s">
        <v>48</v>
      </c>
      <c r="O183" s="86"/>
      <c r="P183" s="223">
        <f>O183*H183</f>
        <v>0</v>
      </c>
      <c r="Q183" s="223">
        <v>0</v>
      </c>
      <c r="R183" s="223">
        <f>Q183*H183</f>
        <v>0</v>
      </c>
      <c r="S183" s="223">
        <v>0</v>
      </c>
      <c r="T183" s="224">
        <f>S183*H183</f>
        <v>0</v>
      </c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R183" s="225" t="s">
        <v>806</v>
      </c>
      <c r="AT183" s="225" t="s">
        <v>243</v>
      </c>
      <c r="AU183" s="225" t="s">
        <v>85</v>
      </c>
      <c r="AY183" s="19" t="s">
        <v>238</v>
      </c>
      <c r="BE183" s="226">
        <f>IF(N183="základní",J183,0)</f>
        <v>0</v>
      </c>
      <c r="BF183" s="226">
        <f>IF(N183="snížená",J183,0)</f>
        <v>0</v>
      </c>
      <c r="BG183" s="226">
        <f>IF(N183="zákl. přenesená",J183,0)</f>
        <v>0</v>
      </c>
      <c r="BH183" s="226">
        <f>IF(N183="sníž. přenesená",J183,0)</f>
        <v>0</v>
      </c>
      <c r="BI183" s="226">
        <f>IF(N183="nulová",J183,0)</f>
        <v>0</v>
      </c>
      <c r="BJ183" s="19" t="s">
        <v>85</v>
      </c>
      <c r="BK183" s="226">
        <f>ROUND(I183*H183,2)</f>
        <v>0</v>
      </c>
      <c r="BL183" s="19" t="s">
        <v>806</v>
      </c>
      <c r="BM183" s="225" t="s">
        <v>1339</v>
      </c>
    </row>
    <row r="184" s="2" customFormat="1">
      <c r="A184" s="40"/>
      <c r="B184" s="41"/>
      <c r="C184" s="42"/>
      <c r="D184" s="227" t="s">
        <v>250</v>
      </c>
      <c r="E184" s="42"/>
      <c r="F184" s="228" t="s">
        <v>835</v>
      </c>
      <c r="G184" s="42"/>
      <c r="H184" s="42"/>
      <c r="I184" s="229"/>
      <c r="J184" s="42"/>
      <c r="K184" s="42"/>
      <c r="L184" s="46"/>
      <c r="M184" s="230"/>
      <c r="N184" s="231"/>
      <c r="O184" s="86"/>
      <c r="P184" s="86"/>
      <c r="Q184" s="86"/>
      <c r="R184" s="86"/>
      <c r="S184" s="86"/>
      <c r="T184" s="87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T184" s="19" t="s">
        <v>250</v>
      </c>
      <c r="AU184" s="19" t="s">
        <v>85</v>
      </c>
    </row>
    <row r="185" s="13" customFormat="1">
      <c r="A185" s="13"/>
      <c r="B185" s="232"/>
      <c r="C185" s="233"/>
      <c r="D185" s="234" t="s">
        <v>252</v>
      </c>
      <c r="E185" s="235" t="s">
        <v>19</v>
      </c>
      <c r="F185" s="236" t="s">
        <v>518</v>
      </c>
      <c r="G185" s="233"/>
      <c r="H185" s="237">
        <v>24</v>
      </c>
      <c r="I185" s="238"/>
      <c r="J185" s="233"/>
      <c r="K185" s="233"/>
      <c r="L185" s="239"/>
      <c r="M185" s="240"/>
      <c r="N185" s="241"/>
      <c r="O185" s="241"/>
      <c r="P185" s="241"/>
      <c r="Q185" s="241"/>
      <c r="R185" s="241"/>
      <c r="S185" s="241"/>
      <c r="T185" s="242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3" t="s">
        <v>252</v>
      </c>
      <c r="AU185" s="243" t="s">
        <v>85</v>
      </c>
      <c r="AV185" s="13" t="s">
        <v>87</v>
      </c>
      <c r="AW185" s="13" t="s">
        <v>37</v>
      </c>
      <c r="AX185" s="13" t="s">
        <v>77</v>
      </c>
      <c r="AY185" s="243" t="s">
        <v>238</v>
      </c>
    </row>
    <row r="186" s="14" customFormat="1">
      <c r="A186" s="14"/>
      <c r="B186" s="244"/>
      <c r="C186" s="245"/>
      <c r="D186" s="234" t="s">
        <v>252</v>
      </c>
      <c r="E186" s="246" t="s">
        <v>19</v>
      </c>
      <c r="F186" s="247" t="s">
        <v>253</v>
      </c>
      <c r="G186" s="245"/>
      <c r="H186" s="248">
        <v>24</v>
      </c>
      <c r="I186" s="249"/>
      <c r="J186" s="245"/>
      <c r="K186" s="245"/>
      <c r="L186" s="250"/>
      <c r="M186" s="251"/>
      <c r="N186" s="252"/>
      <c r="O186" s="252"/>
      <c r="P186" s="252"/>
      <c r="Q186" s="252"/>
      <c r="R186" s="252"/>
      <c r="S186" s="252"/>
      <c r="T186" s="253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54" t="s">
        <v>252</v>
      </c>
      <c r="AU186" s="254" t="s">
        <v>85</v>
      </c>
      <c r="AV186" s="14" t="s">
        <v>254</v>
      </c>
      <c r="AW186" s="14" t="s">
        <v>37</v>
      </c>
      <c r="AX186" s="14" t="s">
        <v>85</v>
      </c>
      <c r="AY186" s="254" t="s">
        <v>238</v>
      </c>
    </row>
    <row r="187" s="2" customFormat="1" ht="21.75" customHeight="1">
      <c r="A187" s="40"/>
      <c r="B187" s="41"/>
      <c r="C187" s="214" t="s">
        <v>539</v>
      </c>
      <c r="D187" s="214" t="s">
        <v>243</v>
      </c>
      <c r="E187" s="215" t="s">
        <v>838</v>
      </c>
      <c r="F187" s="216" t="s">
        <v>839</v>
      </c>
      <c r="G187" s="217" t="s">
        <v>805</v>
      </c>
      <c r="H187" s="218">
        <v>32</v>
      </c>
      <c r="I187" s="219"/>
      <c r="J187" s="220">
        <f>ROUND(I187*H187,2)</f>
        <v>0</v>
      </c>
      <c r="K187" s="216" t="s">
        <v>247</v>
      </c>
      <c r="L187" s="46"/>
      <c r="M187" s="221" t="s">
        <v>19</v>
      </c>
      <c r="N187" s="222" t="s">
        <v>48</v>
      </c>
      <c r="O187" s="86"/>
      <c r="P187" s="223">
        <f>O187*H187</f>
        <v>0</v>
      </c>
      <c r="Q187" s="223">
        <v>0</v>
      </c>
      <c r="R187" s="223">
        <f>Q187*H187</f>
        <v>0</v>
      </c>
      <c r="S187" s="223">
        <v>0</v>
      </c>
      <c r="T187" s="224">
        <f>S187*H187</f>
        <v>0</v>
      </c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R187" s="225" t="s">
        <v>806</v>
      </c>
      <c r="AT187" s="225" t="s">
        <v>243</v>
      </c>
      <c r="AU187" s="225" t="s">
        <v>85</v>
      </c>
      <c r="AY187" s="19" t="s">
        <v>238</v>
      </c>
      <c r="BE187" s="226">
        <f>IF(N187="základní",J187,0)</f>
        <v>0</v>
      </c>
      <c r="BF187" s="226">
        <f>IF(N187="snížená",J187,0)</f>
        <v>0</v>
      </c>
      <c r="BG187" s="226">
        <f>IF(N187="zákl. přenesená",J187,0)</f>
        <v>0</v>
      </c>
      <c r="BH187" s="226">
        <f>IF(N187="sníž. přenesená",J187,0)</f>
        <v>0</v>
      </c>
      <c r="BI187" s="226">
        <f>IF(N187="nulová",J187,0)</f>
        <v>0</v>
      </c>
      <c r="BJ187" s="19" t="s">
        <v>85</v>
      </c>
      <c r="BK187" s="226">
        <f>ROUND(I187*H187,2)</f>
        <v>0</v>
      </c>
      <c r="BL187" s="19" t="s">
        <v>806</v>
      </c>
      <c r="BM187" s="225" t="s">
        <v>1340</v>
      </c>
    </row>
    <row r="188" s="2" customFormat="1">
      <c r="A188" s="40"/>
      <c r="B188" s="41"/>
      <c r="C188" s="42"/>
      <c r="D188" s="227" t="s">
        <v>250</v>
      </c>
      <c r="E188" s="42"/>
      <c r="F188" s="228" t="s">
        <v>841</v>
      </c>
      <c r="G188" s="42"/>
      <c r="H188" s="42"/>
      <c r="I188" s="229"/>
      <c r="J188" s="42"/>
      <c r="K188" s="42"/>
      <c r="L188" s="46"/>
      <c r="M188" s="230"/>
      <c r="N188" s="231"/>
      <c r="O188" s="86"/>
      <c r="P188" s="86"/>
      <c r="Q188" s="86"/>
      <c r="R188" s="86"/>
      <c r="S188" s="86"/>
      <c r="T188" s="87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T188" s="19" t="s">
        <v>250</v>
      </c>
      <c r="AU188" s="19" t="s">
        <v>85</v>
      </c>
    </row>
    <row r="189" s="13" customFormat="1">
      <c r="A189" s="13"/>
      <c r="B189" s="232"/>
      <c r="C189" s="233"/>
      <c r="D189" s="234" t="s">
        <v>252</v>
      </c>
      <c r="E189" s="235" t="s">
        <v>19</v>
      </c>
      <c r="F189" s="236" t="s">
        <v>571</v>
      </c>
      <c r="G189" s="233"/>
      <c r="H189" s="237">
        <v>32</v>
      </c>
      <c r="I189" s="238"/>
      <c r="J189" s="233"/>
      <c r="K189" s="233"/>
      <c r="L189" s="239"/>
      <c r="M189" s="240"/>
      <c r="N189" s="241"/>
      <c r="O189" s="241"/>
      <c r="P189" s="241"/>
      <c r="Q189" s="241"/>
      <c r="R189" s="241"/>
      <c r="S189" s="241"/>
      <c r="T189" s="242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3" t="s">
        <v>252</v>
      </c>
      <c r="AU189" s="243" t="s">
        <v>85</v>
      </c>
      <c r="AV189" s="13" t="s">
        <v>87</v>
      </c>
      <c r="AW189" s="13" t="s">
        <v>37</v>
      </c>
      <c r="AX189" s="13" t="s">
        <v>77</v>
      </c>
      <c r="AY189" s="243" t="s">
        <v>238</v>
      </c>
    </row>
    <row r="190" s="14" customFormat="1">
      <c r="A190" s="14"/>
      <c r="B190" s="244"/>
      <c r="C190" s="245"/>
      <c r="D190" s="234" t="s">
        <v>252</v>
      </c>
      <c r="E190" s="246" t="s">
        <v>19</v>
      </c>
      <c r="F190" s="247" t="s">
        <v>253</v>
      </c>
      <c r="G190" s="245"/>
      <c r="H190" s="248">
        <v>32</v>
      </c>
      <c r="I190" s="249"/>
      <c r="J190" s="245"/>
      <c r="K190" s="245"/>
      <c r="L190" s="250"/>
      <c r="M190" s="251"/>
      <c r="N190" s="252"/>
      <c r="O190" s="252"/>
      <c r="P190" s="252"/>
      <c r="Q190" s="252"/>
      <c r="R190" s="252"/>
      <c r="S190" s="252"/>
      <c r="T190" s="253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4" t="s">
        <v>252</v>
      </c>
      <c r="AU190" s="254" t="s">
        <v>85</v>
      </c>
      <c r="AV190" s="14" t="s">
        <v>254</v>
      </c>
      <c r="AW190" s="14" t="s">
        <v>37</v>
      </c>
      <c r="AX190" s="14" t="s">
        <v>85</v>
      </c>
      <c r="AY190" s="254" t="s">
        <v>238</v>
      </c>
    </row>
    <row r="191" s="2" customFormat="1" ht="24.15" customHeight="1">
      <c r="A191" s="40"/>
      <c r="B191" s="41"/>
      <c r="C191" s="214" t="s">
        <v>545</v>
      </c>
      <c r="D191" s="214" t="s">
        <v>243</v>
      </c>
      <c r="E191" s="215" t="s">
        <v>843</v>
      </c>
      <c r="F191" s="216" t="s">
        <v>844</v>
      </c>
      <c r="G191" s="217" t="s">
        <v>805</v>
      </c>
      <c r="H191" s="218">
        <v>32</v>
      </c>
      <c r="I191" s="219"/>
      <c r="J191" s="220">
        <f>ROUND(I191*H191,2)</f>
        <v>0</v>
      </c>
      <c r="K191" s="216" t="s">
        <v>247</v>
      </c>
      <c r="L191" s="46"/>
      <c r="M191" s="221" t="s">
        <v>19</v>
      </c>
      <c r="N191" s="222" t="s">
        <v>48</v>
      </c>
      <c r="O191" s="86"/>
      <c r="P191" s="223">
        <f>O191*H191</f>
        <v>0</v>
      </c>
      <c r="Q191" s="223">
        <v>0</v>
      </c>
      <c r="R191" s="223">
        <f>Q191*H191</f>
        <v>0</v>
      </c>
      <c r="S191" s="223">
        <v>0</v>
      </c>
      <c r="T191" s="224">
        <f>S191*H191</f>
        <v>0</v>
      </c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R191" s="225" t="s">
        <v>806</v>
      </c>
      <c r="AT191" s="225" t="s">
        <v>243</v>
      </c>
      <c r="AU191" s="225" t="s">
        <v>85</v>
      </c>
      <c r="AY191" s="19" t="s">
        <v>238</v>
      </c>
      <c r="BE191" s="226">
        <f>IF(N191="základní",J191,0)</f>
        <v>0</v>
      </c>
      <c r="BF191" s="226">
        <f>IF(N191="snížená",J191,0)</f>
        <v>0</v>
      </c>
      <c r="BG191" s="226">
        <f>IF(N191="zákl. přenesená",J191,0)</f>
        <v>0</v>
      </c>
      <c r="BH191" s="226">
        <f>IF(N191="sníž. přenesená",J191,0)</f>
        <v>0</v>
      </c>
      <c r="BI191" s="226">
        <f>IF(N191="nulová",J191,0)</f>
        <v>0</v>
      </c>
      <c r="BJ191" s="19" t="s">
        <v>85</v>
      </c>
      <c r="BK191" s="226">
        <f>ROUND(I191*H191,2)</f>
        <v>0</v>
      </c>
      <c r="BL191" s="19" t="s">
        <v>806</v>
      </c>
      <c r="BM191" s="225" t="s">
        <v>1341</v>
      </c>
    </row>
    <row r="192" s="2" customFormat="1">
      <c r="A192" s="40"/>
      <c r="B192" s="41"/>
      <c r="C192" s="42"/>
      <c r="D192" s="227" t="s">
        <v>250</v>
      </c>
      <c r="E192" s="42"/>
      <c r="F192" s="228" t="s">
        <v>846</v>
      </c>
      <c r="G192" s="42"/>
      <c r="H192" s="42"/>
      <c r="I192" s="229"/>
      <c r="J192" s="42"/>
      <c r="K192" s="42"/>
      <c r="L192" s="46"/>
      <c r="M192" s="230"/>
      <c r="N192" s="231"/>
      <c r="O192" s="86"/>
      <c r="P192" s="86"/>
      <c r="Q192" s="86"/>
      <c r="R192" s="86"/>
      <c r="S192" s="86"/>
      <c r="T192" s="87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T192" s="19" t="s">
        <v>250</v>
      </c>
      <c r="AU192" s="19" t="s">
        <v>85</v>
      </c>
    </row>
    <row r="193" s="2" customFormat="1">
      <c r="A193" s="40"/>
      <c r="B193" s="41"/>
      <c r="C193" s="42"/>
      <c r="D193" s="234" t="s">
        <v>343</v>
      </c>
      <c r="E193" s="42"/>
      <c r="F193" s="255" t="s">
        <v>1342</v>
      </c>
      <c r="G193" s="42"/>
      <c r="H193" s="42"/>
      <c r="I193" s="229"/>
      <c r="J193" s="42"/>
      <c r="K193" s="42"/>
      <c r="L193" s="46"/>
      <c r="M193" s="230"/>
      <c r="N193" s="231"/>
      <c r="O193" s="86"/>
      <c r="P193" s="86"/>
      <c r="Q193" s="86"/>
      <c r="R193" s="86"/>
      <c r="S193" s="86"/>
      <c r="T193" s="87"/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T193" s="19" t="s">
        <v>343</v>
      </c>
      <c r="AU193" s="19" t="s">
        <v>85</v>
      </c>
    </row>
    <row r="194" s="13" customFormat="1">
      <c r="A194" s="13"/>
      <c r="B194" s="232"/>
      <c r="C194" s="233"/>
      <c r="D194" s="234" t="s">
        <v>252</v>
      </c>
      <c r="E194" s="235" t="s">
        <v>19</v>
      </c>
      <c r="F194" s="236" t="s">
        <v>847</v>
      </c>
      <c r="G194" s="233"/>
      <c r="H194" s="237">
        <v>32</v>
      </c>
      <c r="I194" s="238"/>
      <c r="J194" s="233"/>
      <c r="K194" s="233"/>
      <c r="L194" s="239"/>
      <c r="M194" s="240"/>
      <c r="N194" s="241"/>
      <c r="O194" s="241"/>
      <c r="P194" s="241"/>
      <c r="Q194" s="241"/>
      <c r="R194" s="241"/>
      <c r="S194" s="241"/>
      <c r="T194" s="242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3" t="s">
        <v>252</v>
      </c>
      <c r="AU194" s="243" t="s">
        <v>85</v>
      </c>
      <c r="AV194" s="13" t="s">
        <v>87</v>
      </c>
      <c r="AW194" s="13" t="s">
        <v>37</v>
      </c>
      <c r="AX194" s="13" t="s">
        <v>77</v>
      </c>
      <c r="AY194" s="243" t="s">
        <v>238</v>
      </c>
    </row>
    <row r="195" s="14" customFormat="1">
      <c r="A195" s="14"/>
      <c r="B195" s="244"/>
      <c r="C195" s="245"/>
      <c r="D195" s="234" t="s">
        <v>252</v>
      </c>
      <c r="E195" s="246" t="s">
        <v>19</v>
      </c>
      <c r="F195" s="247" t="s">
        <v>253</v>
      </c>
      <c r="G195" s="245"/>
      <c r="H195" s="248">
        <v>32</v>
      </c>
      <c r="I195" s="249"/>
      <c r="J195" s="245"/>
      <c r="K195" s="245"/>
      <c r="L195" s="250"/>
      <c r="M195" s="251"/>
      <c r="N195" s="252"/>
      <c r="O195" s="252"/>
      <c r="P195" s="252"/>
      <c r="Q195" s="252"/>
      <c r="R195" s="252"/>
      <c r="S195" s="252"/>
      <c r="T195" s="253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4" t="s">
        <v>252</v>
      </c>
      <c r="AU195" s="254" t="s">
        <v>85</v>
      </c>
      <c r="AV195" s="14" t="s">
        <v>254</v>
      </c>
      <c r="AW195" s="14" t="s">
        <v>37</v>
      </c>
      <c r="AX195" s="14" t="s">
        <v>85</v>
      </c>
      <c r="AY195" s="254" t="s">
        <v>238</v>
      </c>
    </row>
    <row r="196" s="2" customFormat="1" ht="24.15" customHeight="1">
      <c r="A196" s="40"/>
      <c r="B196" s="41"/>
      <c r="C196" s="214" t="s">
        <v>550</v>
      </c>
      <c r="D196" s="214" t="s">
        <v>243</v>
      </c>
      <c r="E196" s="215" t="s">
        <v>849</v>
      </c>
      <c r="F196" s="216" t="s">
        <v>850</v>
      </c>
      <c r="G196" s="217" t="s">
        <v>805</v>
      </c>
      <c r="H196" s="218">
        <v>16</v>
      </c>
      <c r="I196" s="219"/>
      <c r="J196" s="220">
        <f>ROUND(I196*H196,2)</f>
        <v>0</v>
      </c>
      <c r="K196" s="216" t="s">
        <v>247</v>
      </c>
      <c r="L196" s="46"/>
      <c r="M196" s="221" t="s">
        <v>19</v>
      </c>
      <c r="N196" s="222" t="s">
        <v>48</v>
      </c>
      <c r="O196" s="86"/>
      <c r="P196" s="223">
        <f>O196*H196</f>
        <v>0</v>
      </c>
      <c r="Q196" s="223">
        <v>0</v>
      </c>
      <c r="R196" s="223">
        <f>Q196*H196</f>
        <v>0</v>
      </c>
      <c r="S196" s="223">
        <v>0</v>
      </c>
      <c r="T196" s="224">
        <f>S196*H196</f>
        <v>0</v>
      </c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R196" s="225" t="s">
        <v>806</v>
      </c>
      <c r="AT196" s="225" t="s">
        <v>243</v>
      </c>
      <c r="AU196" s="225" t="s">
        <v>85</v>
      </c>
      <c r="AY196" s="19" t="s">
        <v>238</v>
      </c>
      <c r="BE196" s="226">
        <f>IF(N196="základní",J196,0)</f>
        <v>0</v>
      </c>
      <c r="BF196" s="226">
        <f>IF(N196="snížená",J196,0)</f>
        <v>0</v>
      </c>
      <c r="BG196" s="226">
        <f>IF(N196="zákl. přenesená",J196,0)</f>
        <v>0</v>
      </c>
      <c r="BH196" s="226">
        <f>IF(N196="sníž. přenesená",J196,0)</f>
        <v>0</v>
      </c>
      <c r="BI196" s="226">
        <f>IF(N196="nulová",J196,0)</f>
        <v>0</v>
      </c>
      <c r="BJ196" s="19" t="s">
        <v>85</v>
      </c>
      <c r="BK196" s="226">
        <f>ROUND(I196*H196,2)</f>
        <v>0</v>
      </c>
      <c r="BL196" s="19" t="s">
        <v>806</v>
      </c>
      <c r="BM196" s="225" t="s">
        <v>1343</v>
      </c>
    </row>
    <row r="197" s="2" customFormat="1">
      <c r="A197" s="40"/>
      <c r="B197" s="41"/>
      <c r="C197" s="42"/>
      <c r="D197" s="227" t="s">
        <v>250</v>
      </c>
      <c r="E197" s="42"/>
      <c r="F197" s="228" t="s">
        <v>852</v>
      </c>
      <c r="G197" s="42"/>
      <c r="H197" s="42"/>
      <c r="I197" s="229"/>
      <c r="J197" s="42"/>
      <c r="K197" s="42"/>
      <c r="L197" s="46"/>
      <c r="M197" s="230"/>
      <c r="N197" s="231"/>
      <c r="O197" s="86"/>
      <c r="P197" s="86"/>
      <c r="Q197" s="86"/>
      <c r="R197" s="86"/>
      <c r="S197" s="86"/>
      <c r="T197" s="87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T197" s="19" t="s">
        <v>250</v>
      </c>
      <c r="AU197" s="19" t="s">
        <v>85</v>
      </c>
    </row>
    <row r="198" s="13" customFormat="1">
      <c r="A198" s="13"/>
      <c r="B198" s="232"/>
      <c r="C198" s="233"/>
      <c r="D198" s="234" t="s">
        <v>252</v>
      </c>
      <c r="E198" s="235" t="s">
        <v>19</v>
      </c>
      <c r="F198" s="236" t="s">
        <v>330</v>
      </c>
      <c r="G198" s="233"/>
      <c r="H198" s="237">
        <v>16</v>
      </c>
      <c r="I198" s="238"/>
      <c r="J198" s="233"/>
      <c r="K198" s="233"/>
      <c r="L198" s="239"/>
      <c r="M198" s="240"/>
      <c r="N198" s="241"/>
      <c r="O198" s="241"/>
      <c r="P198" s="241"/>
      <c r="Q198" s="241"/>
      <c r="R198" s="241"/>
      <c r="S198" s="241"/>
      <c r="T198" s="242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3" t="s">
        <v>252</v>
      </c>
      <c r="AU198" s="243" t="s">
        <v>85</v>
      </c>
      <c r="AV198" s="13" t="s">
        <v>87</v>
      </c>
      <c r="AW198" s="13" t="s">
        <v>37</v>
      </c>
      <c r="AX198" s="13" t="s">
        <v>77</v>
      </c>
      <c r="AY198" s="243" t="s">
        <v>238</v>
      </c>
    </row>
    <row r="199" s="14" customFormat="1">
      <c r="A199" s="14"/>
      <c r="B199" s="244"/>
      <c r="C199" s="245"/>
      <c r="D199" s="234" t="s">
        <v>252</v>
      </c>
      <c r="E199" s="246" t="s">
        <v>19</v>
      </c>
      <c r="F199" s="247" t="s">
        <v>253</v>
      </c>
      <c r="G199" s="245"/>
      <c r="H199" s="248">
        <v>16</v>
      </c>
      <c r="I199" s="249"/>
      <c r="J199" s="245"/>
      <c r="K199" s="245"/>
      <c r="L199" s="250"/>
      <c r="M199" s="251"/>
      <c r="N199" s="252"/>
      <c r="O199" s="252"/>
      <c r="P199" s="252"/>
      <c r="Q199" s="252"/>
      <c r="R199" s="252"/>
      <c r="S199" s="252"/>
      <c r="T199" s="253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4" t="s">
        <v>252</v>
      </c>
      <c r="AU199" s="254" t="s">
        <v>85</v>
      </c>
      <c r="AV199" s="14" t="s">
        <v>254</v>
      </c>
      <c r="AW199" s="14" t="s">
        <v>37</v>
      </c>
      <c r="AX199" s="14" t="s">
        <v>85</v>
      </c>
      <c r="AY199" s="254" t="s">
        <v>238</v>
      </c>
    </row>
    <row r="200" s="2" customFormat="1" ht="24.15" customHeight="1">
      <c r="A200" s="40"/>
      <c r="B200" s="41"/>
      <c r="C200" s="214" t="s">
        <v>556</v>
      </c>
      <c r="D200" s="214" t="s">
        <v>243</v>
      </c>
      <c r="E200" s="215" t="s">
        <v>854</v>
      </c>
      <c r="F200" s="216" t="s">
        <v>855</v>
      </c>
      <c r="G200" s="217" t="s">
        <v>805</v>
      </c>
      <c r="H200" s="218">
        <v>16</v>
      </c>
      <c r="I200" s="219"/>
      <c r="J200" s="220">
        <f>ROUND(I200*H200,2)</f>
        <v>0</v>
      </c>
      <c r="K200" s="216" t="s">
        <v>247</v>
      </c>
      <c r="L200" s="46"/>
      <c r="M200" s="221" t="s">
        <v>19</v>
      </c>
      <c r="N200" s="222" t="s">
        <v>48</v>
      </c>
      <c r="O200" s="86"/>
      <c r="P200" s="223">
        <f>O200*H200</f>
        <v>0</v>
      </c>
      <c r="Q200" s="223">
        <v>0</v>
      </c>
      <c r="R200" s="223">
        <f>Q200*H200</f>
        <v>0</v>
      </c>
      <c r="S200" s="223">
        <v>0</v>
      </c>
      <c r="T200" s="224">
        <f>S200*H200</f>
        <v>0</v>
      </c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R200" s="225" t="s">
        <v>806</v>
      </c>
      <c r="AT200" s="225" t="s">
        <v>243</v>
      </c>
      <c r="AU200" s="225" t="s">
        <v>85</v>
      </c>
      <c r="AY200" s="19" t="s">
        <v>238</v>
      </c>
      <c r="BE200" s="226">
        <f>IF(N200="základní",J200,0)</f>
        <v>0</v>
      </c>
      <c r="BF200" s="226">
        <f>IF(N200="snížená",J200,0)</f>
        <v>0</v>
      </c>
      <c r="BG200" s="226">
        <f>IF(N200="zákl. přenesená",J200,0)</f>
        <v>0</v>
      </c>
      <c r="BH200" s="226">
        <f>IF(N200="sníž. přenesená",J200,0)</f>
        <v>0</v>
      </c>
      <c r="BI200" s="226">
        <f>IF(N200="nulová",J200,0)</f>
        <v>0</v>
      </c>
      <c r="BJ200" s="19" t="s">
        <v>85</v>
      </c>
      <c r="BK200" s="226">
        <f>ROUND(I200*H200,2)</f>
        <v>0</v>
      </c>
      <c r="BL200" s="19" t="s">
        <v>806</v>
      </c>
      <c r="BM200" s="225" t="s">
        <v>1344</v>
      </c>
    </row>
    <row r="201" s="2" customFormat="1">
      <c r="A201" s="40"/>
      <c r="B201" s="41"/>
      <c r="C201" s="42"/>
      <c r="D201" s="227" t="s">
        <v>250</v>
      </c>
      <c r="E201" s="42"/>
      <c r="F201" s="228" t="s">
        <v>857</v>
      </c>
      <c r="G201" s="42"/>
      <c r="H201" s="42"/>
      <c r="I201" s="229"/>
      <c r="J201" s="42"/>
      <c r="K201" s="42"/>
      <c r="L201" s="46"/>
      <c r="M201" s="230"/>
      <c r="N201" s="231"/>
      <c r="O201" s="86"/>
      <c r="P201" s="86"/>
      <c r="Q201" s="86"/>
      <c r="R201" s="86"/>
      <c r="S201" s="86"/>
      <c r="T201" s="87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T201" s="19" t="s">
        <v>250</v>
      </c>
      <c r="AU201" s="19" t="s">
        <v>85</v>
      </c>
    </row>
    <row r="202" s="13" customFormat="1">
      <c r="A202" s="13"/>
      <c r="B202" s="232"/>
      <c r="C202" s="233"/>
      <c r="D202" s="234" t="s">
        <v>252</v>
      </c>
      <c r="E202" s="235" t="s">
        <v>19</v>
      </c>
      <c r="F202" s="236" t="s">
        <v>330</v>
      </c>
      <c r="G202" s="233"/>
      <c r="H202" s="237">
        <v>16</v>
      </c>
      <c r="I202" s="238"/>
      <c r="J202" s="233"/>
      <c r="K202" s="233"/>
      <c r="L202" s="239"/>
      <c r="M202" s="240"/>
      <c r="N202" s="241"/>
      <c r="O202" s="241"/>
      <c r="P202" s="241"/>
      <c r="Q202" s="241"/>
      <c r="R202" s="241"/>
      <c r="S202" s="241"/>
      <c r="T202" s="242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3" t="s">
        <v>252</v>
      </c>
      <c r="AU202" s="243" t="s">
        <v>85</v>
      </c>
      <c r="AV202" s="13" t="s">
        <v>87</v>
      </c>
      <c r="AW202" s="13" t="s">
        <v>37</v>
      </c>
      <c r="AX202" s="13" t="s">
        <v>77</v>
      </c>
      <c r="AY202" s="243" t="s">
        <v>238</v>
      </c>
    </row>
    <row r="203" s="14" customFormat="1">
      <c r="A203" s="14"/>
      <c r="B203" s="244"/>
      <c r="C203" s="245"/>
      <c r="D203" s="234" t="s">
        <v>252</v>
      </c>
      <c r="E203" s="246" t="s">
        <v>19</v>
      </c>
      <c r="F203" s="247" t="s">
        <v>253</v>
      </c>
      <c r="G203" s="245"/>
      <c r="H203" s="248">
        <v>16</v>
      </c>
      <c r="I203" s="249"/>
      <c r="J203" s="245"/>
      <c r="K203" s="245"/>
      <c r="L203" s="250"/>
      <c r="M203" s="251"/>
      <c r="N203" s="252"/>
      <c r="O203" s="252"/>
      <c r="P203" s="252"/>
      <c r="Q203" s="252"/>
      <c r="R203" s="252"/>
      <c r="S203" s="252"/>
      <c r="T203" s="253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4" t="s">
        <v>252</v>
      </c>
      <c r="AU203" s="254" t="s">
        <v>85</v>
      </c>
      <c r="AV203" s="14" t="s">
        <v>254</v>
      </c>
      <c r="AW203" s="14" t="s">
        <v>37</v>
      </c>
      <c r="AX203" s="14" t="s">
        <v>85</v>
      </c>
      <c r="AY203" s="254" t="s">
        <v>238</v>
      </c>
    </row>
    <row r="204" s="2" customFormat="1" ht="16.5" customHeight="1">
      <c r="A204" s="40"/>
      <c r="B204" s="41"/>
      <c r="C204" s="214" t="s">
        <v>561</v>
      </c>
      <c r="D204" s="214" t="s">
        <v>243</v>
      </c>
      <c r="E204" s="215" t="s">
        <v>1241</v>
      </c>
      <c r="F204" s="216" t="s">
        <v>1242</v>
      </c>
      <c r="G204" s="217" t="s">
        <v>805</v>
      </c>
      <c r="H204" s="218">
        <v>16</v>
      </c>
      <c r="I204" s="219"/>
      <c r="J204" s="220">
        <f>ROUND(I204*H204,2)</f>
        <v>0</v>
      </c>
      <c r="K204" s="216" t="s">
        <v>247</v>
      </c>
      <c r="L204" s="46"/>
      <c r="M204" s="221" t="s">
        <v>19</v>
      </c>
      <c r="N204" s="222" t="s">
        <v>48</v>
      </c>
      <c r="O204" s="86"/>
      <c r="P204" s="223">
        <f>O204*H204</f>
        <v>0</v>
      </c>
      <c r="Q204" s="223">
        <v>0</v>
      </c>
      <c r="R204" s="223">
        <f>Q204*H204</f>
        <v>0</v>
      </c>
      <c r="S204" s="223">
        <v>0</v>
      </c>
      <c r="T204" s="224">
        <f>S204*H204</f>
        <v>0</v>
      </c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R204" s="225" t="s">
        <v>806</v>
      </c>
      <c r="AT204" s="225" t="s">
        <v>243</v>
      </c>
      <c r="AU204" s="225" t="s">
        <v>85</v>
      </c>
      <c r="AY204" s="19" t="s">
        <v>238</v>
      </c>
      <c r="BE204" s="226">
        <f>IF(N204="základní",J204,0)</f>
        <v>0</v>
      </c>
      <c r="BF204" s="226">
        <f>IF(N204="snížená",J204,0)</f>
        <v>0</v>
      </c>
      <c r="BG204" s="226">
        <f>IF(N204="zákl. přenesená",J204,0)</f>
        <v>0</v>
      </c>
      <c r="BH204" s="226">
        <f>IF(N204="sníž. přenesená",J204,0)</f>
        <v>0</v>
      </c>
      <c r="BI204" s="226">
        <f>IF(N204="nulová",J204,0)</f>
        <v>0</v>
      </c>
      <c r="BJ204" s="19" t="s">
        <v>85</v>
      </c>
      <c r="BK204" s="226">
        <f>ROUND(I204*H204,2)</f>
        <v>0</v>
      </c>
      <c r="BL204" s="19" t="s">
        <v>806</v>
      </c>
      <c r="BM204" s="225" t="s">
        <v>1345</v>
      </c>
    </row>
    <row r="205" s="2" customFormat="1">
      <c r="A205" s="40"/>
      <c r="B205" s="41"/>
      <c r="C205" s="42"/>
      <c r="D205" s="227" t="s">
        <v>250</v>
      </c>
      <c r="E205" s="42"/>
      <c r="F205" s="228" t="s">
        <v>1244</v>
      </c>
      <c r="G205" s="42"/>
      <c r="H205" s="42"/>
      <c r="I205" s="229"/>
      <c r="J205" s="42"/>
      <c r="K205" s="42"/>
      <c r="L205" s="46"/>
      <c r="M205" s="230"/>
      <c r="N205" s="231"/>
      <c r="O205" s="86"/>
      <c r="P205" s="86"/>
      <c r="Q205" s="86"/>
      <c r="R205" s="86"/>
      <c r="S205" s="86"/>
      <c r="T205" s="87"/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T205" s="19" t="s">
        <v>250</v>
      </c>
      <c r="AU205" s="19" t="s">
        <v>85</v>
      </c>
    </row>
    <row r="206" s="13" customFormat="1">
      <c r="A206" s="13"/>
      <c r="B206" s="232"/>
      <c r="C206" s="233"/>
      <c r="D206" s="234" t="s">
        <v>252</v>
      </c>
      <c r="E206" s="235" t="s">
        <v>19</v>
      </c>
      <c r="F206" s="236" t="s">
        <v>330</v>
      </c>
      <c r="G206" s="233"/>
      <c r="H206" s="237">
        <v>16</v>
      </c>
      <c r="I206" s="238"/>
      <c r="J206" s="233"/>
      <c r="K206" s="233"/>
      <c r="L206" s="239"/>
      <c r="M206" s="240"/>
      <c r="N206" s="241"/>
      <c r="O206" s="241"/>
      <c r="P206" s="241"/>
      <c r="Q206" s="241"/>
      <c r="R206" s="241"/>
      <c r="S206" s="241"/>
      <c r="T206" s="242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43" t="s">
        <v>252</v>
      </c>
      <c r="AU206" s="243" t="s">
        <v>85</v>
      </c>
      <c r="AV206" s="13" t="s">
        <v>87</v>
      </c>
      <c r="AW206" s="13" t="s">
        <v>37</v>
      </c>
      <c r="AX206" s="13" t="s">
        <v>77</v>
      </c>
      <c r="AY206" s="243" t="s">
        <v>238</v>
      </c>
    </row>
    <row r="207" s="14" customFormat="1">
      <c r="A207" s="14"/>
      <c r="B207" s="244"/>
      <c r="C207" s="245"/>
      <c r="D207" s="234" t="s">
        <v>252</v>
      </c>
      <c r="E207" s="246" t="s">
        <v>19</v>
      </c>
      <c r="F207" s="247" t="s">
        <v>253</v>
      </c>
      <c r="G207" s="245"/>
      <c r="H207" s="248">
        <v>16</v>
      </c>
      <c r="I207" s="249"/>
      <c r="J207" s="245"/>
      <c r="K207" s="245"/>
      <c r="L207" s="250"/>
      <c r="M207" s="251"/>
      <c r="N207" s="252"/>
      <c r="O207" s="252"/>
      <c r="P207" s="252"/>
      <c r="Q207" s="252"/>
      <c r="R207" s="252"/>
      <c r="S207" s="252"/>
      <c r="T207" s="253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54" t="s">
        <v>252</v>
      </c>
      <c r="AU207" s="254" t="s">
        <v>85</v>
      </c>
      <c r="AV207" s="14" t="s">
        <v>254</v>
      </c>
      <c r="AW207" s="14" t="s">
        <v>37</v>
      </c>
      <c r="AX207" s="14" t="s">
        <v>85</v>
      </c>
      <c r="AY207" s="254" t="s">
        <v>238</v>
      </c>
    </row>
    <row r="208" s="2" customFormat="1" ht="16.5" customHeight="1">
      <c r="A208" s="40"/>
      <c r="B208" s="41"/>
      <c r="C208" s="214" t="s">
        <v>566</v>
      </c>
      <c r="D208" s="214" t="s">
        <v>243</v>
      </c>
      <c r="E208" s="215" t="s">
        <v>1246</v>
      </c>
      <c r="F208" s="216" t="s">
        <v>1247</v>
      </c>
      <c r="G208" s="217" t="s">
        <v>805</v>
      </c>
      <c r="H208" s="218">
        <v>16</v>
      </c>
      <c r="I208" s="219"/>
      <c r="J208" s="220">
        <f>ROUND(I208*H208,2)</f>
        <v>0</v>
      </c>
      <c r="K208" s="216" t="s">
        <v>247</v>
      </c>
      <c r="L208" s="46"/>
      <c r="M208" s="221" t="s">
        <v>19</v>
      </c>
      <c r="N208" s="222" t="s">
        <v>48</v>
      </c>
      <c r="O208" s="86"/>
      <c r="P208" s="223">
        <f>O208*H208</f>
        <v>0</v>
      </c>
      <c r="Q208" s="223">
        <v>0</v>
      </c>
      <c r="R208" s="223">
        <f>Q208*H208</f>
        <v>0</v>
      </c>
      <c r="S208" s="223">
        <v>0</v>
      </c>
      <c r="T208" s="224">
        <f>S208*H208</f>
        <v>0</v>
      </c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R208" s="225" t="s">
        <v>806</v>
      </c>
      <c r="AT208" s="225" t="s">
        <v>243</v>
      </c>
      <c r="AU208" s="225" t="s">
        <v>85</v>
      </c>
      <c r="AY208" s="19" t="s">
        <v>238</v>
      </c>
      <c r="BE208" s="226">
        <f>IF(N208="základní",J208,0)</f>
        <v>0</v>
      </c>
      <c r="BF208" s="226">
        <f>IF(N208="snížená",J208,0)</f>
        <v>0</v>
      </c>
      <c r="BG208" s="226">
        <f>IF(N208="zákl. přenesená",J208,0)</f>
        <v>0</v>
      </c>
      <c r="BH208" s="226">
        <f>IF(N208="sníž. přenesená",J208,0)</f>
        <v>0</v>
      </c>
      <c r="BI208" s="226">
        <f>IF(N208="nulová",J208,0)</f>
        <v>0</v>
      </c>
      <c r="BJ208" s="19" t="s">
        <v>85</v>
      </c>
      <c r="BK208" s="226">
        <f>ROUND(I208*H208,2)</f>
        <v>0</v>
      </c>
      <c r="BL208" s="19" t="s">
        <v>806</v>
      </c>
      <c r="BM208" s="225" t="s">
        <v>1346</v>
      </c>
    </row>
    <row r="209" s="2" customFormat="1">
      <c r="A209" s="40"/>
      <c r="B209" s="41"/>
      <c r="C209" s="42"/>
      <c r="D209" s="227" t="s">
        <v>250</v>
      </c>
      <c r="E209" s="42"/>
      <c r="F209" s="228" t="s">
        <v>1249</v>
      </c>
      <c r="G209" s="42"/>
      <c r="H209" s="42"/>
      <c r="I209" s="229"/>
      <c r="J209" s="42"/>
      <c r="K209" s="42"/>
      <c r="L209" s="46"/>
      <c r="M209" s="230"/>
      <c r="N209" s="231"/>
      <c r="O209" s="86"/>
      <c r="P209" s="86"/>
      <c r="Q209" s="86"/>
      <c r="R209" s="86"/>
      <c r="S209" s="86"/>
      <c r="T209" s="87"/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T209" s="19" t="s">
        <v>250</v>
      </c>
      <c r="AU209" s="19" t="s">
        <v>85</v>
      </c>
    </row>
    <row r="210" s="13" customFormat="1">
      <c r="A210" s="13"/>
      <c r="B210" s="232"/>
      <c r="C210" s="233"/>
      <c r="D210" s="234" t="s">
        <v>252</v>
      </c>
      <c r="E210" s="235" t="s">
        <v>19</v>
      </c>
      <c r="F210" s="236" t="s">
        <v>330</v>
      </c>
      <c r="G210" s="233"/>
      <c r="H210" s="237">
        <v>16</v>
      </c>
      <c r="I210" s="238"/>
      <c r="J210" s="233"/>
      <c r="K210" s="233"/>
      <c r="L210" s="239"/>
      <c r="M210" s="240"/>
      <c r="N210" s="241"/>
      <c r="O210" s="241"/>
      <c r="P210" s="241"/>
      <c r="Q210" s="241"/>
      <c r="R210" s="241"/>
      <c r="S210" s="241"/>
      <c r="T210" s="242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3" t="s">
        <v>252</v>
      </c>
      <c r="AU210" s="243" t="s">
        <v>85</v>
      </c>
      <c r="AV210" s="13" t="s">
        <v>87</v>
      </c>
      <c r="AW210" s="13" t="s">
        <v>37</v>
      </c>
      <c r="AX210" s="13" t="s">
        <v>77</v>
      </c>
      <c r="AY210" s="243" t="s">
        <v>238</v>
      </c>
    </row>
    <row r="211" s="14" customFormat="1">
      <c r="A211" s="14"/>
      <c r="B211" s="244"/>
      <c r="C211" s="245"/>
      <c r="D211" s="234" t="s">
        <v>252</v>
      </c>
      <c r="E211" s="246" t="s">
        <v>19</v>
      </c>
      <c r="F211" s="247" t="s">
        <v>253</v>
      </c>
      <c r="G211" s="245"/>
      <c r="H211" s="248">
        <v>16</v>
      </c>
      <c r="I211" s="249"/>
      <c r="J211" s="245"/>
      <c r="K211" s="245"/>
      <c r="L211" s="250"/>
      <c r="M211" s="256"/>
      <c r="N211" s="257"/>
      <c r="O211" s="257"/>
      <c r="P211" s="257"/>
      <c r="Q211" s="257"/>
      <c r="R211" s="257"/>
      <c r="S211" s="257"/>
      <c r="T211" s="258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4" t="s">
        <v>252</v>
      </c>
      <c r="AU211" s="254" t="s">
        <v>85</v>
      </c>
      <c r="AV211" s="14" t="s">
        <v>254</v>
      </c>
      <c r="AW211" s="14" t="s">
        <v>37</v>
      </c>
      <c r="AX211" s="14" t="s">
        <v>85</v>
      </c>
      <c r="AY211" s="254" t="s">
        <v>238</v>
      </c>
    </row>
    <row r="212" s="2" customFormat="1" ht="6.96" customHeight="1">
      <c r="A212" s="40"/>
      <c r="B212" s="61"/>
      <c r="C212" s="62"/>
      <c r="D212" s="62"/>
      <c r="E212" s="62"/>
      <c r="F212" s="62"/>
      <c r="G212" s="62"/>
      <c r="H212" s="62"/>
      <c r="I212" s="62"/>
      <c r="J212" s="62"/>
      <c r="K212" s="62"/>
      <c r="L212" s="46"/>
      <c r="M212" s="40"/>
      <c r="O212" s="40"/>
      <c r="P212" s="40"/>
      <c r="Q212" s="40"/>
      <c r="R212" s="40"/>
      <c r="S212" s="40"/>
      <c r="T212" s="40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</row>
  </sheetData>
  <sheetProtection sheet="1" autoFilter="0" formatColumns="0" formatRows="0" objects="1" scenarios="1" spinCount="100000" saltValue="gvDD93d212u6AvvZT7Z4b/qDg6EjRjMrFSUqL81gsyOkzj6ok0AxmBX7WzVWIQrYFo8hh22ATQuWuAO18smn3Q==" hashValue="+rngai52dnmWweUkE5jT3qyig+lPEhtaf2otHOI3HtoLd9iLK2ueP5dfh6V/TAdr+4OApRjvf6nkj44GGSo2DQ==" algorithmName="SHA-512" password="C8E5"/>
  <autoFilter ref="C91:K21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0:H80"/>
    <mergeCell ref="E82:H82"/>
    <mergeCell ref="E84:H84"/>
    <mergeCell ref="L2:V2"/>
  </mergeCells>
  <hyperlinks>
    <hyperlink ref="F96" r:id="rId1" display="https://podminky.urs.cz/item/CS_URS_2023_01/636311122"/>
    <hyperlink ref="F101" r:id="rId2" display="https://podminky.urs.cz/item/CS_URS_2023_01/941111121"/>
    <hyperlink ref="F107" r:id="rId3" display="https://podminky.urs.cz/item/CS_URS_2023_01/941111211"/>
    <hyperlink ref="F111" r:id="rId4" display="https://podminky.urs.cz/item/CS_URS_2023_01/941111312"/>
    <hyperlink ref="F113" r:id="rId5" display="https://podminky.urs.cz/item/CS_URS_2023_01/941111811"/>
    <hyperlink ref="F117" r:id="rId6" display="https://podminky.urs.cz/item/CS_URS_2023_01/944511111"/>
    <hyperlink ref="F121" r:id="rId7" display="https://podminky.urs.cz/item/CS_URS_2023_01/944511211"/>
    <hyperlink ref="F125" r:id="rId8" display="https://podminky.urs.cz/item/CS_URS_2023_01/944511811"/>
    <hyperlink ref="F134" r:id="rId9" display="https://podminky.urs.cz/item/CS_URS_2023_01/998018002"/>
    <hyperlink ref="F138" r:id="rId10" display="https://podminky.urs.cz/item/CS_URS_2023_01/712331101"/>
    <hyperlink ref="F143" r:id="rId11" display="https://podminky.urs.cz/item/CS_URS_2023_01/998712102"/>
    <hyperlink ref="F145" r:id="rId12" display="https://podminky.urs.cz/item/CS_URS_2023_01/998712181"/>
    <hyperlink ref="F148" r:id="rId13" display="https://podminky.urs.cz/item/CS_URS_2023_01/HZS1292"/>
    <hyperlink ref="F150" r:id="rId14" display="https://podminky.urs.cz/item/CS_URS_2023_01/HZS1292"/>
    <hyperlink ref="F155" r:id="rId15" display="https://podminky.urs.cz/item/CS_URS_2023_01/HZS1301"/>
    <hyperlink ref="F160" r:id="rId16" display="https://podminky.urs.cz/item/CS_URS_2023_01/HZS1312"/>
    <hyperlink ref="F164" r:id="rId17" display="https://podminky.urs.cz/item/CS_URS_2023_01/HZS2152"/>
    <hyperlink ref="F168" r:id="rId18" display="https://podminky.urs.cz/item/CS_URS_2023_01/HZS2162"/>
    <hyperlink ref="F172" r:id="rId19" display="https://podminky.urs.cz/item/CS_URS_2023_01/HZS2171"/>
    <hyperlink ref="F176" r:id="rId20" display="https://podminky.urs.cz/item/CS_URS_2023_01/HZS2212"/>
    <hyperlink ref="F180" r:id="rId21" display="https://podminky.urs.cz/item/CS_URS_2023_01/HZS2222"/>
    <hyperlink ref="F184" r:id="rId22" display="https://podminky.urs.cz/item/CS_URS_2023_01/HZS2232"/>
    <hyperlink ref="F188" r:id="rId23" display="https://podminky.urs.cz/item/CS_URS_2023_01/HZS2492"/>
    <hyperlink ref="F192" r:id="rId24" display="https://podminky.urs.cz/item/CS_URS_2023_01/HZS3211"/>
    <hyperlink ref="F197" r:id="rId25" display="https://podminky.urs.cz/item/CS_URS_2023_01/HZS3222"/>
    <hyperlink ref="F201" r:id="rId26" display="https://podminky.urs.cz/item/CS_URS_2023_01/HZS3231"/>
    <hyperlink ref="F205" r:id="rId27" display="https://podminky.urs.cz/item/CS_URS_2023_01/HZS4211"/>
    <hyperlink ref="F209" r:id="rId28" display="https://podminky.urs.cz/item/CS_URS_2023_01/HZS423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9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106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1347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1348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ROUND(J97,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ROUND((SUM(BE97:BE186)),  2)</f>
        <v>0</v>
      </c>
      <c r="G35" s="40"/>
      <c r="H35" s="40"/>
      <c r="I35" s="159">
        <v>0.20999999999999999</v>
      </c>
      <c r="J35" s="158">
        <f>ROUND(((SUM(BE97:BE186))*I35),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ROUND((SUM(BF97:BF186)),  2)</f>
        <v>0</v>
      </c>
      <c r="G36" s="40"/>
      <c r="H36" s="40"/>
      <c r="I36" s="159">
        <v>0.14999999999999999</v>
      </c>
      <c r="J36" s="158">
        <f>ROUND(((SUM(BF97:BF186))*I36),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ROUND((SUM(BG97:BG186)),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ROUND((SUM(BH97:BH186)),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ROUND((SUM(BI97:BI186)),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1347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1. - NN-silnoproud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J97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216</v>
      </c>
      <c r="E64" s="179"/>
      <c r="F64" s="179"/>
      <c r="G64" s="179"/>
      <c r="H64" s="179"/>
      <c r="I64" s="179"/>
      <c r="J64" s="180">
        <f>J98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2"/>
      <c r="C65" s="127"/>
      <c r="D65" s="183" t="s">
        <v>1349</v>
      </c>
      <c r="E65" s="184"/>
      <c r="F65" s="184"/>
      <c r="G65" s="184"/>
      <c r="H65" s="184"/>
      <c r="I65" s="184"/>
      <c r="J65" s="185">
        <f>J99</f>
        <v>0</v>
      </c>
      <c r="K65" s="127"/>
      <c r="L65" s="18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2"/>
      <c r="C66" s="127"/>
      <c r="D66" s="183" t="s">
        <v>380</v>
      </c>
      <c r="E66" s="184"/>
      <c r="F66" s="184"/>
      <c r="G66" s="184"/>
      <c r="H66" s="184"/>
      <c r="I66" s="184"/>
      <c r="J66" s="185">
        <f>J101</f>
        <v>0</v>
      </c>
      <c r="K66" s="127"/>
      <c r="L66" s="18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76"/>
      <c r="C67" s="177"/>
      <c r="D67" s="178" t="s">
        <v>382</v>
      </c>
      <c r="E67" s="179"/>
      <c r="F67" s="179"/>
      <c r="G67" s="179"/>
      <c r="H67" s="179"/>
      <c r="I67" s="179"/>
      <c r="J67" s="180">
        <f>J106</f>
        <v>0</v>
      </c>
      <c r="K67" s="177"/>
      <c r="L67" s="181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82"/>
      <c r="C68" s="127"/>
      <c r="D68" s="183" t="s">
        <v>1350</v>
      </c>
      <c r="E68" s="184"/>
      <c r="F68" s="184"/>
      <c r="G68" s="184"/>
      <c r="H68" s="184"/>
      <c r="I68" s="184"/>
      <c r="J68" s="185">
        <f>J109</f>
        <v>0</v>
      </c>
      <c r="K68" s="127"/>
      <c r="L68" s="18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76"/>
      <c r="C69" s="177"/>
      <c r="D69" s="178" t="s">
        <v>1351</v>
      </c>
      <c r="E69" s="179"/>
      <c r="F69" s="179"/>
      <c r="G69" s="179"/>
      <c r="H69" s="179"/>
      <c r="I69" s="179"/>
      <c r="J69" s="180">
        <f>J173</f>
        <v>0</v>
      </c>
      <c r="K69" s="177"/>
      <c r="L69" s="181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2"/>
      <c r="C70" s="127"/>
      <c r="D70" s="183" t="s">
        <v>1352</v>
      </c>
      <c r="E70" s="184"/>
      <c r="F70" s="184"/>
      <c r="G70" s="184"/>
      <c r="H70" s="184"/>
      <c r="I70" s="184"/>
      <c r="J70" s="185">
        <f>J174</f>
        <v>0</v>
      </c>
      <c r="K70" s="127"/>
      <c r="L70" s="186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9" customFormat="1" ht="24.96" customHeight="1">
      <c r="A71" s="9"/>
      <c r="B71" s="176"/>
      <c r="C71" s="177"/>
      <c r="D71" s="178" t="s">
        <v>217</v>
      </c>
      <c r="E71" s="179"/>
      <c r="F71" s="179"/>
      <c r="G71" s="179"/>
      <c r="H71" s="179"/>
      <c r="I71" s="179"/>
      <c r="J71" s="180">
        <f>J176</f>
        <v>0</v>
      </c>
      <c r="K71" s="177"/>
      <c r="L71" s="181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10" customFormat="1" ht="19.92" customHeight="1">
      <c r="A72" s="10"/>
      <c r="B72" s="182"/>
      <c r="C72" s="127"/>
      <c r="D72" s="183" t="s">
        <v>218</v>
      </c>
      <c r="E72" s="184"/>
      <c r="F72" s="184"/>
      <c r="G72" s="184"/>
      <c r="H72" s="184"/>
      <c r="I72" s="184"/>
      <c r="J72" s="185">
        <f>J177</f>
        <v>0</v>
      </c>
      <c r="K72" s="127"/>
      <c r="L72" s="186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2"/>
      <c r="C73" s="127"/>
      <c r="D73" s="183" t="s">
        <v>220</v>
      </c>
      <c r="E73" s="184"/>
      <c r="F73" s="184"/>
      <c r="G73" s="184"/>
      <c r="H73" s="184"/>
      <c r="I73" s="184"/>
      <c r="J73" s="185">
        <f>J180</f>
        <v>0</v>
      </c>
      <c r="K73" s="127"/>
      <c r="L73" s="186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2"/>
      <c r="C74" s="127"/>
      <c r="D74" s="183" t="s">
        <v>1353</v>
      </c>
      <c r="E74" s="184"/>
      <c r="F74" s="184"/>
      <c r="G74" s="184"/>
      <c r="H74" s="184"/>
      <c r="I74" s="184"/>
      <c r="J74" s="185">
        <f>J183</f>
        <v>0</v>
      </c>
      <c r="K74" s="127"/>
      <c r="L74" s="186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2"/>
      <c r="C75" s="127"/>
      <c r="D75" s="183" t="s">
        <v>222</v>
      </c>
      <c r="E75" s="184"/>
      <c r="F75" s="184"/>
      <c r="G75" s="184"/>
      <c r="H75" s="184"/>
      <c r="I75" s="184"/>
      <c r="J75" s="185">
        <f>J185</f>
        <v>0</v>
      </c>
      <c r="K75" s="127"/>
      <c r="L75" s="186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2" customFormat="1" ht="21.84" customHeight="1">
      <c r="A76" s="40"/>
      <c r="B76" s="41"/>
      <c r="C76" s="42"/>
      <c r="D76" s="42"/>
      <c r="E76" s="42"/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6.96" customHeight="1">
      <c r="A77" s="40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81" s="2" customFormat="1" ht="6.96" customHeight="1">
      <c r="A81" s="40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24.96" customHeight="1">
      <c r="A82" s="40"/>
      <c r="B82" s="41"/>
      <c r="C82" s="25" t="s">
        <v>223</v>
      </c>
      <c r="D82" s="42"/>
      <c r="E82" s="42"/>
      <c r="F82" s="42"/>
      <c r="G82" s="42"/>
      <c r="H82" s="42"/>
      <c r="I82" s="42"/>
      <c r="J82" s="42"/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6.96" customHeight="1">
      <c r="A83" s="40"/>
      <c r="B83" s="41"/>
      <c r="C83" s="42"/>
      <c r="D83" s="42"/>
      <c r="E83" s="42"/>
      <c r="F83" s="42"/>
      <c r="G83" s="42"/>
      <c r="H83" s="42"/>
      <c r="I83" s="42"/>
      <c r="J83" s="42"/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2" customHeight="1">
      <c r="A84" s="40"/>
      <c r="B84" s="41"/>
      <c r="C84" s="34" t="s">
        <v>16</v>
      </c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6.5" customHeight="1">
      <c r="A85" s="40"/>
      <c r="B85" s="41"/>
      <c r="C85" s="42"/>
      <c r="D85" s="42"/>
      <c r="E85" s="171" t="str">
        <f>E7</f>
        <v>Vytvoření laboratoří FŽP- UNICRE</v>
      </c>
      <c r="F85" s="34"/>
      <c r="G85" s="34"/>
      <c r="H85" s="34"/>
      <c r="I85" s="42"/>
      <c r="J85" s="42"/>
      <c r="K85" s="42"/>
      <c r="L85" s="14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1" customFormat="1" ht="12" customHeight="1">
      <c r="B86" s="23"/>
      <c r="C86" s="34" t="s">
        <v>210</v>
      </c>
      <c r="D86" s="24"/>
      <c r="E86" s="24"/>
      <c r="F86" s="24"/>
      <c r="G86" s="24"/>
      <c r="H86" s="24"/>
      <c r="I86" s="24"/>
      <c r="J86" s="24"/>
      <c r="K86" s="24"/>
      <c r="L86" s="22"/>
    </row>
    <row r="87" s="2" customFormat="1" ht="16.5" customHeight="1">
      <c r="A87" s="40"/>
      <c r="B87" s="41"/>
      <c r="C87" s="42"/>
      <c r="D87" s="42"/>
      <c r="E87" s="171" t="s">
        <v>1347</v>
      </c>
      <c r="F87" s="42"/>
      <c r="G87" s="42"/>
      <c r="H87" s="42"/>
      <c r="I87" s="42"/>
      <c r="J87" s="42"/>
      <c r="K87" s="42"/>
      <c r="L87" s="14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2" customHeight="1">
      <c r="A88" s="40"/>
      <c r="B88" s="41"/>
      <c r="C88" s="34" t="s">
        <v>377</v>
      </c>
      <c r="D88" s="42"/>
      <c r="E88" s="42"/>
      <c r="F88" s="42"/>
      <c r="G88" s="42"/>
      <c r="H88" s="42"/>
      <c r="I88" s="42"/>
      <c r="J88" s="42"/>
      <c r="K88" s="42"/>
      <c r="L88" s="14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6.5" customHeight="1">
      <c r="A89" s="40"/>
      <c r="B89" s="41"/>
      <c r="C89" s="42"/>
      <c r="D89" s="42"/>
      <c r="E89" s="71" t="str">
        <f>E11</f>
        <v>1. - NN-silnoproud</v>
      </c>
      <c r="F89" s="42"/>
      <c r="G89" s="42"/>
      <c r="H89" s="42"/>
      <c r="I89" s="42"/>
      <c r="J89" s="42"/>
      <c r="K89" s="42"/>
      <c r="L89" s="14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6.96" customHeight="1">
      <c r="A90" s="40"/>
      <c r="B90" s="41"/>
      <c r="C90" s="42"/>
      <c r="D90" s="42"/>
      <c r="E90" s="42"/>
      <c r="F90" s="42"/>
      <c r="G90" s="42"/>
      <c r="H90" s="42"/>
      <c r="I90" s="42"/>
      <c r="J90" s="42"/>
      <c r="K90" s="42"/>
      <c r="L90" s="14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12" customHeight="1">
      <c r="A91" s="40"/>
      <c r="B91" s="41"/>
      <c r="C91" s="34" t="s">
        <v>21</v>
      </c>
      <c r="D91" s="42"/>
      <c r="E91" s="42"/>
      <c r="F91" s="29" t="str">
        <f>F14</f>
        <v>Ústí nad Labem</v>
      </c>
      <c r="G91" s="42"/>
      <c r="H91" s="42"/>
      <c r="I91" s="34" t="s">
        <v>23</v>
      </c>
      <c r="J91" s="74" t="str">
        <f>IF(J14="","",J14)</f>
        <v>10. 5. 2023</v>
      </c>
      <c r="K91" s="42"/>
      <c r="L91" s="146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6.96" customHeight="1">
      <c r="A92" s="40"/>
      <c r="B92" s="41"/>
      <c r="C92" s="42"/>
      <c r="D92" s="42"/>
      <c r="E92" s="42"/>
      <c r="F92" s="42"/>
      <c r="G92" s="42"/>
      <c r="H92" s="42"/>
      <c r="I92" s="42"/>
      <c r="J92" s="42"/>
      <c r="K92" s="42"/>
      <c r="L92" s="146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40.05" customHeight="1">
      <c r="A93" s="40"/>
      <c r="B93" s="41"/>
      <c r="C93" s="34" t="s">
        <v>25</v>
      </c>
      <c r="D93" s="42"/>
      <c r="E93" s="42"/>
      <c r="F93" s="29" t="str">
        <f>E17</f>
        <v>UJEP, Pasteurova 3632/15, 400 96 Ústí nad Labem</v>
      </c>
      <c r="G93" s="42"/>
      <c r="H93" s="42"/>
      <c r="I93" s="34" t="s">
        <v>33</v>
      </c>
      <c r="J93" s="38" t="str">
        <f>E23</f>
        <v>Correct BC, s.r.o., El.Krásnohorské 1339/15, UL</v>
      </c>
      <c r="K93" s="42"/>
      <c r="L93" s="146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40.05" customHeight="1">
      <c r="A94" s="40"/>
      <c r="B94" s="41"/>
      <c r="C94" s="34" t="s">
        <v>31</v>
      </c>
      <c r="D94" s="42"/>
      <c r="E94" s="42"/>
      <c r="F94" s="29" t="str">
        <f>IF(E20="","",E20)</f>
        <v>Vyplň údaj</v>
      </c>
      <c r="G94" s="42"/>
      <c r="H94" s="42"/>
      <c r="I94" s="34" t="s">
        <v>38</v>
      </c>
      <c r="J94" s="38" t="str">
        <f>E26</f>
        <v>Correct BC, s.r.o., El.Krásnohorské 1339/15, UL</v>
      </c>
      <c r="K94" s="42"/>
      <c r="L94" s="146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10.32" customHeight="1">
      <c r="A95" s="40"/>
      <c r="B95" s="41"/>
      <c r="C95" s="42"/>
      <c r="D95" s="42"/>
      <c r="E95" s="42"/>
      <c r="F95" s="42"/>
      <c r="G95" s="42"/>
      <c r="H95" s="42"/>
      <c r="I95" s="42"/>
      <c r="J95" s="42"/>
      <c r="K95" s="42"/>
      <c r="L95" s="146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11" customFormat="1" ht="29.28" customHeight="1">
      <c r="A96" s="187"/>
      <c r="B96" s="188"/>
      <c r="C96" s="189" t="s">
        <v>224</v>
      </c>
      <c r="D96" s="190" t="s">
        <v>62</v>
      </c>
      <c r="E96" s="190" t="s">
        <v>58</v>
      </c>
      <c r="F96" s="190" t="s">
        <v>59</v>
      </c>
      <c r="G96" s="190" t="s">
        <v>225</v>
      </c>
      <c r="H96" s="190" t="s">
        <v>226</v>
      </c>
      <c r="I96" s="190" t="s">
        <v>227</v>
      </c>
      <c r="J96" s="190" t="s">
        <v>214</v>
      </c>
      <c r="K96" s="191" t="s">
        <v>228</v>
      </c>
      <c r="L96" s="192"/>
      <c r="M96" s="94" t="s">
        <v>19</v>
      </c>
      <c r="N96" s="95" t="s">
        <v>47</v>
      </c>
      <c r="O96" s="95" t="s">
        <v>229</v>
      </c>
      <c r="P96" s="95" t="s">
        <v>230</v>
      </c>
      <c r="Q96" s="95" t="s">
        <v>231</v>
      </c>
      <c r="R96" s="95" t="s">
        <v>232</v>
      </c>
      <c r="S96" s="95" t="s">
        <v>233</v>
      </c>
      <c r="T96" s="96" t="s">
        <v>234</v>
      </c>
      <c r="U96" s="187"/>
      <c r="V96" s="187"/>
      <c r="W96" s="187"/>
      <c r="X96" s="187"/>
      <c r="Y96" s="187"/>
      <c r="Z96" s="187"/>
      <c r="AA96" s="187"/>
      <c r="AB96" s="187"/>
      <c r="AC96" s="187"/>
      <c r="AD96" s="187"/>
      <c r="AE96" s="187"/>
    </row>
    <row r="97" s="2" customFormat="1" ht="22.8" customHeight="1">
      <c r="A97" s="40"/>
      <c r="B97" s="41"/>
      <c r="C97" s="101" t="s">
        <v>235</v>
      </c>
      <c r="D97" s="42"/>
      <c r="E97" s="42"/>
      <c r="F97" s="42"/>
      <c r="G97" s="42"/>
      <c r="H97" s="42"/>
      <c r="I97" s="42"/>
      <c r="J97" s="193">
        <f>BK97</f>
        <v>0</v>
      </c>
      <c r="K97" s="42"/>
      <c r="L97" s="46"/>
      <c r="M97" s="97"/>
      <c r="N97" s="194"/>
      <c r="O97" s="98"/>
      <c r="P97" s="195">
        <f>P98+P106+P173+P176</f>
        <v>0</v>
      </c>
      <c r="Q97" s="98"/>
      <c r="R97" s="195">
        <f>R98+R106+R173+R176</f>
        <v>0.89228000000000007</v>
      </c>
      <c r="S97" s="98"/>
      <c r="T97" s="196">
        <f>T98+T106+T173+T176</f>
        <v>0.748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76</v>
      </c>
      <c r="AU97" s="19" t="s">
        <v>215</v>
      </c>
      <c r="BK97" s="197">
        <f>BK98+BK106+BK173+BK176</f>
        <v>0</v>
      </c>
    </row>
    <row r="98" s="12" customFormat="1" ht="25.92" customHeight="1">
      <c r="A98" s="12"/>
      <c r="B98" s="198"/>
      <c r="C98" s="199"/>
      <c r="D98" s="200" t="s">
        <v>76</v>
      </c>
      <c r="E98" s="201" t="s">
        <v>236</v>
      </c>
      <c r="F98" s="201" t="s">
        <v>237</v>
      </c>
      <c r="G98" s="199"/>
      <c r="H98" s="199"/>
      <c r="I98" s="202"/>
      <c r="J98" s="203">
        <f>BK98</f>
        <v>0</v>
      </c>
      <c r="K98" s="199"/>
      <c r="L98" s="204"/>
      <c r="M98" s="205"/>
      <c r="N98" s="206"/>
      <c r="O98" s="206"/>
      <c r="P98" s="207">
        <f>P99+P101</f>
        <v>0</v>
      </c>
      <c r="Q98" s="206"/>
      <c r="R98" s="207">
        <f>R99+R101</f>
        <v>0.0024000000000000002</v>
      </c>
      <c r="S98" s="206"/>
      <c r="T98" s="208">
        <f>T99+T101</f>
        <v>0.21999999999999997</v>
      </c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R98" s="209" t="s">
        <v>85</v>
      </c>
      <c r="AT98" s="210" t="s">
        <v>76</v>
      </c>
      <c r="AU98" s="210" t="s">
        <v>77</v>
      </c>
      <c r="AY98" s="209" t="s">
        <v>238</v>
      </c>
      <c r="BK98" s="211">
        <f>BK99+BK101</f>
        <v>0</v>
      </c>
    </row>
    <row r="99" s="12" customFormat="1" ht="22.8" customHeight="1">
      <c r="A99" s="12"/>
      <c r="B99" s="198"/>
      <c r="C99" s="199"/>
      <c r="D99" s="200" t="s">
        <v>76</v>
      </c>
      <c r="E99" s="212" t="s">
        <v>85</v>
      </c>
      <c r="F99" s="212" t="s">
        <v>1354</v>
      </c>
      <c r="G99" s="199"/>
      <c r="H99" s="199"/>
      <c r="I99" s="202"/>
      <c r="J99" s="213">
        <f>BK99</f>
        <v>0</v>
      </c>
      <c r="K99" s="199"/>
      <c r="L99" s="204"/>
      <c r="M99" s="205"/>
      <c r="N99" s="206"/>
      <c r="O99" s="206"/>
      <c r="P99" s="207">
        <f>P100</f>
        <v>0</v>
      </c>
      <c r="Q99" s="206"/>
      <c r="R99" s="207">
        <f>R100</f>
        <v>0</v>
      </c>
      <c r="S99" s="206"/>
      <c r="T99" s="208">
        <f>T100</f>
        <v>0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09" t="s">
        <v>85</v>
      </c>
      <c r="AT99" s="210" t="s">
        <v>76</v>
      </c>
      <c r="AU99" s="210" t="s">
        <v>85</v>
      </c>
      <c r="AY99" s="209" t="s">
        <v>238</v>
      </c>
      <c r="BK99" s="211">
        <f>BK100</f>
        <v>0</v>
      </c>
    </row>
    <row r="100" s="2" customFormat="1" ht="16.5" customHeight="1">
      <c r="A100" s="40"/>
      <c r="B100" s="41"/>
      <c r="C100" s="214" t="s">
        <v>85</v>
      </c>
      <c r="D100" s="214" t="s">
        <v>243</v>
      </c>
      <c r="E100" s="215" t="s">
        <v>1355</v>
      </c>
      <c r="F100" s="216" t="s">
        <v>1356</v>
      </c>
      <c r="G100" s="217" t="s">
        <v>805</v>
      </c>
      <c r="H100" s="218">
        <v>26</v>
      </c>
      <c r="I100" s="219"/>
      <c r="J100" s="220">
        <f>ROUND(I100*H100,2)</f>
        <v>0</v>
      </c>
      <c r="K100" s="216" t="s">
        <v>19</v>
      </c>
      <c r="L100" s="46"/>
      <c r="M100" s="221" t="s">
        <v>19</v>
      </c>
      <c r="N100" s="222" t="s">
        <v>48</v>
      </c>
      <c r="O100" s="86"/>
      <c r="P100" s="223">
        <f>O100*H100</f>
        <v>0</v>
      </c>
      <c r="Q100" s="223">
        <v>0</v>
      </c>
      <c r="R100" s="223">
        <f>Q100*H100</f>
        <v>0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254</v>
      </c>
      <c r="AT100" s="225" t="s">
        <v>243</v>
      </c>
      <c r="AU100" s="225" t="s">
        <v>87</v>
      </c>
      <c r="AY100" s="19" t="s">
        <v>238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85</v>
      </c>
      <c r="BK100" s="226">
        <f>ROUND(I100*H100,2)</f>
        <v>0</v>
      </c>
      <c r="BL100" s="19" t="s">
        <v>254</v>
      </c>
      <c r="BM100" s="225" t="s">
        <v>1357</v>
      </c>
    </row>
    <row r="101" s="12" customFormat="1" ht="22.8" customHeight="1">
      <c r="A101" s="12"/>
      <c r="B101" s="198"/>
      <c r="C101" s="199"/>
      <c r="D101" s="200" t="s">
        <v>76</v>
      </c>
      <c r="E101" s="212" t="s">
        <v>293</v>
      </c>
      <c r="F101" s="212" t="s">
        <v>404</v>
      </c>
      <c r="G101" s="199"/>
      <c r="H101" s="199"/>
      <c r="I101" s="202"/>
      <c r="J101" s="213">
        <f>BK101</f>
        <v>0</v>
      </c>
      <c r="K101" s="199"/>
      <c r="L101" s="204"/>
      <c r="M101" s="205"/>
      <c r="N101" s="206"/>
      <c r="O101" s="206"/>
      <c r="P101" s="207">
        <f>SUM(P102:P105)</f>
        <v>0</v>
      </c>
      <c r="Q101" s="206"/>
      <c r="R101" s="207">
        <f>SUM(R102:R105)</f>
        <v>0.0024000000000000002</v>
      </c>
      <c r="S101" s="206"/>
      <c r="T101" s="208">
        <f>SUM(T102:T105)</f>
        <v>0.21999999999999997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09" t="s">
        <v>85</v>
      </c>
      <c r="AT101" s="210" t="s">
        <v>76</v>
      </c>
      <c r="AU101" s="210" t="s">
        <v>85</v>
      </c>
      <c r="AY101" s="209" t="s">
        <v>238</v>
      </c>
      <c r="BK101" s="211">
        <f>SUM(BK102:BK105)</f>
        <v>0</v>
      </c>
    </row>
    <row r="102" s="2" customFormat="1" ht="21.75" customHeight="1">
      <c r="A102" s="40"/>
      <c r="B102" s="41"/>
      <c r="C102" s="214" t="s">
        <v>87</v>
      </c>
      <c r="D102" s="214" t="s">
        <v>243</v>
      </c>
      <c r="E102" s="215" t="s">
        <v>1358</v>
      </c>
      <c r="F102" s="216" t="s">
        <v>1359</v>
      </c>
      <c r="G102" s="217" t="s">
        <v>368</v>
      </c>
      <c r="H102" s="218">
        <v>76</v>
      </c>
      <c r="I102" s="219"/>
      <c r="J102" s="220">
        <f>ROUND(I102*H102,2)</f>
        <v>0</v>
      </c>
      <c r="K102" s="216" t="s">
        <v>19</v>
      </c>
      <c r="L102" s="46"/>
      <c r="M102" s="221" t="s">
        <v>19</v>
      </c>
      <c r="N102" s="222" t="s">
        <v>48</v>
      </c>
      <c r="O102" s="86"/>
      <c r="P102" s="223">
        <f>O102*H102</f>
        <v>0</v>
      </c>
      <c r="Q102" s="223">
        <v>0</v>
      </c>
      <c r="R102" s="223">
        <f>Q102*H102</f>
        <v>0</v>
      </c>
      <c r="S102" s="223">
        <v>0.001</v>
      </c>
      <c r="T102" s="224">
        <f>S102*H102</f>
        <v>0.075999999999999998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25" t="s">
        <v>254</v>
      </c>
      <c r="AT102" s="225" t="s">
        <v>243</v>
      </c>
      <c r="AU102" s="225" t="s">
        <v>87</v>
      </c>
      <c r="AY102" s="19" t="s">
        <v>238</v>
      </c>
      <c r="BE102" s="226">
        <f>IF(N102="základní",J102,0)</f>
        <v>0</v>
      </c>
      <c r="BF102" s="226">
        <f>IF(N102="snížená",J102,0)</f>
        <v>0</v>
      </c>
      <c r="BG102" s="226">
        <f>IF(N102="zákl. přenesená",J102,0)</f>
        <v>0</v>
      </c>
      <c r="BH102" s="226">
        <f>IF(N102="sníž. přenesená",J102,0)</f>
        <v>0</v>
      </c>
      <c r="BI102" s="226">
        <f>IF(N102="nulová",J102,0)</f>
        <v>0</v>
      </c>
      <c r="BJ102" s="19" t="s">
        <v>85</v>
      </c>
      <c r="BK102" s="226">
        <f>ROUND(I102*H102,2)</f>
        <v>0</v>
      </c>
      <c r="BL102" s="19" t="s">
        <v>254</v>
      </c>
      <c r="BM102" s="225" t="s">
        <v>1360</v>
      </c>
    </row>
    <row r="103" s="2" customFormat="1" ht="16.5" customHeight="1">
      <c r="A103" s="40"/>
      <c r="B103" s="41"/>
      <c r="C103" s="214" t="s">
        <v>260</v>
      </c>
      <c r="D103" s="214" t="s">
        <v>243</v>
      </c>
      <c r="E103" s="215" t="s">
        <v>1361</v>
      </c>
      <c r="F103" s="216" t="s">
        <v>1362</v>
      </c>
      <c r="G103" s="217" t="s">
        <v>246</v>
      </c>
      <c r="H103" s="218">
        <v>3</v>
      </c>
      <c r="I103" s="219"/>
      <c r="J103" s="220">
        <f>ROUND(I103*H103,2)</f>
        <v>0</v>
      </c>
      <c r="K103" s="216" t="s">
        <v>19</v>
      </c>
      <c r="L103" s="46"/>
      <c r="M103" s="221" t="s">
        <v>19</v>
      </c>
      <c r="N103" s="222" t="s">
        <v>48</v>
      </c>
      <c r="O103" s="86"/>
      <c r="P103" s="223">
        <f>O103*H103</f>
        <v>0</v>
      </c>
      <c r="Q103" s="223">
        <v>0</v>
      </c>
      <c r="R103" s="223">
        <f>Q103*H103</f>
        <v>0</v>
      </c>
      <c r="S103" s="223">
        <v>0.0040000000000000001</v>
      </c>
      <c r="T103" s="224">
        <f>S103*H103</f>
        <v>0.012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25" t="s">
        <v>254</v>
      </c>
      <c r="AT103" s="225" t="s">
        <v>243</v>
      </c>
      <c r="AU103" s="225" t="s">
        <v>87</v>
      </c>
      <c r="AY103" s="19" t="s">
        <v>238</v>
      </c>
      <c r="BE103" s="226">
        <f>IF(N103="základní",J103,0)</f>
        <v>0</v>
      </c>
      <c r="BF103" s="226">
        <f>IF(N103="snížená",J103,0)</f>
        <v>0</v>
      </c>
      <c r="BG103" s="226">
        <f>IF(N103="zákl. přenesená",J103,0)</f>
        <v>0</v>
      </c>
      <c r="BH103" s="226">
        <f>IF(N103="sníž. přenesená",J103,0)</f>
        <v>0</v>
      </c>
      <c r="BI103" s="226">
        <f>IF(N103="nulová",J103,0)</f>
        <v>0</v>
      </c>
      <c r="BJ103" s="19" t="s">
        <v>85</v>
      </c>
      <c r="BK103" s="226">
        <f>ROUND(I103*H103,2)</f>
        <v>0</v>
      </c>
      <c r="BL103" s="19" t="s">
        <v>254</v>
      </c>
      <c r="BM103" s="225" t="s">
        <v>1363</v>
      </c>
    </row>
    <row r="104" s="2" customFormat="1" ht="16.5" customHeight="1">
      <c r="A104" s="40"/>
      <c r="B104" s="41"/>
      <c r="C104" s="214" t="s">
        <v>254</v>
      </c>
      <c r="D104" s="214" t="s">
        <v>243</v>
      </c>
      <c r="E104" s="215" t="s">
        <v>1364</v>
      </c>
      <c r="F104" s="216" t="s">
        <v>1365</v>
      </c>
      <c r="G104" s="217" t="s">
        <v>246</v>
      </c>
      <c r="H104" s="218">
        <v>2</v>
      </c>
      <c r="I104" s="219"/>
      <c r="J104" s="220">
        <f>ROUND(I104*H104,2)</f>
        <v>0</v>
      </c>
      <c r="K104" s="216" t="s">
        <v>19</v>
      </c>
      <c r="L104" s="46"/>
      <c r="M104" s="221" t="s">
        <v>19</v>
      </c>
      <c r="N104" s="222" t="s">
        <v>48</v>
      </c>
      <c r="O104" s="86"/>
      <c r="P104" s="223">
        <f>O104*H104</f>
        <v>0</v>
      </c>
      <c r="Q104" s="223">
        <v>0</v>
      </c>
      <c r="R104" s="223">
        <f>Q104*H104</f>
        <v>0</v>
      </c>
      <c r="S104" s="223">
        <v>0.0060000000000000001</v>
      </c>
      <c r="T104" s="224">
        <f>S104*H104</f>
        <v>0.012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5" t="s">
        <v>254</v>
      </c>
      <c r="AT104" s="225" t="s">
        <v>243</v>
      </c>
      <c r="AU104" s="225" t="s">
        <v>87</v>
      </c>
      <c r="AY104" s="19" t="s">
        <v>238</v>
      </c>
      <c r="BE104" s="226">
        <f>IF(N104="základní",J104,0)</f>
        <v>0</v>
      </c>
      <c r="BF104" s="226">
        <f>IF(N104="snížená",J104,0)</f>
        <v>0</v>
      </c>
      <c r="BG104" s="226">
        <f>IF(N104="zákl. přenesená",J104,0)</f>
        <v>0</v>
      </c>
      <c r="BH104" s="226">
        <f>IF(N104="sníž. přenesená",J104,0)</f>
        <v>0</v>
      </c>
      <c r="BI104" s="226">
        <f>IF(N104="nulová",J104,0)</f>
        <v>0</v>
      </c>
      <c r="BJ104" s="19" t="s">
        <v>85</v>
      </c>
      <c r="BK104" s="226">
        <f>ROUND(I104*H104,2)</f>
        <v>0</v>
      </c>
      <c r="BL104" s="19" t="s">
        <v>254</v>
      </c>
      <c r="BM104" s="225" t="s">
        <v>1366</v>
      </c>
    </row>
    <row r="105" s="2" customFormat="1" ht="16.5" customHeight="1">
      <c r="A105" s="40"/>
      <c r="B105" s="41"/>
      <c r="C105" s="214" t="s">
        <v>240</v>
      </c>
      <c r="D105" s="214" t="s">
        <v>243</v>
      </c>
      <c r="E105" s="215" t="s">
        <v>1367</v>
      </c>
      <c r="F105" s="216" t="s">
        <v>1368</v>
      </c>
      <c r="G105" s="217" t="s">
        <v>419</v>
      </c>
      <c r="H105" s="218">
        <v>120</v>
      </c>
      <c r="I105" s="219"/>
      <c r="J105" s="220">
        <f>ROUND(I105*H105,2)</f>
        <v>0</v>
      </c>
      <c r="K105" s="216" t="s">
        <v>19</v>
      </c>
      <c r="L105" s="46"/>
      <c r="M105" s="221" t="s">
        <v>19</v>
      </c>
      <c r="N105" s="222" t="s">
        <v>48</v>
      </c>
      <c r="O105" s="86"/>
      <c r="P105" s="223">
        <f>O105*H105</f>
        <v>0</v>
      </c>
      <c r="Q105" s="223">
        <v>2.0000000000000002E-05</v>
      </c>
      <c r="R105" s="223">
        <f>Q105*H105</f>
        <v>0.0024000000000000002</v>
      </c>
      <c r="S105" s="223">
        <v>0.001</v>
      </c>
      <c r="T105" s="224">
        <f>S105*H105</f>
        <v>0.12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25" t="s">
        <v>254</v>
      </c>
      <c r="AT105" s="225" t="s">
        <v>243</v>
      </c>
      <c r="AU105" s="225" t="s">
        <v>87</v>
      </c>
      <c r="AY105" s="19" t="s">
        <v>238</v>
      </c>
      <c r="BE105" s="226">
        <f>IF(N105="základní",J105,0)</f>
        <v>0</v>
      </c>
      <c r="BF105" s="226">
        <f>IF(N105="snížená",J105,0)</f>
        <v>0</v>
      </c>
      <c r="BG105" s="226">
        <f>IF(N105="zákl. přenesená",J105,0)</f>
        <v>0</v>
      </c>
      <c r="BH105" s="226">
        <f>IF(N105="sníž. přenesená",J105,0)</f>
        <v>0</v>
      </c>
      <c r="BI105" s="226">
        <f>IF(N105="nulová",J105,0)</f>
        <v>0</v>
      </c>
      <c r="BJ105" s="19" t="s">
        <v>85</v>
      </c>
      <c r="BK105" s="226">
        <f>ROUND(I105*H105,2)</f>
        <v>0</v>
      </c>
      <c r="BL105" s="19" t="s">
        <v>254</v>
      </c>
      <c r="BM105" s="225" t="s">
        <v>1369</v>
      </c>
    </row>
    <row r="106" s="12" customFormat="1" ht="25.92" customHeight="1">
      <c r="A106" s="12"/>
      <c r="B106" s="198"/>
      <c r="C106" s="199"/>
      <c r="D106" s="200" t="s">
        <v>76</v>
      </c>
      <c r="E106" s="201" t="s">
        <v>586</v>
      </c>
      <c r="F106" s="201" t="s">
        <v>587</v>
      </c>
      <c r="G106" s="199"/>
      <c r="H106" s="199"/>
      <c r="I106" s="202"/>
      <c r="J106" s="203">
        <f>BK106</f>
        <v>0</v>
      </c>
      <c r="K106" s="199"/>
      <c r="L106" s="204"/>
      <c r="M106" s="205"/>
      <c r="N106" s="206"/>
      <c r="O106" s="206"/>
      <c r="P106" s="207">
        <f>P107+P108+P109</f>
        <v>0</v>
      </c>
      <c r="Q106" s="206"/>
      <c r="R106" s="207">
        <f>R107+R108+R109</f>
        <v>0.88988000000000012</v>
      </c>
      <c r="S106" s="206"/>
      <c r="T106" s="208">
        <f>T107+T108+T109</f>
        <v>0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209" t="s">
        <v>87</v>
      </c>
      <c r="AT106" s="210" t="s">
        <v>76</v>
      </c>
      <c r="AU106" s="210" t="s">
        <v>77</v>
      </c>
      <c r="AY106" s="209" t="s">
        <v>238</v>
      </c>
      <c r="BK106" s="211">
        <f>BK107+BK108+BK109</f>
        <v>0</v>
      </c>
    </row>
    <row r="107" s="2" customFormat="1" ht="24.15" customHeight="1">
      <c r="A107" s="40"/>
      <c r="B107" s="41"/>
      <c r="C107" s="214" t="s">
        <v>276</v>
      </c>
      <c r="D107" s="214" t="s">
        <v>243</v>
      </c>
      <c r="E107" s="215" t="s">
        <v>1370</v>
      </c>
      <c r="F107" s="216" t="s">
        <v>1371</v>
      </c>
      <c r="G107" s="217" t="s">
        <v>368</v>
      </c>
      <c r="H107" s="218">
        <v>2</v>
      </c>
      <c r="I107" s="219"/>
      <c r="J107" s="220">
        <f>ROUND(I107*H107,2)</f>
        <v>0</v>
      </c>
      <c r="K107" s="216" t="s">
        <v>19</v>
      </c>
      <c r="L107" s="46"/>
      <c r="M107" s="221" t="s">
        <v>19</v>
      </c>
      <c r="N107" s="222" t="s">
        <v>48</v>
      </c>
      <c r="O107" s="86"/>
      <c r="P107" s="223">
        <f>O107*H107</f>
        <v>0</v>
      </c>
      <c r="Q107" s="223">
        <v>0</v>
      </c>
      <c r="R107" s="223">
        <f>Q107*H107</f>
        <v>0</v>
      </c>
      <c r="S107" s="223">
        <v>0</v>
      </c>
      <c r="T107" s="224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25" t="s">
        <v>330</v>
      </c>
      <c r="AT107" s="225" t="s">
        <v>243</v>
      </c>
      <c r="AU107" s="225" t="s">
        <v>85</v>
      </c>
      <c r="AY107" s="19" t="s">
        <v>238</v>
      </c>
      <c r="BE107" s="226">
        <f>IF(N107="základní",J107,0)</f>
        <v>0</v>
      </c>
      <c r="BF107" s="226">
        <f>IF(N107="snížená",J107,0)</f>
        <v>0</v>
      </c>
      <c r="BG107" s="226">
        <f>IF(N107="zákl. přenesená",J107,0)</f>
        <v>0</v>
      </c>
      <c r="BH107" s="226">
        <f>IF(N107="sníž. přenesená",J107,0)</f>
        <v>0</v>
      </c>
      <c r="BI107" s="226">
        <f>IF(N107="nulová",J107,0)</f>
        <v>0</v>
      </c>
      <c r="BJ107" s="19" t="s">
        <v>85</v>
      </c>
      <c r="BK107" s="226">
        <f>ROUND(I107*H107,2)</f>
        <v>0</v>
      </c>
      <c r="BL107" s="19" t="s">
        <v>330</v>
      </c>
      <c r="BM107" s="225" t="s">
        <v>1372</v>
      </c>
    </row>
    <row r="108" s="2" customFormat="1" ht="24.15" customHeight="1">
      <c r="A108" s="40"/>
      <c r="B108" s="41"/>
      <c r="C108" s="259" t="s">
        <v>281</v>
      </c>
      <c r="D108" s="259" t="s">
        <v>640</v>
      </c>
      <c r="E108" s="260" t="s">
        <v>1373</v>
      </c>
      <c r="F108" s="261" t="s">
        <v>1374</v>
      </c>
      <c r="G108" s="262" t="s">
        <v>368</v>
      </c>
      <c r="H108" s="263">
        <v>1</v>
      </c>
      <c r="I108" s="264"/>
      <c r="J108" s="265">
        <f>ROUND(I108*H108,2)</f>
        <v>0</v>
      </c>
      <c r="K108" s="261" t="s">
        <v>19</v>
      </c>
      <c r="L108" s="266"/>
      <c r="M108" s="267" t="s">
        <v>19</v>
      </c>
      <c r="N108" s="268" t="s">
        <v>48</v>
      </c>
      <c r="O108" s="86"/>
      <c r="P108" s="223">
        <f>O108*H108</f>
        <v>0</v>
      </c>
      <c r="Q108" s="223">
        <v>5.0000000000000002E-05</v>
      </c>
      <c r="R108" s="223">
        <f>Q108*H108</f>
        <v>5.0000000000000002E-05</v>
      </c>
      <c r="S108" s="223">
        <v>0</v>
      </c>
      <c r="T108" s="224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5" t="s">
        <v>571</v>
      </c>
      <c r="AT108" s="225" t="s">
        <v>640</v>
      </c>
      <c r="AU108" s="225" t="s">
        <v>85</v>
      </c>
      <c r="AY108" s="19" t="s">
        <v>238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9" t="s">
        <v>85</v>
      </c>
      <c r="BK108" s="226">
        <f>ROUND(I108*H108,2)</f>
        <v>0</v>
      </c>
      <c r="BL108" s="19" t="s">
        <v>330</v>
      </c>
      <c r="BM108" s="225" t="s">
        <v>1375</v>
      </c>
    </row>
    <row r="109" s="12" customFormat="1" ht="22.8" customHeight="1">
      <c r="A109" s="12"/>
      <c r="B109" s="198"/>
      <c r="C109" s="199"/>
      <c r="D109" s="200" t="s">
        <v>76</v>
      </c>
      <c r="E109" s="212" t="s">
        <v>1376</v>
      </c>
      <c r="F109" s="212" t="s">
        <v>1377</v>
      </c>
      <c r="G109" s="199"/>
      <c r="H109" s="199"/>
      <c r="I109" s="202"/>
      <c r="J109" s="213">
        <f>BK109</f>
        <v>0</v>
      </c>
      <c r="K109" s="199"/>
      <c r="L109" s="204"/>
      <c r="M109" s="205"/>
      <c r="N109" s="206"/>
      <c r="O109" s="206"/>
      <c r="P109" s="207">
        <f>SUM(P110:P172)</f>
        <v>0</v>
      </c>
      <c r="Q109" s="206"/>
      <c r="R109" s="207">
        <f>SUM(R110:R172)</f>
        <v>0.88983000000000012</v>
      </c>
      <c r="S109" s="206"/>
      <c r="T109" s="208">
        <f>SUM(T110:T172)</f>
        <v>0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209" t="s">
        <v>87</v>
      </c>
      <c r="AT109" s="210" t="s">
        <v>76</v>
      </c>
      <c r="AU109" s="210" t="s">
        <v>85</v>
      </c>
      <c r="AY109" s="209" t="s">
        <v>238</v>
      </c>
      <c r="BK109" s="211">
        <f>SUM(BK110:BK172)</f>
        <v>0</v>
      </c>
    </row>
    <row r="110" s="2" customFormat="1" ht="24.15" customHeight="1">
      <c r="A110" s="40"/>
      <c r="B110" s="41"/>
      <c r="C110" s="214" t="s">
        <v>287</v>
      </c>
      <c r="D110" s="214" t="s">
        <v>243</v>
      </c>
      <c r="E110" s="215" t="s">
        <v>1378</v>
      </c>
      <c r="F110" s="216" t="s">
        <v>1379</v>
      </c>
      <c r="G110" s="217" t="s">
        <v>419</v>
      </c>
      <c r="H110" s="218">
        <v>40</v>
      </c>
      <c r="I110" s="219"/>
      <c r="J110" s="220">
        <f>ROUND(I110*H110,2)</f>
        <v>0</v>
      </c>
      <c r="K110" s="216" t="s">
        <v>19</v>
      </c>
      <c r="L110" s="46"/>
      <c r="M110" s="221" t="s">
        <v>19</v>
      </c>
      <c r="N110" s="222" t="s">
        <v>48</v>
      </c>
      <c r="O110" s="86"/>
      <c r="P110" s="223">
        <f>O110*H110</f>
        <v>0</v>
      </c>
      <c r="Q110" s="223">
        <v>0</v>
      </c>
      <c r="R110" s="223">
        <f>Q110*H110</f>
        <v>0</v>
      </c>
      <c r="S110" s="223">
        <v>0</v>
      </c>
      <c r="T110" s="224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25" t="s">
        <v>837</v>
      </c>
      <c r="AT110" s="225" t="s">
        <v>243</v>
      </c>
      <c r="AU110" s="225" t="s">
        <v>87</v>
      </c>
      <c r="AY110" s="19" t="s">
        <v>238</v>
      </c>
      <c r="BE110" s="226">
        <f>IF(N110="základní",J110,0)</f>
        <v>0</v>
      </c>
      <c r="BF110" s="226">
        <f>IF(N110="snížená",J110,0)</f>
        <v>0</v>
      </c>
      <c r="BG110" s="226">
        <f>IF(N110="zákl. přenesená",J110,0)</f>
        <v>0</v>
      </c>
      <c r="BH110" s="226">
        <f>IF(N110="sníž. přenesená",J110,0)</f>
        <v>0</v>
      </c>
      <c r="BI110" s="226">
        <f>IF(N110="nulová",J110,0)</f>
        <v>0</v>
      </c>
      <c r="BJ110" s="19" t="s">
        <v>85</v>
      </c>
      <c r="BK110" s="226">
        <f>ROUND(I110*H110,2)</f>
        <v>0</v>
      </c>
      <c r="BL110" s="19" t="s">
        <v>837</v>
      </c>
      <c r="BM110" s="225" t="s">
        <v>1380</v>
      </c>
    </row>
    <row r="111" s="2" customFormat="1" ht="24.15" customHeight="1">
      <c r="A111" s="40"/>
      <c r="B111" s="41"/>
      <c r="C111" s="259" t="s">
        <v>293</v>
      </c>
      <c r="D111" s="259" t="s">
        <v>640</v>
      </c>
      <c r="E111" s="260" t="s">
        <v>1381</v>
      </c>
      <c r="F111" s="261" t="s">
        <v>1382</v>
      </c>
      <c r="G111" s="262" t="s">
        <v>419</v>
      </c>
      <c r="H111" s="263">
        <v>40</v>
      </c>
      <c r="I111" s="264"/>
      <c r="J111" s="265">
        <f>ROUND(I111*H111,2)</f>
        <v>0</v>
      </c>
      <c r="K111" s="261" t="s">
        <v>19</v>
      </c>
      <c r="L111" s="266"/>
      <c r="M111" s="267" t="s">
        <v>19</v>
      </c>
      <c r="N111" s="268" t="s">
        <v>48</v>
      </c>
      <c r="O111" s="86"/>
      <c r="P111" s="223">
        <f>O111*H111</f>
        <v>0</v>
      </c>
      <c r="Q111" s="223">
        <v>0.00020000000000000001</v>
      </c>
      <c r="R111" s="223">
        <f>Q111*H111</f>
        <v>0.0080000000000000002</v>
      </c>
      <c r="S111" s="223">
        <v>0</v>
      </c>
      <c r="T111" s="224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25" t="s">
        <v>1383</v>
      </c>
      <c r="AT111" s="225" t="s">
        <v>640</v>
      </c>
      <c r="AU111" s="225" t="s">
        <v>87</v>
      </c>
      <c r="AY111" s="19" t="s">
        <v>238</v>
      </c>
      <c r="BE111" s="226">
        <f>IF(N111="základní",J111,0)</f>
        <v>0</v>
      </c>
      <c r="BF111" s="226">
        <f>IF(N111="snížená",J111,0)</f>
        <v>0</v>
      </c>
      <c r="BG111" s="226">
        <f>IF(N111="zákl. přenesená",J111,0)</f>
        <v>0</v>
      </c>
      <c r="BH111" s="226">
        <f>IF(N111="sníž. přenesená",J111,0)</f>
        <v>0</v>
      </c>
      <c r="BI111" s="226">
        <f>IF(N111="nulová",J111,0)</f>
        <v>0</v>
      </c>
      <c r="BJ111" s="19" t="s">
        <v>85</v>
      </c>
      <c r="BK111" s="226">
        <f>ROUND(I111*H111,2)</f>
        <v>0</v>
      </c>
      <c r="BL111" s="19" t="s">
        <v>1383</v>
      </c>
      <c r="BM111" s="225" t="s">
        <v>1384</v>
      </c>
    </row>
    <row r="112" s="2" customFormat="1" ht="24.15" customHeight="1">
      <c r="A112" s="40"/>
      <c r="B112" s="41"/>
      <c r="C112" s="214" t="s">
        <v>298</v>
      </c>
      <c r="D112" s="214" t="s">
        <v>243</v>
      </c>
      <c r="E112" s="215" t="s">
        <v>1385</v>
      </c>
      <c r="F112" s="216" t="s">
        <v>1386</v>
      </c>
      <c r="G112" s="217" t="s">
        <v>368</v>
      </c>
      <c r="H112" s="218">
        <v>76</v>
      </c>
      <c r="I112" s="219"/>
      <c r="J112" s="220">
        <f>ROUND(I112*H112,2)</f>
        <v>0</v>
      </c>
      <c r="K112" s="216" t="s">
        <v>19</v>
      </c>
      <c r="L112" s="46"/>
      <c r="M112" s="221" t="s">
        <v>19</v>
      </c>
      <c r="N112" s="222" t="s">
        <v>48</v>
      </c>
      <c r="O112" s="86"/>
      <c r="P112" s="223">
        <f>O112*H112</f>
        <v>0</v>
      </c>
      <c r="Q112" s="223">
        <v>0</v>
      </c>
      <c r="R112" s="223">
        <f>Q112*H112</f>
        <v>0</v>
      </c>
      <c r="S112" s="223">
        <v>0</v>
      </c>
      <c r="T112" s="224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5" t="s">
        <v>330</v>
      </c>
      <c r="AT112" s="225" t="s">
        <v>243</v>
      </c>
      <c r="AU112" s="225" t="s">
        <v>87</v>
      </c>
      <c r="AY112" s="19" t="s">
        <v>238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9" t="s">
        <v>85</v>
      </c>
      <c r="BK112" s="226">
        <f>ROUND(I112*H112,2)</f>
        <v>0</v>
      </c>
      <c r="BL112" s="19" t="s">
        <v>330</v>
      </c>
      <c r="BM112" s="225" t="s">
        <v>1387</v>
      </c>
    </row>
    <row r="113" s="2" customFormat="1" ht="16.5" customHeight="1">
      <c r="A113" s="40"/>
      <c r="B113" s="41"/>
      <c r="C113" s="259" t="s">
        <v>303</v>
      </c>
      <c r="D113" s="259" t="s">
        <v>640</v>
      </c>
      <c r="E113" s="260" t="s">
        <v>1388</v>
      </c>
      <c r="F113" s="261" t="s">
        <v>1389</v>
      </c>
      <c r="G113" s="262" t="s">
        <v>368</v>
      </c>
      <c r="H113" s="263">
        <v>76</v>
      </c>
      <c r="I113" s="264"/>
      <c r="J113" s="265">
        <f>ROUND(I113*H113,2)</f>
        <v>0</v>
      </c>
      <c r="K113" s="261" t="s">
        <v>19</v>
      </c>
      <c r="L113" s="266"/>
      <c r="M113" s="267" t="s">
        <v>19</v>
      </c>
      <c r="N113" s="268" t="s">
        <v>48</v>
      </c>
      <c r="O113" s="86"/>
      <c r="P113" s="223">
        <f>O113*H113</f>
        <v>0</v>
      </c>
      <c r="Q113" s="223">
        <v>9.0000000000000006E-05</v>
      </c>
      <c r="R113" s="223">
        <f>Q113*H113</f>
        <v>0.0068400000000000006</v>
      </c>
      <c r="S113" s="223">
        <v>0</v>
      </c>
      <c r="T113" s="224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25" t="s">
        <v>571</v>
      </c>
      <c r="AT113" s="225" t="s">
        <v>640</v>
      </c>
      <c r="AU113" s="225" t="s">
        <v>87</v>
      </c>
      <c r="AY113" s="19" t="s">
        <v>238</v>
      </c>
      <c r="BE113" s="226">
        <f>IF(N113="základní",J113,0)</f>
        <v>0</v>
      </c>
      <c r="BF113" s="226">
        <f>IF(N113="snížená",J113,0)</f>
        <v>0</v>
      </c>
      <c r="BG113" s="226">
        <f>IF(N113="zákl. přenesená",J113,0)</f>
        <v>0</v>
      </c>
      <c r="BH113" s="226">
        <f>IF(N113="sníž. přenesená",J113,0)</f>
        <v>0</v>
      </c>
      <c r="BI113" s="226">
        <f>IF(N113="nulová",J113,0)</f>
        <v>0</v>
      </c>
      <c r="BJ113" s="19" t="s">
        <v>85</v>
      </c>
      <c r="BK113" s="226">
        <f>ROUND(I113*H113,2)</f>
        <v>0</v>
      </c>
      <c r="BL113" s="19" t="s">
        <v>330</v>
      </c>
      <c r="BM113" s="225" t="s">
        <v>1390</v>
      </c>
    </row>
    <row r="114" s="2" customFormat="1" ht="24.15" customHeight="1">
      <c r="A114" s="40"/>
      <c r="B114" s="41"/>
      <c r="C114" s="214" t="s">
        <v>308</v>
      </c>
      <c r="D114" s="214" t="s">
        <v>243</v>
      </c>
      <c r="E114" s="215" t="s">
        <v>1391</v>
      </c>
      <c r="F114" s="216" t="s">
        <v>1392</v>
      </c>
      <c r="G114" s="217" t="s">
        <v>419</v>
      </c>
      <c r="H114" s="218">
        <v>250</v>
      </c>
      <c r="I114" s="219"/>
      <c r="J114" s="220">
        <f>ROUND(I114*H114,2)</f>
        <v>0</v>
      </c>
      <c r="K114" s="216" t="s">
        <v>19</v>
      </c>
      <c r="L114" s="46"/>
      <c r="M114" s="221" t="s">
        <v>19</v>
      </c>
      <c r="N114" s="222" t="s">
        <v>48</v>
      </c>
      <c r="O114" s="86"/>
      <c r="P114" s="223">
        <f>O114*H114</f>
        <v>0</v>
      </c>
      <c r="Q114" s="223">
        <v>0</v>
      </c>
      <c r="R114" s="223">
        <f>Q114*H114</f>
        <v>0</v>
      </c>
      <c r="S114" s="223">
        <v>0</v>
      </c>
      <c r="T114" s="224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25" t="s">
        <v>330</v>
      </c>
      <c r="AT114" s="225" t="s">
        <v>243</v>
      </c>
      <c r="AU114" s="225" t="s">
        <v>87</v>
      </c>
      <c r="AY114" s="19" t="s">
        <v>238</v>
      </c>
      <c r="BE114" s="226">
        <f>IF(N114="základní",J114,0)</f>
        <v>0</v>
      </c>
      <c r="BF114" s="226">
        <f>IF(N114="snížená",J114,0)</f>
        <v>0</v>
      </c>
      <c r="BG114" s="226">
        <f>IF(N114="zákl. přenesená",J114,0)</f>
        <v>0</v>
      </c>
      <c r="BH114" s="226">
        <f>IF(N114="sníž. přenesená",J114,0)</f>
        <v>0</v>
      </c>
      <c r="BI114" s="226">
        <f>IF(N114="nulová",J114,0)</f>
        <v>0</v>
      </c>
      <c r="BJ114" s="19" t="s">
        <v>85</v>
      </c>
      <c r="BK114" s="226">
        <f>ROUND(I114*H114,2)</f>
        <v>0</v>
      </c>
      <c r="BL114" s="19" t="s">
        <v>330</v>
      </c>
      <c r="BM114" s="225" t="s">
        <v>1393</v>
      </c>
    </row>
    <row r="115" s="2" customFormat="1" ht="16.5" customHeight="1">
      <c r="A115" s="40"/>
      <c r="B115" s="41"/>
      <c r="C115" s="259" t="s">
        <v>314</v>
      </c>
      <c r="D115" s="259" t="s">
        <v>640</v>
      </c>
      <c r="E115" s="260" t="s">
        <v>1394</v>
      </c>
      <c r="F115" s="261" t="s">
        <v>1395</v>
      </c>
      <c r="G115" s="262" t="s">
        <v>419</v>
      </c>
      <c r="H115" s="263">
        <v>250</v>
      </c>
      <c r="I115" s="264"/>
      <c r="J115" s="265">
        <f>ROUND(I115*H115,2)</f>
        <v>0</v>
      </c>
      <c r="K115" s="261" t="s">
        <v>19</v>
      </c>
      <c r="L115" s="266"/>
      <c r="M115" s="267" t="s">
        <v>19</v>
      </c>
      <c r="N115" s="268" t="s">
        <v>48</v>
      </c>
      <c r="O115" s="86"/>
      <c r="P115" s="223">
        <f>O115*H115</f>
        <v>0</v>
      </c>
      <c r="Q115" s="223">
        <v>6.9999999999999994E-05</v>
      </c>
      <c r="R115" s="223">
        <f>Q115*H115</f>
        <v>0.017499999999999998</v>
      </c>
      <c r="S115" s="223">
        <v>0</v>
      </c>
      <c r="T115" s="224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25" t="s">
        <v>571</v>
      </c>
      <c r="AT115" s="225" t="s">
        <v>640</v>
      </c>
      <c r="AU115" s="225" t="s">
        <v>87</v>
      </c>
      <c r="AY115" s="19" t="s">
        <v>238</v>
      </c>
      <c r="BE115" s="226">
        <f>IF(N115="základní",J115,0)</f>
        <v>0</v>
      </c>
      <c r="BF115" s="226">
        <f>IF(N115="snížená",J115,0)</f>
        <v>0</v>
      </c>
      <c r="BG115" s="226">
        <f>IF(N115="zákl. přenesená",J115,0)</f>
        <v>0</v>
      </c>
      <c r="BH115" s="226">
        <f>IF(N115="sníž. přenesená",J115,0)</f>
        <v>0</v>
      </c>
      <c r="BI115" s="226">
        <f>IF(N115="nulová",J115,0)</f>
        <v>0</v>
      </c>
      <c r="BJ115" s="19" t="s">
        <v>85</v>
      </c>
      <c r="BK115" s="226">
        <f>ROUND(I115*H115,2)</f>
        <v>0</v>
      </c>
      <c r="BL115" s="19" t="s">
        <v>330</v>
      </c>
      <c r="BM115" s="225" t="s">
        <v>1396</v>
      </c>
    </row>
    <row r="116" s="2" customFormat="1" ht="24.15" customHeight="1">
      <c r="A116" s="40"/>
      <c r="B116" s="41"/>
      <c r="C116" s="214" t="s">
        <v>321</v>
      </c>
      <c r="D116" s="214" t="s">
        <v>243</v>
      </c>
      <c r="E116" s="215" t="s">
        <v>1397</v>
      </c>
      <c r="F116" s="216" t="s">
        <v>1398</v>
      </c>
      <c r="G116" s="217" t="s">
        <v>419</v>
      </c>
      <c r="H116" s="218">
        <v>100</v>
      </c>
      <c r="I116" s="219"/>
      <c r="J116" s="220">
        <f>ROUND(I116*H116,2)</f>
        <v>0</v>
      </c>
      <c r="K116" s="216" t="s">
        <v>19</v>
      </c>
      <c r="L116" s="46"/>
      <c r="M116" s="221" t="s">
        <v>19</v>
      </c>
      <c r="N116" s="222" t="s">
        <v>48</v>
      </c>
      <c r="O116" s="86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330</v>
      </c>
      <c r="AT116" s="225" t="s">
        <v>243</v>
      </c>
      <c r="AU116" s="225" t="s">
        <v>87</v>
      </c>
      <c r="AY116" s="19" t="s">
        <v>238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85</v>
      </c>
      <c r="BK116" s="226">
        <f>ROUND(I116*H116,2)</f>
        <v>0</v>
      </c>
      <c r="BL116" s="19" t="s">
        <v>330</v>
      </c>
      <c r="BM116" s="225" t="s">
        <v>1399</v>
      </c>
    </row>
    <row r="117" s="2" customFormat="1" ht="16.5" customHeight="1">
      <c r="A117" s="40"/>
      <c r="B117" s="41"/>
      <c r="C117" s="259" t="s">
        <v>8</v>
      </c>
      <c r="D117" s="259" t="s">
        <v>640</v>
      </c>
      <c r="E117" s="260" t="s">
        <v>1400</v>
      </c>
      <c r="F117" s="261" t="s">
        <v>1401</v>
      </c>
      <c r="G117" s="262" t="s">
        <v>419</v>
      </c>
      <c r="H117" s="263">
        <v>100</v>
      </c>
      <c r="I117" s="264"/>
      <c r="J117" s="265">
        <f>ROUND(I117*H117,2)</f>
        <v>0</v>
      </c>
      <c r="K117" s="261" t="s">
        <v>19</v>
      </c>
      <c r="L117" s="266"/>
      <c r="M117" s="267" t="s">
        <v>19</v>
      </c>
      <c r="N117" s="268" t="s">
        <v>48</v>
      </c>
      <c r="O117" s="86"/>
      <c r="P117" s="223">
        <f>O117*H117</f>
        <v>0</v>
      </c>
      <c r="Q117" s="223">
        <v>0.00010000000000000001</v>
      </c>
      <c r="R117" s="223">
        <f>Q117*H117</f>
        <v>0.01</v>
      </c>
      <c r="S117" s="223">
        <v>0</v>
      </c>
      <c r="T117" s="224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225" t="s">
        <v>571</v>
      </c>
      <c r="AT117" s="225" t="s">
        <v>640</v>
      </c>
      <c r="AU117" s="225" t="s">
        <v>87</v>
      </c>
      <c r="AY117" s="19" t="s">
        <v>238</v>
      </c>
      <c r="BE117" s="226">
        <f>IF(N117="základní",J117,0)</f>
        <v>0</v>
      </c>
      <c r="BF117" s="226">
        <f>IF(N117="snížená",J117,0)</f>
        <v>0</v>
      </c>
      <c r="BG117" s="226">
        <f>IF(N117="zákl. přenesená",J117,0)</f>
        <v>0</v>
      </c>
      <c r="BH117" s="226">
        <f>IF(N117="sníž. přenesená",J117,0)</f>
        <v>0</v>
      </c>
      <c r="BI117" s="226">
        <f>IF(N117="nulová",J117,0)</f>
        <v>0</v>
      </c>
      <c r="BJ117" s="19" t="s">
        <v>85</v>
      </c>
      <c r="BK117" s="226">
        <f>ROUND(I117*H117,2)</f>
        <v>0</v>
      </c>
      <c r="BL117" s="19" t="s">
        <v>330</v>
      </c>
      <c r="BM117" s="225" t="s">
        <v>1402</v>
      </c>
    </row>
    <row r="118" s="2" customFormat="1" ht="24.15" customHeight="1">
      <c r="A118" s="40"/>
      <c r="B118" s="41"/>
      <c r="C118" s="214" t="s">
        <v>330</v>
      </c>
      <c r="D118" s="214" t="s">
        <v>243</v>
      </c>
      <c r="E118" s="215" t="s">
        <v>1403</v>
      </c>
      <c r="F118" s="216" t="s">
        <v>1404</v>
      </c>
      <c r="G118" s="217" t="s">
        <v>419</v>
      </c>
      <c r="H118" s="218">
        <v>2300</v>
      </c>
      <c r="I118" s="219"/>
      <c r="J118" s="220">
        <f>ROUND(I118*H118,2)</f>
        <v>0</v>
      </c>
      <c r="K118" s="216" t="s">
        <v>19</v>
      </c>
      <c r="L118" s="46"/>
      <c r="M118" s="221" t="s">
        <v>19</v>
      </c>
      <c r="N118" s="222" t="s">
        <v>48</v>
      </c>
      <c r="O118" s="86"/>
      <c r="P118" s="223">
        <f>O118*H118</f>
        <v>0</v>
      </c>
      <c r="Q118" s="223">
        <v>0</v>
      </c>
      <c r="R118" s="223">
        <f>Q118*H118</f>
        <v>0</v>
      </c>
      <c r="S118" s="223">
        <v>0</v>
      </c>
      <c r="T118" s="224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25" t="s">
        <v>330</v>
      </c>
      <c r="AT118" s="225" t="s">
        <v>243</v>
      </c>
      <c r="AU118" s="225" t="s">
        <v>87</v>
      </c>
      <c r="AY118" s="19" t="s">
        <v>238</v>
      </c>
      <c r="BE118" s="226">
        <f>IF(N118="základní",J118,0)</f>
        <v>0</v>
      </c>
      <c r="BF118" s="226">
        <f>IF(N118="snížená",J118,0)</f>
        <v>0</v>
      </c>
      <c r="BG118" s="226">
        <f>IF(N118="zákl. přenesená",J118,0)</f>
        <v>0</v>
      </c>
      <c r="BH118" s="226">
        <f>IF(N118="sníž. přenesená",J118,0)</f>
        <v>0</v>
      </c>
      <c r="BI118" s="226">
        <f>IF(N118="nulová",J118,0)</f>
        <v>0</v>
      </c>
      <c r="BJ118" s="19" t="s">
        <v>85</v>
      </c>
      <c r="BK118" s="226">
        <f>ROUND(I118*H118,2)</f>
        <v>0</v>
      </c>
      <c r="BL118" s="19" t="s">
        <v>330</v>
      </c>
      <c r="BM118" s="225" t="s">
        <v>1405</v>
      </c>
    </row>
    <row r="119" s="2" customFormat="1" ht="16.5" customHeight="1">
      <c r="A119" s="40"/>
      <c r="B119" s="41"/>
      <c r="C119" s="259" t="s">
        <v>334</v>
      </c>
      <c r="D119" s="259" t="s">
        <v>640</v>
      </c>
      <c r="E119" s="260" t="s">
        <v>1406</v>
      </c>
      <c r="F119" s="261" t="s">
        <v>1407</v>
      </c>
      <c r="G119" s="262" t="s">
        <v>419</v>
      </c>
      <c r="H119" s="263">
        <v>2300</v>
      </c>
      <c r="I119" s="264"/>
      <c r="J119" s="265">
        <f>ROUND(I119*H119,2)</f>
        <v>0</v>
      </c>
      <c r="K119" s="261" t="s">
        <v>19</v>
      </c>
      <c r="L119" s="266"/>
      <c r="M119" s="267" t="s">
        <v>19</v>
      </c>
      <c r="N119" s="268" t="s">
        <v>48</v>
      </c>
      <c r="O119" s="86"/>
      <c r="P119" s="223">
        <f>O119*H119</f>
        <v>0</v>
      </c>
      <c r="Q119" s="223">
        <v>0.00012</v>
      </c>
      <c r="R119" s="223">
        <f>Q119*H119</f>
        <v>0.27600000000000002</v>
      </c>
      <c r="S119" s="223">
        <v>0</v>
      </c>
      <c r="T119" s="224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25" t="s">
        <v>571</v>
      </c>
      <c r="AT119" s="225" t="s">
        <v>640</v>
      </c>
      <c r="AU119" s="225" t="s">
        <v>87</v>
      </c>
      <c r="AY119" s="19" t="s">
        <v>238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19" t="s">
        <v>85</v>
      </c>
      <c r="BK119" s="226">
        <f>ROUND(I119*H119,2)</f>
        <v>0</v>
      </c>
      <c r="BL119" s="19" t="s">
        <v>330</v>
      </c>
      <c r="BM119" s="225" t="s">
        <v>1408</v>
      </c>
    </row>
    <row r="120" s="2" customFormat="1" ht="24.15" customHeight="1">
      <c r="A120" s="40"/>
      <c r="B120" s="41"/>
      <c r="C120" s="214" t="s">
        <v>339</v>
      </c>
      <c r="D120" s="214" t="s">
        <v>243</v>
      </c>
      <c r="E120" s="215" t="s">
        <v>1403</v>
      </c>
      <c r="F120" s="216" t="s">
        <v>1404</v>
      </c>
      <c r="G120" s="217" t="s">
        <v>419</v>
      </c>
      <c r="H120" s="218">
        <v>1520</v>
      </c>
      <c r="I120" s="219"/>
      <c r="J120" s="220">
        <f>ROUND(I120*H120,2)</f>
        <v>0</v>
      </c>
      <c r="K120" s="216" t="s">
        <v>19</v>
      </c>
      <c r="L120" s="46"/>
      <c r="M120" s="221" t="s">
        <v>19</v>
      </c>
      <c r="N120" s="222" t="s">
        <v>48</v>
      </c>
      <c r="O120" s="86"/>
      <c r="P120" s="223">
        <f>O120*H120</f>
        <v>0</v>
      </c>
      <c r="Q120" s="223">
        <v>0</v>
      </c>
      <c r="R120" s="223">
        <f>Q120*H120</f>
        <v>0</v>
      </c>
      <c r="S120" s="223">
        <v>0</v>
      </c>
      <c r="T120" s="224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25" t="s">
        <v>330</v>
      </c>
      <c r="AT120" s="225" t="s">
        <v>243</v>
      </c>
      <c r="AU120" s="225" t="s">
        <v>87</v>
      </c>
      <c r="AY120" s="19" t="s">
        <v>238</v>
      </c>
      <c r="BE120" s="226">
        <f>IF(N120="základní",J120,0)</f>
        <v>0</v>
      </c>
      <c r="BF120" s="226">
        <f>IF(N120="snížená",J120,0)</f>
        <v>0</v>
      </c>
      <c r="BG120" s="226">
        <f>IF(N120="zákl. přenesená",J120,0)</f>
        <v>0</v>
      </c>
      <c r="BH120" s="226">
        <f>IF(N120="sníž. přenesená",J120,0)</f>
        <v>0</v>
      </c>
      <c r="BI120" s="226">
        <f>IF(N120="nulová",J120,0)</f>
        <v>0</v>
      </c>
      <c r="BJ120" s="19" t="s">
        <v>85</v>
      </c>
      <c r="BK120" s="226">
        <f>ROUND(I120*H120,2)</f>
        <v>0</v>
      </c>
      <c r="BL120" s="19" t="s">
        <v>330</v>
      </c>
      <c r="BM120" s="225" t="s">
        <v>1409</v>
      </c>
    </row>
    <row r="121" s="2" customFormat="1" ht="16.5" customHeight="1">
      <c r="A121" s="40"/>
      <c r="B121" s="41"/>
      <c r="C121" s="259" t="s">
        <v>346</v>
      </c>
      <c r="D121" s="259" t="s">
        <v>640</v>
      </c>
      <c r="E121" s="260" t="s">
        <v>1410</v>
      </c>
      <c r="F121" s="261" t="s">
        <v>1411</v>
      </c>
      <c r="G121" s="262" t="s">
        <v>419</v>
      </c>
      <c r="H121" s="263">
        <v>1520</v>
      </c>
      <c r="I121" s="264"/>
      <c r="J121" s="265">
        <f>ROUND(I121*H121,2)</f>
        <v>0</v>
      </c>
      <c r="K121" s="261" t="s">
        <v>19</v>
      </c>
      <c r="L121" s="266"/>
      <c r="M121" s="267" t="s">
        <v>19</v>
      </c>
      <c r="N121" s="268" t="s">
        <v>48</v>
      </c>
      <c r="O121" s="86"/>
      <c r="P121" s="223">
        <f>O121*H121</f>
        <v>0</v>
      </c>
      <c r="Q121" s="223">
        <v>0.00017000000000000001</v>
      </c>
      <c r="R121" s="223">
        <f>Q121*H121</f>
        <v>0.25840000000000002</v>
      </c>
      <c r="S121" s="223">
        <v>0</v>
      </c>
      <c r="T121" s="224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25" t="s">
        <v>571</v>
      </c>
      <c r="AT121" s="225" t="s">
        <v>640</v>
      </c>
      <c r="AU121" s="225" t="s">
        <v>87</v>
      </c>
      <c r="AY121" s="19" t="s">
        <v>238</v>
      </c>
      <c r="BE121" s="226">
        <f>IF(N121="základní",J121,0)</f>
        <v>0</v>
      </c>
      <c r="BF121" s="226">
        <f>IF(N121="snížená",J121,0)</f>
        <v>0</v>
      </c>
      <c r="BG121" s="226">
        <f>IF(N121="zákl. přenesená",J121,0)</f>
        <v>0</v>
      </c>
      <c r="BH121" s="226">
        <f>IF(N121="sníž. přenesená",J121,0)</f>
        <v>0</v>
      </c>
      <c r="BI121" s="226">
        <f>IF(N121="nulová",J121,0)</f>
        <v>0</v>
      </c>
      <c r="BJ121" s="19" t="s">
        <v>85</v>
      </c>
      <c r="BK121" s="226">
        <f>ROUND(I121*H121,2)</f>
        <v>0</v>
      </c>
      <c r="BL121" s="19" t="s">
        <v>330</v>
      </c>
      <c r="BM121" s="225" t="s">
        <v>1412</v>
      </c>
    </row>
    <row r="122" s="2" customFormat="1" ht="24.15" customHeight="1">
      <c r="A122" s="40"/>
      <c r="B122" s="41"/>
      <c r="C122" s="214" t="s">
        <v>353</v>
      </c>
      <c r="D122" s="214" t="s">
        <v>243</v>
      </c>
      <c r="E122" s="215" t="s">
        <v>1413</v>
      </c>
      <c r="F122" s="216" t="s">
        <v>1414</v>
      </c>
      <c r="G122" s="217" t="s">
        <v>419</v>
      </c>
      <c r="H122" s="218">
        <v>450</v>
      </c>
      <c r="I122" s="219"/>
      <c r="J122" s="220">
        <f>ROUND(I122*H122,2)</f>
        <v>0</v>
      </c>
      <c r="K122" s="216" t="s">
        <v>19</v>
      </c>
      <c r="L122" s="46"/>
      <c r="M122" s="221" t="s">
        <v>19</v>
      </c>
      <c r="N122" s="222" t="s">
        <v>48</v>
      </c>
      <c r="O122" s="86"/>
      <c r="P122" s="223">
        <f>O122*H122</f>
        <v>0</v>
      </c>
      <c r="Q122" s="223">
        <v>0</v>
      </c>
      <c r="R122" s="223">
        <f>Q122*H122</f>
        <v>0</v>
      </c>
      <c r="S122" s="223">
        <v>0</v>
      </c>
      <c r="T122" s="224">
        <f>S122*H122</f>
        <v>0</v>
      </c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R122" s="225" t="s">
        <v>330</v>
      </c>
      <c r="AT122" s="225" t="s">
        <v>243</v>
      </c>
      <c r="AU122" s="225" t="s">
        <v>87</v>
      </c>
      <c r="AY122" s="19" t="s">
        <v>238</v>
      </c>
      <c r="BE122" s="226">
        <f>IF(N122="základní",J122,0)</f>
        <v>0</v>
      </c>
      <c r="BF122" s="226">
        <f>IF(N122="snížená",J122,0)</f>
        <v>0</v>
      </c>
      <c r="BG122" s="226">
        <f>IF(N122="zákl. přenesená",J122,0)</f>
        <v>0</v>
      </c>
      <c r="BH122" s="226">
        <f>IF(N122="sníž. přenesená",J122,0)</f>
        <v>0</v>
      </c>
      <c r="BI122" s="226">
        <f>IF(N122="nulová",J122,0)</f>
        <v>0</v>
      </c>
      <c r="BJ122" s="19" t="s">
        <v>85</v>
      </c>
      <c r="BK122" s="226">
        <f>ROUND(I122*H122,2)</f>
        <v>0</v>
      </c>
      <c r="BL122" s="19" t="s">
        <v>330</v>
      </c>
      <c r="BM122" s="225" t="s">
        <v>1415</v>
      </c>
    </row>
    <row r="123" s="2" customFormat="1" ht="16.5" customHeight="1">
      <c r="A123" s="40"/>
      <c r="B123" s="41"/>
      <c r="C123" s="259" t="s">
        <v>7</v>
      </c>
      <c r="D123" s="259" t="s">
        <v>640</v>
      </c>
      <c r="E123" s="260" t="s">
        <v>1416</v>
      </c>
      <c r="F123" s="261" t="s">
        <v>1417</v>
      </c>
      <c r="G123" s="262" t="s">
        <v>419</v>
      </c>
      <c r="H123" s="263">
        <v>500</v>
      </c>
      <c r="I123" s="264"/>
      <c r="J123" s="265">
        <f>ROUND(I123*H123,2)</f>
        <v>0</v>
      </c>
      <c r="K123" s="261" t="s">
        <v>19</v>
      </c>
      <c r="L123" s="266"/>
      <c r="M123" s="267" t="s">
        <v>19</v>
      </c>
      <c r="N123" s="268" t="s">
        <v>48</v>
      </c>
      <c r="O123" s="86"/>
      <c r="P123" s="223">
        <f>O123*H123</f>
        <v>0</v>
      </c>
      <c r="Q123" s="223">
        <v>0.00025000000000000001</v>
      </c>
      <c r="R123" s="223">
        <f>Q123*H123</f>
        <v>0.125</v>
      </c>
      <c r="S123" s="223">
        <v>0</v>
      </c>
      <c r="T123" s="224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25" t="s">
        <v>571</v>
      </c>
      <c r="AT123" s="225" t="s">
        <v>640</v>
      </c>
      <c r="AU123" s="225" t="s">
        <v>87</v>
      </c>
      <c r="AY123" s="19" t="s">
        <v>238</v>
      </c>
      <c r="BE123" s="226">
        <f>IF(N123="základní",J123,0)</f>
        <v>0</v>
      </c>
      <c r="BF123" s="226">
        <f>IF(N123="snížená",J123,0)</f>
        <v>0</v>
      </c>
      <c r="BG123" s="226">
        <f>IF(N123="zákl. přenesená",J123,0)</f>
        <v>0</v>
      </c>
      <c r="BH123" s="226">
        <f>IF(N123="sníž. přenesená",J123,0)</f>
        <v>0</v>
      </c>
      <c r="BI123" s="226">
        <f>IF(N123="nulová",J123,0)</f>
        <v>0</v>
      </c>
      <c r="BJ123" s="19" t="s">
        <v>85</v>
      </c>
      <c r="BK123" s="226">
        <f>ROUND(I123*H123,2)</f>
        <v>0</v>
      </c>
      <c r="BL123" s="19" t="s">
        <v>330</v>
      </c>
      <c r="BM123" s="225" t="s">
        <v>1418</v>
      </c>
    </row>
    <row r="124" s="2" customFormat="1" ht="24.15" customHeight="1">
      <c r="A124" s="40"/>
      <c r="B124" s="41"/>
      <c r="C124" s="214" t="s">
        <v>365</v>
      </c>
      <c r="D124" s="214" t="s">
        <v>243</v>
      </c>
      <c r="E124" s="215" t="s">
        <v>1413</v>
      </c>
      <c r="F124" s="216" t="s">
        <v>1414</v>
      </c>
      <c r="G124" s="217" t="s">
        <v>419</v>
      </c>
      <c r="H124" s="218">
        <v>350</v>
      </c>
      <c r="I124" s="219"/>
      <c r="J124" s="220">
        <f>ROUND(I124*H124,2)</f>
        <v>0</v>
      </c>
      <c r="K124" s="216" t="s">
        <v>19</v>
      </c>
      <c r="L124" s="46"/>
      <c r="M124" s="221" t="s">
        <v>19</v>
      </c>
      <c r="N124" s="222" t="s">
        <v>48</v>
      </c>
      <c r="O124" s="86"/>
      <c r="P124" s="223">
        <f>O124*H124</f>
        <v>0</v>
      </c>
      <c r="Q124" s="223">
        <v>0</v>
      </c>
      <c r="R124" s="223">
        <f>Q124*H124</f>
        <v>0</v>
      </c>
      <c r="S124" s="223">
        <v>0</v>
      </c>
      <c r="T124" s="224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5" t="s">
        <v>330</v>
      </c>
      <c r="AT124" s="225" t="s">
        <v>243</v>
      </c>
      <c r="AU124" s="225" t="s">
        <v>87</v>
      </c>
      <c r="AY124" s="19" t="s">
        <v>238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9" t="s">
        <v>85</v>
      </c>
      <c r="BK124" s="226">
        <f>ROUND(I124*H124,2)</f>
        <v>0</v>
      </c>
      <c r="BL124" s="19" t="s">
        <v>330</v>
      </c>
      <c r="BM124" s="225" t="s">
        <v>1419</v>
      </c>
    </row>
    <row r="125" s="2" customFormat="1" ht="16.5" customHeight="1">
      <c r="A125" s="40"/>
      <c r="B125" s="41"/>
      <c r="C125" s="259" t="s">
        <v>371</v>
      </c>
      <c r="D125" s="259" t="s">
        <v>640</v>
      </c>
      <c r="E125" s="260" t="s">
        <v>1420</v>
      </c>
      <c r="F125" s="261" t="s">
        <v>1421</v>
      </c>
      <c r="G125" s="262" t="s">
        <v>419</v>
      </c>
      <c r="H125" s="263">
        <v>350</v>
      </c>
      <c r="I125" s="264"/>
      <c r="J125" s="265">
        <f>ROUND(I125*H125,2)</f>
        <v>0</v>
      </c>
      <c r="K125" s="261" t="s">
        <v>19</v>
      </c>
      <c r="L125" s="266"/>
      <c r="M125" s="267" t="s">
        <v>19</v>
      </c>
      <c r="N125" s="268" t="s">
        <v>48</v>
      </c>
      <c r="O125" s="86"/>
      <c r="P125" s="223">
        <f>O125*H125</f>
        <v>0</v>
      </c>
      <c r="Q125" s="223">
        <v>0.00016000000000000001</v>
      </c>
      <c r="R125" s="223">
        <f>Q125*H125</f>
        <v>0.056000000000000001</v>
      </c>
      <c r="S125" s="223">
        <v>0</v>
      </c>
      <c r="T125" s="224">
        <f>S125*H125</f>
        <v>0</v>
      </c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R125" s="225" t="s">
        <v>571</v>
      </c>
      <c r="AT125" s="225" t="s">
        <v>640</v>
      </c>
      <c r="AU125" s="225" t="s">
        <v>87</v>
      </c>
      <c r="AY125" s="19" t="s">
        <v>238</v>
      </c>
      <c r="BE125" s="226">
        <f>IF(N125="základní",J125,0)</f>
        <v>0</v>
      </c>
      <c r="BF125" s="226">
        <f>IF(N125="snížená",J125,0)</f>
        <v>0</v>
      </c>
      <c r="BG125" s="226">
        <f>IF(N125="zákl. přenesená",J125,0)</f>
        <v>0</v>
      </c>
      <c r="BH125" s="226">
        <f>IF(N125="sníž. přenesená",J125,0)</f>
        <v>0</v>
      </c>
      <c r="BI125" s="226">
        <f>IF(N125="nulová",J125,0)</f>
        <v>0</v>
      </c>
      <c r="BJ125" s="19" t="s">
        <v>85</v>
      </c>
      <c r="BK125" s="226">
        <f>ROUND(I125*H125,2)</f>
        <v>0</v>
      </c>
      <c r="BL125" s="19" t="s">
        <v>330</v>
      </c>
      <c r="BM125" s="225" t="s">
        <v>1422</v>
      </c>
    </row>
    <row r="126" s="2" customFormat="1" ht="24.15" customHeight="1">
      <c r="A126" s="40"/>
      <c r="B126" s="41"/>
      <c r="C126" s="214" t="s">
        <v>518</v>
      </c>
      <c r="D126" s="214" t="s">
        <v>243</v>
      </c>
      <c r="E126" s="215" t="s">
        <v>1423</v>
      </c>
      <c r="F126" s="216" t="s">
        <v>1424</v>
      </c>
      <c r="G126" s="217" t="s">
        <v>419</v>
      </c>
      <c r="H126" s="218">
        <v>230</v>
      </c>
      <c r="I126" s="219"/>
      <c r="J126" s="220">
        <f>ROUND(I126*H126,2)</f>
        <v>0</v>
      </c>
      <c r="K126" s="216" t="s">
        <v>19</v>
      </c>
      <c r="L126" s="46"/>
      <c r="M126" s="221" t="s">
        <v>19</v>
      </c>
      <c r="N126" s="222" t="s">
        <v>48</v>
      </c>
      <c r="O126" s="86"/>
      <c r="P126" s="223">
        <f>O126*H126</f>
        <v>0</v>
      </c>
      <c r="Q126" s="223">
        <v>0</v>
      </c>
      <c r="R126" s="223">
        <f>Q126*H126</f>
        <v>0</v>
      </c>
      <c r="S126" s="223">
        <v>0</v>
      </c>
      <c r="T126" s="224">
        <f>S126*H126</f>
        <v>0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25" t="s">
        <v>330</v>
      </c>
      <c r="AT126" s="225" t="s">
        <v>243</v>
      </c>
      <c r="AU126" s="225" t="s">
        <v>87</v>
      </c>
      <c r="AY126" s="19" t="s">
        <v>238</v>
      </c>
      <c r="BE126" s="226">
        <f>IF(N126="základní",J126,0)</f>
        <v>0</v>
      </c>
      <c r="BF126" s="226">
        <f>IF(N126="snížená",J126,0)</f>
        <v>0</v>
      </c>
      <c r="BG126" s="226">
        <f>IF(N126="zákl. přenesená",J126,0)</f>
        <v>0</v>
      </c>
      <c r="BH126" s="226">
        <f>IF(N126="sníž. přenesená",J126,0)</f>
        <v>0</v>
      </c>
      <c r="BI126" s="226">
        <f>IF(N126="nulová",J126,0)</f>
        <v>0</v>
      </c>
      <c r="BJ126" s="19" t="s">
        <v>85</v>
      </c>
      <c r="BK126" s="226">
        <f>ROUND(I126*H126,2)</f>
        <v>0</v>
      </c>
      <c r="BL126" s="19" t="s">
        <v>330</v>
      </c>
      <c r="BM126" s="225" t="s">
        <v>1425</v>
      </c>
    </row>
    <row r="127" s="2" customFormat="1" ht="16.5" customHeight="1">
      <c r="A127" s="40"/>
      <c r="B127" s="41"/>
      <c r="C127" s="259" t="s">
        <v>345</v>
      </c>
      <c r="D127" s="259" t="s">
        <v>640</v>
      </c>
      <c r="E127" s="260" t="s">
        <v>1426</v>
      </c>
      <c r="F127" s="261" t="s">
        <v>1427</v>
      </c>
      <c r="G127" s="262" t="s">
        <v>419</v>
      </c>
      <c r="H127" s="263">
        <v>230</v>
      </c>
      <c r="I127" s="264"/>
      <c r="J127" s="265">
        <f>ROUND(I127*H127,2)</f>
        <v>0</v>
      </c>
      <c r="K127" s="261" t="s">
        <v>19</v>
      </c>
      <c r="L127" s="266"/>
      <c r="M127" s="267" t="s">
        <v>19</v>
      </c>
      <c r="N127" s="268" t="s">
        <v>48</v>
      </c>
      <c r="O127" s="86"/>
      <c r="P127" s="223">
        <f>O127*H127</f>
        <v>0</v>
      </c>
      <c r="Q127" s="223">
        <v>0.00034000000000000002</v>
      </c>
      <c r="R127" s="223">
        <f>Q127*H127</f>
        <v>0.078200000000000006</v>
      </c>
      <c r="S127" s="223">
        <v>0</v>
      </c>
      <c r="T127" s="224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225" t="s">
        <v>571</v>
      </c>
      <c r="AT127" s="225" t="s">
        <v>640</v>
      </c>
      <c r="AU127" s="225" t="s">
        <v>87</v>
      </c>
      <c r="AY127" s="19" t="s">
        <v>238</v>
      </c>
      <c r="BE127" s="226">
        <f>IF(N127="základní",J127,0)</f>
        <v>0</v>
      </c>
      <c r="BF127" s="226">
        <f>IF(N127="snížená",J127,0)</f>
        <v>0</v>
      </c>
      <c r="BG127" s="226">
        <f>IF(N127="zákl. přenesená",J127,0)</f>
        <v>0</v>
      </c>
      <c r="BH127" s="226">
        <f>IF(N127="sníž. přenesená",J127,0)</f>
        <v>0</v>
      </c>
      <c r="BI127" s="226">
        <f>IF(N127="nulová",J127,0)</f>
        <v>0</v>
      </c>
      <c r="BJ127" s="19" t="s">
        <v>85</v>
      </c>
      <c r="BK127" s="226">
        <f>ROUND(I127*H127,2)</f>
        <v>0</v>
      </c>
      <c r="BL127" s="19" t="s">
        <v>330</v>
      </c>
      <c r="BM127" s="225" t="s">
        <v>1428</v>
      </c>
    </row>
    <row r="128" s="2" customFormat="1" ht="21.75" customHeight="1">
      <c r="A128" s="40"/>
      <c r="B128" s="41"/>
      <c r="C128" s="214" t="s">
        <v>539</v>
      </c>
      <c r="D128" s="214" t="s">
        <v>243</v>
      </c>
      <c r="E128" s="215" t="s">
        <v>1429</v>
      </c>
      <c r="F128" s="216" t="s">
        <v>1430</v>
      </c>
      <c r="G128" s="217" t="s">
        <v>368</v>
      </c>
      <c r="H128" s="218">
        <v>750</v>
      </c>
      <c r="I128" s="219"/>
      <c r="J128" s="220">
        <f>ROUND(I128*H128,2)</f>
        <v>0</v>
      </c>
      <c r="K128" s="216" t="s">
        <v>19</v>
      </c>
      <c r="L128" s="46"/>
      <c r="M128" s="221" t="s">
        <v>19</v>
      </c>
      <c r="N128" s="222" t="s">
        <v>48</v>
      </c>
      <c r="O128" s="86"/>
      <c r="P128" s="223">
        <f>O128*H128</f>
        <v>0</v>
      </c>
      <c r="Q128" s="223">
        <v>0</v>
      </c>
      <c r="R128" s="223">
        <f>Q128*H128</f>
        <v>0</v>
      </c>
      <c r="S128" s="223">
        <v>0</v>
      </c>
      <c r="T128" s="224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5" t="s">
        <v>330</v>
      </c>
      <c r="AT128" s="225" t="s">
        <v>243</v>
      </c>
      <c r="AU128" s="225" t="s">
        <v>87</v>
      </c>
      <c r="AY128" s="19" t="s">
        <v>238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9" t="s">
        <v>85</v>
      </c>
      <c r="BK128" s="226">
        <f>ROUND(I128*H128,2)</f>
        <v>0</v>
      </c>
      <c r="BL128" s="19" t="s">
        <v>330</v>
      </c>
      <c r="BM128" s="225" t="s">
        <v>1431</v>
      </c>
    </row>
    <row r="129" s="2" customFormat="1" ht="16.5" customHeight="1">
      <c r="A129" s="40"/>
      <c r="B129" s="41"/>
      <c r="C129" s="259" t="s">
        <v>545</v>
      </c>
      <c r="D129" s="259" t="s">
        <v>640</v>
      </c>
      <c r="E129" s="260" t="s">
        <v>1432</v>
      </c>
      <c r="F129" s="261" t="s">
        <v>1433</v>
      </c>
      <c r="G129" s="262" t="s">
        <v>368</v>
      </c>
      <c r="H129" s="263">
        <v>120</v>
      </c>
      <c r="I129" s="264"/>
      <c r="J129" s="265">
        <f>ROUND(I129*H129,2)</f>
        <v>0</v>
      </c>
      <c r="K129" s="261" t="s">
        <v>19</v>
      </c>
      <c r="L129" s="266"/>
      <c r="M129" s="267" t="s">
        <v>19</v>
      </c>
      <c r="N129" s="268" t="s">
        <v>48</v>
      </c>
      <c r="O129" s="86"/>
      <c r="P129" s="223">
        <f>O129*H129</f>
        <v>0</v>
      </c>
      <c r="Q129" s="223">
        <v>0</v>
      </c>
      <c r="R129" s="223">
        <f>Q129*H129</f>
        <v>0</v>
      </c>
      <c r="S129" s="223">
        <v>0</v>
      </c>
      <c r="T129" s="224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25" t="s">
        <v>571</v>
      </c>
      <c r="AT129" s="225" t="s">
        <v>640</v>
      </c>
      <c r="AU129" s="225" t="s">
        <v>87</v>
      </c>
      <c r="AY129" s="19" t="s">
        <v>238</v>
      </c>
      <c r="BE129" s="226">
        <f>IF(N129="základní",J129,0)</f>
        <v>0</v>
      </c>
      <c r="BF129" s="226">
        <f>IF(N129="snížená",J129,0)</f>
        <v>0</v>
      </c>
      <c r="BG129" s="226">
        <f>IF(N129="zákl. přenesená",J129,0)</f>
        <v>0</v>
      </c>
      <c r="BH129" s="226">
        <f>IF(N129="sníž. přenesená",J129,0)</f>
        <v>0</v>
      </c>
      <c r="BI129" s="226">
        <f>IF(N129="nulová",J129,0)</f>
        <v>0</v>
      </c>
      <c r="BJ129" s="19" t="s">
        <v>85</v>
      </c>
      <c r="BK129" s="226">
        <f>ROUND(I129*H129,2)</f>
        <v>0</v>
      </c>
      <c r="BL129" s="19" t="s">
        <v>330</v>
      </c>
      <c r="BM129" s="225" t="s">
        <v>1434</v>
      </c>
    </row>
    <row r="130" s="2" customFormat="1" ht="16.5" customHeight="1">
      <c r="A130" s="40"/>
      <c r="B130" s="41"/>
      <c r="C130" s="259" t="s">
        <v>550</v>
      </c>
      <c r="D130" s="259" t="s">
        <v>640</v>
      </c>
      <c r="E130" s="260" t="s">
        <v>1435</v>
      </c>
      <c r="F130" s="261" t="s">
        <v>1436</v>
      </c>
      <c r="G130" s="262" t="s">
        <v>368</v>
      </c>
      <c r="H130" s="263">
        <v>80</v>
      </c>
      <c r="I130" s="264"/>
      <c r="J130" s="265">
        <f>ROUND(I130*H130,2)</f>
        <v>0</v>
      </c>
      <c r="K130" s="261" t="s">
        <v>19</v>
      </c>
      <c r="L130" s="266"/>
      <c r="M130" s="267" t="s">
        <v>19</v>
      </c>
      <c r="N130" s="268" t="s">
        <v>48</v>
      </c>
      <c r="O130" s="86"/>
      <c r="P130" s="223">
        <f>O130*H130</f>
        <v>0</v>
      </c>
      <c r="Q130" s="223">
        <v>0</v>
      </c>
      <c r="R130" s="223">
        <f>Q130*H130</f>
        <v>0</v>
      </c>
      <c r="S130" s="223">
        <v>0</v>
      </c>
      <c r="T130" s="224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25" t="s">
        <v>571</v>
      </c>
      <c r="AT130" s="225" t="s">
        <v>640</v>
      </c>
      <c r="AU130" s="225" t="s">
        <v>87</v>
      </c>
      <c r="AY130" s="19" t="s">
        <v>238</v>
      </c>
      <c r="BE130" s="226">
        <f>IF(N130="základní",J130,0)</f>
        <v>0</v>
      </c>
      <c r="BF130" s="226">
        <f>IF(N130="snížená",J130,0)</f>
        <v>0</v>
      </c>
      <c r="BG130" s="226">
        <f>IF(N130="zákl. přenesená",J130,0)</f>
        <v>0</v>
      </c>
      <c r="BH130" s="226">
        <f>IF(N130="sníž. přenesená",J130,0)</f>
        <v>0</v>
      </c>
      <c r="BI130" s="226">
        <f>IF(N130="nulová",J130,0)</f>
        <v>0</v>
      </c>
      <c r="BJ130" s="19" t="s">
        <v>85</v>
      </c>
      <c r="BK130" s="226">
        <f>ROUND(I130*H130,2)</f>
        <v>0</v>
      </c>
      <c r="BL130" s="19" t="s">
        <v>330</v>
      </c>
      <c r="BM130" s="225" t="s">
        <v>1437</v>
      </c>
    </row>
    <row r="131" s="2" customFormat="1" ht="16.5" customHeight="1">
      <c r="A131" s="40"/>
      <c r="B131" s="41"/>
      <c r="C131" s="259" t="s">
        <v>556</v>
      </c>
      <c r="D131" s="259" t="s">
        <v>640</v>
      </c>
      <c r="E131" s="260" t="s">
        <v>1438</v>
      </c>
      <c r="F131" s="261" t="s">
        <v>1439</v>
      </c>
      <c r="G131" s="262" t="s">
        <v>368</v>
      </c>
      <c r="H131" s="263">
        <v>60</v>
      </c>
      <c r="I131" s="264"/>
      <c r="J131" s="265">
        <f>ROUND(I131*H131,2)</f>
        <v>0</v>
      </c>
      <c r="K131" s="261" t="s">
        <v>19</v>
      </c>
      <c r="L131" s="266"/>
      <c r="M131" s="267" t="s">
        <v>19</v>
      </c>
      <c r="N131" s="268" t="s">
        <v>48</v>
      </c>
      <c r="O131" s="86"/>
      <c r="P131" s="223">
        <f>O131*H131</f>
        <v>0</v>
      </c>
      <c r="Q131" s="223">
        <v>0</v>
      </c>
      <c r="R131" s="223">
        <f>Q131*H131</f>
        <v>0</v>
      </c>
      <c r="S131" s="223">
        <v>0</v>
      </c>
      <c r="T131" s="224">
        <f>S131*H131</f>
        <v>0</v>
      </c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R131" s="225" t="s">
        <v>571</v>
      </c>
      <c r="AT131" s="225" t="s">
        <v>640</v>
      </c>
      <c r="AU131" s="225" t="s">
        <v>87</v>
      </c>
      <c r="AY131" s="19" t="s">
        <v>238</v>
      </c>
      <c r="BE131" s="226">
        <f>IF(N131="základní",J131,0)</f>
        <v>0</v>
      </c>
      <c r="BF131" s="226">
        <f>IF(N131="snížená",J131,0)</f>
        <v>0</v>
      </c>
      <c r="BG131" s="226">
        <f>IF(N131="zákl. přenesená",J131,0)</f>
        <v>0</v>
      </c>
      <c r="BH131" s="226">
        <f>IF(N131="sníž. přenesená",J131,0)</f>
        <v>0</v>
      </c>
      <c r="BI131" s="226">
        <f>IF(N131="nulová",J131,0)</f>
        <v>0</v>
      </c>
      <c r="BJ131" s="19" t="s">
        <v>85</v>
      </c>
      <c r="BK131" s="226">
        <f>ROUND(I131*H131,2)</f>
        <v>0</v>
      </c>
      <c r="BL131" s="19" t="s">
        <v>330</v>
      </c>
      <c r="BM131" s="225" t="s">
        <v>1440</v>
      </c>
    </row>
    <row r="132" s="2" customFormat="1" ht="24.15" customHeight="1">
      <c r="A132" s="40"/>
      <c r="B132" s="41"/>
      <c r="C132" s="214" t="s">
        <v>1441</v>
      </c>
      <c r="D132" s="214" t="s">
        <v>243</v>
      </c>
      <c r="E132" s="215" t="s">
        <v>1370</v>
      </c>
      <c r="F132" s="216" t="s">
        <v>1371</v>
      </c>
      <c r="G132" s="217" t="s">
        <v>368</v>
      </c>
      <c r="H132" s="218">
        <v>2</v>
      </c>
      <c r="I132" s="219"/>
      <c r="J132" s="220">
        <f>ROUND(I132*H132,2)</f>
        <v>0</v>
      </c>
      <c r="K132" s="216" t="s">
        <v>19</v>
      </c>
      <c r="L132" s="46"/>
      <c r="M132" s="221" t="s">
        <v>19</v>
      </c>
      <c r="N132" s="222" t="s">
        <v>48</v>
      </c>
      <c r="O132" s="86"/>
      <c r="P132" s="223">
        <f>O132*H132</f>
        <v>0</v>
      </c>
      <c r="Q132" s="223">
        <v>0</v>
      </c>
      <c r="R132" s="223">
        <f>Q132*H132</f>
        <v>0</v>
      </c>
      <c r="S132" s="223">
        <v>0</v>
      </c>
      <c r="T132" s="224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25" t="s">
        <v>330</v>
      </c>
      <c r="AT132" s="225" t="s">
        <v>243</v>
      </c>
      <c r="AU132" s="225" t="s">
        <v>87</v>
      </c>
      <c r="AY132" s="19" t="s">
        <v>238</v>
      </c>
      <c r="BE132" s="226">
        <f>IF(N132="základní",J132,0)</f>
        <v>0</v>
      </c>
      <c r="BF132" s="226">
        <f>IF(N132="snížená",J132,0)</f>
        <v>0</v>
      </c>
      <c r="BG132" s="226">
        <f>IF(N132="zákl. přenesená",J132,0)</f>
        <v>0</v>
      </c>
      <c r="BH132" s="226">
        <f>IF(N132="sníž. přenesená",J132,0)</f>
        <v>0</v>
      </c>
      <c r="BI132" s="226">
        <f>IF(N132="nulová",J132,0)</f>
        <v>0</v>
      </c>
      <c r="BJ132" s="19" t="s">
        <v>85</v>
      </c>
      <c r="BK132" s="226">
        <f>ROUND(I132*H132,2)</f>
        <v>0</v>
      </c>
      <c r="BL132" s="19" t="s">
        <v>330</v>
      </c>
      <c r="BM132" s="225" t="s">
        <v>1442</v>
      </c>
    </row>
    <row r="133" s="2" customFormat="1" ht="24.15" customHeight="1">
      <c r="A133" s="40"/>
      <c r="B133" s="41"/>
      <c r="C133" s="259" t="s">
        <v>1114</v>
      </c>
      <c r="D133" s="259" t="s">
        <v>640</v>
      </c>
      <c r="E133" s="260" t="s">
        <v>1373</v>
      </c>
      <c r="F133" s="261" t="s">
        <v>1374</v>
      </c>
      <c r="G133" s="262" t="s">
        <v>368</v>
      </c>
      <c r="H133" s="263">
        <v>1</v>
      </c>
      <c r="I133" s="264"/>
      <c r="J133" s="265">
        <f>ROUND(I133*H133,2)</f>
        <v>0</v>
      </c>
      <c r="K133" s="261" t="s">
        <v>19</v>
      </c>
      <c r="L133" s="266"/>
      <c r="M133" s="267" t="s">
        <v>19</v>
      </c>
      <c r="N133" s="268" t="s">
        <v>48</v>
      </c>
      <c r="O133" s="86"/>
      <c r="P133" s="223">
        <f>O133*H133</f>
        <v>0</v>
      </c>
      <c r="Q133" s="223">
        <v>5.0000000000000002E-05</v>
      </c>
      <c r="R133" s="223">
        <f>Q133*H133</f>
        <v>5.0000000000000002E-05</v>
      </c>
      <c r="S133" s="223">
        <v>0</v>
      </c>
      <c r="T133" s="224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25" t="s">
        <v>571</v>
      </c>
      <c r="AT133" s="225" t="s">
        <v>640</v>
      </c>
      <c r="AU133" s="225" t="s">
        <v>87</v>
      </c>
      <c r="AY133" s="19" t="s">
        <v>238</v>
      </c>
      <c r="BE133" s="226">
        <f>IF(N133="základní",J133,0)</f>
        <v>0</v>
      </c>
      <c r="BF133" s="226">
        <f>IF(N133="snížená",J133,0)</f>
        <v>0</v>
      </c>
      <c r="BG133" s="226">
        <f>IF(N133="zákl. přenesená",J133,0)</f>
        <v>0</v>
      </c>
      <c r="BH133" s="226">
        <f>IF(N133="sníž. přenesená",J133,0)</f>
        <v>0</v>
      </c>
      <c r="BI133" s="226">
        <f>IF(N133="nulová",J133,0)</f>
        <v>0</v>
      </c>
      <c r="BJ133" s="19" t="s">
        <v>85</v>
      </c>
      <c r="BK133" s="226">
        <f>ROUND(I133*H133,2)</f>
        <v>0</v>
      </c>
      <c r="BL133" s="19" t="s">
        <v>330</v>
      </c>
      <c r="BM133" s="225" t="s">
        <v>1443</v>
      </c>
    </row>
    <row r="134" s="2" customFormat="1" ht="24.15" customHeight="1">
      <c r="A134" s="40"/>
      <c r="B134" s="41"/>
      <c r="C134" s="214" t="s">
        <v>561</v>
      </c>
      <c r="D134" s="214" t="s">
        <v>243</v>
      </c>
      <c r="E134" s="215" t="s">
        <v>1444</v>
      </c>
      <c r="F134" s="216" t="s">
        <v>1371</v>
      </c>
      <c r="G134" s="217" t="s">
        <v>368</v>
      </c>
      <c r="H134" s="218">
        <v>33</v>
      </c>
      <c r="I134" s="219"/>
      <c r="J134" s="220">
        <f>ROUND(I134*H134,2)</f>
        <v>0</v>
      </c>
      <c r="K134" s="216" t="s">
        <v>19</v>
      </c>
      <c r="L134" s="46"/>
      <c r="M134" s="221" t="s">
        <v>19</v>
      </c>
      <c r="N134" s="222" t="s">
        <v>48</v>
      </c>
      <c r="O134" s="86"/>
      <c r="P134" s="223">
        <f>O134*H134</f>
        <v>0</v>
      </c>
      <c r="Q134" s="223">
        <v>0</v>
      </c>
      <c r="R134" s="223">
        <f>Q134*H134</f>
        <v>0</v>
      </c>
      <c r="S134" s="223">
        <v>0</v>
      </c>
      <c r="T134" s="224">
        <f>S134*H134</f>
        <v>0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25" t="s">
        <v>330</v>
      </c>
      <c r="AT134" s="225" t="s">
        <v>243</v>
      </c>
      <c r="AU134" s="225" t="s">
        <v>87</v>
      </c>
      <c r="AY134" s="19" t="s">
        <v>238</v>
      </c>
      <c r="BE134" s="226">
        <f>IF(N134="základní",J134,0)</f>
        <v>0</v>
      </c>
      <c r="BF134" s="226">
        <f>IF(N134="snížená",J134,0)</f>
        <v>0</v>
      </c>
      <c r="BG134" s="226">
        <f>IF(N134="zákl. přenesená",J134,0)</f>
        <v>0</v>
      </c>
      <c r="BH134" s="226">
        <f>IF(N134="sníž. přenesená",J134,0)</f>
        <v>0</v>
      </c>
      <c r="BI134" s="226">
        <f>IF(N134="nulová",J134,0)</f>
        <v>0</v>
      </c>
      <c r="BJ134" s="19" t="s">
        <v>85</v>
      </c>
      <c r="BK134" s="226">
        <f>ROUND(I134*H134,2)</f>
        <v>0</v>
      </c>
      <c r="BL134" s="19" t="s">
        <v>330</v>
      </c>
      <c r="BM134" s="225" t="s">
        <v>1445</v>
      </c>
    </row>
    <row r="135" s="2" customFormat="1" ht="16.5" customHeight="1">
      <c r="A135" s="40"/>
      <c r="B135" s="41"/>
      <c r="C135" s="259" t="s">
        <v>566</v>
      </c>
      <c r="D135" s="259" t="s">
        <v>640</v>
      </c>
      <c r="E135" s="260" t="s">
        <v>1446</v>
      </c>
      <c r="F135" s="261" t="s">
        <v>1447</v>
      </c>
      <c r="G135" s="262" t="s">
        <v>368</v>
      </c>
      <c r="H135" s="263">
        <v>6</v>
      </c>
      <c r="I135" s="264"/>
      <c r="J135" s="265">
        <f>ROUND(I135*H135,2)</f>
        <v>0</v>
      </c>
      <c r="K135" s="261" t="s">
        <v>19</v>
      </c>
      <c r="L135" s="266"/>
      <c r="M135" s="267" t="s">
        <v>19</v>
      </c>
      <c r="N135" s="268" t="s">
        <v>48</v>
      </c>
      <c r="O135" s="86"/>
      <c r="P135" s="223">
        <f>O135*H135</f>
        <v>0</v>
      </c>
      <c r="Q135" s="223">
        <v>4.0000000000000003E-05</v>
      </c>
      <c r="R135" s="223">
        <f>Q135*H135</f>
        <v>0.00024000000000000003</v>
      </c>
      <c r="S135" s="223">
        <v>0</v>
      </c>
      <c r="T135" s="224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25" t="s">
        <v>571</v>
      </c>
      <c r="AT135" s="225" t="s">
        <v>640</v>
      </c>
      <c r="AU135" s="225" t="s">
        <v>87</v>
      </c>
      <c r="AY135" s="19" t="s">
        <v>238</v>
      </c>
      <c r="BE135" s="226">
        <f>IF(N135="základní",J135,0)</f>
        <v>0</v>
      </c>
      <c r="BF135" s="226">
        <f>IF(N135="snížená",J135,0)</f>
        <v>0</v>
      </c>
      <c r="BG135" s="226">
        <f>IF(N135="zákl. přenesená",J135,0)</f>
        <v>0</v>
      </c>
      <c r="BH135" s="226">
        <f>IF(N135="sníž. přenesená",J135,0)</f>
        <v>0</v>
      </c>
      <c r="BI135" s="226">
        <f>IF(N135="nulová",J135,0)</f>
        <v>0</v>
      </c>
      <c r="BJ135" s="19" t="s">
        <v>85</v>
      </c>
      <c r="BK135" s="226">
        <f>ROUND(I135*H135,2)</f>
        <v>0</v>
      </c>
      <c r="BL135" s="19" t="s">
        <v>330</v>
      </c>
      <c r="BM135" s="225" t="s">
        <v>1448</v>
      </c>
    </row>
    <row r="136" s="2" customFormat="1" ht="16.5" customHeight="1">
      <c r="A136" s="40"/>
      <c r="B136" s="41"/>
      <c r="C136" s="259" t="s">
        <v>571</v>
      </c>
      <c r="D136" s="259" t="s">
        <v>640</v>
      </c>
      <c r="E136" s="260" t="s">
        <v>1449</v>
      </c>
      <c r="F136" s="261" t="s">
        <v>1450</v>
      </c>
      <c r="G136" s="262" t="s">
        <v>368</v>
      </c>
      <c r="H136" s="263">
        <v>5</v>
      </c>
      <c r="I136" s="264"/>
      <c r="J136" s="265">
        <f>ROUND(I136*H136,2)</f>
        <v>0</v>
      </c>
      <c r="K136" s="261" t="s">
        <v>19</v>
      </c>
      <c r="L136" s="266"/>
      <c r="M136" s="267" t="s">
        <v>19</v>
      </c>
      <c r="N136" s="268" t="s">
        <v>48</v>
      </c>
      <c r="O136" s="86"/>
      <c r="P136" s="223">
        <f>O136*H136</f>
        <v>0</v>
      </c>
      <c r="Q136" s="223">
        <v>4.0000000000000003E-05</v>
      </c>
      <c r="R136" s="223">
        <f>Q136*H136</f>
        <v>0.00020000000000000001</v>
      </c>
      <c r="S136" s="223">
        <v>0</v>
      </c>
      <c r="T136" s="224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25" t="s">
        <v>571</v>
      </c>
      <c r="AT136" s="225" t="s">
        <v>640</v>
      </c>
      <c r="AU136" s="225" t="s">
        <v>87</v>
      </c>
      <c r="AY136" s="19" t="s">
        <v>238</v>
      </c>
      <c r="BE136" s="226">
        <f>IF(N136="základní",J136,0)</f>
        <v>0</v>
      </c>
      <c r="BF136" s="226">
        <f>IF(N136="snížená",J136,0)</f>
        <v>0</v>
      </c>
      <c r="BG136" s="226">
        <f>IF(N136="zákl. přenesená",J136,0)</f>
        <v>0</v>
      </c>
      <c r="BH136" s="226">
        <f>IF(N136="sníž. přenesená",J136,0)</f>
        <v>0</v>
      </c>
      <c r="BI136" s="226">
        <f>IF(N136="nulová",J136,0)</f>
        <v>0</v>
      </c>
      <c r="BJ136" s="19" t="s">
        <v>85</v>
      </c>
      <c r="BK136" s="226">
        <f>ROUND(I136*H136,2)</f>
        <v>0</v>
      </c>
      <c r="BL136" s="19" t="s">
        <v>330</v>
      </c>
      <c r="BM136" s="225" t="s">
        <v>1451</v>
      </c>
    </row>
    <row r="137" s="2" customFormat="1" ht="16.5" customHeight="1">
      <c r="A137" s="40"/>
      <c r="B137" s="41"/>
      <c r="C137" s="259" t="s">
        <v>576</v>
      </c>
      <c r="D137" s="259" t="s">
        <v>640</v>
      </c>
      <c r="E137" s="260" t="s">
        <v>1452</v>
      </c>
      <c r="F137" s="261" t="s">
        <v>1453</v>
      </c>
      <c r="G137" s="262" t="s">
        <v>368</v>
      </c>
      <c r="H137" s="263">
        <v>11</v>
      </c>
      <c r="I137" s="264"/>
      <c r="J137" s="265">
        <f>ROUND(I137*H137,2)</f>
        <v>0</v>
      </c>
      <c r="K137" s="261" t="s">
        <v>19</v>
      </c>
      <c r="L137" s="266"/>
      <c r="M137" s="267" t="s">
        <v>19</v>
      </c>
      <c r="N137" s="268" t="s">
        <v>48</v>
      </c>
      <c r="O137" s="86"/>
      <c r="P137" s="223">
        <f>O137*H137</f>
        <v>0</v>
      </c>
      <c r="Q137" s="223">
        <v>4.0000000000000003E-05</v>
      </c>
      <c r="R137" s="223">
        <f>Q137*H137</f>
        <v>0.00044000000000000002</v>
      </c>
      <c r="S137" s="223">
        <v>0</v>
      </c>
      <c r="T137" s="224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25" t="s">
        <v>571</v>
      </c>
      <c r="AT137" s="225" t="s">
        <v>640</v>
      </c>
      <c r="AU137" s="225" t="s">
        <v>87</v>
      </c>
      <c r="AY137" s="19" t="s">
        <v>238</v>
      </c>
      <c r="BE137" s="226">
        <f>IF(N137="základní",J137,0)</f>
        <v>0</v>
      </c>
      <c r="BF137" s="226">
        <f>IF(N137="snížená",J137,0)</f>
        <v>0</v>
      </c>
      <c r="BG137" s="226">
        <f>IF(N137="zákl. přenesená",J137,0)</f>
        <v>0</v>
      </c>
      <c r="BH137" s="226">
        <f>IF(N137="sníž. přenesená",J137,0)</f>
        <v>0</v>
      </c>
      <c r="BI137" s="226">
        <f>IF(N137="nulová",J137,0)</f>
        <v>0</v>
      </c>
      <c r="BJ137" s="19" t="s">
        <v>85</v>
      </c>
      <c r="BK137" s="226">
        <f>ROUND(I137*H137,2)</f>
        <v>0</v>
      </c>
      <c r="BL137" s="19" t="s">
        <v>330</v>
      </c>
      <c r="BM137" s="225" t="s">
        <v>1454</v>
      </c>
    </row>
    <row r="138" s="2" customFormat="1" ht="16.5" customHeight="1">
      <c r="A138" s="40"/>
      <c r="B138" s="41"/>
      <c r="C138" s="259" t="s">
        <v>581</v>
      </c>
      <c r="D138" s="259" t="s">
        <v>640</v>
      </c>
      <c r="E138" s="260" t="s">
        <v>1455</v>
      </c>
      <c r="F138" s="261" t="s">
        <v>1456</v>
      </c>
      <c r="G138" s="262" t="s">
        <v>368</v>
      </c>
      <c r="H138" s="263">
        <v>3</v>
      </c>
      <c r="I138" s="264"/>
      <c r="J138" s="265">
        <f>ROUND(I138*H138,2)</f>
        <v>0</v>
      </c>
      <c r="K138" s="261" t="s">
        <v>19</v>
      </c>
      <c r="L138" s="266"/>
      <c r="M138" s="267" t="s">
        <v>19</v>
      </c>
      <c r="N138" s="268" t="s">
        <v>48</v>
      </c>
      <c r="O138" s="86"/>
      <c r="P138" s="223">
        <f>O138*H138</f>
        <v>0</v>
      </c>
      <c r="Q138" s="223">
        <v>5.0000000000000002E-05</v>
      </c>
      <c r="R138" s="223">
        <f>Q138*H138</f>
        <v>0.00015000000000000001</v>
      </c>
      <c r="S138" s="223">
        <v>0</v>
      </c>
      <c r="T138" s="224">
        <f>S138*H138</f>
        <v>0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25" t="s">
        <v>571</v>
      </c>
      <c r="AT138" s="225" t="s">
        <v>640</v>
      </c>
      <c r="AU138" s="225" t="s">
        <v>87</v>
      </c>
      <c r="AY138" s="19" t="s">
        <v>238</v>
      </c>
      <c r="BE138" s="226">
        <f>IF(N138="základní",J138,0)</f>
        <v>0</v>
      </c>
      <c r="BF138" s="226">
        <f>IF(N138="snížená",J138,0)</f>
        <v>0</v>
      </c>
      <c r="BG138" s="226">
        <f>IF(N138="zákl. přenesená",J138,0)</f>
        <v>0</v>
      </c>
      <c r="BH138" s="226">
        <f>IF(N138="sníž. přenesená",J138,0)</f>
        <v>0</v>
      </c>
      <c r="BI138" s="226">
        <f>IF(N138="nulová",J138,0)</f>
        <v>0</v>
      </c>
      <c r="BJ138" s="19" t="s">
        <v>85</v>
      </c>
      <c r="BK138" s="226">
        <f>ROUND(I138*H138,2)</f>
        <v>0</v>
      </c>
      <c r="BL138" s="19" t="s">
        <v>330</v>
      </c>
      <c r="BM138" s="225" t="s">
        <v>1457</v>
      </c>
    </row>
    <row r="139" s="2" customFormat="1" ht="16.5" customHeight="1">
      <c r="A139" s="40"/>
      <c r="B139" s="41"/>
      <c r="C139" s="259" t="s">
        <v>590</v>
      </c>
      <c r="D139" s="259" t="s">
        <v>640</v>
      </c>
      <c r="E139" s="260" t="s">
        <v>1458</v>
      </c>
      <c r="F139" s="261" t="s">
        <v>1459</v>
      </c>
      <c r="G139" s="262" t="s">
        <v>368</v>
      </c>
      <c r="H139" s="263">
        <v>8</v>
      </c>
      <c r="I139" s="264"/>
      <c r="J139" s="265">
        <f>ROUND(I139*H139,2)</f>
        <v>0</v>
      </c>
      <c r="K139" s="261" t="s">
        <v>19</v>
      </c>
      <c r="L139" s="266"/>
      <c r="M139" s="267" t="s">
        <v>19</v>
      </c>
      <c r="N139" s="268" t="s">
        <v>48</v>
      </c>
      <c r="O139" s="86"/>
      <c r="P139" s="223">
        <f>O139*H139</f>
        <v>0</v>
      </c>
      <c r="Q139" s="223">
        <v>4.0000000000000003E-05</v>
      </c>
      <c r="R139" s="223">
        <f>Q139*H139</f>
        <v>0.00032000000000000003</v>
      </c>
      <c r="S139" s="223">
        <v>0</v>
      </c>
      <c r="T139" s="224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25" t="s">
        <v>571</v>
      </c>
      <c r="AT139" s="225" t="s">
        <v>640</v>
      </c>
      <c r="AU139" s="225" t="s">
        <v>87</v>
      </c>
      <c r="AY139" s="19" t="s">
        <v>238</v>
      </c>
      <c r="BE139" s="226">
        <f>IF(N139="základní",J139,0)</f>
        <v>0</v>
      </c>
      <c r="BF139" s="226">
        <f>IF(N139="snížená",J139,0)</f>
        <v>0</v>
      </c>
      <c r="BG139" s="226">
        <f>IF(N139="zákl. přenesená",J139,0)</f>
        <v>0</v>
      </c>
      <c r="BH139" s="226">
        <f>IF(N139="sníž. přenesená",J139,0)</f>
        <v>0</v>
      </c>
      <c r="BI139" s="226">
        <f>IF(N139="nulová",J139,0)</f>
        <v>0</v>
      </c>
      <c r="BJ139" s="19" t="s">
        <v>85</v>
      </c>
      <c r="BK139" s="226">
        <f>ROUND(I139*H139,2)</f>
        <v>0</v>
      </c>
      <c r="BL139" s="19" t="s">
        <v>330</v>
      </c>
      <c r="BM139" s="225" t="s">
        <v>1460</v>
      </c>
    </row>
    <row r="140" s="2" customFormat="1" ht="24.15" customHeight="1">
      <c r="A140" s="40"/>
      <c r="B140" s="41"/>
      <c r="C140" s="214" t="s">
        <v>597</v>
      </c>
      <c r="D140" s="214" t="s">
        <v>243</v>
      </c>
      <c r="E140" s="215" t="s">
        <v>1461</v>
      </c>
      <c r="F140" s="216" t="s">
        <v>1371</v>
      </c>
      <c r="G140" s="217" t="s">
        <v>368</v>
      </c>
      <c r="H140" s="218">
        <v>1</v>
      </c>
      <c r="I140" s="219"/>
      <c r="J140" s="220">
        <f>ROUND(I140*H140,2)</f>
        <v>0</v>
      </c>
      <c r="K140" s="216" t="s">
        <v>19</v>
      </c>
      <c r="L140" s="46"/>
      <c r="M140" s="221" t="s">
        <v>19</v>
      </c>
      <c r="N140" s="222" t="s">
        <v>48</v>
      </c>
      <c r="O140" s="86"/>
      <c r="P140" s="223">
        <f>O140*H140</f>
        <v>0</v>
      </c>
      <c r="Q140" s="223">
        <v>0</v>
      </c>
      <c r="R140" s="223">
        <f>Q140*H140</f>
        <v>0</v>
      </c>
      <c r="S140" s="223">
        <v>0</v>
      </c>
      <c r="T140" s="224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25" t="s">
        <v>330</v>
      </c>
      <c r="AT140" s="225" t="s">
        <v>243</v>
      </c>
      <c r="AU140" s="225" t="s">
        <v>87</v>
      </c>
      <c r="AY140" s="19" t="s">
        <v>238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19" t="s">
        <v>85</v>
      </c>
      <c r="BK140" s="226">
        <f>ROUND(I140*H140,2)</f>
        <v>0</v>
      </c>
      <c r="BL140" s="19" t="s">
        <v>330</v>
      </c>
      <c r="BM140" s="225" t="s">
        <v>1462</v>
      </c>
    </row>
    <row r="141" s="2" customFormat="1" ht="24.15" customHeight="1">
      <c r="A141" s="40"/>
      <c r="B141" s="41"/>
      <c r="C141" s="259" t="s">
        <v>603</v>
      </c>
      <c r="D141" s="259" t="s">
        <v>640</v>
      </c>
      <c r="E141" s="260" t="s">
        <v>1463</v>
      </c>
      <c r="F141" s="261" t="s">
        <v>1464</v>
      </c>
      <c r="G141" s="262" t="s">
        <v>368</v>
      </c>
      <c r="H141" s="263">
        <v>1</v>
      </c>
      <c r="I141" s="264"/>
      <c r="J141" s="265">
        <f>ROUND(I141*H141,2)</f>
        <v>0</v>
      </c>
      <c r="K141" s="261" t="s">
        <v>19</v>
      </c>
      <c r="L141" s="266"/>
      <c r="M141" s="267" t="s">
        <v>19</v>
      </c>
      <c r="N141" s="268" t="s">
        <v>48</v>
      </c>
      <c r="O141" s="86"/>
      <c r="P141" s="223">
        <f>O141*H141</f>
        <v>0</v>
      </c>
      <c r="Q141" s="223">
        <v>5.0000000000000002E-05</v>
      </c>
      <c r="R141" s="223">
        <f>Q141*H141</f>
        <v>5.0000000000000002E-05</v>
      </c>
      <c r="S141" s="223">
        <v>0</v>
      </c>
      <c r="T141" s="224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25" t="s">
        <v>571</v>
      </c>
      <c r="AT141" s="225" t="s">
        <v>640</v>
      </c>
      <c r="AU141" s="225" t="s">
        <v>87</v>
      </c>
      <c r="AY141" s="19" t="s">
        <v>238</v>
      </c>
      <c r="BE141" s="226">
        <f>IF(N141="základní",J141,0)</f>
        <v>0</v>
      </c>
      <c r="BF141" s="226">
        <f>IF(N141="snížená",J141,0)</f>
        <v>0</v>
      </c>
      <c r="BG141" s="226">
        <f>IF(N141="zákl. přenesená",J141,0)</f>
        <v>0</v>
      </c>
      <c r="BH141" s="226">
        <f>IF(N141="sníž. přenesená",J141,0)</f>
        <v>0</v>
      </c>
      <c r="BI141" s="226">
        <f>IF(N141="nulová",J141,0)</f>
        <v>0</v>
      </c>
      <c r="BJ141" s="19" t="s">
        <v>85</v>
      </c>
      <c r="BK141" s="226">
        <f>ROUND(I141*H141,2)</f>
        <v>0</v>
      </c>
      <c r="BL141" s="19" t="s">
        <v>330</v>
      </c>
      <c r="BM141" s="225" t="s">
        <v>1465</v>
      </c>
    </row>
    <row r="142" s="2" customFormat="1" ht="24.15" customHeight="1">
      <c r="A142" s="40"/>
      <c r="B142" s="41"/>
      <c r="C142" s="214" t="s">
        <v>608</v>
      </c>
      <c r="D142" s="214" t="s">
        <v>243</v>
      </c>
      <c r="E142" s="215" t="s">
        <v>1466</v>
      </c>
      <c r="F142" s="216" t="s">
        <v>1467</v>
      </c>
      <c r="G142" s="217" t="s">
        <v>368</v>
      </c>
      <c r="H142" s="218">
        <v>42</v>
      </c>
      <c r="I142" s="219"/>
      <c r="J142" s="220">
        <f>ROUND(I142*H142,2)</f>
        <v>0</v>
      </c>
      <c r="K142" s="216" t="s">
        <v>19</v>
      </c>
      <c r="L142" s="46"/>
      <c r="M142" s="221" t="s">
        <v>19</v>
      </c>
      <c r="N142" s="222" t="s">
        <v>48</v>
      </c>
      <c r="O142" s="86"/>
      <c r="P142" s="223">
        <f>O142*H142</f>
        <v>0</v>
      </c>
      <c r="Q142" s="223">
        <v>0</v>
      </c>
      <c r="R142" s="223">
        <f>Q142*H142</f>
        <v>0</v>
      </c>
      <c r="S142" s="223">
        <v>0</v>
      </c>
      <c r="T142" s="224">
        <f>S142*H142</f>
        <v>0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25" t="s">
        <v>330</v>
      </c>
      <c r="AT142" s="225" t="s">
        <v>243</v>
      </c>
      <c r="AU142" s="225" t="s">
        <v>87</v>
      </c>
      <c r="AY142" s="19" t="s">
        <v>238</v>
      </c>
      <c r="BE142" s="226">
        <f>IF(N142="základní",J142,0)</f>
        <v>0</v>
      </c>
      <c r="BF142" s="226">
        <f>IF(N142="snížená",J142,0)</f>
        <v>0</v>
      </c>
      <c r="BG142" s="226">
        <f>IF(N142="zákl. přenesená",J142,0)</f>
        <v>0</v>
      </c>
      <c r="BH142" s="226">
        <f>IF(N142="sníž. přenesená",J142,0)</f>
        <v>0</v>
      </c>
      <c r="BI142" s="226">
        <f>IF(N142="nulová",J142,0)</f>
        <v>0</v>
      </c>
      <c r="BJ142" s="19" t="s">
        <v>85</v>
      </c>
      <c r="BK142" s="226">
        <f>ROUND(I142*H142,2)</f>
        <v>0</v>
      </c>
      <c r="BL142" s="19" t="s">
        <v>330</v>
      </c>
      <c r="BM142" s="225" t="s">
        <v>1468</v>
      </c>
    </row>
    <row r="143" s="2" customFormat="1" ht="16.5" customHeight="1">
      <c r="A143" s="40"/>
      <c r="B143" s="41"/>
      <c r="C143" s="259" t="s">
        <v>613</v>
      </c>
      <c r="D143" s="259" t="s">
        <v>640</v>
      </c>
      <c r="E143" s="260" t="s">
        <v>1469</v>
      </c>
      <c r="F143" s="261" t="s">
        <v>1470</v>
      </c>
      <c r="G143" s="262" t="s">
        <v>368</v>
      </c>
      <c r="H143" s="263">
        <v>42</v>
      </c>
      <c r="I143" s="264"/>
      <c r="J143" s="265">
        <f>ROUND(I143*H143,2)</f>
        <v>0</v>
      </c>
      <c r="K143" s="261" t="s">
        <v>19</v>
      </c>
      <c r="L143" s="266"/>
      <c r="M143" s="267" t="s">
        <v>19</v>
      </c>
      <c r="N143" s="268" t="s">
        <v>48</v>
      </c>
      <c r="O143" s="86"/>
      <c r="P143" s="223">
        <f>O143*H143</f>
        <v>0</v>
      </c>
      <c r="Q143" s="223">
        <v>6.0000000000000002E-05</v>
      </c>
      <c r="R143" s="223">
        <f>Q143*H143</f>
        <v>0.0025200000000000001</v>
      </c>
      <c r="S143" s="223">
        <v>0</v>
      </c>
      <c r="T143" s="224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25" t="s">
        <v>571</v>
      </c>
      <c r="AT143" s="225" t="s">
        <v>640</v>
      </c>
      <c r="AU143" s="225" t="s">
        <v>87</v>
      </c>
      <c r="AY143" s="19" t="s">
        <v>238</v>
      </c>
      <c r="BE143" s="226">
        <f>IF(N143="základní",J143,0)</f>
        <v>0</v>
      </c>
      <c r="BF143" s="226">
        <f>IF(N143="snížená",J143,0)</f>
        <v>0</v>
      </c>
      <c r="BG143" s="226">
        <f>IF(N143="zákl. přenesená",J143,0)</f>
        <v>0</v>
      </c>
      <c r="BH143" s="226">
        <f>IF(N143="sníž. přenesená",J143,0)</f>
        <v>0</v>
      </c>
      <c r="BI143" s="226">
        <f>IF(N143="nulová",J143,0)</f>
        <v>0</v>
      </c>
      <c r="BJ143" s="19" t="s">
        <v>85</v>
      </c>
      <c r="BK143" s="226">
        <f>ROUND(I143*H143,2)</f>
        <v>0</v>
      </c>
      <c r="BL143" s="19" t="s">
        <v>330</v>
      </c>
      <c r="BM143" s="225" t="s">
        <v>1471</v>
      </c>
    </row>
    <row r="144" s="2" customFormat="1" ht="16.5" customHeight="1">
      <c r="A144" s="40"/>
      <c r="B144" s="41"/>
      <c r="C144" s="259" t="s">
        <v>621</v>
      </c>
      <c r="D144" s="259" t="s">
        <v>640</v>
      </c>
      <c r="E144" s="260" t="s">
        <v>1472</v>
      </c>
      <c r="F144" s="261" t="s">
        <v>1473</v>
      </c>
      <c r="G144" s="262" t="s">
        <v>368</v>
      </c>
      <c r="H144" s="263">
        <v>42</v>
      </c>
      <c r="I144" s="264"/>
      <c r="J144" s="265">
        <f>ROUND(I144*H144,2)</f>
        <v>0</v>
      </c>
      <c r="K144" s="261" t="s">
        <v>19</v>
      </c>
      <c r="L144" s="266"/>
      <c r="M144" s="267" t="s">
        <v>19</v>
      </c>
      <c r="N144" s="268" t="s">
        <v>48</v>
      </c>
      <c r="O144" s="86"/>
      <c r="P144" s="223">
        <f>O144*H144</f>
        <v>0</v>
      </c>
      <c r="Q144" s="223">
        <v>1.0000000000000001E-05</v>
      </c>
      <c r="R144" s="223">
        <f>Q144*H144</f>
        <v>0.00042000000000000002</v>
      </c>
      <c r="S144" s="223">
        <v>0</v>
      </c>
      <c r="T144" s="224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25" t="s">
        <v>571</v>
      </c>
      <c r="AT144" s="225" t="s">
        <v>640</v>
      </c>
      <c r="AU144" s="225" t="s">
        <v>87</v>
      </c>
      <c r="AY144" s="19" t="s">
        <v>238</v>
      </c>
      <c r="BE144" s="226">
        <f>IF(N144="základní",J144,0)</f>
        <v>0</v>
      </c>
      <c r="BF144" s="226">
        <f>IF(N144="snížená",J144,0)</f>
        <v>0</v>
      </c>
      <c r="BG144" s="226">
        <f>IF(N144="zákl. přenesená",J144,0)</f>
        <v>0</v>
      </c>
      <c r="BH144" s="226">
        <f>IF(N144="sníž. přenesená",J144,0)</f>
        <v>0</v>
      </c>
      <c r="BI144" s="226">
        <f>IF(N144="nulová",J144,0)</f>
        <v>0</v>
      </c>
      <c r="BJ144" s="19" t="s">
        <v>85</v>
      </c>
      <c r="BK144" s="226">
        <f>ROUND(I144*H144,2)</f>
        <v>0</v>
      </c>
      <c r="BL144" s="19" t="s">
        <v>330</v>
      </c>
      <c r="BM144" s="225" t="s">
        <v>1474</v>
      </c>
    </row>
    <row r="145" s="2" customFormat="1" ht="16.5" customHeight="1">
      <c r="A145" s="40"/>
      <c r="B145" s="41"/>
      <c r="C145" s="214" t="s">
        <v>626</v>
      </c>
      <c r="D145" s="214" t="s">
        <v>243</v>
      </c>
      <c r="E145" s="215" t="s">
        <v>1475</v>
      </c>
      <c r="F145" s="216" t="s">
        <v>1476</v>
      </c>
      <c r="G145" s="217" t="s">
        <v>368</v>
      </c>
      <c r="H145" s="218">
        <v>19</v>
      </c>
      <c r="I145" s="219"/>
      <c r="J145" s="220">
        <f>ROUND(I145*H145,2)</f>
        <v>0</v>
      </c>
      <c r="K145" s="216" t="s">
        <v>19</v>
      </c>
      <c r="L145" s="46"/>
      <c r="M145" s="221" t="s">
        <v>19</v>
      </c>
      <c r="N145" s="222" t="s">
        <v>48</v>
      </c>
      <c r="O145" s="86"/>
      <c r="P145" s="223">
        <f>O145*H145</f>
        <v>0</v>
      </c>
      <c r="Q145" s="223">
        <v>0</v>
      </c>
      <c r="R145" s="223">
        <f>Q145*H145</f>
        <v>0</v>
      </c>
      <c r="S145" s="223">
        <v>0</v>
      </c>
      <c r="T145" s="224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25" t="s">
        <v>330</v>
      </c>
      <c r="AT145" s="225" t="s">
        <v>243</v>
      </c>
      <c r="AU145" s="225" t="s">
        <v>87</v>
      </c>
      <c r="AY145" s="19" t="s">
        <v>238</v>
      </c>
      <c r="BE145" s="226">
        <f>IF(N145="základní",J145,0)</f>
        <v>0</v>
      </c>
      <c r="BF145" s="226">
        <f>IF(N145="snížená",J145,0)</f>
        <v>0</v>
      </c>
      <c r="BG145" s="226">
        <f>IF(N145="zákl. přenesená",J145,0)</f>
        <v>0</v>
      </c>
      <c r="BH145" s="226">
        <f>IF(N145="sníž. přenesená",J145,0)</f>
        <v>0</v>
      </c>
      <c r="BI145" s="226">
        <f>IF(N145="nulová",J145,0)</f>
        <v>0</v>
      </c>
      <c r="BJ145" s="19" t="s">
        <v>85</v>
      </c>
      <c r="BK145" s="226">
        <f>ROUND(I145*H145,2)</f>
        <v>0</v>
      </c>
      <c r="BL145" s="19" t="s">
        <v>330</v>
      </c>
      <c r="BM145" s="225" t="s">
        <v>1477</v>
      </c>
    </row>
    <row r="146" s="2" customFormat="1" ht="16.5" customHeight="1">
      <c r="A146" s="40"/>
      <c r="B146" s="41"/>
      <c r="C146" s="259" t="s">
        <v>632</v>
      </c>
      <c r="D146" s="259" t="s">
        <v>640</v>
      </c>
      <c r="E146" s="260" t="s">
        <v>1478</v>
      </c>
      <c r="F146" s="261" t="s">
        <v>1479</v>
      </c>
      <c r="G146" s="262" t="s">
        <v>368</v>
      </c>
      <c r="H146" s="263">
        <v>14</v>
      </c>
      <c r="I146" s="264"/>
      <c r="J146" s="265">
        <f>ROUND(I146*H146,2)</f>
        <v>0</v>
      </c>
      <c r="K146" s="261" t="s">
        <v>19</v>
      </c>
      <c r="L146" s="266"/>
      <c r="M146" s="267" t="s">
        <v>19</v>
      </c>
      <c r="N146" s="268" t="s">
        <v>48</v>
      </c>
      <c r="O146" s="86"/>
      <c r="P146" s="223">
        <f>O146*H146</f>
        <v>0</v>
      </c>
      <c r="Q146" s="223">
        <v>0.00012</v>
      </c>
      <c r="R146" s="223">
        <f>Q146*H146</f>
        <v>0.0016800000000000001</v>
      </c>
      <c r="S146" s="223">
        <v>0</v>
      </c>
      <c r="T146" s="224">
        <f>S146*H146</f>
        <v>0</v>
      </c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R146" s="225" t="s">
        <v>571</v>
      </c>
      <c r="AT146" s="225" t="s">
        <v>640</v>
      </c>
      <c r="AU146" s="225" t="s">
        <v>87</v>
      </c>
      <c r="AY146" s="19" t="s">
        <v>238</v>
      </c>
      <c r="BE146" s="226">
        <f>IF(N146="základní",J146,0)</f>
        <v>0</v>
      </c>
      <c r="BF146" s="226">
        <f>IF(N146="snížená",J146,0)</f>
        <v>0</v>
      </c>
      <c r="BG146" s="226">
        <f>IF(N146="zákl. přenesená",J146,0)</f>
        <v>0</v>
      </c>
      <c r="BH146" s="226">
        <f>IF(N146="sníž. přenesená",J146,0)</f>
        <v>0</v>
      </c>
      <c r="BI146" s="226">
        <f>IF(N146="nulová",J146,0)</f>
        <v>0</v>
      </c>
      <c r="BJ146" s="19" t="s">
        <v>85</v>
      </c>
      <c r="BK146" s="226">
        <f>ROUND(I146*H146,2)</f>
        <v>0</v>
      </c>
      <c r="BL146" s="19" t="s">
        <v>330</v>
      </c>
      <c r="BM146" s="225" t="s">
        <v>1480</v>
      </c>
    </row>
    <row r="147" s="2" customFormat="1" ht="16.5" customHeight="1">
      <c r="A147" s="40"/>
      <c r="B147" s="41"/>
      <c r="C147" s="259" t="s">
        <v>639</v>
      </c>
      <c r="D147" s="259" t="s">
        <v>640</v>
      </c>
      <c r="E147" s="260" t="s">
        <v>1481</v>
      </c>
      <c r="F147" s="261" t="s">
        <v>1482</v>
      </c>
      <c r="G147" s="262" t="s">
        <v>368</v>
      </c>
      <c r="H147" s="263">
        <v>2</v>
      </c>
      <c r="I147" s="264"/>
      <c r="J147" s="265">
        <f>ROUND(I147*H147,2)</f>
        <v>0</v>
      </c>
      <c r="K147" s="261" t="s">
        <v>19</v>
      </c>
      <c r="L147" s="266"/>
      <c r="M147" s="267" t="s">
        <v>19</v>
      </c>
      <c r="N147" s="268" t="s">
        <v>48</v>
      </c>
      <c r="O147" s="86"/>
      <c r="P147" s="223">
        <f>O147*H147</f>
        <v>0</v>
      </c>
      <c r="Q147" s="223">
        <v>0.00012</v>
      </c>
      <c r="R147" s="223">
        <f>Q147*H147</f>
        <v>0.00024000000000000001</v>
      </c>
      <c r="S147" s="223">
        <v>0</v>
      </c>
      <c r="T147" s="224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25" t="s">
        <v>571</v>
      </c>
      <c r="AT147" s="225" t="s">
        <v>640</v>
      </c>
      <c r="AU147" s="225" t="s">
        <v>87</v>
      </c>
      <c r="AY147" s="19" t="s">
        <v>238</v>
      </c>
      <c r="BE147" s="226">
        <f>IF(N147="základní",J147,0)</f>
        <v>0</v>
      </c>
      <c r="BF147" s="226">
        <f>IF(N147="snížená",J147,0)</f>
        <v>0</v>
      </c>
      <c r="BG147" s="226">
        <f>IF(N147="zákl. přenesená",J147,0)</f>
        <v>0</v>
      </c>
      <c r="BH147" s="226">
        <f>IF(N147="sníž. přenesená",J147,0)</f>
        <v>0</v>
      </c>
      <c r="BI147" s="226">
        <f>IF(N147="nulová",J147,0)</f>
        <v>0</v>
      </c>
      <c r="BJ147" s="19" t="s">
        <v>85</v>
      </c>
      <c r="BK147" s="226">
        <f>ROUND(I147*H147,2)</f>
        <v>0</v>
      </c>
      <c r="BL147" s="19" t="s">
        <v>330</v>
      </c>
      <c r="BM147" s="225" t="s">
        <v>1483</v>
      </c>
    </row>
    <row r="148" s="2" customFormat="1" ht="16.5" customHeight="1">
      <c r="A148" s="40"/>
      <c r="B148" s="41"/>
      <c r="C148" s="259" t="s">
        <v>645</v>
      </c>
      <c r="D148" s="259" t="s">
        <v>640</v>
      </c>
      <c r="E148" s="260" t="s">
        <v>1484</v>
      </c>
      <c r="F148" s="261" t="s">
        <v>1485</v>
      </c>
      <c r="G148" s="262" t="s">
        <v>368</v>
      </c>
      <c r="H148" s="263">
        <v>3</v>
      </c>
      <c r="I148" s="264"/>
      <c r="J148" s="265">
        <f>ROUND(I148*H148,2)</f>
        <v>0</v>
      </c>
      <c r="K148" s="261" t="s">
        <v>19</v>
      </c>
      <c r="L148" s="266"/>
      <c r="M148" s="267" t="s">
        <v>19</v>
      </c>
      <c r="N148" s="268" t="s">
        <v>48</v>
      </c>
      <c r="O148" s="86"/>
      <c r="P148" s="223">
        <f>O148*H148</f>
        <v>0</v>
      </c>
      <c r="Q148" s="223">
        <v>0.00012</v>
      </c>
      <c r="R148" s="223">
        <f>Q148*H148</f>
        <v>0.00036000000000000002</v>
      </c>
      <c r="S148" s="223">
        <v>0</v>
      </c>
      <c r="T148" s="224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25" t="s">
        <v>571</v>
      </c>
      <c r="AT148" s="225" t="s">
        <v>640</v>
      </c>
      <c r="AU148" s="225" t="s">
        <v>87</v>
      </c>
      <c r="AY148" s="19" t="s">
        <v>238</v>
      </c>
      <c r="BE148" s="226">
        <f>IF(N148="základní",J148,0)</f>
        <v>0</v>
      </c>
      <c r="BF148" s="226">
        <f>IF(N148="snížená",J148,0)</f>
        <v>0</v>
      </c>
      <c r="BG148" s="226">
        <f>IF(N148="zákl. přenesená",J148,0)</f>
        <v>0</v>
      </c>
      <c r="BH148" s="226">
        <f>IF(N148="sníž. přenesená",J148,0)</f>
        <v>0</v>
      </c>
      <c r="BI148" s="226">
        <f>IF(N148="nulová",J148,0)</f>
        <v>0</v>
      </c>
      <c r="BJ148" s="19" t="s">
        <v>85</v>
      </c>
      <c r="BK148" s="226">
        <f>ROUND(I148*H148,2)</f>
        <v>0</v>
      </c>
      <c r="BL148" s="19" t="s">
        <v>330</v>
      </c>
      <c r="BM148" s="225" t="s">
        <v>1486</v>
      </c>
    </row>
    <row r="149" s="2" customFormat="1" ht="16.5" customHeight="1">
      <c r="A149" s="40"/>
      <c r="B149" s="41"/>
      <c r="C149" s="214" t="s">
        <v>651</v>
      </c>
      <c r="D149" s="214" t="s">
        <v>243</v>
      </c>
      <c r="E149" s="215" t="s">
        <v>1487</v>
      </c>
      <c r="F149" s="216" t="s">
        <v>1488</v>
      </c>
      <c r="G149" s="217" t="s">
        <v>368</v>
      </c>
      <c r="H149" s="218">
        <v>6</v>
      </c>
      <c r="I149" s="219"/>
      <c r="J149" s="220">
        <f>ROUND(I149*H149,2)</f>
        <v>0</v>
      </c>
      <c r="K149" s="216" t="s">
        <v>19</v>
      </c>
      <c r="L149" s="46"/>
      <c r="M149" s="221" t="s">
        <v>19</v>
      </c>
      <c r="N149" s="222" t="s">
        <v>48</v>
      </c>
      <c r="O149" s="86"/>
      <c r="P149" s="223">
        <f>O149*H149</f>
        <v>0</v>
      </c>
      <c r="Q149" s="223">
        <v>0</v>
      </c>
      <c r="R149" s="223">
        <f>Q149*H149</f>
        <v>0</v>
      </c>
      <c r="S149" s="223">
        <v>0</v>
      </c>
      <c r="T149" s="224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225" t="s">
        <v>330</v>
      </c>
      <c r="AT149" s="225" t="s">
        <v>243</v>
      </c>
      <c r="AU149" s="225" t="s">
        <v>87</v>
      </c>
      <c r="AY149" s="19" t="s">
        <v>238</v>
      </c>
      <c r="BE149" s="226">
        <f>IF(N149="základní",J149,0)</f>
        <v>0</v>
      </c>
      <c r="BF149" s="226">
        <f>IF(N149="snížená",J149,0)</f>
        <v>0</v>
      </c>
      <c r="BG149" s="226">
        <f>IF(N149="zákl. přenesená",J149,0)</f>
        <v>0</v>
      </c>
      <c r="BH149" s="226">
        <f>IF(N149="sníž. přenesená",J149,0)</f>
        <v>0</v>
      </c>
      <c r="BI149" s="226">
        <f>IF(N149="nulová",J149,0)</f>
        <v>0</v>
      </c>
      <c r="BJ149" s="19" t="s">
        <v>85</v>
      </c>
      <c r="BK149" s="226">
        <f>ROUND(I149*H149,2)</f>
        <v>0</v>
      </c>
      <c r="BL149" s="19" t="s">
        <v>330</v>
      </c>
      <c r="BM149" s="225" t="s">
        <v>1489</v>
      </c>
    </row>
    <row r="150" s="2" customFormat="1" ht="16.5" customHeight="1">
      <c r="A150" s="40"/>
      <c r="B150" s="41"/>
      <c r="C150" s="259" t="s">
        <v>350</v>
      </c>
      <c r="D150" s="259" t="s">
        <v>640</v>
      </c>
      <c r="E150" s="260" t="s">
        <v>1490</v>
      </c>
      <c r="F150" s="261" t="s">
        <v>1491</v>
      </c>
      <c r="G150" s="262" t="s">
        <v>368</v>
      </c>
      <c r="H150" s="263">
        <v>1</v>
      </c>
      <c r="I150" s="264"/>
      <c r="J150" s="265">
        <f>ROUND(I150*H150,2)</f>
        <v>0</v>
      </c>
      <c r="K150" s="261" t="s">
        <v>19</v>
      </c>
      <c r="L150" s="266"/>
      <c r="M150" s="267" t="s">
        <v>19</v>
      </c>
      <c r="N150" s="268" t="s">
        <v>48</v>
      </c>
      <c r="O150" s="86"/>
      <c r="P150" s="223">
        <f>O150*H150</f>
        <v>0</v>
      </c>
      <c r="Q150" s="223">
        <v>0.00036000000000000002</v>
      </c>
      <c r="R150" s="223">
        <f>Q150*H150</f>
        <v>0.00036000000000000002</v>
      </c>
      <c r="S150" s="223">
        <v>0</v>
      </c>
      <c r="T150" s="224">
        <f>S150*H150</f>
        <v>0</v>
      </c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R150" s="225" t="s">
        <v>571</v>
      </c>
      <c r="AT150" s="225" t="s">
        <v>640</v>
      </c>
      <c r="AU150" s="225" t="s">
        <v>87</v>
      </c>
      <c r="AY150" s="19" t="s">
        <v>238</v>
      </c>
      <c r="BE150" s="226">
        <f>IF(N150="základní",J150,0)</f>
        <v>0</v>
      </c>
      <c r="BF150" s="226">
        <f>IF(N150="snížená",J150,0)</f>
        <v>0</v>
      </c>
      <c r="BG150" s="226">
        <f>IF(N150="zákl. přenesená",J150,0)</f>
        <v>0</v>
      </c>
      <c r="BH150" s="226">
        <f>IF(N150="sníž. přenesená",J150,0)</f>
        <v>0</v>
      </c>
      <c r="BI150" s="226">
        <f>IF(N150="nulová",J150,0)</f>
        <v>0</v>
      </c>
      <c r="BJ150" s="19" t="s">
        <v>85</v>
      </c>
      <c r="BK150" s="226">
        <f>ROUND(I150*H150,2)</f>
        <v>0</v>
      </c>
      <c r="BL150" s="19" t="s">
        <v>330</v>
      </c>
      <c r="BM150" s="225" t="s">
        <v>1492</v>
      </c>
    </row>
    <row r="151" s="2" customFormat="1" ht="16.5" customHeight="1">
      <c r="A151" s="40"/>
      <c r="B151" s="41"/>
      <c r="C151" s="259" t="s">
        <v>676</v>
      </c>
      <c r="D151" s="259" t="s">
        <v>640</v>
      </c>
      <c r="E151" s="260" t="s">
        <v>1493</v>
      </c>
      <c r="F151" s="261" t="s">
        <v>1494</v>
      </c>
      <c r="G151" s="262" t="s">
        <v>368</v>
      </c>
      <c r="H151" s="263">
        <v>2</v>
      </c>
      <c r="I151" s="264"/>
      <c r="J151" s="265">
        <f>ROUND(I151*H151,2)</f>
        <v>0</v>
      </c>
      <c r="K151" s="261" t="s">
        <v>19</v>
      </c>
      <c r="L151" s="266"/>
      <c r="M151" s="267" t="s">
        <v>19</v>
      </c>
      <c r="N151" s="268" t="s">
        <v>48</v>
      </c>
      <c r="O151" s="86"/>
      <c r="P151" s="223">
        <f>O151*H151</f>
        <v>0</v>
      </c>
      <c r="Q151" s="223">
        <v>0.00036000000000000002</v>
      </c>
      <c r="R151" s="223">
        <f>Q151*H151</f>
        <v>0.00072000000000000005</v>
      </c>
      <c r="S151" s="223">
        <v>0</v>
      </c>
      <c r="T151" s="224">
        <f>S151*H151</f>
        <v>0</v>
      </c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225" t="s">
        <v>571</v>
      </c>
      <c r="AT151" s="225" t="s">
        <v>640</v>
      </c>
      <c r="AU151" s="225" t="s">
        <v>87</v>
      </c>
      <c r="AY151" s="19" t="s">
        <v>238</v>
      </c>
      <c r="BE151" s="226">
        <f>IF(N151="základní",J151,0)</f>
        <v>0</v>
      </c>
      <c r="BF151" s="226">
        <f>IF(N151="snížená",J151,0)</f>
        <v>0</v>
      </c>
      <c r="BG151" s="226">
        <f>IF(N151="zákl. přenesená",J151,0)</f>
        <v>0</v>
      </c>
      <c r="BH151" s="226">
        <f>IF(N151="sníž. přenesená",J151,0)</f>
        <v>0</v>
      </c>
      <c r="BI151" s="226">
        <f>IF(N151="nulová",J151,0)</f>
        <v>0</v>
      </c>
      <c r="BJ151" s="19" t="s">
        <v>85</v>
      </c>
      <c r="BK151" s="226">
        <f>ROUND(I151*H151,2)</f>
        <v>0</v>
      </c>
      <c r="BL151" s="19" t="s">
        <v>330</v>
      </c>
      <c r="BM151" s="225" t="s">
        <v>1495</v>
      </c>
    </row>
    <row r="152" s="2" customFormat="1" ht="16.5" customHeight="1">
      <c r="A152" s="40"/>
      <c r="B152" s="41"/>
      <c r="C152" s="259" t="s">
        <v>681</v>
      </c>
      <c r="D152" s="259" t="s">
        <v>640</v>
      </c>
      <c r="E152" s="260" t="s">
        <v>1496</v>
      </c>
      <c r="F152" s="261" t="s">
        <v>1497</v>
      </c>
      <c r="G152" s="262" t="s">
        <v>368</v>
      </c>
      <c r="H152" s="263">
        <v>3</v>
      </c>
      <c r="I152" s="264"/>
      <c r="J152" s="265">
        <f>ROUND(I152*H152,2)</f>
        <v>0</v>
      </c>
      <c r="K152" s="261" t="s">
        <v>19</v>
      </c>
      <c r="L152" s="266"/>
      <c r="M152" s="267" t="s">
        <v>19</v>
      </c>
      <c r="N152" s="268" t="s">
        <v>48</v>
      </c>
      <c r="O152" s="86"/>
      <c r="P152" s="223">
        <f>O152*H152</f>
        <v>0</v>
      </c>
      <c r="Q152" s="223">
        <v>0.00036000000000000002</v>
      </c>
      <c r="R152" s="223">
        <f>Q152*H152</f>
        <v>0.00108</v>
      </c>
      <c r="S152" s="223">
        <v>0</v>
      </c>
      <c r="T152" s="224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25" t="s">
        <v>571</v>
      </c>
      <c r="AT152" s="225" t="s">
        <v>640</v>
      </c>
      <c r="AU152" s="225" t="s">
        <v>87</v>
      </c>
      <c r="AY152" s="19" t="s">
        <v>238</v>
      </c>
      <c r="BE152" s="226">
        <f>IF(N152="základní",J152,0)</f>
        <v>0</v>
      </c>
      <c r="BF152" s="226">
        <f>IF(N152="snížená",J152,0)</f>
        <v>0</v>
      </c>
      <c r="BG152" s="226">
        <f>IF(N152="zákl. přenesená",J152,0)</f>
        <v>0</v>
      </c>
      <c r="BH152" s="226">
        <f>IF(N152="sníž. přenesená",J152,0)</f>
        <v>0</v>
      </c>
      <c r="BI152" s="226">
        <f>IF(N152="nulová",J152,0)</f>
        <v>0</v>
      </c>
      <c r="BJ152" s="19" t="s">
        <v>85</v>
      </c>
      <c r="BK152" s="226">
        <f>ROUND(I152*H152,2)</f>
        <v>0</v>
      </c>
      <c r="BL152" s="19" t="s">
        <v>330</v>
      </c>
      <c r="BM152" s="225" t="s">
        <v>1498</v>
      </c>
    </row>
    <row r="153" s="2" customFormat="1" ht="16.5" customHeight="1">
      <c r="A153" s="40"/>
      <c r="B153" s="41"/>
      <c r="C153" s="214" t="s">
        <v>686</v>
      </c>
      <c r="D153" s="214" t="s">
        <v>243</v>
      </c>
      <c r="E153" s="215" t="s">
        <v>1499</v>
      </c>
      <c r="F153" s="216" t="s">
        <v>1500</v>
      </c>
      <c r="G153" s="217" t="s">
        <v>368</v>
      </c>
      <c r="H153" s="218">
        <v>1</v>
      </c>
      <c r="I153" s="219"/>
      <c r="J153" s="220">
        <f>ROUND(I153*H153,2)</f>
        <v>0</v>
      </c>
      <c r="K153" s="216" t="s">
        <v>19</v>
      </c>
      <c r="L153" s="46"/>
      <c r="M153" s="221" t="s">
        <v>19</v>
      </c>
      <c r="N153" s="222" t="s">
        <v>48</v>
      </c>
      <c r="O153" s="86"/>
      <c r="P153" s="223">
        <f>O153*H153</f>
        <v>0</v>
      </c>
      <c r="Q153" s="223">
        <v>0</v>
      </c>
      <c r="R153" s="223">
        <f>Q153*H153</f>
        <v>0</v>
      </c>
      <c r="S153" s="223">
        <v>0</v>
      </c>
      <c r="T153" s="224">
        <f>S153*H153</f>
        <v>0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225" t="s">
        <v>330</v>
      </c>
      <c r="AT153" s="225" t="s">
        <v>243</v>
      </c>
      <c r="AU153" s="225" t="s">
        <v>87</v>
      </c>
      <c r="AY153" s="19" t="s">
        <v>238</v>
      </c>
      <c r="BE153" s="226">
        <f>IF(N153="základní",J153,0)</f>
        <v>0</v>
      </c>
      <c r="BF153" s="226">
        <f>IF(N153="snížená",J153,0)</f>
        <v>0</v>
      </c>
      <c r="BG153" s="226">
        <f>IF(N153="zákl. přenesená",J153,0)</f>
        <v>0</v>
      </c>
      <c r="BH153" s="226">
        <f>IF(N153="sníž. přenesená",J153,0)</f>
        <v>0</v>
      </c>
      <c r="BI153" s="226">
        <f>IF(N153="nulová",J153,0)</f>
        <v>0</v>
      </c>
      <c r="BJ153" s="19" t="s">
        <v>85</v>
      </c>
      <c r="BK153" s="226">
        <f>ROUND(I153*H153,2)</f>
        <v>0</v>
      </c>
      <c r="BL153" s="19" t="s">
        <v>330</v>
      </c>
      <c r="BM153" s="225" t="s">
        <v>1501</v>
      </c>
    </row>
    <row r="154" s="2" customFormat="1" ht="16.5" customHeight="1">
      <c r="A154" s="40"/>
      <c r="B154" s="41"/>
      <c r="C154" s="259" t="s">
        <v>693</v>
      </c>
      <c r="D154" s="259" t="s">
        <v>640</v>
      </c>
      <c r="E154" s="260" t="s">
        <v>1502</v>
      </c>
      <c r="F154" s="261" t="s">
        <v>1503</v>
      </c>
      <c r="G154" s="262" t="s">
        <v>368</v>
      </c>
      <c r="H154" s="263">
        <v>1</v>
      </c>
      <c r="I154" s="264"/>
      <c r="J154" s="265">
        <f>ROUND(I154*H154,2)</f>
        <v>0</v>
      </c>
      <c r="K154" s="261" t="s">
        <v>19</v>
      </c>
      <c r="L154" s="266"/>
      <c r="M154" s="267" t="s">
        <v>19</v>
      </c>
      <c r="N154" s="268" t="s">
        <v>48</v>
      </c>
      <c r="O154" s="86"/>
      <c r="P154" s="223">
        <f>O154*H154</f>
        <v>0</v>
      </c>
      <c r="Q154" s="223">
        <v>0.00044000000000000002</v>
      </c>
      <c r="R154" s="223">
        <f>Q154*H154</f>
        <v>0.00044000000000000002</v>
      </c>
      <c r="S154" s="223">
        <v>0</v>
      </c>
      <c r="T154" s="224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25" t="s">
        <v>571</v>
      </c>
      <c r="AT154" s="225" t="s">
        <v>640</v>
      </c>
      <c r="AU154" s="225" t="s">
        <v>87</v>
      </c>
      <c r="AY154" s="19" t="s">
        <v>238</v>
      </c>
      <c r="BE154" s="226">
        <f>IF(N154="základní",J154,0)</f>
        <v>0</v>
      </c>
      <c r="BF154" s="226">
        <f>IF(N154="snížená",J154,0)</f>
        <v>0</v>
      </c>
      <c r="BG154" s="226">
        <f>IF(N154="zákl. přenesená",J154,0)</f>
        <v>0</v>
      </c>
      <c r="BH154" s="226">
        <f>IF(N154="sníž. přenesená",J154,0)</f>
        <v>0</v>
      </c>
      <c r="BI154" s="226">
        <f>IF(N154="nulová",J154,0)</f>
        <v>0</v>
      </c>
      <c r="BJ154" s="19" t="s">
        <v>85</v>
      </c>
      <c r="BK154" s="226">
        <f>ROUND(I154*H154,2)</f>
        <v>0</v>
      </c>
      <c r="BL154" s="19" t="s">
        <v>330</v>
      </c>
      <c r="BM154" s="225" t="s">
        <v>1504</v>
      </c>
    </row>
    <row r="155" s="2" customFormat="1" ht="16.5" customHeight="1">
      <c r="A155" s="40"/>
      <c r="B155" s="41"/>
      <c r="C155" s="259" t="s">
        <v>702</v>
      </c>
      <c r="D155" s="259" t="s">
        <v>640</v>
      </c>
      <c r="E155" s="260" t="s">
        <v>1505</v>
      </c>
      <c r="F155" s="261" t="s">
        <v>1506</v>
      </c>
      <c r="G155" s="262" t="s">
        <v>246</v>
      </c>
      <c r="H155" s="263">
        <v>1</v>
      </c>
      <c r="I155" s="264"/>
      <c r="J155" s="265">
        <f>ROUND(I155*H155,2)</f>
        <v>0</v>
      </c>
      <c r="K155" s="261" t="s">
        <v>19</v>
      </c>
      <c r="L155" s="266"/>
      <c r="M155" s="267" t="s">
        <v>19</v>
      </c>
      <c r="N155" s="268" t="s">
        <v>48</v>
      </c>
      <c r="O155" s="86"/>
      <c r="P155" s="223">
        <f>O155*H155</f>
        <v>0</v>
      </c>
      <c r="Q155" s="223">
        <v>0</v>
      </c>
      <c r="R155" s="223">
        <f>Q155*H155</f>
        <v>0</v>
      </c>
      <c r="S155" s="223">
        <v>0</v>
      </c>
      <c r="T155" s="224">
        <f>S155*H155</f>
        <v>0</v>
      </c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R155" s="225" t="s">
        <v>287</v>
      </c>
      <c r="AT155" s="225" t="s">
        <v>640</v>
      </c>
      <c r="AU155" s="225" t="s">
        <v>87</v>
      </c>
      <c r="AY155" s="19" t="s">
        <v>238</v>
      </c>
      <c r="BE155" s="226">
        <f>IF(N155="základní",J155,0)</f>
        <v>0</v>
      </c>
      <c r="BF155" s="226">
        <f>IF(N155="snížená",J155,0)</f>
        <v>0</v>
      </c>
      <c r="BG155" s="226">
        <f>IF(N155="zákl. přenesená",J155,0)</f>
        <v>0</v>
      </c>
      <c r="BH155" s="226">
        <f>IF(N155="sníž. přenesená",J155,0)</f>
        <v>0</v>
      </c>
      <c r="BI155" s="226">
        <f>IF(N155="nulová",J155,0)</f>
        <v>0</v>
      </c>
      <c r="BJ155" s="19" t="s">
        <v>85</v>
      </c>
      <c r="BK155" s="226">
        <f>ROUND(I155*H155,2)</f>
        <v>0</v>
      </c>
      <c r="BL155" s="19" t="s">
        <v>254</v>
      </c>
      <c r="BM155" s="225" t="s">
        <v>1507</v>
      </c>
    </row>
    <row r="156" s="2" customFormat="1" ht="16.5" customHeight="1">
      <c r="A156" s="40"/>
      <c r="B156" s="41"/>
      <c r="C156" s="214" t="s">
        <v>718</v>
      </c>
      <c r="D156" s="214" t="s">
        <v>243</v>
      </c>
      <c r="E156" s="215" t="s">
        <v>1508</v>
      </c>
      <c r="F156" s="216" t="s">
        <v>1509</v>
      </c>
      <c r="G156" s="217" t="s">
        <v>368</v>
      </c>
      <c r="H156" s="218">
        <v>12</v>
      </c>
      <c r="I156" s="219"/>
      <c r="J156" s="220">
        <f>ROUND(I156*H156,2)</f>
        <v>0</v>
      </c>
      <c r="K156" s="216" t="s">
        <v>19</v>
      </c>
      <c r="L156" s="46"/>
      <c r="M156" s="221" t="s">
        <v>19</v>
      </c>
      <c r="N156" s="222" t="s">
        <v>48</v>
      </c>
      <c r="O156" s="86"/>
      <c r="P156" s="223">
        <f>O156*H156</f>
        <v>0</v>
      </c>
      <c r="Q156" s="223">
        <v>0</v>
      </c>
      <c r="R156" s="223">
        <f>Q156*H156</f>
        <v>0</v>
      </c>
      <c r="S156" s="223">
        <v>0</v>
      </c>
      <c r="T156" s="224">
        <f>S156*H156</f>
        <v>0</v>
      </c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225" t="s">
        <v>330</v>
      </c>
      <c r="AT156" s="225" t="s">
        <v>243</v>
      </c>
      <c r="AU156" s="225" t="s">
        <v>87</v>
      </c>
      <c r="AY156" s="19" t="s">
        <v>238</v>
      </c>
      <c r="BE156" s="226">
        <f>IF(N156="základní",J156,0)</f>
        <v>0</v>
      </c>
      <c r="BF156" s="226">
        <f>IF(N156="snížená",J156,0)</f>
        <v>0</v>
      </c>
      <c r="BG156" s="226">
        <f>IF(N156="zákl. přenesená",J156,0)</f>
        <v>0</v>
      </c>
      <c r="BH156" s="226">
        <f>IF(N156="sníž. přenesená",J156,0)</f>
        <v>0</v>
      </c>
      <c r="BI156" s="226">
        <f>IF(N156="nulová",J156,0)</f>
        <v>0</v>
      </c>
      <c r="BJ156" s="19" t="s">
        <v>85</v>
      </c>
      <c r="BK156" s="226">
        <f>ROUND(I156*H156,2)</f>
        <v>0</v>
      </c>
      <c r="BL156" s="19" t="s">
        <v>330</v>
      </c>
      <c r="BM156" s="225" t="s">
        <v>1510</v>
      </c>
    </row>
    <row r="157" s="2" customFormat="1" ht="21.75" customHeight="1">
      <c r="A157" s="40"/>
      <c r="B157" s="41"/>
      <c r="C157" s="259" t="s">
        <v>724</v>
      </c>
      <c r="D157" s="259" t="s">
        <v>640</v>
      </c>
      <c r="E157" s="260" t="s">
        <v>1511</v>
      </c>
      <c r="F157" s="261" t="s">
        <v>1512</v>
      </c>
      <c r="G157" s="262" t="s">
        <v>368</v>
      </c>
      <c r="H157" s="263">
        <v>12</v>
      </c>
      <c r="I157" s="264"/>
      <c r="J157" s="265">
        <f>ROUND(I157*H157,2)</f>
        <v>0</v>
      </c>
      <c r="K157" s="261" t="s">
        <v>19</v>
      </c>
      <c r="L157" s="266"/>
      <c r="M157" s="267" t="s">
        <v>19</v>
      </c>
      <c r="N157" s="268" t="s">
        <v>48</v>
      </c>
      <c r="O157" s="86"/>
      <c r="P157" s="223">
        <f>O157*H157</f>
        <v>0</v>
      </c>
      <c r="Q157" s="223">
        <v>0.00020000000000000001</v>
      </c>
      <c r="R157" s="223">
        <f>Q157*H157</f>
        <v>0.0024000000000000002</v>
      </c>
      <c r="S157" s="223">
        <v>0</v>
      </c>
      <c r="T157" s="224">
        <f>S157*H157</f>
        <v>0</v>
      </c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R157" s="225" t="s">
        <v>571</v>
      </c>
      <c r="AT157" s="225" t="s">
        <v>640</v>
      </c>
      <c r="AU157" s="225" t="s">
        <v>87</v>
      </c>
      <c r="AY157" s="19" t="s">
        <v>238</v>
      </c>
      <c r="BE157" s="226">
        <f>IF(N157="základní",J157,0)</f>
        <v>0</v>
      </c>
      <c r="BF157" s="226">
        <f>IF(N157="snížená",J157,0)</f>
        <v>0</v>
      </c>
      <c r="BG157" s="226">
        <f>IF(N157="zákl. přenesená",J157,0)</f>
        <v>0</v>
      </c>
      <c r="BH157" s="226">
        <f>IF(N157="sníž. přenesená",J157,0)</f>
        <v>0</v>
      </c>
      <c r="BI157" s="226">
        <f>IF(N157="nulová",J157,0)</f>
        <v>0</v>
      </c>
      <c r="BJ157" s="19" t="s">
        <v>85</v>
      </c>
      <c r="BK157" s="226">
        <f>ROUND(I157*H157,2)</f>
        <v>0</v>
      </c>
      <c r="BL157" s="19" t="s">
        <v>330</v>
      </c>
      <c r="BM157" s="225" t="s">
        <v>1513</v>
      </c>
    </row>
    <row r="158" s="2" customFormat="1" ht="16.5" customHeight="1">
      <c r="A158" s="40"/>
      <c r="B158" s="41"/>
      <c r="C158" s="214" t="s">
        <v>730</v>
      </c>
      <c r="D158" s="214" t="s">
        <v>243</v>
      </c>
      <c r="E158" s="215" t="s">
        <v>1514</v>
      </c>
      <c r="F158" s="216" t="s">
        <v>1515</v>
      </c>
      <c r="G158" s="217" t="s">
        <v>368</v>
      </c>
      <c r="H158" s="218">
        <v>2</v>
      </c>
      <c r="I158" s="219"/>
      <c r="J158" s="220">
        <f>ROUND(I158*H158,2)</f>
        <v>0</v>
      </c>
      <c r="K158" s="216" t="s">
        <v>19</v>
      </c>
      <c r="L158" s="46"/>
      <c r="M158" s="221" t="s">
        <v>19</v>
      </c>
      <c r="N158" s="222" t="s">
        <v>48</v>
      </c>
      <c r="O158" s="86"/>
      <c r="P158" s="223">
        <f>O158*H158</f>
        <v>0</v>
      </c>
      <c r="Q158" s="223">
        <v>0</v>
      </c>
      <c r="R158" s="223">
        <f>Q158*H158</f>
        <v>0</v>
      </c>
      <c r="S158" s="223">
        <v>0</v>
      </c>
      <c r="T158" s="224">
        <f>S158*H158</f>
        <v>0</v>
      </c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R158" s="225" t="s">
        <v>330</v>
      </c>
      <c r="AT158" s="225" t="s">
        <v>243</v>
      </c>
      <c r="AU158" s="225" t="s">
        <v>87</v>
      </c>
      <c r="AY158" s="19" t="s">
        <v>238</v>
      </c>
      <c r="BE158" s="226">
        <f>IF(N158="základní",J158,0)</f>
        <v>0</v>
      </c>
      <c r="BF158" s="226">
        <f>IF(N158="snížená",J158,0)</f>
        <v>0</v>
      </c>
      <c r="BG158" s="226">
        <f>IF(N158="zákl. přenesená",J158,0)</f>
        <v>0</v>
      </c>
      <c r="BH158" s="226">
        <f>IF(N158="sníž. přenesená",J158,0)</f>
        <v>0</v>
      </c>
      <c r="BI158" s="226">
        <f>IF(N158="nulová",J158,0)</f>
        <v>0</v>
      </c>
      <c r="BJ158" s="19" t="s">
        <v>85</v>
      </c>
      <c r="BK158" s="226">
        <f>ROUND(I158*H158,2)</f>
        <v>0</v>
      </c>
      <c r="BL158" s="19" t="s">
        <v>330</v>
      </c>
      <c r="BM158" s="225" t="s">
        <v>1516</v>
      </c>
    </row>
    <row r="159" s="2" customFormat="1" ht="16.5" customHeight="1">
      <c r="A159" s="40"/>
      <c r="B159" s="41"/>
      <c r="C159" s="259" t="s">
        <v>738</v>
      </c>
      <c r="D159" s="259" t="s">
        <v>640</v>
      </c>
      <c r="E159" s="260" t="s">
        <v>1517</v>
      </c>
      <c r="F159" s="261" t="s">
        <v>1518</v>
      </c>
      <c r="G159" s="262" t="s">
        <v>368</v>
      </c>
      <c r="H159" s="263">
        <v>2</v>
      </c>
      <c r="I159" s="264"/>
      <c r="J159" s="265">
        <f>ROUND(I159*H159,2)</f>
        <v>0</v>
      </c>
      <c r="K159" s="261" t="s">
        <v>19</v>
      </c>
      <c r="L159" s="266"/>
      <c r="M159" s="267" t="s">
        <v>19</v>
      </c>
      <c r="N159" s="268" t="s">
        <v>48</v>
      </c>
      <c r="O159" s="86"/>
      <c r="P159" s="223">
        <f>O159*H159</f>
        <v>0</v>
      </c>
      <c r="Q159" s="223">
        <v>0.00013999999999999999</v>
      </c>
      <c r="R159" s="223">
        <f>Q159*H159</f>
        <v>0.00027999999999999998</v>
      </c>
      <c r="S159" s="223">
        <v>0</v>
      </c>
      <c r="T159" s="224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25" t="s">
        <v>571</v>
      </c>
      <c r="AT159" s="225" t="s">
        <v>640</v>
      </c>
      <c r="AU159" s="225" t="s">
        <v>87</v>
      </c>
      <c r="AY159" s="19" t="s">
        <v>238</v>
      </c>
      <c r="BE159" s="226">
        <f>IF(N159="základní",J159,0)</f>
        <v>0</v>
      </c>
      <c r="BF159" s="226">
        <f>IF(N159="snížená",J159,0)</f>
        <v>0</v>
      </c>
      <c r="BG159" s="226">
        <f>IF(N159="zákl. přenesená",J159,0)</f>
        <v>0</v>
      </c>
      <c r="BH159" s="226">
        <f>IF(N159="sníž. přenesená",J159,0)</f>
        <v>0</v>
      </c>
      <c r="BI159" s="226">
        <f>IF(N159="nulová",J159,0)</f>
        <v>0</v>
      </c>
      <c r="BJ159" s="19" t="s">
        <v>85</v>
      </c>
      <c r="BK159" s="226">
        <f>ROUND(I159*H159,2)</f>
        <v>0</v>
      </c>
      <c r="BL159" s="19" t="s">
        <v>330</v>
      </c>
      <c r="BM159" s="225" t="s">
        <v>1519</v>
      </c>
    </row>
    <row r="160" s="2" customFormat="1" ht="16.5" customHeight="1">
      <c r="A160" s="40"/>
      <c r="B160" s="41"/>
      <c r="C160" s="214" t="s">
        <v>749</v>
      </c>
      <c r="D160" s="214" t="s">
        <v>243</v>
      </c>
      <c r="E160" s="215" t="s">
        <v>1520</v>
      </c>
      <c r="F160" s="216" t="s">
        <v>1521</v>
      </c>
      <c r="G160" s="217" t="s">
        <v>368</v>
      </c>
      <c r="H160" s="218">
        <v>1</v>
      </c>
      <c r="I160" s="219"/>
      <c r="J160" s="220">
        <f>ROUND(I160*H160,2)</f>
        <v>0</v>
      </c>
      <c r="K160" s="216" t="s">
        <v>19</v>
      </c>
      <c r="L160" s="46"/>
      <c r="M160" s="221" t="s">
        <v>19</v>
      </c>
      <c r="N160" s="222" t="s">
        <v>48</v>
      </c>
      <c r="O160" s="86"/>
      <c r="P160" s="223">
        <f>O160*H160</f>
        <v>0</v>
      </c>
      <c r="Q160" s="223">
        <v>0</v>
      </c>
      <c r="R160" s="223">
        <f>Q160*H160</f>
        <v>0</v>
      </c>
      <c r="S160" s="223">
        <v>0</v>
      </c>
      <c r="T160" s="224">
        <f>S160*H160</f>
        <v>0</v>
      </c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R160" s="225" t="s">
        <v>330</v>
      </c>
      <c r="AT160" s="225" t="s">
        <v>243</v>
      </c>
      <c r="AU160" s="225" t="s">
        <v>87</v>
      </c>
      <c r="AY160" s="19" t="s">
        <v>238</v>
      </c>
      <c r="BE160" s="226">
        <f>IF(N160="základní",J160,0)</f>
        <v>0</v>
      </c>
      <c r="BF160" s="226">
        <f>IF(N160="snížená",J160,0)</f>
        <v>0</v>
      </c>
      <c r="BG160" s="226">
        <f>IF(N160="zákl. přenesená",J160,0)</f>
        <v>0</v>
      </c>
      <c r="BH160" s="226">
        <f>IF(N160="sníž. přenesená",J160,0)</f>
        <v>0</v>
      </c>
      <c r="BI160" s="226">
        <f>IF(N160="nulová",J160,0)</f>
        <v>0</v>
      </c>
      <c r="BJ160" s="19" t="s">
        <v>85</v>
      </c>
      <c r="BK160" s="226">
        <f>ROUND(I160*H160,2)</f>
        <v>0</v>
      </c>
      <c r="BL160" s="19" t="s">
        <v>330</v>
      </c>
      <c r="BM160" s="225" t="s">
        <v>1522</v>
      </c>
    </row>
    <row r="161" s="2" customFormat="1" ht="16.5" customHeight="1">
      <c r="A161" s="40"/>
      <c r="B161" s="41"/>
      <c r="C161" s="259" t="s">
        <v>757</v>
      </c>
      <c r="D161" s="259" t="s">
        <v>640</v>
      </c>
      <c r="E161" s="260" t="s">
        <v>1523</v>
      </c>
      <c r="F161" s="261" t="s">
        <v>1524</v>
      </c>
      <c r="G161" s="262" t="s">
        <v>368</v>
      </c>
      <c r="H161" s="263">
        <v>1</v>
      </c>
      <c r="I161" s="264"/>
      <c r="J161" s="265">
        <f>ROUND(I161*H161,2)</f>
        <v>0</v>
      </c>
      <c r="K161" s="261" t="s">
        <v>19</v>
      </c>
      <c r="L161" s="266"/>
      <c r="M161" s="267" t="s">
        <v>19</v>
      </c>
      <c r="N161" s="268" t="s">
        <v>48</v>
      </c>
      <c r="O161" s="86"/>
      <c r="P161" s="223">
        <f>O161*H161</f>
        <v>0</v>
      </c>
      <c r="Q161" s="223">
        <v>0</v>
      </c>
      <c r="R161" s="223">
        <f>Q161*H161</f>
        <v>0</v>
      </c>
      <c r="S161" s="223">
        <v>0</v>
      </c>
      <c r="T161" s="224">
        <f>S161*H161</f>
        <v>0</v>
      </c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R161" s="225" t="s">
        <v>571</v>
      </c>
      <c r="AT161" s="225" t="s">
        <v>640</v>
      </c>
      <c r="AU161" s="225" t="s">
        <v>87</v>
      </c>
      <c r="AY161" s="19" t="s">
        <v>238</v>
      </c>
      <c r="BE161" s="226">
        <f>IF(N161="základní",J161,0)</f>
        <v>0</v>
      </c>
      <c r="BF161" s="226">
        <f>IF(N161="snížená",J161,0)</f>
        <v>0</v>
      </c>
      <c r="BG161" s="226">
        <f>IF(N161="zákl. přenesená",J161,0)</f>
        <v>0</v>
      </c>
      <c r="BH161" s="226">
        <f>IF(N161="sníž. přenesená",J161,0)</f>
        <v>0</v>
      </c>
      <c r="BI161" s="226">
        <f>IF(N161="nulová",J161,0)</f>
        <v>0</v>
      </c>
      <c r="BJ161" s="19" t="s">
        <v>85</v>
      </c>
      <c r="BK161" s="226">
        <f>ROUND(I161*H161,2)</f>
        <v>0</v>
      </c>
      <c r="BL161" s="19" t="s">
        <v>330</v>
      </c>
      <c r="BM161" s="225" t="s">
        <v>1525</v>
      </c>
    </row>
    <row r="162" s="2" customFormat="1" ht="16.5" customHeight="1">
      <c r="A162" s="40"/>
      <c r="B162" s="41"/>
      <c r="C162" s="259" t="s">
        <v>768</v>
      </c>
      <c r="D162" s="259" t="s">
        <v>640</v>
      </c>
      <c r="E162" s="260" t="s">
        <v>1526</v>
      </c>
      <c r="F162" s="261" t="s">
        <v>1527</v>
      </c>
      <c r="G162" s="262" t="s">
        <v>246</v>
      </c>
      <c r="H162" s="263">
        <v>1</v>
      </c>
      <c r="I162" s="264"/>
      <c r="J162" s="265">
        <f>ROUND(I162*H162,2)</f>
        <v>0</v>
      </c>
      <c r="K162" s="261" t="s">
        <v>19</v>
      </c>
      <c r="L162" s="266"/>
      <c r="M162" s="267" t="s">
        <v>19</v>
      </c>
      <c r="N162" s="268" t="s">
        <v>48</v>
      </c>
      <c r="O162" s="86"/>
      <c r="P162" s="223">
        <f>O162*H162</f>
        <v>0</v>
      </c>
      <c r="Q162" s="223">
        <v>0</v>
      </c>
      <c r="R162" s="223">
        <f>Q162*H162</f>
        <v>0</v>
      </c>
      <c r="S162" s="223">
        <v>0</v>
      </c>
      <c r="T162" s="224">
        <f>S162*H162</f>
        <v>0</v>
      </c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R162" s="225" t="s">
        <v>571</v>
      </c>
      <c r="AT162" s="225" t="s">
        <v>640</v>
      </c>
      <c r="AU162" s="225" t="s">
        <v>87</v>
      </c>
      <c r="AY162" s="19" t="s">
        <v>238</v>
      </c>
      <c r="BE162" s="226">
        <f>IF(N162="základní",J162,0)</f>
        <v>0</v>
      </c>
      <c r="BF162" s="226">
        <f>IF(N162="snížená",J162,0)</f>
        <v>0</v>
      </c>
      <c r="BG162" s="226">
        <f>IF(N162="zákl. přenesená",J162,0)</f>
        <v>0</v>
      </c>
      <c r="BH162" s="226">
        <f>IF(N162="sníž. přenesená",J162,0)</f>
        <v>0</v>
      </c>
      <c r="BI162" s="226">
        <f>IF(N162="nulová",J162,0)</f>
        <v>0</v>
      </c>
      <c r="BJ162" s="19" t="s">
        <v>85</v>
      </c>
      <c r="BK162" s="226">
        <f>ROUND(I162*H162,2)</f>
        <v>0</v>
      </c>
      <c r="BL162" s="19" t="s">
        <v>330</v>
      </c>
      <c r="BM162" s="225" t="s">
        <v>1528</v>
      </c>
    </row>
    <row r="163" s="2" customFormat="1" ht="16.5" customHeight="1">
      <c r="A163" s="40"/>
      <c r="B163" s="41"/>
      <c r="C163" s="259" t="s">
        <v>802</v>
      </c>
      <c r="D163" s="259" t="s">
        <v>640</v>
      </c>
      <c r="E163" s="260" t="s">
        <v>1529</v>
      </c>
      <c r="F163" s="261" t="s">
        <v>1530</v>
      </c>
      <c r="G163" s="262" t="s">
        <v>246</v>
      </c>
      <c r="H163" s="263">
        <v>1</v>
      </c>
      <c r="I163" s="264"/>
      <c r="J163" s="265">
        <f>ROUND(I163*H163,2)</f>
        <v>0</v>
      </c>
      <c r="K163" s="261" t="s">
        <v>19</v>
      </c>
      <c r="L163" s="266"/>
      <c r="M163" s="267" t="s">
        <v>19</v>
      </c>
      <c r="N163" s="268" t="s">
        <v>48</v>
      </c>
      <c r="O163" s="86"/>
      <c r="P163" s="223">
        <f>O163*H163</f>
        <v>0</v>
      </c>
      <c r="Q163" s="223">
        <v>0</v>
      </c>
      <c r="R163" s="223">
        <f>Q163*H163</f>
        <v>0</v>
      </c>
      <c r="S163" s="223">
        <v>0</v>
      </c>
      <c r="T163" s="224">
        <f>S163*H163</f>
        <v>0</v>
      </c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R163" s="225" t="s">
        <v>571</v>
      </c>
      <c r="AT163" s="225" t="s">
        <v>640</v>
      </c>
      <c r="AU163" s="225" t="s">
        <v>87</v>
      </c>
      <c r="AY163" s="19" t="s">
        <v>238</v>
      </c>
      <c r="BE163" s="226">
        <f>IF(N163="základní",J163,0)</f>
        <v>0</v>
      </c>
      <c r="BF163" s="226">
        <f>IF(N163="snížená",J163,0)</f>
        <v>0</v>
      </c>
      <c r="BG163" s="226">
        <f>IF(N163="zákl. přenesená",J163,0)</f>
        <v>0</v>
      </c>
      <c r="BH163" s="226">
        <f>IF(N163="sníž. přenesená",J163,0)</f>
        <v>0</v>
      </c>
      <c r="BI163" s="226">
        <f>IF(N163="nulová",J163,0)</f>
        <v>0</v>
      </c>
      <c r="BJ163" s="19" t="s">
        <v>85</v>
      </c>
      <c r="BK163" s="226">
        <f>ROUND(I163*H163,2)</f>
        <v>0</v>
      </c>
      <c r="BL163" s="19" t="s">
        <v>330</v>
      </c>
      <c r="BM163" s="225" t="s">
        <v>1531</v>
      </c>
    </row>
    <row r="164" s="2" customFormat="1" ht="24.15" customHeight="1">
      <c r="A164" s="40"/>
      <c r="B164" s="41"/>
      <c r="C164" s="214" t="s">
        <v>811</v>
      </c>
      <c r="D164" s="214" t="s">
        <v>243</v>
      </c>
      <c r="E164" s="215" t="s">
        <v>1532</v>
      </c>
      <c r="F164" s="216" t="s">
        <v>1533</v>
      </c>
      <c r="G164" s="217" t="s">
        <v>368</v>
      </c>
      <c r="H164" s="218">
        <v>2</v>
      </c>
      <c r="I164" s="219"/>
      <c r="J164" s="220">
        <f>ROUND(I164*H164,2)</f>
        <v>0</v>
      </c>
      <c r="K164" s="216" t="s">
        <v>19</v>
      </c>
      <c r="L164" s="46"/>
      <c r="M164" s="221" t="s">
        <v>19</v>
      </c>
      <c r="N164" s="222" t="s">
        <v>48</v>
      </c>
      <c r="O164" s="86"/>
      <c r="P164" s="223">
        <f>O164*H164</f>
        <v>0</v>
      </c>
      <c r="Q164" s="223">
        <v>0</v>
      </c>
      <c r="R164" s="223">
        <f>Q164*H164</f>
        <v>0</v>
      </c>
      <c r="S164" s="223">
        <v>0</v>
      </c>
      <c r="T164" s="224">
        <f>S164*H164</f>
        <v>0</v>
      </c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R164" s="225" t="s">
        <v>330</v>
      </c>
      <c r="AT164" s="225" t="s">
        <v>243</v>
      </c>
      <c r="AU164" s="225" t="s">
        <v>87</v>
      </c>
      <c r="AY164" s="19" t="s">
        <v>238</v>
      </c>
      <c r="BE164" s="226">
        <f>IF(N164="základní",J164,0)</f>
        <v>0</v>
      </c>
      <c r="BF164" s="226">
        <f>IF(N164="snížená",J164,0)</f>
        <v>0</v>
      </c>
      <c r="BG164" s="226">
        <f>IF(N164="zákl. přenesená",J164,0)</f>
        <v>0</v>
      </c>
      <c r="BH164" s="226">
        <f>IF(N164="sníž. přenesená",J164,0)</f>
        <v>0</v>
      </c>
      <c r="BI164" s="226">
        <f>IF(N164="nulová",J164,0)</f>
        <v>0</v>
      </c>
      <c r="BJ164" s="19" t="s">
        <v>85</v>
      </c>
      <c r="BK164" s="226">
        <f>ROUND(I164*H164,2)</f>
        <v>0</v>
      </c>
      <c r="BL164" s="19" t="s">
        <v>330</v>
      </c>
      <c r="BM164" s="225" t="s">
        <v>1534</v>
      </c>
    </row>
    <row r="165" s="2" customFormat="1" ht="16.5" customHeight="1">
      <c r="A165" s="40"/>
      <c r="B165" s="41"/>
      <c r="C165" s="259" t="s">
        <v>818</v>
      </c>
      <c r="D165" s="259" t="s">
        <v>640</v>
      </c>
      <c r="E165" s="260" t="s">
        <v>1535</v>
      </c>
      <c r="F165" s="261" t="s">
        <v>1536</v>
      </c>
      <c r="G165" s="262" t="s">
        <v>368</v>
      </c>
      <c r="H165" s="263">
        <v>2</v>
      </c>
      <c r="I165" s="264"/>
      <c r="J165" s="265">
        <f>ROUND(I165*H165,2)</f>
        <v>0</v>
      </c>
      <c r="K165" s="261" t="s">
        <v>19</v>
      </c>
      <c r="L165" s="266"/>
      <c r="M165" s="267" t="s">
        <v>19</v>
      </c>
      <c r="N165" s="268" t="s">
        <v>48</v>
      </c>
      <c r="O165" s="86"/>
      <c r="P165" s="223">
        <f>O165*H165</f>
        <v>0</v>
      </c>
      <c r="Q165" s="223">
        <v>0</v>
      </c>
      <c r="R165" s="223">
        <f>Q165*H165</f>
        <v>0</v>
      </c>
      <c r="S165" s="223">
        <v>0</v>
      </c>
      <c r="T165" s="224">
        <f>S165*H165</f>
        <v>0</v>
      </c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R165" s="225" t="s">
        <v>571</v>
      </c>
      <c r="AT165" s="225" t="s">
        <v>640</v>
      </c>
      <c r="AU165" s="225" t="s">
        <v>87</v>
      </c>
      <c r="AY165" s="19" t="s">
        <v>238</v>
      </c>
      <c r="BE165" s="226">
        <f>IF(N165="základní",J165,0)</f>
        <v>0</v>
      </c>
      <c r="BF165" s="226">
        <f>IF(N165="snížená",J165,0)</f>
        <v>0</v>
      </c>
      <c r="BG165" s="226">
        <f>IF(N165="zákl. přenesená",J165,0)</f>
        <v>0</v>
      </c>
      <c r="BH165" s="226">
        <f>IF(N165="sníž. přenesená",J165,0)</f>
        <v>0</v>
      </c>
      <c r="BI165" s="226">
        <f>IF(N165="nulová",J165,0)</f>
        <v>0</v>
      </c>
      <c r="BJ165" s="19" t="s">
        <v>85</v>
      </c>
      <c r="BK165" s="226">
        <f>ROUND(I165*H165,2)</f>
        <v>0</v>
      </c>
      <c r="BL165" s="19" t="s">
        <v>330</v>
      </c>
      <c r="BM165" s="225" t="s">
        <v>1537</v>
      </c>
    </row>
    <row r="166" s="2" customFormat="1" ht="16.5" customHeight="1">
      <c r="A166" s="40"/>
      <c r="B166" s="41"/>
      <c r="C166" s="214" t="s">
        <v>825</v>
      </c>
      <c r="D166" s="214" t="s">
        <v>243</v>
      </c>
      <c r="E166" s="215" t="s">
        <v>1538</v>
      </c>
      <c r="F166" s="216" t="s">
        <v>1539</v>
      </c>
      <c r="G166" s="217" t="s">
        <v>368</v>
      </c>
      <c r="H166" s="218">
        <v>49</v>
      </c>
      <c r="I166" s="219"/>
      <c r="J166" s="220">
        <f>ROUND(I166*H166,2)</f>
        <v>0</v>
      </c>
      <c r="K166" s="216" t="s">
        <v>19</v>
      </c>
      <c r="L166" s="46"/>
      <c r="M166" s="221" t="s">
        <v>19</v>
      </c>
      <c r="N166" s="222" t="s">
        <v>48</v>
      </c>
      <c r="O166" s="86"/>
      <c r="P166" s="223">
        <f>O166*H166</f>
        <v>0</v>
      </c>
      <c r="Q166" s="223">
        <v>0</v>
      </c>
      <c r="R166" s="223">
        <f>Q166*H166</f>
        <v>0</v>
      </c>
      <c r="S166" s="223">
        <v>0</v>
      </c>
      <c r="T166" s="224">
        <f>S166*H166</f>
        <v>0</v>
      </c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R166" s="225" t="s">
        <v>330</v>
      </c>
      <c r="AT166" s="225" t="s">
        <v>243</v>
      </c>
      <c r="AU166" s="225" t="s">
        <v>87</v>
      </c>
      <c r="AY166" s="19" t="s">
        <v>238</v>
      </c>
      <c r="BE166" s="226">
        <f>IF(N166="základní",J166,0)</f>
        <v>0</v>
      </c>
      <c r="BF166" s="226">
        <f>IF(N166="snížená",J166,0)</f>
        <v>0</v>
      </c>
      <c r="BG166" s="226">
        <f>IF(N166="zákl. přenesená",J166,0)</f>
        <v>0</v>
      </c>
      <c r="BH166" s="226">
        <f>IF(N166="sníž. přenesená",J166,0)</f>
        <v>0</v>
      </c>
      <c r="BI166" s="226">
        <f>IF(N166="nulová",J166,0)</f>
        <v>0</v>
      </c>
      <c r="BJ166" s="19" t="s">
        <v>85</v>
      </c>
      <c r="BK166" s="226">
        <f>ROUND(I166*H166,2)</f>
        <v>0</v>
      </c>
      <c r="BL166" s="19" t="s">
        <v>330</v>
      </c>
      <c r="BM166" s="225" t="s">
        <v>1540</v>
      </c>
    </row>
    <row r="167" s="2" customFormat="1" ht="21.75" customHeight="1">
      <c r="A167" s="40"/>
      <c r="B167" s="41"/>
      <c r="C167" s="259" t="s">
        <v>831</v>
      </c>
      <c r="D167" s="259" t="s">
        <v>640</v>
      </c>
      <c r="E167" s="260" t="s">
        <v>1541</v>
      </c>
      <c r="F167" s="261" t="s">
        <v>1542</v>
      </c>
      <c r="G167" s="262" t="s">
        <v>368</v>
      </c>
      <c r="H167" s="263">
        <v>13</v>
      </c>
      <c r="I167" s="264"/>
      <c r="J167" s="265">
        <f>ROUND(I167*H167,2)</f>
        <v>0</v>
      </c>
      <c r="K167" s="261" t="s">
        <v>19</v>
      </c>
      <c r="L167" s="266"/>
      <c r="M167" s="267" t="s">
        <v>19</v>
      </c>
      <c r="N167" s="268" t="s">
        <v>48</v>
      </c>
      <c r="O167" s="86"/>
      <c r="P167" s="223">
        <f>O167*H167</f>
        <v>0</v>
      </c>
      <c r="Q167" s="223">
        <v>0.00050000000000000001</v>
      </c>
      <c r="R167" s="223">
        <f>Q167*H167</f>
        <v>0.0065000000000000006</v>
      </c>
      <c r="S167" s="223">
        <v>0</v>
      </c>
      <c r="T167" s="224">
        <f>S167*H167</f>
        <v>0</v>
      </c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R167" s="225" t="s">
        <v>571</v>
      </c>
      <c r="AT167" s="225" t="s">
        <v>640</v>
      </c>
      <c r="AU167" s="225" t="s">
        <v>87</v>
      </c>
      <c r="AY167" s="19" t="s">
        <v>238</v>
      </c>
      <c r="BE167" s="226">
        <f>IF(N167="základní",J167,0)</f>
        <v>0</v>
      </c>
      <c r="BF167" s="226">
        <f>IF(N167="snížená",J167,0)</f>
        <v>0</v>
      </c>
      <c r="BG167" s="226">
        <f>IF(N167="zákl. přenesená",J167,0)</f>
        <v>0</v>
      </c>
      <c r="BH167" s="226">
        <f>IF(N167="sníž. přenesená",J167,0)</f>
        <v>0</v>
      </c>
      <c r="BI167" s="226">
        <f>IF(N167="nulová",J167,0)</f>
        <v>0</v>
      </c>
      <c r="BJ167" s="19" t="s">
        <v>85</v>
      </c>
      <c r="BK167" s="226">
        <f>ROUND(I167*H167,2)</f>
        <v>0</v>
      </c>
      <c r="BL167" s="19" t="s">
        <v>330</v>
      </c>
      <c r="BM167" s="225" t="s">
        <v>1543</v>
      </c>
    </row>
    <row r="168" s="2" customFormat="1" ht="16.5" customHeight="1">
      <c r="A168" s="40"/>
      <c r="B168" s="41"/>
      <c r="C168" s="259" t="s">
        <v>837</v>
      </c>
      <c r="D168" s="259" t="s">
        <v>640</v>
      </c>
      <c r="E168" s="260" t="s">
        <v>1544</v>
      </c>
      <c r="F168" s="261" t="s">
        <v>1545</v>
      </c>
      <c r="G168" s="262" t="s">
        <v>368</v>
      </c>
      <c r="H168" s="263">
        <v>24</v>
      </c>
      <c r="I168" s="264"/>
      <c r="J168" s="265">
        <f>ROUND(I168*H168,2)</f>
        <v>0</v>
      </c>
      <c r="K168" s="261" t="s">
        <v>19</v>
      </c>
      <c r="L168" s="266"/>
      <c r="M168" s="267" t="s">
        <v>19</v>
      </c>
      <c r="N168" s="268" t="s">
        <v>48</v>
      </c>
      <c r="O168" s="86"/>
      <c r="P168" s="223">
        <f>O168*H168</f>
        <v>0</v>
      </c>
      <c r="Q168" s="223">
        <v>0.00075000000000000002</v>
      </c>
      <c r="R168" s="223">
        <f>Q168*H168</f>
        <v>0.018000000000000002</v>
      </c>
      <c r="S168" s="223">
        <v>0</v>
      </c>
      <c r="T168" s="224">
        <f>S168*H168</f>
        <v>0</v>
      </c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R168" s="225" t="s">
        <v>571</v>
      </c>
      <c r="AT168" s="225" t="s">
        <v>640</v>
      </c>
      <c r="AU168" s="225" t="s">
        <v>87</v>
      </c>
      <c r="AY168" s="19" t="s">
        <v>238</v>
      </c>
      <c r="BE168" s="226">
        <f>IF(N168="základní",J168,0)</f>
        <v>0</v>
      </c>
      <c r="BF168" s="226">
        <f>IF(N168="snížená",J168,0)</f>
        <v>0</v>
      </c>
      <c r="BG168" s="226">
        <f>IF(N168="zákl. přenesená",J168,0)</f>
        <v>0</v>
      </c>
      <c r="BH168" s="226">
        <f>IF(N168="sníž. přenesená",J168,0)</f>
        <v>0</v>
      </c>
      <c r="BI168" s="226">
        <f>IF(N168="nulová",J168,0)</f>
        <v>0</v>
      </c>
      <c r="BJ168" s="19" t="s">
        <v>85</v>
      </c>
      <c r="BK168" s="226">
        <f>ROUND(I168*H168,2)</f>
        <v>0</v>
      </c>
      <c r="BL168" s="19" t="s">
        <v>330</v>
      </c>
      <c r="BM168" s="225" t="s">
        <v>1546</v>
      </c>
    </row>
    <row r="169" s="2" customFormat="1" ht="16.5" customHeight="1">
      <c r="A169" s="40"/>
      <c r="B169" s="41"/>
      <c r="C169" s="259" t="s">
        <v>842</v>
      </c>
      <c r="D169" s="259" t="s">
        <v>640</v>
      </c>
      <c r="E169" s="260" t="s">
        <v>1547</v>
      </c>
      <c r="F169" s="261" t="s">
        <v>1548</v>
      </c>
      <c r="G169" s="262" t="s">
        <v>368</v>
      </c>
      <c r="H169" s="263">
        <v>20</v>
      </c>
      <c r="I169" s="264"/>
      <c r="J169" s="265">
        <f>ROUND(I169*H169,2)</f>
        <v>0</v>
      </c>
      <c r="K169" s="261" t="s">
        <v>19</v>
      </c>
      <c r="L169" s="266"/>
      <c r="M169" s="267" t="s">
        <v>19</v>
      </c>
      <c r="N169" s="268" t="s">
        <v>48</v>
      </c>
      <c r="O169" s="86"/>
      <c r="P169" s="223">
        <f>O169*H169</f>
        <v>0</v>
      </c>
      <c r="Q169" s="223">
        <v>0</v>
      </c>
      <c r="R169" s="223">
        <f>Q169*H169</f>
        <v>0</v>
      </c>
      <c r="S169" s="223">
        <v>0</v>
      </c>
      <c r="T169" s="224">
        <f>S169*H169</f>
        <v>0</v>
      </c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R169" s="225" t="s">
        <v>287</v>
      </c>
      <c r="AT169" s="225" t="s">
        <v>640</v>
      </c>
      <c r="AU169" s="225" t="s">
        <v>87</v>
      </c>
      <c r="AY169" s="19" t="s">
        <v>238</v>
      </c>
      <c r="BE169" s="226">
        <f>IF(N169="základní",J169,0)</f>
        <v>0</v>
      </c>
      <c r="BF169" s="226">
        <f>IF(N169="snížená",J169,0)</f>
        <v>0</v>
      </c>
      <c r="BG169" s="226">
        <f>IF(N169="zákl. přenesená",J169,0)</f>
        <v>0</v>
      </c>
      <c r="BH169" s="226">
        <f>IF(N169="sníž. přenesená",J169,0)</f>
        <v>0</v>
      </c>
      <c r="BI169" s="226">
        <f>IF(N169="nulová",J169,0)</f>
        <v>0</v>
      </c>
      <c r="BJ169" s="19" t="s">
        <v>85</v>
      </c>
      <c r="BK169" s="226">
        <f>ROUND(I169*H169,2)</f>
        <v>0</v>
      </c>
      <c r="BL169" s="19" t="s">
        <v>254</v>
      </c>
      <c r="BM169" s="225" t="s">
        <v>1549</v>
      </c>
    </row>
    <row r="170" s="2" customFormat="1" ht="16.5" customHeight="1">
      <c r="A170" s="40"/>
      <c r="B170" s="41"/>
      <c r="C170" s="259" t="s">
        <v>848</v>
      </c>
      <c r="D170" s="259" t="s">
        <v>640</v>
      </c>
      <c r="E170" s="260" t="s">
        <v>1550</v>
      </c>
      <c r="F170" s="261" t="s">
        <v>1551</v>
      </c>
      <c r="G170" s="262" t="s">
        <v>368</v>
      </c>
      <c r="H170" s="263">
        <v>4</v>
      </c>
      <c r="I170" s="264"/>
      <c r="J170" s="265">
        <f>ROUND(I170*H170,2)</f>
        <v>0</v>
      </c>
      <c r="K170" s="261" t="s">
        <v>19</v>
      </c>
      <c r="L170" s="266"/>
      <c r="M170" s="267" t="s">
        <v>19</v>
      </c>
      <c r="N170" s="268" t="s">
        <v>48</v>
      </c>
      <c r="O170" s="86"/>
      <c r="P170" s="223">
        <f>O170*H170</f>
        <v>0</v>
      </c>
      <c r="Q170" s="223">
        <v>0.00089999999999999998</v>
      </c>
      <c r="R170" s="223">
        <f>Q170*H170</f>
        <v>0.0035999999999999999</v>
      </c>
      <c r="S170" s="223">
        <v>0</v>
      </c>
      <c r="T170" s="224">
        <f>S170*H170</f>
        <v>0</v>
      </c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R170" s="225" t="s">
        <v>571</v>
      </c>
      <c r="AT170" s="225" t="s">
        <v>640</v>
      </c>
      <c r="AU170" s="225" t="s">
        <v>87</v>
      </c>
      <c r="AY170" s="19" t="s">
        <v>238</v>
      </c>
      <c r="BE170" s="226">
        <f>IF(N170="základní",J170,0)</f>
        <v>0</v>
      </c>
      <c r="BF170" s="226">
        <f>IF(N170="snížená",J170,0)</f>
        <v>0</v>
      </c>
      <c r="BG170" s="226">
        <f>IF(N170="zákl. přenesená",J170,0)</f>
        <v>0</v>
      </c>
      <c r="BH170" s="226">
        <f>IF(N170="sníž. přenesená",J170,0)</f>
        <v>0</v>
      </c>
      <c r="BI170" s="226">
        <f>IF(N170="nulová",J170,0)</f>
        <v>0</v>
      </c>
      <c r="BJ170" s="19" t="s">
        <v>85</v>
      </c>
      <c r="BK170" s="226">
        <f>ROUND(I170*H170,2)</f>
        <v>0</v>
      </c>
      <c r="BL170" s="19" t="s">
        <v>330</v>
      </c>
      <c r="BM170" s="225" t="s">
        <v>1552</v>
      </c>
    </row>
    <row r="171" s="2" customFormat="1" ht="16.5" customHeight="1">
      <c r="A171" s="40"/>
      <c r="B171" s="41"/>
      <c r="C171" s="259" t="s">
        <v>853</v>
      </c>
      <c r="D171" s="259" t="s">
        <v>640</v>
      </c>
      <c r="E171" s="260" t="s">
        <v>1553</v>
      </c>
      <c r="F171" s="261" t="s">
        <v>1554</v>
      </c>
      <c r="G171" s="262" t="s">
        <v>368</v>
      </c>
      <c r="H171" s="263">
        <v>7</v>
      </c>
      <c r="I171" s="264"/>
      <c r="J171" s="265">
        <f>ROUND(I171*H171,2)</f>
        <v>0</v>
      </c>
      <c r="K171" s="261" t="s">
        <v>19</v>
      </c>
      <c r="L171" s="266"/>
      <c r="M171" s="267" t="s">
        <v>19</v>
      </c>
      <c r="N171" s="268" t="s">
        <v>48</v>
      </c>
      <c r="O171" s="86"/>
      <c r="P171" s="223">
        <f>O171*H171</f>
        <v>0</v>
      </c>
      <c r="Q171" s="223">
        <v>0.00173</v>
      </c>
      <c r="R171" s="223">
        <f>Q171*H171</f>
        <v>0.012109999999999999</v>
      </c>
      <c r="S171" s="223">
        <v>0</v>
      </c>
      <c r="T171" s="224">
        <f>S171*H171</f>
        <v>0</v>
      </c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R171" s="225" t="s">
        <v>571</v>
      </c>
      <c r="AT171" s="225" t="s">
        <v>640</v>
      </c>
      <c r="AU171" s="225" t="s">
        <v>87</v>
      </c>
      <c r="AY171" s="19" t="s">
        <v>238</v>
      </c>
      <c r="BE171" s="226">
        <f>IF(N171="základní",J171,0)</f>
        <v>0</v>
      </c>
      <c r="BF171" s="226">
        <f>IF(N171="snížená",J171,0)</f>
        <v>0</v>
      </c>
      <c r="BG171" s="226">
        <f>IF(N171="zákl. přenesená",J171,0)</f>
        <v>0</v>
      </c>
      <c r="BH171" s="226">
        <f>IF(N171="sníž. přenesená",J171,0)</f>
        <v>0</v>
      </c>
      <c r="BI171" s="226">
        <f>IF(N171="nulová",J171,0)</f>
        <v>0</v>
      </c>
      <c r="BJ171" s="19" t="s">
        <v>85</v>
      </c>
      <c r="BK171" s="226">
        <f>ROUND(I171*H171,2)</f>
        <v>0</v>
      </c>
      <c r="BL171" s="19" t="s">
        <v>330</v>
      </c>
      <c r="BM171" s="225" t="s">
        <v>1555</v>
      </c>
    </row>
    <row r="172" s="2" customFormat="1" ht="16.5" customHeight="1">
      <c r="A172" s="40"/>
      <c r="B172" s="41"/>
      <c r="C172" s="259" t="s">
        <v>1176</v>
      </c>
      <c r="D172" s="259" t="s">
        <v>640</v>
      </c>
      <c r="E172" s="260" t="s">
        <v>1556</v>
      </c>
      <c r="F172" s="261" t="s">
        <v>1557</v>
      </c>
      <c r="G172" s="262" t="s">
        <v>368</v>
      </c>
      <c r="H172" s="263">
        <v>1</v>
      </c>
      <c r="I172" s="264"/>
      <c r="J172" s="265">
        <f>ROUND(I172*H172,2)</f>
        <v>0</v>
      </c>
      <c r="K172" s="261" t="s">
        <v>19</v>
      </c>
      <c r="L172" s="266"/>
      <c r="M172" s="267" t="s">
        <v>19</v>
      </c>
      <c r="N172" s="268" t="s">
        <v>48</v>
      </c>
      <c r="O172" s="86"/>
      <c r="P172" s="223">
        <f>O172*H172</f>
        <v>0</v>
      </c>
      <c r="Q172" s="223">
        <v>0.00173</v>
      </c>
      <c r="R172" s="223">
        <f>Q172*H172</f>
        <v>0.00173</v>
      </c>
      <c r="S172" s="223">
        <v>0</v>
      </c>
      <c r="T172" s="224">
        <f>S172*H172</f>
        <v>0</v>
      </c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R172" s="225" t="s">
        <v>571</v>
      </c>
      <c r="AT172" s="225" t="s">
        <v>640</v>
      </c>
      <c r="AU172" s="225" t="s">
        <v>87</v>
      </c>
      <c r="AY172" s="19" t="s">
        <v>238</v>
      </c>
      <c r="BE172" s="226">
        <f>IF(N172="základní",J172,0)</f>
        <v>0</v>
      </c>
      <c r="BF172" s="226">
        <f>IF(N172="snížená",J172,0)</f>
        <v>0</v>
      </c>
      <c r="BG172" s="226">
        <f>IF(N172="zákl. přenesená",J172,0)</f>
        <v>0</v>
      </c>
      <c r="BH172" s="226">
        <f>IF(N172="sníž. přenesená",J172,0)</f>
        <v>0</v>
      </c>
      <c r="BI172" s="226">
        <f>IF(N172="nulová",J172,0)</f>
        <v>0</v>
      </c>
      <c r="BJ172" s="19" t="s">
        <v>85</v>
      </c>
      <c r="BK172" s="226">
        <f>ROUND(I172*H172,2)</f>
        <v>0</v>
      </c>
      <c r="BL172" s="19" t="s">
        <v>330</v>
      </c>
      <c r="BM172" s="225" t="s">
        <v>1558</v>
      </c>
    </row>
    <row r="173" s="12" customFormat="1" ht="25.92" customHeight="1">
      <c r="A173" s="12"/>
      <c r="B173" s="198"/>
      <c r="C173" s="199"/>
      <c r="D173" s="200" t="s">
        <v>76</v>
      </c>
      <c r="E173" s="201" t="s">
        <v>640</v>
      </c>
      <c r="F173" s="201" t="s">
        <v>1559</v>
      </c>
      <c r="G173" s="199"/>
      <c r="H173" s="199"/>
      <c r="I173" s="202"/>
      <c r="J173" s="203">
        <f>BK173</f>
        <v>0</v>
      </c>
      <c r="K173" s="199"/>
      <c r="L173" s="204"/>
      <c r="M173" s="205"/>
      <c r="N173" s="206"/>
      <c r="O173" s="206"/>
      <c r="P173" s="207">
        <f>P174</f>
        <v>0</v>
      </c>
      <c r="Q173" s="206"/>
      <c r="R173" s="207">
        <f>R174</f>
        <v>0</v>
      </c>
      <c r="S173" s="206"/>
      <c r="T173" s="208">
        <f>T174</f>
        <v>0</v>
      </c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R173" s="209" t="s">
        <v>260</v>
      </c>
      <c r="AT173" s="210" t="s">
        <v>76</v>
      </c>
      <c r="AU173" s="210" t="s">
        <v>77</v>
      </c>
      <c r="AY173" s="209" t="s">
        <v>238</v>
      </c>
      <c r="BK173" s="211">
        <f>BK174</f>
        <v>0</v>
      </c>
    </row>
    <row r="174" s="12" customFormat="1" ht="22.8" customHeight="1">
      <c r="A174" s="12"/>
      <c r="B174" s="198"/>
      <c r="C174" s="199"/>
      <c r="D174" s="200" t="s">
        <v>76</v>
      </c>
      <c r="E174" s="212" t="s">
        <v>1560</v>
      </c>
      <c r="F174" s="212" t="s">
        <v>1561</v>
      </c>
      <c r="G174" s="199"/>
      <c r="H174" s="199"/>
      <c r="I174" s="202"/>
      <c r="J174" s="213">
        <f>BK174</f>
        <v>0</v>
      </c>
      <c r="K174" s="199"/>
      <c r="L174" s="204"/>
      <c r="M174" s="205"/>
      <c r="N174" s="206"/>
      <c r="O174" s="206"/>
      <c r="P174" s="207">
        <f>P175</f>
        <v>0</v>
      </c>
      <c r="Q174" s="206"/>
      <c r="R174" s="207">
        <f>R175</f>
        <v>0</v>
      </c>
      <c r="S174" s="206"/>
      <c r="T174" s="208">
        <f>T175</f>
        <v>0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209" t="s">
        <v>260</v>
      </c>
      <c r="AT174" s="210" t="s">
        <v>76</v>
      </c>
      <c r="AU174" s="210" t="s">
        <v>85</v>
      </c>
      <c r="AY174" s="209" t="s">
        <v>238</v>
      </c>
      <c r="BK174" s="211">
        <f>BK175</f>
        <v>0</v>
      </c>
    </row>
    <row r="175" s="2" customFormat="1" ht="24.15" customHeight="1">
      <c r="A175" s="40"/>
      <c r="B175" s="41"/>
      <c r="C175" s="214" t="s">
        <v>1182</v>
      </c>
      <c r="D175" s="214" t="s">
        <v>243</v>
      </c>
      <c r="E175" s="215" t="s">
        <v>1562</v>
      </c>
      <c r="F175" s="216" t="s">
        <v>1563</v>
      </c>
      <c r="G175" s="217" t="s">
        <v>368</v>
      </c>
      <c r="H175" s="218">
        <v>1</v>
      </c>
      <c r="I175" s="219"/>
      <c r="J175" s="220">
        <f>ROUND(I175*H175,2)</f>
        <v>0</v>
      </c>
      <c r="K175" s="216" t="s">
        <v>19</v>
      </c>
      <c r="L175" s="46"/>
      <c r="M175" s="221" t="s">
        <v>19</v>
      </c>
      <c r="N175" s="222" t="s">
        <v>48</v>
      </c>
      <c r="O175" s="86"/>
      <c r="P175" s="223">
        <f>O175*H175</f>
        <v>0</v>
      </c>
      <c r="Q175" s="223">
        <v>0</v>
      </c>
      <c r="R175" s="223">
        <f>Q175*H175</f>
        <v>0</v>
      </c>
      <c r="S175" s="223">
        <v>0</v>
      </c>
      <c r="T175" s="224">
        <f>S175*H175</f>
        <v>0</v>
      </c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R175" s="225" t="s">
        <v>837</v>
      </c>
      <c r="AT175" s="225" t="s">
        <v>243</v>
      </c>
      <c r="AU175" s="225" t="s">
        <v>87</v>
      </c>
      <c r="AY175" s="19" t="s">
        <v>238</v>
      </c>
      <c r="BE175" s="226">
        <f>IF(N175="základní",J175,0)</f>
        <v>0</v>
      </c>
      <c r="BF175" s="226">
        <f>IF(N175="snížená",J175,0)</f>
        <v>0</v>
      </c>
      <c r="BG175" s="226">
        <f>IF(N175="zákl. přenesená",J175,0)</f>
        <v>0</v>
      </c>
      <c r="BH175" s="226">
        <f>IF(N175="sníž. přenesená",J175,0)</f>
        <v>0</v>
      </c>
      <c r="BI175" s="226">
        <f>IF(N175="nulová",J175,0)</f>
        <v>0</v>
      </c>
      <c r="BJ175" s="19" t="s">
        <v>85</v>
      </c>
      <c r="BK175" s="226">
        <f>ROUND(I175*H175,2)</f>
        <v>0</v>
      </c>
      <c r="BL175" s="19" t="s">
        <v>837</v>
      </c>
      <c r="BM175" s="225" t="s">
        <v>1564</v>
      </c>
    </row>
    <row r="176" s="12" customFormat="1" ht="25.92" customHeight="1">
      <c r="A176" s="12"/>
      <c r="B176" s="198"/>
      <c r="C176" s="199"/>
      <c r="D176" s="200" t="s">
        <v>76</v>
      </c>
      <c r="E176" s="201" t="s">
        <v>83</v>
      </c>
      <c r="F176" s="201" t="s">
        <v>239</v>
      </c>
      <c r="G176" s="199"/>
      <c r="H176" s="199"/>
      <c r="I176" s="202"/>
      <c r="J176" s="203">
        <f>BK176</f>
        <v>0</v>
      </c>
      <c r="K176" s="199"/>
      <c r="L176" s="204"/>
      <c r="M176" s="205"/>
      <c r="N176" s="206"/>
      <c r="O176" s="206"/>
      <c r="P176" s="207">
        <f>P177+P180+P183+P185</f>
        <v>0</v>
      </c>
      <c r="Q176" s="206"/>
      <c r="R176" s="207">
        <f>R177+R180+R183+R185</f>
        <v>0</v>
      </c>
      <c r="S176" s="206"/>
      <c r="T176" s="208">
        <f>T177+T180+T183+T185</f>
        <v>0.52800000000000002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09" t="s">
        <v>240</v>
      </c>
      <c r="AT176" s="210" t="s">
        <v>76</v>
      </c>
      <c r="AU176" s="210" t="s">
        <v>77</v>
      </c>
      <c r="AY176" s="209" t="s">
        <v>238</v>
      </c>
      <c r="BK176" s="211">
        <f>BK177+BK180+BK183+BK185</f>
        <v>0</v>
      </c>
    </row>
    <row r="177" s="12" customFormat="1" ht="22.8" customHeight="1">
      <c r="A177" s="12"/>
      <c r="B177" s="198"/>
      <c r="C177" s="199"/>
      <c r="D177" s="200" t="s">
        <v>76</v>
      </c>
      <c r="E177" s="212" t="s">
        <v>241</v>
      </c>
      <c r="F177" s="212" t="s">
        <v>242</v>
      </c>
      <c r="G177" s="199"/>
      <c r="H177" s="199"/>
      <c r="I177" s="202"/>
      <c r="J177" s="213">
        <f>BK177</f>
        <v>0</v>
      </c>
      <c r="K177" s="199"/>
      <c r="L177" s="204"/>
      <c r="M177" s="205"/>
      <c r="N177" s="206"/>
      <c r="O177" s="206"/>
      <c r="P177" s="207">
        <f>SUM(P178:P179)</f>
        <v>0</v>
      </c>
      <c r="Q177" s="206"/>
      <c r="R177" s="207">
        <f>SUM(R178:R179)</f>
        <v>0</v>
      </c>
      <c r="S177" s="206"/>
      <c r="T177" s="208">
        <f>SUM(T178:T179)</f>
        <v>0.52800000000000002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209" t="s">
        <v>240</v>
      </c>
      <c r="AT177" s="210" t="s">
        <v>76</v>
      </c>
      <c r="AU177" s="210" t="s">
        <v>85</v>
      </c>
      <c r="AY177" s="209" t="s">
        <v>238</v>
      </c>
      <c r="BK177" s="211">
        <f>SUM(BK178:BK179)</f>
        <v>0</v>
      </c>
    </row>
    <row r="178" s="2" customFormat="1" ht="16.5" customHeight="1">
      <c r="A178" s="40"/>
      <c r="B178" s="41"/>
      <c r="C178" s="214" t="s">
        <v>1185</v>
      </c>
      <c r="D178" s="214" t="s">
        <v>243</v>
      </c>
      <c r="E178" s="215" t="s">
        <v>1565</v>
      </c>
      <c r="F178" s="216" t="s">
        <v>1566</v>
      </c>
      <c r="G178" s="217" t="s">
        <v>805</v>
      </c>
      <c r="H178" s="218">
        <v>8</v>
      </c>
      <c r="I178" s="219"/>
      <c r="J178" s="220">
        <f>ROUND(I178*H178,2)</f>
        <v>0</v>
      </c>
      <c r="K178" s="216" t="s">
        <v>19</v>
      </c>
      <c r="L178" s="46"/>
      <c r="M178" s="221" t="s">
        <v>19</v>
      </c>
      <c r="N178" s="222" t="s">
        <v>48</v>
      </c>
      <c r="O178" s="86"/>
      <c r="P178" s="223">
        <f>O178*H178</f>
        <v>0</v>
      </c>
      <c r="Q178" s="223">
        <v>0</v>
      </c>
      <c r="R178" s="223">
        <f>Q178*H178</f>
        <v>0</v>
      </c>
      <c r="S178" s="223">
        <v>0.021999999999999999</v>
      </c>
      <c r="T178" s="224">
        <f>S178*H178</f>
        <v>0.17599999999999999</v>
      </c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R178" s="225" t="s">
        <v>330</v>
      </c>
      <c r="AT178" s="225" t="s">
        <v>243</v>
      </c>
      <c r="AU178" s="225" t="s">
        <v>87</v>
      </c>
      <c r="AY178" s="19" t="s">
        <v>238</v>
      </c>
      <c r="BE178" s="226">
        <f>IF(N178="základní",J178,0)</f>
        <v>0</v>
      </c>
      <c r="BF178" s="226">
        <f>IF(N178="snížená",J178,0)</f>
        <v>0</v>
      </c>
      <c r="BG178" s="226">
        <f>IF(N178="zákl. přenesená",J178,0)</f>
        <v>0</v>
      </c>
      <c r="BH178" s="226">
        <f>IF(N178="sníž. přenesená",J178,0)</f>
        <v>0</v>
      </c>
      <c r="BI178" s="226">
        <f>IF(N178="nulová",J178,0)</f>
        <v>0</v>
      </c>
      <c r="BJ178" s="19" t="s">
        <v>85</v>
      </c>
      <c r="BK178" s="226">
        <f>ROUND(I178*H178,2)</f>
        <v>0</v>
      </c>
      <c r="BL178" s="19" t="s">
        <v>330</v>
      </c>
      <c r="BM178" s="225" t="s">
        <v>1567</v>
      </c>
    </row>
    <row r="179" s="2" customFormat="1" ht="16.5" customHeight="1">
      <c r="A179" s="40"/>
      <c r="B179" s="41"/>
      <c r="C179" s="214" t="s">
        <v>1190</v>
      </c>
      <c r="D179" s="214" t="s">
        <v>243</v>
      </c>
      <c r="E179" s="215" t="s">
        <v>1568</v>
      </c>
      <c r="F179" s="216" t="s">
        <v>1569</v>
      </c>
      <c r="G179" s="217" t="s">
        <v>805</v>
      </c>
      <c r="H179" s="218">
        <v>16</v>
      </c>
      <c r="I179" s="219"/>
      <c r="J179" s="220">
        <f>ROUND(I179*H179,2)</f>
        <v>0</v>
      </c>
      <c r="K179" s="216" t="s">
        <v>19</v>
      </c>
      <c r="L179" s="46"/>
      <c r="M179" s="221" t="s">
        <v>19</v>
      </c>
      <c r="N179" s="222" t="s">
        <v>48</v>
      </c>
      <c r="O179" s="86"/>
      <c r="P179" s="223">
        <f>O179*H179</f>
        <v>0</v>
      </c>
      <c r="Q179" s="223">
        <v>0</v>
      </c>
      <c r="R179" s="223">
        <f>Q179*H179</f>
        <v>0</v>
      </c>
      <c r="S179" s="223">
        <v>0.021999999999999999</v>
      </c>
      <c r="T179" s="224">
        <f>S179*H179</f>
        <v>0.35199999999999998</v>
      </c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R179" s="225" t="s">
        <v>330</v>
      </c>
      <c r="AT179" s="225" t="s">
        <v>243</v>
      </c>
      <c r="AU179" s="225" t="s">
        <v>87</v>
      </c>
      <c r="AY179" s="19" t="s">
        <v>238</v>
      </c>
      <c r="BE179" s="226">
        <f>IF(N179="základní",J179,0)</f>
        <v>0</v>
      </c>
      <c r="BF179" s="226">
        <f>IF(N179="snížená",J179,0)</f>
        <v>0</v>
      </c>
      <c r="BG179" s="226">
        <f>IF(N179="zákl. přenesená",J179,0)</f>
        <v>0</v>
      </c>
      <c r="BH179" s="226">
        <f>IF(N179="sníž. přenesená",J179,0)</f>
        <v>0</v>
      </c>
      <c r="BI179" s="226">
        <f>IF(N179="nulová",J179,0)</f>
        <v>0</v>
      </c>
      <c r="BJ179" s="19" t="s">
        <v>85</v>
      </c>
      <c r="BK179" s="226">
        <f>ROUND(I179*H179,2)</f>
        <v>0</v>
      </c>
      <c r="BL179" s="19" t="s">
        <v>330</v>
      </c>
      <c r="BM179" s="225" t="s">
        <v>1570</v>
      </c>
    </row>
    <row r="180" s="12" customFormat="1" ht="22.8" customHeight="1">
      <c r="A180" s="12"/>
      <c r="B180" s="198"/>
      <c r="C180" s="199"/>
      <c r="D180" s="200" t="s">
        <v>76</v>
      </c>
      <c r="E180" s="212" t="s">
        <v>319</v>
      </c>
      <c r="F180" s="212" t="s">
        <v>320</v>
      </c>
      <c r="G180" s="199"/>
      <c r="H180" s="199"/>
      <c r="I180" s="202"/>
      <c r="J180" s="213">
        <f>BK180</f>
        <v>0</v>
      </c>
      <c r="K180" s="199"/>
      <c r="L180" s="204"/>
      <c r="M180" s="205"/>
      <c r="N180" s="206"/>
      <c r="O180" s="206"/>
      <c r="P180" s="207">
        <f>SUM(P181:P182)</f>
        <v>0</v>
      </c>
      <c r="Q180" s="206"/>
      <c r="R180" s="207">
        <f>SUM(R181:R182)</f>
        <v>0</v>
      </c>
      <c r="S180" s="206"/>
      <c r="T180" s="208">
        <f>SUM(T181:T182)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09" t="s">
        <v>240</v>
      </c>
      <c r="AT180" s="210" t="s">
        <v>76</v>
      </c>
      <c r="AU180" s="210" t="s">
        <v>85</v>
      </c>
      <c r="AY180" s="209" t="s">
        <v>238</v>
      </c>
      <c r="BK180" s="211">
        <f>SUM(BK181:BK182)</f>
        <v>0</v>
      </c>
    </row>
    <row r="181" s="2" customFormat="1" ht="16.5" customHeight="1">
      <c r="A181" s="40"/>
      <c r="B181" s="41"/>
      <c r="C181" s="214" t="s">
        <v>1195</v>
      </c>
      <c r="D181" s="214" t="s">
        <v>243</v>
      </c>
      <c r="E181" s="215" t="s">
        <v>1571</v>
      </c>
      <c r="F181" s="216" t="s">
        <v>1572</v>
      </c>
      <c r="G181" s="217" t="s">
        <v>805</v>
      </c>
      <c r="H181" s="218">
        <v>24</v>
      </c>
      <c r="I181" s="219"/>
      <c r="J181" s="220">
        <f>ROUND(I181*H181,2)</f>
        <v>0</v>
      </c>
      <c r="K181" s="216" t="s">
        <v>19</v>
      </c>
      <c r="L181" s="46"/>
      <c r="M181" s="221" t="s">
        <v>19</v>
      </c>
      <c r="N181" s="222" t="s">
        <v>48</v>
      </c>
      <c r="O181" s="86"/>
      <c r="P181" s="223">
        <f>O181*H181</f>
        <v>0</v>
      </c>
      <c r="Q181" s="223">
        <v>0</v>
      </c>
      <c r="R181" s="223">
        <f>Q181*H181</f>
        <v>0</v>
      </c>
      <c r="S181" s="223">
        <v>0</v>
      </c>
      <c r="T181" s="224">
        <f>S181*H181</f>
        <v>0</v>
      </c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R181" s="225" t="s">
        <v>248</v>
      </c>
      <c r="AT181" s="225" t="s">
        <v>243</v>
      </c>
      <c r="AU181" s="225" t="s">
        <v>87</v>
      </c>
      <c r="AY181" s="19" t="s">
        <v>238</v>
      </c>
      <c r="BE181" s="226">
        <f>IF(N181="základní",J181,0)</f>
        <v>0</v>
      </c>
      <c r="BF181" s="226">
        <f>IF(N181="snížená",J181,0)</f>
        <v>0</v>
      </c>
      <c r="BG181" s="226">
        <f>IF(N181="zákl. přenesená",J181,0)</f>
        <v>0</v>
      </c>
      <c r="BH181" s="226">
        <f>IF(N181="sníž. přenesená",J181,0)</f>
        <v>0</v>
      </c>
      <c r="BI181" s="226">
        <f>IF(N181="nulová",J181,0)</f>
        <v>0</v>
      </c>
      <c r="BJ181" s="19" t="s">
        <v>85</v>
      </c>
      <c r="BK181" s="226">
        <f>ROUND(I181*H181,2)</f>
        <v>0</v>
      </c>
      <c r="BL181" s="19" t="s">
        <v>248</v>
      </c>
      <c r="BM181" s="225" t="s">
        <v>1573</v>
      </c>
    </row>
    <row r="182" s="2" customFormat="1" ht="16.5" customHeight="1">
      <c r="A182" s="40"/>
      <c r="B182" s="41"/>
      <c r="C182" s="214" t="s">
        <v>1200</v>
      </c>
      <c r="D182" s="214" t="s">
        <v>243</v>
      </c>
      <c r="E182" s="215" t="s">
        <v>1574</v>
      </c>
      <c r="F182" s="216" t="s">
        <v>1575</v>
      </c>
      <c r="G182" s="217" t="s">
        <v>246</v>
      </c>
      <c r="H182" s="218">
        <v>1</v>
      </c>
      <c r="I182" s="219"/>
      <c r="J182" s="220">
        <f>ROUND(I182*H182,2)</f>
        <v>0</v>
      </c>
      <c r="K182" s="216" t="s">
        <v>19</v>
      </c>
      <c r="L182" s="46"/>
      <c r="M182" s="221" t="s">
        <v>19</v>
      </c>
      <c r="N182" s="222" t="s">
        <v>48</v>
      </c>
      <c r="O182" s="86"/>
      <c r="P182" s="223">
        <f>O182*H182</f>
        <v>0</v>
      </c>
      <c r="Q182" s="223">
        <v>0</v>
      </c>
      <c r="R182" s="223">
        <f>Q182*H182</f>
        <v>0</v>
      </c>
      <c r="S182" s="223">
        <v>0</v>
      </c>
      <c r="T182" s="224">
        <f>S182*H182</f>
        <v>0</v>
      </c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R182" s="225" t="s">
        <v>248</v>
      </c>
      <c r="AT182" s="225" t="s">
        <v>243</v>
      </c>
      <c r="AU182" s="225" t="s">
        <v>87</v>
      </c>
      <c r="AY182" s="19" t="s">
        <v>238</v>
      </c>
      <c r="BE182" s="226">
        <f>IF(N182="základní",J182,0)</f>
        <v>0</v>
      </c>
      <c r="BF182" s="226">
        <f>IF(N182="snížená",J182,0)</f>
        <v>0</v>
      </c>
      <c r="BG182" s="226">
        <f>IF(N182="zákl. přenesená",J182,0)</f>
        <v>0</v>
      </c>
      <c r="BH182" s="226">
        <f>IF(N182="sníž. přenesená",J182,0)</f>
        <v>0</v>
      </c>
      <c r="BI182" s="226">
        <f>IF(N182="nulová",J182,0)</f>
        <v>0</v>
      </c>
      <c r="BJ182" s="19" t="s">
        <v>85</v>
      </c>
      <c r="BK182" s="226">
        <f>ROUND(I182*H182,2)</f>
        <v>0</v>
      </c>
      <c r="BL182" s="19" t="s">
        <v>248</v>
      </c>
      <c r="BM182" s="225" t="s">
        <v>1576</v>
      </c>
    </row>
    <row r="183" s="12" customFormat="1" ht="22.8" customHeight="1">
      <c r="A183" s="12"/>
      <c r="B183" s="198"/>
      <c r="C183" s="199"/>
      <c r="D183" s="200" t="s">
        <v>76</v>
      </c>
      <c r="E183" s="212" t="s">
        <v>1577</v>
      </c>
      <c r="F183" s="212" t="s">
        <v>1578</v>
      </c>
      <c r="G183" s="199"/>
      <c r="H183" s="199"/>
      <c r="I183" s="202"/>
      <c r="J183" s="213">
        <f>BK183</f>
        <v>0</v>
      </c>
      <c r="K183" s="199"/>
      <c r="L183" s="204"/>
      <c r="M183" s="205"/>
      <c r="N183" s="206"/>
      <c r="O183" s="206"/>
      <c r="P183" s="207">
        <f>P184</f>
        <v>0</v>
      </c>
      <c r="Q183" s="206"/>
      <c r="R183" s="207">
        <f>R184</f>
        <v>0</v>
      </c>
      <c r="S183" s="206"/>
      <c r="T183" s="208">
        <f>T184</f>
        <v>0</v>
      </c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R183" s="209" t="s">
        <v>240</v>
      </c>
      <c r="AT183" s="210" t="s">
        <v>76</v>
      </c>
      <c r="AU183" s="210" t="s">
        <v>85</v>
      </c>
      <c r="AY183" s="209" t="s">
        <v>238</v>
      </c>
      <c r="BK183" s="211">
        <f>BK184</f>
        <v>0</v>
      </c>
    </row>
    <row r="184" s="2" customFormat="1" ht="16.5" customHeight="1">
      <c r="A184" s="40"/>
      <c r="B184" s="41"/>
      <c r="C184" s="214" t="s">
        <v>1205</v>
      </c>
      <c r="D184" s="214" t="s">
        <v>243</v>
      </c>
      <c r="E184" s="215" t="s">
        <v>1579</v>
      </c>
      <c r="F184" s="216" t="s">
        <v>1580</v>
      </c>
      <c r="G184" s="217" t="s">
        <v>362</v>
      </c>
      <c r="H184" s="218">
        <v>1</v>
      </c>
      <c r="I184" s="219"/>
      <c r="J184" s="220">
        <f>ROUND(I184*H184,2)</f>
        <v>0</v>
      </c>
      <c r="K184" s="216" t="s">
        <v>19</v>
      </c>
      <c r="L184" s="46"/>
      <c r="M184" s="221" t="s">
        <v>19</v>
      </c>
      <c r="N184" s="222" t="s">
        <v>48</v>
      </c>
      <c r="O184" s="86"/>
      <c r="P184" s="223">
        <f>O184*H184</f>
        <v>0</v>
      </c>
      <c r="Q184" s="223">
        <v>0</v>
      </c>
      <c r="R184" s="223">
        <f>Q184*H184</f>
        <v>0</v>
      </c>
      <c r="S184" s="223">
        <v>0</v>
      </c>
      <c r="T184" s="224">
        <f>S184*H184</f>
        <v>0</v>
      </c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R184" s="225" t="s">
        <v>248</v>
      </c>
      <c r="AT184" s="225" t="s">
        <v>243</v>
      </c>
      <c r="AU184" s="225" t="s">
        <v>87</v>
      </c>
      <c r="AY184" s="19" t="s">
        <v>238</v>
      </c>
      <c r="BE184" s="226">
        <f>IF(N184="základní",J184,0)</f>
        <v>0</v>
      </c>
      <c r="BF184" s="226">
        <f>IF(N184="snížená",J184,0)</f>
        <v>0</v>
      </c>
      <c r="BG184" s="226">
        <f>IF(N184="zákl. přenesená",J184,0)</f>
        <v>0</v>
      </c>
      <c r="BH184" s="226">
        <f>IF(N184="sníž. přenesená",J184,0)</f>
        <v>0</v>
      </c>
      <c r="BI184" s="226">
        <f>IF(N184="nulová",J184,0)</f>
        <v>0</v>
      </c>
      <c r="BJ184" s="19" t="s">
        <v>85</v>
      </c>
      <c r="BK184" s="226">
        <f>ROUND(I184*H184,2)</f>
        <v>0</v>
      </c>
      <c r="BL184" s="19" t="s">
        <v>248</v>
      </c>
      <c r="BM184" s="225" t="s">
        <v>1581</v>
      </c>
    </row>
    <row r="185" s="12" customFormat="1" ht="22.8" customHeight="1">
      <c r="A185" s="12"/>
      <c r="B185" s="198"/>
      <c r="C185" s="199"/>
      <c r="D185" s="200" t="s">
        <v>76</v>
      </c>
      <c r="E185" s="212" t="s">
        <v>358</v>
      </c>
      <c r="F185" s="212" t="s">
        <v>359</v>
      </c>
      <c r="G185" s="199"/>
      <c r="H185" s="199"/>
      <c r="I185" s="202"/>
      <c r="J185" s="213">
        <f>BK185</f>
        <v>0</v>
      </c>
      <c r="K185" s="199"/>
      <c r="L185" s="204"/>
      <c r="M185" s="205"/>
      <c r="N185" s="206"/>
      <c r="O185" s="206"/>
      <c r="P185" s="207">
        <f>P186</f>
        <v>0</v>
      </c>
      <c r="Q185" s="206"/>
      <c r="R185" s="207">
        <f>R186</f>
        <v>0</v>
      </c>
      <c r="S185" s="206"/>
      <c r="T185" s="208">
        <f>T186</f>
        <v>0</v>
      </c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R185" s="209" t="s">
        <v>240</v>
      </c>
      <c r="AT185" s="210" t="s">
        <v>76</v>
      </c>
      <c r="AU185" s="210" t="s">
        <v>85</v>
      </c>
      <c r="AY185" s="209" t="s">
        <v>238</v>
      </c>
      <c r="BK185" s="211">
        <f>BK186</f>
        <v>0</v>
      </c>
    </row>
    <row r="186" s="2" customFormat="1" ht="16.5" customHeight="1">
      <c r="A186" s="40"/>
      <c r="B186" s="41"/>
      <c r="C186" s="214" t="s">
        <v>1210</v>
      </c>
      <c r="D186" s="214" t="s">
        <v>243</v>
      </c>
      <c r="E186" s="215" t="s">
        <v>1582</v>
      </c>
      <c r="F186" s="216" t="s">
        <v>359</v>
      </c>
      <c r="G186" s="217" t="s">
        <v>246</v>
      </c>
      <c r="H186" s="218">
        <v>1</v>
      </c>
      <c r="I186" s="219"/>
      <c r="J186" s="220">
        <f>ROUND(I186*H186,2)</f>
        <v>0</v>
      </c>
      <c r="K186" s="216" t="s">
        <v>19</v>
      </c>
      <c r="L186" s="46"/>
      <c r="M186" s="282" t="s">
        <v>19</v>
      </c>
      <c r="N186" s="283" t="s">
        <v>48</v>
      </c>
      <c r="O186" s="284"/>
      <c r="P186" s="285">
        <f>O186*H186</f>
        <v>0</v>
      </c>
      <c r="Q186" s="285">
        <v>0</v>
      </c>
      <c r="R186" s="285">
        <f>Q186*H186</f>
        <v>0</v>
      </c>
      <c r="S186" s="285">
        <v>0</v>
      </c>
      <c r="T186" s="286">
        <f>S186*H186</f>
        <v>0</v>
      </c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R186" s="225" t="s">
        <v>248</v>
      </c>
      <c r="AT186" s="225" t="s">
        <v>243</v>
      </c>
      <c r="AU186" s="225" t="s">
        <v>87</v>
      </c>
      <c r="AY186" s="19" t="s">
        <v>238</v>
      </c>
      <c r="BE186" s="226">
        <f>IF(N186="základní",J186,0)</f>
        <v>0</v>
      </c>
      <c r="BF186" s="226">
        <f>IF(N186="snížená",J186,0)</f>
        <v>0</v>
      </c>
      <c r="BG186" s="226">
        <f>IF(N186="zákl. přenesená",J186,0)</f>
        <v>0</v>
      </c>
      <c r="BH186" s="226">
        <f>IF(N186="sníž. přenesená",J186,0)</f>
        <v>0</v>
      </c>
      <c r="BI186" s="226">
        <f>IF(N186="nulová",J186,0)</f>
        <v>0</v>
      </c>
      <c r="BJ186" s="19" t="s">
        <v>85</v>
      </c>
      <c r="BK186" s="226">
        <f>ROUND(I186*H186,2)</f>
        <v>0</v>
      </c>
      <c r="BL186" s="19" t="s">
        <v>248</v>
      </c>
      <c r="BM186" s="225" t="s">
        <v>1583</v>
      </c>
    </row>
    <row r="187" s="2" customFormat="1" ht="6.96" customHeight="1">
      <c r="A187" s="40"/>
      <c r="B187" s="61"/>
      <c r="C187" s="62"/>
      <c r="D187" s="62"/>
      <c r="E187" s="62"/>
      <c r="F187" s="62"/>
      <c r="G187" s="62"/>
      <c r="H187" s="62"/>
      <c r="I187" s="62"/>
      <c r="J187" s="62"/>
      <c r="K187" s="62"/>
      <c r="L187" s="46"/>
      <c r="M187" s="40"/>
      <c r="O187" s="40"/>
      <c r="P187" s="40"/>
      <c r="Q187" s="40"/>
      <c r="R187" s="40"/>
      <c r="S187" s="40"/>
      <c r="T187" s="40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</row>
  </sheetData>
  <sheetProtection sheet="1" autoFilter="0" formatColumns="0" formatRows="0" objects="1" scenarios="1" spinCount="100000" saltValue="UdgUiyLbaRJQ96V/gc7q6t+PRGZ3d5YOUyZQuYCgXKKnrNDKFF1c2xDBRP+AWxebmC1MzhnZmq2aa54lro51pQ==" hashValue="XWejVR+cXxIT7nHqx59VIZTChZr+I47G8pVfGnIMSnJR1S8QHqC4ux/JhOx4wKZj4Ws7e5YiUzMrRDCGy1q/hw==" algorithmName="SHA-512" password="C8E5"/>
  <autoFilter ref="C96:K186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5:H85"/>
    <mergeCell ref="E87:H87"/>
    <mergeCell ref="E89:H89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109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1347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1584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ROUND(J94,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ROUND((SUM(BE94:BE155)),  2)</f>
        <v>0</v>
      </c>
      <c r="G35" s="40"/>
      <c r="H35" s="40"/>
      <c r="I35" s="159">
        <v>0.20999999999999999</v>
      </c>
      <c r="J35" s="158">
        <f>ROUND(((SUM(BE94:BE155))*I35),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ROUND((SUM(BF94:BF155)),  2)</f>
        <v>0</v>
      </c>
      <c r="G36" s="40"/>
      <c r="H36" s="40"/>
      <c r="I36" s="159">
        <v>0.14999999999999999</v>
      </c>
      <c r="J36" s="158">
        <f>ROUND(((SUM(BF94:BF155))*I36),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ROUND((SUM(BG94:BG155)),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ROUND((SUM(BH94:BH155)),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ROUND((SUM(BI94:BI155)),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1347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2. - SLB- slaboproud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J94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382</v>
      </c>
      <c r="E64" s="179"/>
      <c r="F64" s="179"/>
      <c r="G64" s="179"/>
      <c r="H64" s="179"/>
      <c r="I64" s="179"/>
      <c r="J64" s="180">
        <f>J95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2"/>
      <c r="C65" s="127"/>
      <c r="D65" s="183" t="s">
        <v>1350</v>
      </c>
      <c r="E65" s="184"/>
      <c r="F65" s="184"/>
      <c r="G65" s="184"/>
      <c r="H65" s="184"/>
      <c r="I65" s="184"/>
      <c r="J65" s="185">
        <f>J96</f>
        <v>0</v>
      </c>
      <c r="K65" s="127"/>
      <c r="L65" s="18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2"/>
      <c r="C66" s="127"/>
      <c r="D66" s="183" t="s">
        <v>1585</v>
      </c>
      <c r="E66" s="184"/>
      <c r="F66" s="184"/>
      <c r="G66" s="184"/>
      <c r="H66" s="184"/>
      <c r="I66" s="184"/>
      <c r="J66" s="185">
        <f>J101</f>
        <v>0</v>
      </c>
      <c r="K66" s="127"/>
      <c r="L66" s="18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2"/>
      <c r="C67" s="127"/>
      <c r="D67" s="183" t="s">
        <v>1586</v>
      </c>
      <c r="E67" s="184"/>
      <c r="F67" s="184"/>
      <c r="G67" s="184"/>
      <c r="H67" s="184"/>
      <c r="I67" s="184"/>
      <c r="J67" s="185">
        <f>J133</f>
        <v>0</v>
      </c>
      <c r="K67" s="127"/>
      <c r="L67" s="18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9" customFormat="1" ht="24.96" customHeight="1">
      <c r="A68" s="9"/>
      <c r="B68" s="176"/>
      <c r="C68" s="177"/>
      <c r="D68" s="178" t="s">
        <v>217</v>
      </c>
      <c r="E68" s="179"/>
      <c r="F68" s="179"/>
      <c r="G68" s="179"/>
      <c r="H68" s="179"/>
      <c r="I68" s="179"/>
      <c r="J68" s="180">
        <f>J144</f>
        <v>0</v>
      </c>
      <c r="K68" s="177"/>
      <c r="L68" s="181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82"/>
      <c r="C69" s="127"/>
      <c r="D69" s="183" t="s">
        <v>218</v>
      </c>
      <c r="E69" s="184"/>
      <c r="F69" s="184"/>
      <c r="G69" s="184"/>
      <c r="H69" s="184"/>
      <c r="I69" s="184"/>
      <c r="J69" s="185">
        <f>J145</f>
        <v>0</v>
      </c>
      <c r="K69" s="127"/>
      <c r="L69" s="186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2"/>
      <c r="C70" s="127"/>
      <c r="D70" s="183" t="s">
        <v>220</v>
      </c>
      <c r="E70" s="184"/>
      <c r="F70" s="184"/>
      <c r="G70" s="184"/>
      <c r="H70" s="184"/>
      <c r="I70" s="184"/>
      <c r="J70" s="185">
        <f>J148</f>
        <v>0</v>
      </c>
      <c r="K70" s="127"/>
      <c r="L70" s="186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2"/>
      <c r="C71" s="127"/>
      <c r="D71" s="183" t="s">
        <v>1353</v>
      </c>
      <c r="E71" s="184"/>
      <c r="F71" s="184"/>
      <c r="G71" s="184"/>
      <c r="H71" s="184"/>
      <c r="I71" s="184"/>
      <c r="J71" s="185">
        <f>J152</f>
        <v>0</v>
      </c>
      <c r="K71" s="127"/>
      <c r="L71" s="186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2"/>
      <c r="C72" s="127"/>
      <c r="D72" s="183" t="s">
        <v>222</v>
      </c>
      <c r="E72" s="184"/>
      <c r="F72" s="184"/>
      <c r="G72" s="184"/>
      <c r="H72" s="184"/>
      <c r="I72" s="184"/>
      <c r="J72" s="185">
        <f>J154</f>
        <v>0</v>
      </c>
      <c r="K72" s="127"/>
      <c r="L72" s="186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2" customFormat="1" ht="21.84" customHeight="1">
      <c r="A73" s="40"/>
      <c r="B73" s="41"/>
      <c r="C73" s="42"/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6.96" customHeight="1">
      <c r="A74" s="40"/>
      <c r="B74" s="61"/>
      <c r="C74" s="62"/>
      <c r="D74" s="62"/>
      <c r="E74" s="62"/>
      <c r="F74" s="62"/>
      <c r="G74" s="62"/>
      <c r="H74" s="62"/>
      <c r="I74" s="62"/>
      <c r="J74" s="62"/>
      <c r="K74" s="6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8" s="2" customFormat="1" ht="6.96" customHeight="1">
      <c r="A78" s="40"/>
      <c r="B78" s="63"/>
      <c r="C78" s="64"/>
      <c r="D78" s="64"/>
      <c r="E78" s="64"/>
      <c r="F78" s="64"/>
      <c r="G78" s="64"/>
      <c r="H78" s="64"/>
      <c r="I78" s="64"/>
      <c r="J78" s="64"/>
      <c r="K78" s="64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24.96" customHeight="1">
      <c r="A79" s="40"/>
      <c r="B79" s="41"/>
      <c r="C79" s="25" t="s">
        <v>223</v>
      </c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6.96" customHeight="1">
      <c r="A80" s="40"/>
      <c r="B80" s="41"/>
      <c r="C80" s="42"/>
      <c r="D80" s="42"/>
      <c r="E80" s="42"/>
      <c r="F80" s="42"/>
      <c r="G80" s="42"/>
      <c r="H80" s="42"/>
      <c r="I80" s="42"/>
      <c r="J80" s="42"/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2" customHeight="1">
      <c r="A81" s="40"/>
      <c r="B81" s="41"/>
      <c r="C81" s="34" t="s">
        <v>16</v>
      </c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6.5" customHeight="1">
      <c r="A82" s="40"/>
      <c r="B82" s="41"/>
      <c r="C82" s="42"/>
      <c r="D82" s="42"/>
      <c r="E82" s="171" t="str">
        <f>E7</f>
        <v>Vytvoření laboratoří FŽP- UNICRE</v>
      </c>
      <c r="F82" s="34"/>
      <c r="G82" s="34"/>
      <c r="H82" s="34"/>
      <c r="I82" s="42"/>
      <c r="J82" s="42"/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1" customFormat="1" ht="12" customHeight="1">
      <c r="B83" s="23"/>
      <c r="C83" s="34" t="s">
        <v>210</v>
      </c>
      <c r="D83" s="24"/>
      <c r="E83" s="24"/>
      <c r="F83" s="24"/>
      <c r="G83" s="24"/>
      <c r="H83" s="24"/>
      <c r="I83" s="24"/>
      <c r="J83" s="24"/>
      <c r="K83" s="24"/>
      <c r="L83" s="22"/>
    </row>
    <row r="84" s="2" customFormat="1" ht="16.5" customHeight="1">
      <c r="A84" s="40"/>
      <c r="B84" s="41"/>
      <c r="C84" s="42"/>
      <c r="D84" s="42"/>
      <c r="E84" s="171" t="s">
        <v>1347</v>
      </c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2" customHeight="1">
      <c r="A85" s="40"/>
      <c r="B85" s="41"/>
      <c r="C85" s="34" t="s">
        <v>377</v>
      </c>
      <c r="D85" s="42"/>
      <c r="E85" s="42"/>
      <c r="F85" s="42"/>
      <c r="G85" s="42"/>
      <c r="H85" s="42"/>
      <c r="I85" s="42"/>
      <c r="J85" s="42"/>
      <c r="K85" s="42"/>
      <c r="L85" s="14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6.5" customHeight="1">
      <c r="A86" s="40"/>
      <c r="B86" s="41"/>
      <c r="C86" s="42"/>
      <c r="D86" s="42"/>
      <c r="E86" s="71" t="str">
        <f>E11</f>
        <v>2. - SLB- slaboproud</v>
      </c>
      <c r="F86" s="42"/>
      <c r="G86" s="42"/>
      <c r="H86" s="42"/>
      <c r="I86" s="42"/>
      <c r="J86" s="42"/>
      <c r="K86" s="42"/>
      <c r="L86" s="14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6.96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14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2" customHeight="1">
      <c r="A88" s="40"/>
      <c r="B88" s="41"/>
      <c r="C88" s="34" t="s">
        <v>21</v>
      </c>
      <c r="D88" s="42"/>
      <c r="E88" s="42"/>
      <c r="F88" s="29" t="str">
        <f>F14</f>
        <v>Ústí nad Labem</v>
      </c>
      <c r="G88" s="42"/>
      <c r="H88" s="42"/>
      <c r="I88" s="34" t="s">
        <v>23</v>
      </c>
      <c r="J88" s="74" t="str">
        <f>IF(J14="","",J14)</f>
        <v>10. 5. 2023</v>
      </c>
      <c r="K88" s="42"/>
      <c r="L88" s="14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6.96" customHeight="1">
      <c r="A89" s="40"/>
      <c r="B89" s="41"/>
      <c r="C89" s="42"/>
      <c r="D89" s="42"/>
      <c r="E89" s="42"/>
      <c r="F89" s="42"/>
      <c r="G89" s="42"/>
      <c r="H89" s="42"/>
      <c r="I89" s="42"/>
      <c r="J89" s="42"/>
      <c r="K89" s="42"/>
      <c r="L89" s="14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40.05" customHeight="1">
      <c r="A90" s="40"/>
      <c r="B90" s="41"/>
      <c r="C90" s="34" t="s">
        <v>25</v>
      </c>
      <c r="D90" s="42"/>
      <c r="E90" s="42"/>
      <c r="F90" s="29" t="str">
        <f>E17</f>
        <v>UJEP, Pasteurova 3632/15, 400 96 Ústí nad Labem</v>
      </c>
      <c r="G90" s="42"/>
      <c r="H90" s="42"/>
      <c r="I90" s="34" t="s">
        <v>33</v>
      </c>
      <c r="J90" s="38" t="str">
        <f>E23</f>
        <v>Correct BC, s.r.o., El.Krásnohorské 1339/15, UL</v>
      </c>
      <c r="K90" s="42"/>
      <c r="L90" s="14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40.05" customHeight="1">
      <c r="A91" s="40"/>
      <c r="B91" s="41"/>
      <c r="C91" s="34" t="s">
        <v>31</v>
      </c>
      <c r="D91" s="42"/>
      <c r="E91" s="42"/>
      <c r="F91" s="29" t="str">
        <f>IF(E20="","",E20)</f>
        <v>Vyplň údaj</v>
      </c>
      <c r="G91" s="42"/>
      <c r="H91" s="42"/>
      <c r="I91" s="34" t="s">
        <v>38</v>
      </c>
      <c r="J91" s="38" t="str">
        <f>E26</f>
        <v>Correct BC, s.r.o., El.Krásnohorské 1339/15, UL</v>
      </c>
      <c r="K91" s="42"/>
      <c r="L91" s="146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10.32" customHeight="1">
      <c r="A92" s="40"/>
      <c r="B92" s="41"/>
      <c r="C92" s="42"/>
      <c r="D92" s="42"/>
      <c r="E92" s="42"/>
      <c r="F92" s="42"/>
      <c r="G92" s="42"/>
      <c r="H92" s="42"/>
      <c r="I92" s="42"/>
      <c r="J92" s="42"/>
      <c r="K92" s="42"/>
      <c r="L92" s="146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11" customFormat="1" ht="29.28" customHeight="1">
      <c r="A93" s="187"/>
      <c r="B93" s="188"/>
      <c r="C93" s="189" t="s">
        <v>224</v>
      </c>
      <c r="D93" s="190" t="s">
        <v>62</v>
      </c>
      <c r="E93" s="190" t="s">
        <v>58</v>
      </c>
      <c r="F93" s="190" t="s">
        <v>59</v>
      </c>
      <c r="G93" s="190" t="s">
        <v>225</v>
      </c>
      <c r="H93" s="190" t="s">
        <v>226</v>
      </c>
      <c r="I93" s="190" t="s">
        <v>227</v>
      </c>
      <c r="J93" s="190" t="s">
        <v>214</v>
      </c>
      <c r="K93" s="191" t="s">
        <v>228</v>
      </c>
      <c r="L93" s="192"/>
      <c r="M93" s="94" t="s">
        <v>19</v>
      </c>
      <c r="N93" s="95" t="s">
        <v>47</v>
      </c>
      <c r="O93" s="95" t="s">
        <v>229</v>
      </c>
      <c r="P93" s="95" t="s">
        <v>230</v>
      </c>
      <c r="Q93" s="95" t="s">
        <v>231</v>
      </c>
      <c r="R93" s="95" t="s">
        <v>232</v>
      </c>
      <c r="S93" s="95" t="s">
        <v>233</v>
      </c>
      <c r="T93" s="96" t="s">
        <v>234</v>
      </c>
      <c r="U93" s="187"/>
      <c r="V93" s="187"/>
      <c r="W93" s="187"/>
      <c r="X93" s="187"/>
      <c r="Y93" s="187"/>
      <c r="Z93" s="187"/>
      <c r="AA93" s="187"/>
      <c r="AB93" s="187"/>
      <c r="AC93" s="187"/>
      <c r="AD93" s="187"/>
      <c r="AE93" s="187"/>
    </row>
    <row r="94" s="2" customFormat="1" ht="22.8" customHeight="1">
      <c r="A94" s="40"/>
      <c r="B94" s="41"/>
      <c r="C94" s="101" t="s">
        <v>235</v>
      </c>
      <c r="D94" s="42"/>
      <c r="E94" s="42"/>
      <c r="F94" s="42"/>
      <c r="G94" s="42"/>
      <c r="H94" s="42"/>
      <c r="I94" s="42"/>
      <c r="J94" s="193">
        <f>BK94</f>
        <v>0</v>
      </c>
      <c r="K94" s="42"/>
      <c r="L94" s="46"/>
      <c r="M94" s="97"/>
      <c r="N94" s="194"/>
      <c r="O94" s="98"/>
      <c r="P94" s="195">
        <f>P95+P144</f>
        <v>0</v>
      </c>
      <c r="Q94" s="98"/>
      <c r="R94" s="195">
        <f>R95+R144</f>
        <v>0.11849000000000001</v>
      </c>
      <c r="S94" s="98"/>
      <c r="T94" s="196">
        <f>T95+T144</f>
        <v>0.54000000000000004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T94" s="19" t="s">
        <v>76</v>
      </c>
      <c r="AU94" s="19" t="s">
        <v>215</v>
      </c>
      <c r="BK94" s="197">
        <f>BK95+BK144</f>
        <v>0</v>
      </c>
    </row>
    <row r="95" s="12" customFormat="1" ht="25.92" customHeight="1">
      <c r="A95" s="12"/>
      <c r="B95" s="198"/>
      <c r="C95" s="199"/>
      <c r="D95" s="200" t="s">
        <v>76</v>
      </c>
      <c r="E95" s="201" t="s">
        <v>586</v>
      </c>
      <c r="F95" s="201" t="s">
        <v>587</v>
      </c>
      <c r="G95" s="199"/>
      <c r="H95" s="199"/>
      <c r="I95" s="202"/>
      <c r="J95" s="203">
        <f>BK95</f>
        <v>0</v>
      </c>
      <c r="K95" s="199"/>
      <c r="L95" s="204"/>
      <c r="M95" s="205"/>
      <c r="N95" s="206"/>
      <c r="O95" s="206"/>
      <c r="P95" s="207">
        <f>P96+P101+P133</f>
        <v>0</v>
      </c>
      <c r="Q95" s="206"/>
      <c r="R95" s="207">
        <f>R96+R101+R133</f>
        <v>0.11849000000000001</v>
      </c>
      <c r="S95" s="206"/>
      <c r="T95" s="208">
        <f>T96+T101+T133</f>
        <v>0.40799999999999997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09" t="s">
        <v>87</v>
      </c>
      <c r="AT95" s="210" t="s">
        <v>76</v>
      </c>
      <c r="AU95" s="210" t="s">
        <v>77</v>
      </c>
      <c r="AY95" s="209" t="s">
        <v>238</v>
      </c>
      <c r="BK95" s="211">
        <f>BK96+BK101+BK133</f>
        <v>0</v>
      </c>
    </row>
    <row r="96" s="12" customFormat="1" ht="22.8" customHeight="1">
      <c r="A96" s="12"/>
      <c r="B96" s="198"/>
      <c r="C96" s="199"/>
      <c r="D96" s="200" t="s">
        <v>76</v>
      </c>
      <c r="E96" s="212" t="s">
        <v>1376</v>
      </c>
      <c r="F96" s="212" t="s">
        <v>1377</v>
      </c>
      <c r="G96" s="199"/>
      <c r="H96" s="199"/>
      <c r="I96" s="202"/>
      <c r="J96" s="213">
        <f>BK96</f>
        <v>0</v>
      </c>
      <c r="K96" s="199"/>
      <c r="L96" s="204"/>
      <c r="M96" s="205"/>
      <c r="N96" s="206"/>
      <c r="O96" s="206"/>
      <c r="P96" s="207">
        <f>SUM(P97:P100)</f>
        <v>0</v>
      </c>
      <c r="Q96" s="206"/>
      <c r="R96" s="207">
        <f>SUM(R97:R100)</f>
        <v>0</v>
      </c>
      <c r="S96" s="206"/>
      <c r="T96" s="208">
        <f>SUM(T97:T100)</f>
        <v>0.35199999999999998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09" t="s">
        <v>87</v>
      </c>
      <c r="AT96" s="210" t="s">
        <v>76</v>
      </c>
      <c r="AU96" s="210" t="s">
        <v>85</v>
      </c>
      <c r="AY96" s="209" t="s">
        <v>238</v>
      </c>
      <c r="BK96" s="211">
        <f>SUM(BK97:BK100)</f>
        <v>0</v>
      </c>
    </row>
    <row r="97" s="2" customFormat="1" ht="24.15" customHeight="1">
      <c r="A97" s="40"/>
      <c r="B97" s="41"/>
      <c r="C97" s="214" t="s">
        <v>85</v>
      </c>
      <c r="D97" s="214" t="s">
        <v>243</v>
      </c>
      <c r="E97" s="215" t="s">
        <v>1587</v>
      </c>
      <c r="F97" s="216" t="s">
        <v>1588</v>
      </c>
      <c r="G97" s="217" t="s">
        <v>419</v>
      </c>
      <c r="H97" s="218">
        <v>60</v>
      </c>
      <c r="I97" s="219"/>
      <c r="J97" s="220">
        <f>ROUND(I97*H97,2)</f>
        <v>0</v>
      </c>
      <c r="K97" s="216" t="s">
        <v>19</v>
      </c>
      <c r="L97" s="46"/>
      <c r="M97" s="221" t="s">
        <v>19</v>
      </c>
      <c r="N97" s="222" t="s">
        <v>48</v>
      </c>
      <c r="O97" s="86"/>
      <c r="P97" s="223">
        <f>O97*H97</f>
        <v>0</v>
      </c>
      <c r="Q97" s="223">
        <v>0</v>
      </c>
      <c r="R97" s="223">
        <f>Q97*H97</f>
        <v>0</v>
      </c>
      <c r="S97" s="223">
        <v>0</v>
      </c>
      <c r="T97" s="224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25" t="s">
        <v>330</v>
      </c>
      <c r="AT97" s="225" t="s">
        <v>243</v>
      </c>
      <c r="AU97" s="225" t="s">
        <v>87</v>
      </c>
      <c r="AY97" s="19" t="s">
        <v>238</v>
      </c>
      <c r="BE97" s="226">
        <f>IF(N97="základní",J97,0)</f>
        <v>0</v>
      </c>
      <c r="BF97" s="226">
        <f>IF(N97="snížená",J97,0)</f>
        <v>0</v>
      </c>
      <c r="BG97" s="226">
        <f>IF(N97="zákl. přenesená",J97,0)</f>
        <v>0</v>
      </c>
      <c r="BH97" s="226">
        <f>IF(N97="sníž. přenesená",J97,0)</f>
        <v>0</v>
      </c>
      <c r="BI97" s="226">
        <f>IF(N97="nulová",J97,0)</f>
        <v>0</v>
      </c>
      <c r="BJ97" s="19" t="s">
        <v>85</v>
      </c>
      <c r="BK97" s="226">
        <f>ROUND(I97*H97,2)</f>
        <v>0</v>
      </c>
      <c r="BL97" s="19" t="s">
        <v>330</v>
      </c>
      <c r="BM97" s="225" t="s">
        <v>1589</v>
      </c>
    </row>
    <row r="98" s="2" customFormat="1" ht="16.5" customHeight="1">
      <c r="A98" s="40"/>
      <c r="B98" s="41"/>
      <c r="C98" s="259" t="s">
        <v>87</v>
      </c>
      <c r="D98" s="259" t="s">
        <v>640</v>
      </c>
      <c r="E98" s="260" t="s">
        <v>1590</v>
      </c>
      <c r="F98" s="261" t="s">
        <v>1591</v>
      </c>
      <c r="G98" s="262" t="s">
        <v>419</v>
      </c>
      <c r="H98" s="263">
        <v>60</v>
      </c>
      <c r="I98" s="264"/>
      <c r="J98" s="265">
        <f>ROUND(I98*H98,2)</f>
        <v>0</v>
      </c>
      <c r="K98" s="261" t="s">
        <v>19</v>
      </c>
      <c r="L98" s="266"/>
      <c r="M98" s="267" t="s">
        <v>19</v>
      </c>
      <c r="N98" s="268" t="s">
        <v>48</v>
      </c>
      <c r="O98" s="86"/>
      <c r="P98" s="223">
        <f>O98*H98</f>
        <v>0</v>
      </c>
      <c r="Q98" s="223">
        <v>0</v>
      </c>
      <c r="R98" s="223">
        <f>Q98*H98</f>
        <v>0</v>
      </c>
      <c r="S98" s="223">
        <v>0</v>
      </c>
      <c r="T98" s="224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25" t="s">
        <v>571</v>
      </c>
      <c r="AT98" s="225" t="s">
        <v>640</v>
      </c>
      <c r="AU98" s="225" t="s">
        <v>87</v>
      </c>
      <c r="AY98" s="19" t="s">
        <v>238</v>
      </c>
      <c r="BE98" s="226">
        <f>IF(N98="základní",J98,0)</f>
        <v>0</v>
      </c>
      <c r="BF98" s="226">
        <f>IF(N98="snížená",J98,0)</f>
        <v>0</v>
      </c>
      <c r="BG98" s="226">
        <f>IF(N98="zákl. přenesená",J98,0)</f>
        <v>0</v>
      </c>
      <c r="BH98" s="226">
        <f>IF(N98="sníž. přenesená",J98,0)</f>
        <v>0</v>
      </c>
      <c r="BI98" s="226">
        <f>IF(N98="nulová",J98,0)</f>
        <v>0</v>
      </c>
      <c r="BJ98" s="19" t="s">
        <v>85</v>
      </c>
      <c r="BK98" s="226">
        <f>ROUND(I98*H98,2)</f>
        <v>0</v>
      </c>
      <c r="BL98" s="19" t="s">
        <v>330</v>
      </c>
      <c r="BM98" s="225" t="s">
        <v>1592</v>
      </c>
    </row>
    <row r="99" s="2" customFormat="1">
      <c r="A99" s="40"/>
      <c r="B99" s="41"/>
      <c r="C99" s="42"/>
      <c r="D99" s="234" t="s">
        <v>343</v>
      </c>
      <c r="E99" s="42"/>
      <c r="F99" s="255" t="s">
        <v>1593</v>
      </c>
      <c r="G99" s="42"/>
      <c r="H99" s="42"/>
      <c r="I99" s="229"/>
      <c r="J99" s="42"/>
      <c r="K99" s="42"/>
      <c r="L99" s="46"/>
      <c r="M99" s="230"/>
      <c r="N99" s="231"/>
      <c r="O99" s="86"/>
      <c r="P99" s="86"/>
      <c r="Q99" s="86"/>
      <c r="R99" s="86"/>
      <c r="S99" s="86"/>
      <c r="T99" s="87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T99" s="19" t="s">
        <v>343</v>
      </c>
      <c r="AU99" s="19" t="s">
        <v>87</v>
      </c>
    </row>
    <row r="100" s="2" customFormat="1" ht="16.5" customHeight="1">
      <c r="A100" s="40"/>
      <c r="B100" s="41"/>
      <c r="C100" s="214" t="s">
        <v>260</v>
      </c>
      <c r="D100" s="214" t="s">
        <v>243</v>
      </c>
      <c r="E100" s="215" t="s">
        <v>1594</v>
      </c>
      <c r="F100" s="216" t="s">
        <v>1356</v>
      </c>
      <c r="G100" s="217" t="s">
        <v>805</v>
      </c>
      <c r="H100" s="218">
        <v>16</v>
      </c>
      <c r="I100" s="219"/>
      <c r="J100" s="220">
        <f>ROUND(I100*H100,2)</f>
        <v>0</v>
      </c>
      <c r="K100" s="216" t="s">
        <v>19</v>
      </c>
      <c r="L100" s="46"/>
      <c r="M100" s="221" t="s">
        <v>19</v>
      </c>
      <c r="N100" s="222" t="s">
        <v>48</v>
      </c>
      <c r="O100" s="86"/>
      <c r="P100" s="223">
        <f>O100*H100</f>
        <v>0</v>
      </c>
      <c r="Q100" s="223">
        <v>0</v>
      </c>
      <c r="R100" s="223">
        <f>Q100*H100</f>
        <v>0</v>
      </c>
      <c r="S100" s="223">
        <v>0.021999999999999999</v>
      </c>
      <c r="T100" s="224">
        <f>S100*H100</f>
        <v>0.35199999999999998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330</v>
      </c>
      <c r="AT100" s="225" t="s">
        <v>243</v>
      </c>
      <c r="AU100" s="225" t="s">
        <v>87</v>
      </c>
      <c r="AY100" s="19" t="s">
        <v>238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85</v>
      </c>
      <c r="BK100" s="226">
        <f>ROUND(I100*H100,2)</f>
        <v>0</v>
      </c>
      <c r="BL100" s="19" t="s">
        <v>330</v>
      </c>
      <c r="BM100" s="225" t="s">
        <v>1595</v>
      </c>
    </row>
    <row r="101" s="12" customFormat="1" ht="22.8" customHeight="1">
      <c r="A101" s="12"/>
      <c r="B101" s="198"/>
      <c r="C101" s="199"/>
      <c r="D101" s="200" t="s">
        <v>76</v>
      </c>
      <c r="E101" s="212" t="s">
        <v>1596</v>
      </c>
      <c r="F101" s="212" t="s">
        <v>1597</v>
      </c>
      <c r="G101" s="199"/>
      <c r="H101" s="199"/>
      <c r="I101" s="202"/>
      <c r="J101" s="213">
        <f>BK101</f>
        <v>0</v>
      </c>
      <c r="K101" s="199"/>
      <c r="L101" s="204"/>
      <c r="M101" s="205"/>
      <c r="N101" s="206"/>
      <c r="O101" s="206"/>
      <c r="P101" s="207">
        <f>SUM(P102:P132)</f>
        <v>0</v>
      </c>
      <c r="Q101" s="206"/>
      <c r="R101" s="207">
        <f>SUM(R102:R132)</f>
        <v>0.010339999999999999</v>
      </c>
      <c r="S101" s="206"/>
      <c r="T101" s="208">
        <f>SUM(T102:T132)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09" t="s">
        <v>87</v>
      </c>
      <c r="AT101" s="210" t="s">
        <v>76</v>
      </c>
      <c r="AU101" s="210" t="s">
        <v>85</v>
      </c>
      <c r="AY101" s="209" t="s">
        <v>238</v>
      </c>
      <c r="BK101" s="211">
        <f>SUM(BK102:BK132)</f>
        <v>0</v>
      </c>
    </row>
    <row r="102" s="2" customFormat="1" ht="16.5" customHeight="1">
      <c r="A102" s="40"/>
      <c r="B102" s="41"/>
      <c r="C102" s="214" t="s">
        <v>254</v>
      </c>
      <c r="D102" s="214" t="s">
        <v>243</v>
      </c>
      <c r="E102" s="215" t="s">
        <v>1598</v>
      </c>
      <c r="F102" s="216" t="s">
        <v>1599</v>
      </c>
      <c r="G102" s="217" t="s">
        <v>419</v>
      </c>
      <c r="H102" s="218">
        <v>80</v>
      </c>
      <c r="I102" s="219"/>
      <c r="J102" s="220">
        <f>ROUND(I102*H102,2)</f>
        <v>0</v>
      </c>
      <c r="K102" s="216" t="s">
        <v>19</v>
      </c>
      <c r="L102" s="46"/>
      <c r="M102" s="221" t="s">
        <v>19</v>
      </c>
      <c r="N102" s="222" t="s">
        <v>48</v>
      </c>
      <c r="O102" s="86"/>
      <c r="P102" s="223">
        <f>O102*H102</f>
        <v>0</v>
      </c>
      <c r="Q102" s="223">
        <v>0</v>
      </c>
      <c r="R102" s="223">
        <f>Q102*H102</f>
        <v>0</v>
      </c>
      <c r="S102" s="223">
        <v>0</v>
      </c>
      <c r="T102" s="224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25" t="s">
        <v>254</v>
      </c>
      <c r="AT102" s="225" t="s">
        <v>243</v>
      </c>
      <c r="AU102" s="225" t="s">
        <v>87</v>
      </c>
      <c r="AY102" s="19" t="s">
        <v>238</v>
      </c>
      <c r="BE102" s="226">
        <f>IF(N102="základní",J102,0)</f>
        <v>0</v>
      </c>
      <c r="BF102" s="226">
        <f>IF(N102="snížená",J102,0)</f>
        <v>0</v>
      </c>
      <c r="BG102" s="226">
        <f>IF(N102="zákl. přenesená",J102,0)</f>
        <v>0</v>
      </c>
      <c r="BH102" s="226">
        <f>IF(N102="sníž. přenesená",J102,0)</f>
        <v>0</v>
      </c>
      <c r="BI102" s="226">
        <f>IF(N102="nulová",J102,0)</f>
        <v>0</v>
      </c>
      <c r="BJ102" s="19" t="s">
        <v>85</v>
      </c>
      <c r="BK102" s="226">
        <f>ROUND(I102*H102,2)</f>
        <v>0</v>
      </c>
      <c r="BL102" s="19" t="s">
        <v>254</v>
      </c>
      <c r="BM102" s="225" t="s">
        <v>1600</v>
      </c>
    </row>
    <row r="103" s="13" customFormat="1">
      <c r="A103" s="13"/>
      <c r="B103" s="232"/>
      <c r="C103" s="233"/>
      <c r="D103" s="234" t="s">
        <v>252</v>
      </c>
      <c r="E103" s="235" t="s">
        <v>19</v>
      </c>
      <c r="F103" s="236" t="s">
        <v>1227</v>
      </c>
      <c r="G103" s="233"/>
      <c r="H103" s="237">
        <v>80</v>
      </c>
      <c r="I103" s="238"/>
      <c r="J103" s="233"/>
      <c r="K103" s="233"/>
      <c r="L103" s="239"/>
      <c r="M103" s="240"/>
      <c r="N103" s="241"/>
      <c r="O103" s="241"/>
      <c r="P103" s="241"/>
      <c r="Q103" s="241"/>
      <c r="R103" s="241"/>
      <c r="S103" s="241"/>
      <c r="T103" s="242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3" t="s">
        <v>252</v>
      </c>
      <c r="AU103" s="243" t="s">
        <v>87</v>
      </c>
      <c r="AV103" s="13" t="s">
        <v>87</v>
      </c>
      <c r="AW103" s="13" t="s">
        <v>37</v>
      </c>
      <c r="AX103" s="13" t="s">
        <v>77</v>
      </c>
      <c r="AY103" s="243" t="s">
        <v>238</v>
      </c>
    </row>
    <row r="104" s="14" customFormat="1">
      <c r="A104" s="14"/>
      <c r="B104" s="244"/>
      <c r="C104" s="245"/>
      <c r="D104" s="234" t="s">
        <v>252</v>
      </c>
      <c r="E104" s="246" t="s">
        <v>19</v>
      </c>
      <c r="F104" s="247" t="s">
        <v>253</v>
      </c>
      <c r="G104" s="245"/>
      <c r="H104" s="248">
        <v>80</v>
      </c>
      <c r="I104" s="249"/>
      <c r="J104" s="245"/>
      <c r="K104" s="245"/>
      <c r="L104" s="250"/>
      <c r="M104" s="251"/>
      <c r="N104" s="252"/>
      <c r="O104" s="252"/>
      <c r="P104" s="252"/>
      <c r="Q104" s="252"/>
      <c r="R104" s="252"/>
      <c r="S104" s="252"/>
      <c r="T104" s="253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4" t="s">
        <v>252</v>
      </c>
      <c r="AU104" s="254" t="s">
        <v>87</v>
      </c>
      <c r="AV104" s="14" t="s">
        <v>254</v>
      </c>
      <c r="AW104" s="14" t="s">
        <v>37</v>
      </c>
      <c r="AX104" s="14" t="s">
        <v>85</v>
      </c>
      <c r="AY104" s="254" t="s">
        <v>238</v>
      </c>
    </row>
    <row r="105" s="2" customFormat="1" ht="16.5" customHeight="1">
      <c r="A105" s="40"/>
      <c r="B105" s="41"/>
      <c r="C105" s="259" t="s">
        <v>240</v>
      </c>
      <c r="D105" s="259" t="s">
        <v>640</v>
      </c>
      <c r="E105" s="260" t="s">
        <v>1601</v>
      </c>
      <c r="F105" s="261" t="s">
        <v>1602</v>
      </c>
      <c r="G105" s="262" t="s">
        <v>419</v>
      </c>
      <c r="H105" s="263">
        <v>80</v>
      </c>
      <c r="I105" s="264"/>
      <c r="J105" s="265">
        <f>ROUND(I105*H105,2)</f>
        <v>0</v>
      </c>
      <c r="K105" s="261" t="s">
        <v>19</v>
      </c>
      <c r="L105" s="266"/>
      <c r="M105" s="267" t="s">
        <v>19</v>
      </c>
      <c r="N105" s="268" t="s">
        <v>48</v>
      </c>
      <c r="O105" s="86"/>
      <c r="P105" s="223">
        <f>O105*H105</f>
        <v>0</v>
      </c>
      <c r="Q105" s="223">
        <v>6.9999999999999994E-05</v>
      </c>
      <c r="R105" s="223">
        <f>Q105*H105</f>
        <v>0.0055999999999999991</v>
      </c>
      <c r="S105" s="223">
        <v>0</v>
      </c>
      <c r="T105" s="224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25" t="s">
        <v>571</v>
      </c>
      <c r="AT105" s="225" t="s">
        <v>640</v>
      </c>
      <c r="AU105" s="225" t="s">
        <v>87</v>
      </c>
      <c r="AY105" s="19" t="s">
        <v>238</v>
      </c>
      <c r="BE105" s="226">
        <f>IF(N105="základní",J105,0)</f>
        <v>0</v>
      </c>
      <c r="BF105" s="226">
        <f>IF(N105="snížená",J105,0)</f>
        <v>0</v>
      </c>
      <c r="BG105" s="226">
        <f>IF(N105="zákl. přenesená",J105,0)</f>
        <v>0</v>
      </c>
      <c r="BH105" s="226">
        <f>IF(N105="sníž. přenesená",J105,0)</f>
        <v>0</v>
      </c>
      <c r="BI105" s="226">
        <f>IF(N105="nulová",J105,0)</f>
        <v>0</v>
      </c>
      <c r="BJ105" s="19" t="s">
        <v>85</v>
      </c>
      <c r="BK105" s="226">
        <f>ROUND(I105*H105,2)</f>
        <v>0</v>
      </c>
      <c r="BL105" s="19" t="s">
        <v>330</v>
      </c>
      <c r="BM105" s="225" t="s">
        <v>1603</v>
      </c>
    </row>
    <row r="106" s="13" customFormat="1">
      <c r="A106" s="13"/>
      <c r="B106" s="232"/>
      <c r="C106" s="233"/>
      <c r="D106" s="234" t="s">
        <v>252</v>
      </c>
      <c r="E106" s="235" t="s">
        <v>19</v>
      </c>
      <c r="F106" s="236" t="s">
        <v>1227</v>
      </c>
      <c r="G106" s="233"/>
      <c r="H106" s="237">
        <v>80</v>
      </c>
      <c r="I106" s="238"/>
      <c r="J106" s="233"/>
      <c r="K106" s="233"/>
      <c r="L106" s="239"/>
      <c r="M106" s="240"/>
      <c r="N106" s="241"/>
      <c r="O106" s="241"/>
      <c r="P106" s="241"/>
      <c r="Q106" s="241"/>
      <c r="R106" s="241"/>
      <c r="S106" s="241"/>
      <c r="T106" s="242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3" t="s">
        <v>252</v>
      </c>
      <c r="AU106" s="243" t="s">
        <v>87</v>
      </c>
      <c r="AV106" s="13" t="s">
        <v>87</v>
      </c>
      <c r="AW106" s="13" t="s">
        <v>37</v>
      </c>
      <c r="AX106" s="13" t="s">
        <v>77</v>
      </c>
      <c r="AY106" s="243" t="s">
        <v>238</v>
      </c>
    </row>
    <row r="107" s="14" customFormat="1">
      <c r="A107" s="14"/>
      <c r="B107" s="244"/>
      <c r="C107" s="245"/>
      <c r="D107" s="234" t="s">
        <v>252</v>
      </c>
      <c r="E107" s="246" t="s">
        <v>19</v>
      </c>
      <c r="F107" s="247" t="s">
        <v>253</v>
      </c>
      <c r="G107" s="245"/>
      <c r="H107" s="248">
        <v>80</v>
      </c>
      <c r="I107" s="249"/>
      <c r="J107" s="245"/>
      <c r="K107" s="245"/>
      <c r="L107" s="250"/>
      <c r="M107" s="251"/>
      <c r="N107" s="252"/>
      <c r="O107" s="252"/>
      <c r="P107" s="252"/>
      <c r="Q107" s="252"/>
      <c r="R107" s="252"/>
      <c r="S107" s="252"/>
      <c r="T107" s="253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4" t="s">
        <v>252</v>
      </c>
      <c r="AU107" s="254" t="s">
        <v>87</v>
      </c>
      <c r="AV107" s="14" t="s">
        <v>254</v>
      </c>
      <c r="AW107" s="14" t="s">
        <v>37</v>
      </c>
      <c r="AX107" s="14" t="s">
        <v>85</v>
      </c>
      <c r="AY107" s="254" t="s">
        <v>238</v>
      </c>
    </row>
    <row r="108" s="2" customFormat="1" ht="16.5" customHeight="1">
      <c r="A108" s="40"/>
      <c r="B108" s="41"/>
      <c r="C108" s="214" t="s">
        <v>276</v>
      </c>
      <c r="D108" s="214" t="s">
        <v>243</v>
      </c>
      <c r="E108" s="215" t="s">
        <v>1604</v>
      </c>
      <c r="F108" s="216" t="s">
        <v>1605</v>
      </c>
      <c r="G108" s="217" t="s">
        <v>419</v>
      </c>
      <c r="H108" s="218">
        <v>1300</v>
      </c>
      <c r="I108" s="219"/>
      <c r="J108" s="220">
        <f>ROUND(I108*H108,2)</f>
        <v>0</v>
      </c>
      <c r="K108" s="216" t="s">
        <v>19</v>
      </c>
      <c r="L108" s="46"/>
      <c r="M108" s="221" t="s">
        <v>19</v>
      </c>
      <c r="N108" s="222" t="s">
        <v>48</v>
      </c>
      <c r="O108" s="86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5" t="s">
        <v>330</v>
      </c>
      <c r="AT108" s="225" t="s">
        <v>243</v>
      </c>
      <c r="AU108" s="225" t="s">
        <v>87</v>
      </c>
      <c r="AY108" s="19" t="s">
        <v>238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9" t="s">
        <v>85</v>
      </c>
      <c r="BK108" s="226">
        <f>ROUND(I108*H108,2)</f>
        <v>0</v>
      </c>
      <c r="BL108" s="19" t="s">
        <v>330</v>
      </c>
      <c r="BM108" s="225" t="s">
        <v>1606</v>
      </c>
    </row>
    <row r="109" s="13" customFormat="1">
      <c r="A109" s="13"/>
      <c r="B109" s="232"/>
      <c r="C109" s="233"/>
      <c r="D109" s="234" t="s">
        <v>252</v>
      </c>
      <c r="E109" s="235" t="s">
        <v>19</v>
      </c>
      <c r="F109" s="236" t="s">
        <v>1607</v>
      </c>
      <c r="G109" s="233"/>
      <c r="H109" s="237">
        <v>1300</v>
      </c>
      <c r="I109" s="238"/>
      <c r="J109" s="233"/>
      <c r="K109" s="233"/>
      <c r="L109" s="239"/>
      <c r="M109" s="240"/>
      <c r="N109" s="241"/>
      <c r="O109" s="241"/>
      <c r="P109" s="241"/>
      <c r="Q109" s="241"/>
      <c r="R109" s="241"/>
      <c r="S109" s="241"/>
      <c r="T109" s="242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3" t="s">
        <v>252</v>
      </c>
      <c r="AU109" s="243" t="s">
        <v>87</v>
      </c>
      <c r="AV109" s="13" t="s">
        <v>87</v>
      </c>
      <c r="AW109" s="13" t="s">
        <v>37</v>
      </c>
      <c r="AX109" s="13" t="s">
        <v>77</v>
      </c>
      <c r="AY109" s="243" t="s">
        <v>238</v>
      </c>
    </row>
    <row r="110" s="14" customFormat="1">
      <c r="A110" s="14"/>
      <c r="B110" s="244"/>
      <c r="C110" s="245"/>
      <c r="D110" s="234" t="s">
        <v>252</v>
      </c>
      <c r="E110" s="246" t="s">
        <v>19</v>
      </c>
      <c r="F110" s="247" t="s">
        <v>253</v>
      </c>
      <c r="G110" s="245"/>
      <c r="H110" s="248">
        <v>1300</v>
      </c>
      <c r="I110" s="249"/>
      <c r="J110" s="245"/>
      <c r="K110" s="245"/>
      <c r="L110" s="250"/>
      <c r="M110" s="251"/>
      <c r="N110" s="252"/>
      <c r="O110" s="252"/>
      <c r="P110" s="252"/>
      <c r="Q110" s="252"/>
      <c r="R110" s="252"/>
      <c r="S110" s="252"/>
      <c r="T110" s="253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4" t="s">
        <v>252</v>
      </c>
      <c r="AU110" s="254" t="s">
        <v>87</v>
      </c>
      <c r="AV110" s="14" t="s">
        <v>254</v>
      </c>
      <c r="AW110" s="14" t="s">
        <v>37</v>
      </c>
      <c r="AX110" s="14" t="s">
        <v>85</v>
      </c>
      <c r="AY110" s="254" t="s">
        <v>238</v>
      </c>
    </row>
    <row r="111" s="2" customFormat="1" ht="16.5" customHeight="1">
      <c r="A111" s="40"/>
      <c r="B111" s="41"/>
      <c r="C111" s="259" t="s">
        <v>281</v>
      </c>
      <c r="D111" s="259" t="s">
        <v>640</v>
      </c>
      <c r="E111" s="260" t="s">
        <v>1608</v>
      </c>
      <c r="F111" s="261" t="s">
        <v>1609</v>
      </c>
      <c r="G111" s="262" t="s">
        <v>419</v>
      </c>
      <c r="H111" s="263">
        <v>1300</v>
      </c>
      <c r="I111" s="264"/>
      <c r="J111" s="265">
        <f>ROUND(I111*H111,2)</f>
        <v>0</v>
      </c>
      <c r="K111" s="261" t="s">
        <v>19</v>
      </c>
      <c r="L111" s="266"/>
      <c r="M111" s="267" t="s">
        <v>19</v>
      </c>
      <c r="N111" s="268" t="s">
        <v>48</v>
      </c>
      <c r="O111" s="86"/>
      <c r="P111" s="223">
        <f>O111*H111</f>
        <v>0</v>
      </c>
      <c r="Q111" s="223">
        <v>0</v>
      </c>
      <c r="R111" s="223">
        <f>Q111*H111</f>
        <v>0</v>
      </c>
      <c r="S111" s="223">
        <v>0</v>
      </c>
      <c r="T111" s="224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25" t="s">
        <v>571</v>
      </c>
      <c r="AT111" s="225" t="s">
        <v>640</v>
      </c>
      <c r="AU111" s="225" t="s">
        <v>87</v>
      </c>
      <c r="AY111" s="19" t="s">
        <v>238</v>
      </c>
      <c r="BE111" s="226">
        <f>IF(N111="základní",J111,0)</f>
        <v>0</v>
      </c>
      <c r="BF111" s="226">
        <f>IF(N111="snížená",J111,0)</f>
        <v>0</v>
      </c>
      <c r="BG111" s="226">
        <f>IF(N111="zákl. přenesená",J111,0)</f>
        <v>0</v>
      </c>
      <c r="BH111" s="226">
        <f>IF(N111="sníž. přenesená",J111,0)</f>
        <v>0</v>
      </c>
      <c r="BI111" s="226">
        <f>IF(N111="nulová",J111,0)</f>
        <v>0</v>
      </c>
      <c r="BJ111" s="19" t="s">
        <v>85</v>
      </c>
      <c r="BK111" s="226">
        <f>ROUND(I111*H111,2)</f>
        <v>0</v>
      </c>
      <c r="BL111" s="19" t="s">
        <v>330</v>
      </c>
      <c r="BM111" s="225" t="s">
        <v>1610</v>
      </c>
    </row>
    <row r="112" s="13" customFormat="1">
      <c r="A112" s="13"/>
      <c r="B112" s="232"/>
      <c r="C112" s="233"/>
      <c r="D112" s="234" t="s">
        <v>252</v>
      </c>
      <c r="E112" s="235" t="s">
        <v>19</v>
      </c>
      <c r="F112" s="236" t="s">
        <v>1607</v>
      </c>
      <c r="G112" s="233"/>
      <c r="H112" s="237">
        <v>1300</v>
      </c>
      <c r="I112" s="238"/>
      <c r="J112" s="233"/>
      <c r="K112" s="233"/>
      <c r="L112" s="239"/>
      <c r="M112" s="240"/>
      <c r="N112" s="241"/>
      <c r="O112" s="241"/>
      <c r="P112" s="241"/>
      <c r="Q112" s="241"/>
      <c r="R112" s="241"/>
      <c r="S112" s="241"/>
      <c r="T112" s="242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3" t="s">
        <v>252</v>
      </c>
      <c r="AU112" s="243" t="s">
        <v>87</v>
      </c>
      <c r="AV112" s="13" t="s">
        <v>87</v>
      </c>
      <c r="AW112" s="13" t="s">
        <v>37</v>
      </c>
      <c r="AX112" s="13" t="s">
        <v>85</v>
      </c>
      <c r="AY112" s="243" t="s">
        <v>238</v>
      </c>
    </row>
    <row r="113" s="2" customFormat="1" ht="16.5" customHeight="1">
      <c r="A113" s="40"/>
      <c r="B113" s="41"/>
      <c r="C113" s="214" t="s">
        <v>287</v>
      </c>
      <c r="D113" s="214" t="s">
        <v>243</v>
      </c>
      <c r="E113" s="215" t="s">
        <v>1611</v>
      </c>
      <c r="F113" s="216" t="s">
        <v>1612</v>
      </c>
      <c r="G113" s="217" t="s">
        <v>368</v>
      </c>
      <c r="H113" s="218">
        <v>2</v>
      </c>
      <c r="I113" s="219"/>
      <c r="J113" s="220">
        <f>ROUND(I113*H113,2)</f>
        <v>0</v>
      </c>
      <c r="K113" s="216" t="s">
        <v>19</v>
      </c>
      <c r="L113" s="46"/>
      <c r="M113" s="221" t="s">
        <v>19</v>
      </c>
      <c r="N113" s="222" t="s">
        <v>48</v>
      </c>
      <c r="O113" s="86"/>
      <c r="P113" s="223">
        <f>O113*H113</f>
        <v>0</v>
      </c>
      <c r="Q113" s="223">
        <v>0</v>
      </c>
      <c r="R113" s="223">
        <f>Q113*H113</f>
        <v>0</v>
      </c>
      <c r="S113" s="223">
        <v>0</v>
      </c>
      <c r="T113" s="224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25" t="s">
        <v>330</v>
      </c>
      <c r="AT113" s="225" t="s">
        <v>243</v>
      </c>
      <c r="AU113" s="225" t="s">
        <v>87</v>
      </c>
      <c r="AY113" s="19" t="s">
        <v>238</v>
      </c>
      <c r="BE113" s="226">
        <f>IF(N113="základní",J113,0)</f>
        <v>0</v>
      </c>
      <c r="BF113" s="226">
        <f>IF(N113="snížená",J113,0)</f>
        <v>0</v>
      </c>
      <c r="BG113" s="226">
        <f>IF(N113="zákl. přenesená",J113,0)</f>
        <v>0</v>
      </c>
      <c r="BH113" s="226">
        <f>IF(N113="sníž. přenesená",J113,0)</f>
        <v>0</v>
      </c>
      <c r="BI113" s="226">
        <f>IF(N113="nulová",J113,0)</f>
        <v>0</v>
      </c>
      <c r="BJ113" s="19" t="s">
        <v>85</v>
      </c>
      <c r="BK113" s="226">
        <f>ROUND(I113*H113,2)</f>
        <v>0</v>
      </c>
      <c r="BL113" s="19" t="s">
        <v>330</v>
      </c>
      <c r="BM113" s="225" t="s">
        <v>1613</v>
      </c>
    </row>
    <row r="114" s="2" customFormat="1" ht="16.5" customHeight="1">
      <c r="A114" s="40"/>
      <c r="B114" s="41"/>
      <c r="C114" s="259" t="s">
        <v>293</v>
      </c>
      <c r="D114" s="259" t="s">
        <v>640</v>
      </c>
      <c r="E114" s="260" t="s">
        <v>1614</v>
      </c>
      <c r="F114" s="261" t="s">
        <v>1615</v>
      </c>
      <c r="G114" s="262" t="s">
        <v>246</v>
      </c>
      <c r="H114" s="263">
        <v>2</v>
      </c>
      <c r="I114" s="264"/>
      <c r="J114" s="265">
        <f>ROUND(I114*H114,2)</f>
        <v>0</v>
      </c>
      <c r="K114" s="261" t="s">
        <v>19</v>
      </c>
      <c r="L114" s="266"/>
      <c r="M114" s="267" t="s">
        <v>19</v>
      </c>
      <c r="N114" s="268" t="s">
        <v>48</v>
      </c>
      <c r="O114" s="86"/>
      <c r="P114" s="223">
        <f>O114*H114</f>
        <v>0</v>
      </c>
      <c r="Q114" s="223">
        <v>0.00022000000000000001</v>
      </c>
      <c r="R114" s="223">
        <f>Q114*H114</f>
        <v>0.00044000000000000002</v>
      </c>
      <c r="S114" s="223">
        <v>0</v>
      </c>
      <c r="T114" s="224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25" t="s">
        <v>571</v>
      </c>
      <c r="AT114" s="225" t="s">
        <v>640</v>
      </c>
      <c r="AU114" s="225" t="s">
        <v>87</v>
      </c>
      <c r="AY114" s="19" t="s">
        <v>238</v>
      </c>
      <c r="BE114" s="226">
        <f>IF(N114="základní",J114,0)</f>
        <v>0</v>
      </c>
      <c r="BF114" s="226">
        <f>IF(N114="snížená",J114,0)</f>
        <v>0</v>
      </c>
      <c r="BG114" s="226">
        <f>IF(N114="zákl. přenesená",J114,0)</f>
        <v>0</v>
      </c>
      <c r="BH114" s="226">
        <f>IF(N114="sníž. přenesená",J114,0)</f>
        <v>0</v>
      </c>
      <c r="BI114" s="226">
        <f>IF(N114="nulová",J114,0)</f>
        <v>0</v>
      </c>
      <c r="BJ114" s="19" t="s">
        <v>85</v>
      </c>
      <c r="BK114" s="226">
        <f>ROUND(I114*H114,2)</f>
        <v>0</v>
      </c>
      <c r="BL114" s="19" t="s">
        <v>330</v>
      </c>
      <c r="BM114" s="225" t="s">
        <v>1616</v>
      </c>
    </row>
    <row r="115" s="2" customFormat="1" ht="21.75" customHeight="1">
      <c r="A115" s="40"/>
      <c r="B115" s="41"/>
      <c r="C115" s="214" t="s">
        <v>298</v>
      </c>
      <c r="D115" s="214" t="s">
        <v>243</v>
      </c>
      <c r="E115" s="215" t="s">
        <v>1617</v>
      </c>
      <c r="F115" s="216" t="s">
        <v>1618</v>
      </c>
      <c r="G115" s="217" t="s">
        <v>368</v>
      </c>
      <c r="H115" s="218">
        <v>1</v>
      </c>
      <c r="I115" s="219"/>
      <c r="J115" s="220">
        <f>ROUND(I115*H115,2)</f>
        <v>0</v>
      </c>
      <c r="K115" s="216" t="s">
        <v>19</v>
      </c>
      <c r="L115" s="46"/>
      <c r="M115" s="221" t="s">
        <v>19</v>
      </c>
      <c r="N115" s="222" t="s">
        <v>48</v>
      </c>
      <c r="O115" s="86"/>
      <c r="P115" s="223">
        <f>O115*H115</f>
        <v>0</v>
      </c>
      <c r="Q115" s="223">
        <v>0</v>
      </c>
      <c r="R115" s="223">
        <f>Q115*H115</f>
        <v>0</v>
      </c>
      <c r="S115" s="223">
        <v>0</v>
      </c>
      <c r="T115" s="224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25" t="s">
        <v>330</v>
      </c>
      <c r="AT115" s="225" t="s">
        <v>243</v>
      </c>
      <c r="AU115" s="225" t="s">
        <v>87</v>
      </c>
      <c r="AY115" s="19" t="s">
        <v>238</v>
      </c>
      <c r="BE115" s="226">
        <f>IF(N115="základní",J115,0)</f>
        <v>0</v>
      </c>
      <c r="BF115" s="226">
        <f>IF(N115="snížená",J115,0)</f>
        <v>0</v>
      </c>
      <c r="BG115" s="226">
        <f>IF(N115="zákl. přenesená",J115,0)</f>
        <v>0</v>
      </c>
      <c r="BH115" s="226">
        <f>IF(N115="sníž. přenesená",J115,0)</f>
        <v>0</v>
      </c>
      <c r="BI115" s="226">
        <f>IF(N115="nulová",J115,0)</f>
        <v>0</v>
      </c>
      <c r="BJ115" s="19" t="s">
        <v>85</v>
      </c>
      <c r="BK115" s="226">
        <f>ROUND(I115*H115,2)</f>
        <v>0</v>
      </c>
      <c r="BL115" s="19" t="s">
        <v>330</v>
      </c>
      <c r="BM115" s="225" t="s">
        <v>1619</v>
      </c>
    </row>
    <row r="116" s="2" customFormat="1" ht="16.5" customHeight="1">
      <c r="A116" s="40"/>
      <c r="B116" s="41"/>
      <c r="C116" s="259" t="s">
        <v>303</v>
      </c>
      <c r="D116" s="259" t="s">
        <v>640</v>
      </c>
      <c r="E116" s="260" t="s">
        <v>1620</v>
      </c>
      <c r="F116" s="261" t="s">
        <v>1621</v>
      </c>
      <c r="G116" s="262" t="s">
        <v>368</v>
      </c>
      <c r="H116" s="263">
        <v>1</v>
      </c>
      <c r="I116" s="264"/>
      <c r="J116" s="265">
        <f>ROUND(I116*H116,2)</f>
        <v>0</v>
      </c>
      <c r="K116" s="261" t="s">
        <v>19</v>
      </c>
      <c r="L116" s="266"/>
      <c r="M116" s="267" t="s">
        <v>19</v>
      </c>
      <c r="N116" s="268" t="s">
        <v>48</v>
      </c>
      <c r="O116" s="86"/>
      <c r="P116" s="223">
        <f>O116*H116</f>
        <v>0</v>
      </c>
      <c r="Q116" s="223">
        <v>0.00215</v>
      </c>
      <c r="R116" s="223">
        <f>Q116*H116</f>
        <v>0.00215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571</v>
      </c>
      <c r="AT116" s="225" t="s">
        <v>640</v>
      </c>
      <c r="AU116" s="225" t="s">
        <v>87</v>
      </c>
      <c r="AY116" s="19" t="s">
        <v>238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85</v>
      </c>
      <c r="BK116" s="226">
        <f>ROUND(I116*H116,2)</f>
        <v>0</v>
      </c>
      <c r="BL116" s="19" t="s">
        <v>330</v>
      </c>
      <c r="BM116" s="225" t="s">
        <v>1622</v>
      </c>
    </row>
    <row r="117" s="2" customFormat="1" ht="16.5" customHeight="1">
      <c r="A117" s="40"/>
      <c r="B117" s="41"/>
      <c r="C117" s="259" t="s">
        <v>308</v>
      </c>
      <c r="D117" s="259" t="s">
        <v>640</v>
      </c>
      <c r="E117" s="260" t="s">
        <v>1623</v>
      </c>
      <c r="F117" s="261" t="s">
        <v>1624</v>
      </c>
      <c r="G117" s="262" t="s">
        <v>368</v>
      </c>
      <c r="H117" s="263">
        <v>1</v>
      </c>
      <c r="I117" s="264"/>
      <c r="J117" s="265">
        <f>ROUND(I117*H117,2)</f>
        <v>0</v>
      </c>
      <c r="K117" s="261" t="s">
        <v>19</v>
      </c>
      <c r="L117" s="266"/>
      <c r="M117" s="267" t="s">
        <v>19</v>
      </c>
      <c r="N117" s="268" t="s">
        <v>48</v>
      </c>
      <c r="O117" s="86"/>
      <c r="P117" s="223">
        <f>O117*H117</f>
        <v>0</v>
      </c>
      <c r="Q117" s="223">
        <v>0.00215</v>
      </c>
      <c r="R117" s="223">
        <f>Q117*H117</f>
        <v>0.00215</v>
      </c>
      <c r="S117" s="223">
        <v>0</v>
      </c>
      <c r="T117" s="224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225" t="s">
        <v>571</v>
      </c>
      <c r="AT117" s="225" t="s">
        <v>640</v>
      </c>
      <c r="AU117" s="225" t="s">
        <v>87</v>
      </c>
      <c r="AY117" s="19" t="s">
        <v>238</v>
      </c>
      <c r="BE117" s="226">
        <f>IF(N117="základní",J117,0)</f>
        <v>0</v>
      </c>
      <c r="BF117" s="226">
        <f>IF(N117="snížená",J117,0)</f>
        <v>0</v>
      </c>
      <c r="BG117" s="226">
        <f>IF(N117="zákl. přenesená",J117,0)</f>
        <v>0</v>
      </c>
      <c r="BH117" s="226">
        <f>IF(N117="sníž. přenesená",J117,0)</f>
        <v>0</v>
      </c>
      <c r="BI117" s="226">
        <f>IF(N117="nulová",J117,0)</f>
        <v>0</v>
      </c>
      <c r="BJ117" s="19" t="s">
        <v>85</v>
      </c>
      <c r="BK117" s="226">
        <f>ROUND(I117*H117,2)</f>
        <v>0</v>
      </c>
      <c r="BL117" s="19" t="s">
        <v>330</v>
      </c>
      <c r="BM117" s="225" t="s">
        <v>1625</v>
      </c>
    </row>
    <row r="118" s="2" customFormat="1" ht="24.15" customHeight="1">
      <c r="A118" s="40"/>
      <c r="B118" s="41"/>
      <c r="C118" s="214" t="s">
        <v>314</v>
      </c>
      <c r="D118" s="214" t="s">
        <v>243</v>
      </c>
      <c r="E118" s="215" t="s">
        <v>1626</v>
      </c>
      <c r="F118" s="216" t="s">
        <v>1627</v>
      </c>
      <c r="G118" s="217" t="s">
        <v>368</v>
      </c>
      <c r="H118" s="218">
        <v>11</v>
      </c>
      <c r="I118" s="219"/>
      <c r="J118" s="220">
        <f>ROUND(I118*H118,2)</f>
        <v>0</v>
      </c>
      <c r="K118" s="216" t="s">
        <v>19</v>
      </c>
      <c r="L118" s="46"/>
      <c r="M118" s="221" t="s">
        <v>19</v>
      </c>
      <c r="N118" s="222" t="s">
        <v>48</v>
      </c>
      <c r="O118" s="86"/>
      <c r="P118" s="223">
        <f>O118*H118</f>
        <v>0</v>
      </c>
      <c r="Q118" s="223">
        <v>0</v>
      </c>
      <c r="R118" s="223">
        <f>Q118*H118</f>
        <v>0</v>
      </c>
      <c r="S118" s="223">
        <v>0</v>
      </c>
      <c r="T118" s="224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25" t="s">
        <v>330</v>
      </c>
      <c r="AT118" s="225" t="s">
        <v>243</v>
      </c>
      <c r="AU118" s="225" t="s">
        <v>87</v>
      </c>
      <c r="AY118" s="19" t="s">
        <v>238</v>
      </c>
      <c r="BE118" s="226">
        <f>IF(N118="základní",J118,0)</f>
        <v>0</v>
      </c>
      <c r="BF118" s="226">
        <f>IF(N118="snížená",J118,0)</f>
        <v>0</v>
      </c>
      <c r="BG118" s="226">
        <f>IF(N118="zákl. přenesená",J118,0)</f>
        <v>0</v>
      </c>
      <c r="BH118" s="226">
        <f>IF(N118="sníž. přenesená",J118,0)</f>
        <v>0</v>
      </c>
      <c r="BI118" s="226">
        <f>IF(N118="nulová",J118,0)</f>
        <v>0</v>
      </c>
      <c r="BJ118" s="19" t="s">
        <v>85</v>
      </c>
      <c r="BK118" s="226">
        <f>ROUND(I118*H118,2)</f>
        <v>0</v>
      </c>
      <c r="BL118" s="19" t="s">
        <v>330</v>
      </c>
      <c r="BM118" s="225" t="s">
        <v>1628</v>
      </c>
    </row>
    <row r="119" s="2" customFormat="1" ht="16.5" customHeight="1">
      <c r="A119" s="40"/>
      <c r="B119" s="41"/>
      <c r="C119" s="259" t="s">
        <v>321</v>
      </c>
      <c r="D119" s="259" t="s">
        <v>640</v>
      </c>
      <c r="E119" s="260" t="s">
        <v>1629</v>
      </c>
      <c r="F119" s="261" t="s">
        <v>1630</v>
      </c>
      <c r="G119" s="262" t="s">
        <v>368</v>
      </c>
      <c r="H119" s="263">
        <v>11</v>
      </c>
      <c r="I119" s="264"/>
      <c r="J119" s="265">
        <f>ROUND(I119*H119,2)</f>
        <v>0</v>
      </c>
      <c r="K119" s="261" t="s">
        <v>19</v>
      </c>
      <c r="L119" s="266"/>
      <c r="M119" s="267" t="s">
        <v>19</v>
      </c>
      <c r="N119" s="268" t="s">
        <v>48</v>
      </c>
      <c r="O119" s="86"/>
      <c r="P119" s="223">
        <f>O119*H119</f>
        <v>0</v>
      </c>
      <c r="Q119" s="223">
        <v>0</v>
      </c>
      <c r="R119" s="223">
        <f>Q119*H119</f>
        <v>0</v>
      </c>
      <c r="S119" s="223">
        <v>0</v>
      </c>
      <c r="T119" s="224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25" t="s">
        <v>571</v>
      </c>
      <c r="AT119" s="225" t="s">
        <v>640</v>
      </c>
      <c r="AU119" s="225" t="s">
        <v>87</v>
      </c>
      <c r="AY119" s="19" t="s">
        <v>238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19" t="s">
        <v>85</v>
      </c>
      <c r="BK119" s="226">
        <f>ROUND(I119*H119,2)</f>
        <v>0</v>
      </c>
      <c r="BL119" s="19" t="s">
        <v>330</v>
      </c>
      <c r="BM119" s="225" t="s">
        <v>1631</v>
      </c>
    </row>
    <row r="120" s="2" customFormat="1" ht="24.15" customHeight="1">
      <c r="A120" s="40"/>
      <c r="B120" s="41"/>
      <c r="C120" s="214" t="s">
        <v>8</v>
      </c>
      <c r="D120" s="214" t="s">
        <v>243</v>
      </c>
      <c r="E120" s="215" t="s">
        <v>1632</v>
      </c>
      <c r="F120" s="216" t="s">
        <v>1633</v>
      </c>
      <c r="G120" s="217" t="s">
        <v>368</v>
      </c>
      <c r="H120" s="218">
        <v>4</v>
      </c>
      <c r="I120" s="219"/>
      <c r="J120" s="220">
        <f>ROUND(I120*H120,2)</f>
        <v>0</v>
      </c>
      <c r="K120" s="216" t="s">
        <v>19</v>
      </c>
      <c r="L120" s="46"/>
      <c r="M120" s="221" t="s">
        <v>19</v>
      </c>
      <c r="N120" s="222" t="s">
        <v>48</v>
      </c>
      <c r="O120" s="86"/>
      <c r="P120" s="223">
        <f>O120*H120</f>
        <v>0</v>
      </c>
      <c r="Q120" s="223">
        <v>0</v>
      </c>
      <c r="R120" s="223">
        <f>Q120*H120</f>
        <v>0</v>
      </c>
      <c r="S120" s="223">
        <v>0</v>
      </c>
      <c r="T120" s="224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25" t="s">
        <v>330</v>
      </c>
      <c r="AT120" s="225" t="s">
        <v>243</v>
      </c>
      <c r="AU120" s="225" t="s">
        <v>87</v>
      </c>
      <c r="AY120" s="19" t="s">
        <v>238</v>
      </c>
      <c r="BE120" s="226">
        <f>IF(N120="základní",J120,0)</f>
        <v>0</v>
      </c>
      <c r="BF120" s="226">
        <f>IF(N120="snížená",J120,0)</f>
        <v>0</v>
      </c>
      <c r="BG120" s="226">
        <f>IF(N120="zákl. přenesená",J120,0)</f>
        <v>0</v>
      </c>
      <c r="BH120" s="226">
        <f>IF(N120="sníž. přenesená",J120,0)</f>
        <v>0</v>
      </c>
      <c r="BI120" s="226">
        <f>IF(N120="nulová",J120,0)</f>
        <v>0</v>
      </c>
      <c r="BJ120" s="19" t="s">
        <v>85</v>
      </c>
      <c r="BK120" s="226">
        <f>ROUND(I120*H120,2)</f>
        <v>0</v>
      </c>
      <c r="BL120" s="19" t="s">
        <v>330</v>
      </c>
      <c r="BM120" s="225" t="s">
        <v>1634</v>
      </c>
    </row>
    <row r="121" s="2" customFormat="1" ht="16.5" customHeight="1">
      <c r="A121" s="40"/>
      <c r="B121" s="41"/>
      <c r="C121" s="214" t="s">
        <v>330</v>
      </c>
      <c r="D121" s="214" t="s">
        <v>243</v>
      </c>
      <c r="E121" s="215" t="s">
        <v>1635</v>
      </c>
      <c r="F121" s="216" t="s">
        <v>1636</v>
      </c>
      <c r="G121" s="217" t="s">
        <v>368</v>
      </c>
      <c r="H121" s="218">
        <v>26</v>
      </c>
      <c r="I121" s="219"/>
      <c r="J121" s="220">
        <f>ROUND(I121*H121,2)</f>
        <v>0</v>
      </c>
      <c r="K121" s="216" t="s">
        <v>19</v>
      </c>
      <c r="L121" s="46"/>
      <c r="M121" s="221" t="s">
        <v>19</v>
      </c>
      <c r="N121" s="222" t="s">
        <v>48</v>
      </c>
      <c r="O121" s="86"/>
      <c r="P121" s="223">
        <f>O121*H121</f>
        <v>0</v>
      </c>
      <c r="Q121" s="223">
        <v>0</v>
      </c>
      <c r="R121" s="223">
        <f>Q121*H121</f>
        <v>0</v>
      </c>
      <c r="S121" s="223">
        <v>0</v>
      </c>
      <c r="T121" s="224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25" t="s">
        <v>330</v>
      </c>
      <c r="AT121" s="225" t="s">
        <v>243</v>
      </c>
      <c r="AU121" s="225" t="s">
        <v>87</v>
      </c>
      <c r="AY121" s="19" t="s">
        <v>238</v>
      </c>
      <c r="BE121" s="226">
        <f>IF(N121="základní",J121,0)</f>
        <v>0</v>
      </c>
      <c r="BF121" s="226">
        <f>IF(N121="snížená",J121,0)</f>
        <v>0</v>
      </c>
      <c r="BG121" s="226">
        <f>IF(N121="zákl. přenesená",J121,0)</f>
        <v>0</v>
      </c>
      <c r="BH121" s="226">
        <f>IF(N121="sníž. přenesená",J121,0)</f>
        <v>0</v>
      </c>
      <c r="BI121" s="226">
        <f>IF(N121="nulová",J121,0)</f>
        <v>0</v>
      </c>
      <c r="BJ121" s="19" t="s">
        <v>85</v>
      </c>
      <c r="BK121" s="226">
        <f>ROUND(I121*H121,2)</f>
        <v>0</v>
      </c>
      <c r="BL121" s="19" t="s">
        <v>330</v>
      </c>
      <c r="BM121" s="225" t="s">
        <v>1637</v>
      </c>
    </row>
    <row r="122" s="13" customFormat="1">
      <c r="A122" s="13"/>
      <c r="B122" s="232"/>
      <c r="C122" s="233"/>
      <c r="D122" s="234" t="s">
        <v>252</v>
      </c>
      <c r="E122" s="235" t="s">
        <v>19</v>
      </c>
      <c r="F122" s="236" t="s">
        <v>539</v>
      </c>
      <c r="G122" s="233"/>
      <c r="H122" s="237">
        <v>26</v>
      </c>
      <c r="I122" s="238"/>
      <c r="J122" s="233"/>
      <c r="K122" s="233"/>
      <c r="L122" s="239"/>
      <c r="M122" s="240"/>
      <c r="N122" s="241"/>
      <c r="O122" s="241"/>
      <c r="P122" s="241"/>
      <c r="Q122" s="241"/>
      <c r="R122" s="241"/>
      <c r="S122" s="241"/>
      <c r="T122" s="242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3" t="s">
        <v>252</v>
      </c>
      <c r="AU122" s="243" t="s">
        <v>87</v>
      </c>
      <c r="AV122" s="13" t="s">
        <v>87</v>
      </c>
      <c r="AW122" s="13" t="s">
        <v>37</v>
      </c>
      <c r="AX122" s="13" t="s">
        <v>77</v>
      </c>
      <c r="AY122" s="243" t="s">
        <v>238</v>
      </c>
    </row>
    <row r="123" s="14" customFormat="1">
      <c r="A123" s="14"/>
      <c r="B123" s="244"/>
      <c r="C123" s="245"/>
      <c r="D123" s="234" t="s">
        <v>252</v>
      </c>
      <c r="E123" s="246" t="s">
        <v>19</v>
      </c>
      <c r="F123" s="247" t="s">
        <v>253</v>
      </c>
      <c r="G123" s="245"/>
      <c r="H123" s="248">
        <v>26</v>
      </c>
      <c r="I123" s="249"/>
      <c r="J123" s="245"/>
      <c r="K123" s="245"/>
      <c r="L123" s="250"/>
      <c r="M123" s="251"/>
      <c r="N123" s="252"/>
      <c r="O123" s="252"/>
      <c r="P123" s="252"/>
      <c r="Q123" s="252"/>
      <c r="R123" s="252"/>
      <c r="S123" s="252"/>
      <c r="T123" s="253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4" t="s">
        <v>252</v>
      </c>
      <c r="AU123" s="254" t="s">
        <v>87</v>
      </c>
      <c r="AV123" s="14" t="s">
        <v>254</v>
      </c>
      <c r="AW123" s="14" t="s">
        <v>37</v>
      </c>
      <c r="AX123" s="14" t="s">
        <v>85</v>
      </c>
      <c r="AY123" s="254" t="s">
        <v>238</v>
      </c>
    </row>
    <row r="124" s="2" customFormat="1" ht="16.5" customHeight="1">
      <c r="A124" s="40"/>
      <c r="B124" s="41"/>
      <c r="C124" s="214" t="s">
        <v>334</v>
      </c>
      <c r="D124" s="214" t="s">
        <v>243</v>
      </c>
      <c r="E124" s="215" t="s">
        <v>1638</v>
      </c>
      <c r="F124" s="216" t="s">
        <v>1639</v>
      </c>
      <c r="G124" s="217" t="s">
        <v>368</v>
      </c>
      <c r="H124" s="218">
        <v>6</v>
      </c>
      <c r="I124" s="219"/>
      <c r="J124" s="220">
        <f>ROUND(I124*H124,2)</f>
        <v>0</v>
      </c>
      <c r="K124" s="216" t="s">
        <v>19</v>
      </c>
      <c r="L124" s="46"/>
      <c r="M124" s="221" t="s">
        <v>19</v>
      </c>
      <c r="N124" s="222" t="s">
        <v>48</v>
      </c>
      <c r="O124" s="86"/>
      <c r="P124" s="223">
        <f>O124*H124</f>
        <v>0</v>
      </c>
      <c r="Q124" s="223">
        <v>0</v>
      </c>
      <c r="R124" s="223">
        <f>Q124*H124</f>
        <v>0</v>
      </c>
      <c r="S124" s="223">
        <v>0</v>
      </c>
      <c r="T124" s="224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5" t="s">
        <v>254</v>
      </c>
      <c r="AT124" s="225" t="s">
        <v>243</v>
      </c>
      <c r="AU124" s="225" t="s">
        <v>87</v>
      </c>
      <c r="AY124" s="19" t="s">
        <v>238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9" t="s">
        <v>85</v>
      </c>
      <c r="BK124" s="226">
        <f>ROUND(I124*H124,2)</f>
        <v>0</v>
      </c>
      <c r="BL124" s="19" t="s">
        <v>254</v>
      </c>
      <c r="BM124" s="225" t="s">
        <v>1640</v>
      </c>
    </row>
    <row r="125" s="2" customFormat="1" ht="114.9" customHeight="1">
      <c r="A125" s="40"/>
      <c r="B125" s="41"/>
      <c r="C125" s="259" t="s">
        <v>339</v>
      </c>
      <c r="D125" s="259" t="s">
        <v>640</v>
      </c>
      <c r="E125" s="260" t="s">
        <v>1641</v>
      </c>
      <c r="F125" s="261" t="s">
        <v>1642</v>
      </c>
      <c r="G125" s="262" t="s">
        <v>368</v>
      </c>
      <c r="H125" s="263">
        <v>6</v>
      </c>
      <c r="I125" s="264"/>
      <c r="J125" s="265">
        <f>ROUND(I125*H125,2)</f>
        <v>0</v>
      </c>
      <c r="K125" s="261" t="s">
        <v>19</v>
      </c>
      <c r="L125" s="266"/>
      <c r="M125" s="267" t="s">
        <v>19</v>
      </c>
      <c r="N125" s="268" t="s">
        <v>48</v>
      </c>
      <c r="O125" s="86"/>
      <c r="P125" s="223">
        <f>O125*H125</f>
        <v>0</v>
      </c>
      <c r="Q125" s="223">
        <v>0</v>
      </c>
      <c r="R125" s="223">
        <f>Q125*H125</f>
        <v>0</v>
      </c>
      <c r="S125" s="223">
        <v>0</v>
      </c>
      <c r="T125" s="224">
        <f>S125*H125</f>
        <v>0</v>
      </c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R125" s="225" t="s">
        <v>571</v>
      </c>
      <c r="AT125" s="225" t="s">
        <v>640</v>
      </c>
      <c r="AU125" s="225" t="s">
        <v>87</v>
      </c>
      <c r="AY125" s="19" t="s">
        <v>238</v>
      </c>
      <c r="BE125" s="226">
        <f>IF(N125="základní",J125,0)</f>
        <v>0</v>
      </c>
      <c r="BF125" s="226">
        <f>IF(N125="snížená",J125,0)</f>
        <v>0</v>
      </c>
      <c r="BG125" s="226">
        <f>IF(N125="zákl. přenesená",J125,0)</f>
        <v>0</v>
      </c>
      <c r="BH125" s="226">
        <f>IF(N125="sníž. přenesená",J125,0)</f>
        <v>0</v>
      </c>
      <c r="BI125" s="226">
        <f>IF(N125="nulová",J125,0)</f>
        <v>0</v>
      </c>
      <c r="BJ125" s="19" t="s">
        <v>85</v>
      </c>
      <c r="BK125" s="226">
        <f>ROUND(I125*H125,2)</f>
        <v>0</v>
      </c>
      <c r="BL125" s="19" t="s">
        <v>330</v>
      </c>
      <c r="BM125" s="225" t="s">
        <v>1643</v>
      </c>
    </row>
    <row r="126" s="2" customFormat="1" ht="16.5" customHeight="1">
      <c r="A126" s="40"/>
      <c r="B126" s="41"/>
      <c r="C126" s="214" t="s">
        <v>346</v>
      </c>
      <c r="D126" s="214" t="s">
        <v>243</v>
      </c>
      <c r="E126" s="215" t="s">
        <v>1644</v>
      </c>
      <c r="F126" s="216" t="s">
        <v>1645</v>
      </c>
      <c r="G126" s="217" t="s">
        <v>246</v>
      </c>
      <c r="H126" s="218">
        <v>4</v>
      </c>
      <c r="I126" s="219"/>
      <c r="J126" s="220">
        <f>ROUND(I126*H126,2)</f>
        <v>0</v>
      </c>
      <c r="K126" s="216" t="s">
        <v>19</v>
      </c>
      <c r="L126" s="46"/>
      <c r="M126" s="221" t="s">
        <v>19</v>
      </c>
      <c r="N126" s="222" t="s">
        <v>48</v>
      </c>
      <c r="O126" s="86"/>
      <c r="P126" s="223">
        <f>O126*H126</f>
        <v>0</v>
      </c>
      <c r="Q126" s="223">
        <v>0</v>
      </c>
      <c r="R126" s="223">
        <f>Q126*H126</f>
        <v>0</v>
      </c>
      <c r="S126" s="223">
        <v>0</v>
      </c>
      <c r="T126" s="224">
        <f>S126*H126</f>
        <v>0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25" t="s">
        <v>254</v>
      </c>
      <c r="AT126" s="225" t="s">
        <v>243</v>
      </c>
      <c r="AU126" s="225" t="s">
        <v>87</v>
      </c>
      <c r="AY126" s="19" t="s">
        <v>238</v>
      </c>
      <c r="BE126" s="226">
        <f>IF(N126="základní",J126,0)</f>
        <v>0</v>
      </c>
      <c r="BF126" s="226">
        <f>IF(N126="snížená",J126,0)</f>
        <v>0</v>
      </c>
      <c r="BG126" s="226">
        <f>IF(N126="zákl. přenesená",J126,0)</f>
        <v>0</v>
      </c>
      <c r="BH126" s="226">
        <f>IF(N126="sníž. přenesená",J126,0)</f>
        <v>0</v>
      </c>
      <c r="BI126" s="226">
        <f>IF(N126="nulová",J126,0)</f>
        <v>0</v>
      </c>
      <c r="BJ126" s="19" t="s">
        <v>85</v>
      </c>
      <c r="BK126" s="226">
        <f>ROUND(I126*H126,2)</f>
        <v>0</v>
      </c>
      <c r="BL126" s="19" t="s">
        <v>254</v>
      </c>
      <c r="BM126" s="225" t="s">
        <v>1646</v>
      </c>
    </row>
    <row r="127" s="2" customFormat="1" ht="16.5" customHeight="1">
      <c r="A127" s="40"/>
      <c r="B127" s="41"/>
      <c r="C127" s="214" t="s">
        <v>353</v>
      </c>
      <c r="D127" s="214" t="s">
        <v>243</v>
      </c>
      <c r="E127" s="215" t="s">
        <v>1647</v>
      </c>
      <c r="F127" s="216" t="s">
        <v>1648</v>
      </c>
      <c r="G127" s="217" t="s">
        <v>368</v>
      </c>
      <c r="H127" s="218">
        <v>14</v>
      </c>
      <c r="I127" s="219"/>
      <c r="J127" s="220">
        <f>ROUND(I127*H127,2)</f>
        <v>0</v>
      </c>
      <c r="K127" s="216" t="s">
        <v>19</v>
      </c>
      <c r="L127" s="46"/>
      <c r="M127" s="221" t="s">
        <v>19</v>
      </c>
      <c r="N127" s="222" t="s">
        <v>48</v>
      </c>
      <c r="O127" s="86"/>
      <c r="P127" s="223">
        <f>O127*H127</f>
        <v>0</v>
      </c>
      <c r="Q127" s="223">
        <v>0</v>
      </c>
      <c r="R127" s="223">
        <f>Q127*H127</f>
        <v>0</v>
      </c>
      <c r="S127" s="223">
        <v>0</v>
      </c>
      <c r="T127" s="224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225" t="s">
        <v>330</v>
      </c>
      <c r="AT127" s="225" t="s">
        <v>243</v>
      </c>
      <c r="AU127" s="225" t="s">
        <v>87</v>
      </c>
      <c r="AY127" s="19" t="s">
        <v>238</v>
      </c>
      <c r="BE127" s="226">
        <f>IF(N127="základní",J127,0)</f>
        <v>0</v>
      </c>
      <c r="BF127" s="226">
        <f>IF(N127="snížená",J127,0)</f>
        <v>0</v>
      </c>
      <c r="BG127" s="226">
        <f>IF(N127="zákl. přenesená",J127,0)</f>
        <v>0</v>
      </c>
      <c r="BH127" s="226">
        <f>IF(N127="sníž. přenesená",J127,0)</f>
        <v>0</v>
      </c>
      <c r="BI127" s="226">
        <f>IF(N127="nulová",J127,0)</f>
        <v>0</v>
      </c>
      <c r="BJ127" s="19" t="s">
        <v>85</v>
      </c>
      <c r="BK127" s="226">
        <f>ROUND(I127*H127,2)</f>
        <v>0</v>
      </c>
      <c r="BL127" s="19" t="s">
        <v>330</v>
      </c>
      <c r="BM127" s="225" t="s">
        <v>1649</v>
      </c>
    </row>
    <row r="128" s="13" customFormat="1">
      <c r="A128" s="13"/>
      <c r="B128" s="232"/>
      <c r="C128" s="233"/>
      <c r="D128" s="234" t="s">
        <v>252</v>
      </c>
      <c r="E128" s="235" t="s">
        <v>19</v>
      </c>
      <c r="F128" s="236" t="s">
        <v>321</v>
      </c>
      <c r="G128" s="233"/>
      <c r="H128" s="237">
        <v>14</v>
      </c>
      <c r="I128" s="238"/>
      <c r="J128" s="233"/>
      <c r="K128" s="233"/>
      <c r="L128" s="239"/>
      <c r="M128" s="240"/>
      <c r="N128" s="241"/>
      <c r="O128" s="241"/>
      <c r="P128" s="241"/>
      <c r="Q128" s="241"/>
      <c r="R128" s="241"/>
      <c r="S128" s="241"/>
      <c r="T128" s="242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43" t="s">
        <v>252</v>
      </c>
      <c r="AU128" s="243" t="s">
        <v>87</v>
      </c>
      <c r="AV128" s="13" t="s">
        <v>87</v>
      </c>
      <c r="AW128" s="13" t="s">
        <v>37</v>
      </c>
      <c r="AX128" s="13" t="s">
        <v>77</v>
      </c>
      <c r="AY128" s="243" t="s">
        <v>238</v>
      </c>
    </row>
    <row r="129" s="14" customFormat="1">
      <c r="A129" s="14"/>
      <c r="B129" s="244"/>
      <c r="C129" s="245"/>
      <c r="D129" s="234" t="s">
        <v>252</v>
      </c>
      <c r="E129" s="246" t="s">
        <v>19</v>
      </c>
      <c r="F129" s="247" t="s">
        <v>253</v>
      </c>
      <c r="G129" s="245"/>
      <c r="H129" s="248">
        <v>14</v>
      </c>
      <c r="I129" s="249"/>
      <c r="J129" s="245"/>
      <c r="K129" s="245"/>
      <c r="L129" s="250"/>
      <c r="M129" s="251"/>
      <c r="N129" s="252"/>
      <c r="O129" s="252"/>
      <c r="P129" s="252"/>
      <c r="Q129" s="252"/>
      <c r="R129" s="252"/>
      <c r="S129" s="252"/>
      <c r="T129" s="253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4" t="s">
        <v>252</v>
      </c>
      <c r="AU129" s="254" t="s">
        <v>87</v>
      </c>
      <c r="AV129" s="14" t="s">
        <v>254</v>
      </c>
      <c r="AW129" s="14" t="s">
        <v>37</v>
      </c>
      <c r="AX129" s="14" t="s">
        <v>85</v>
      </c>
      <c r="AY129" s="254" t="s">
        <v>238</v>
      </c>
    </row>
    <row r="130" s="2" customFormat="1" ht="24.15" customHeight="1">
      <c r="A130" s="40"/>
      <c r="B130" s="41"/>
      <c r="C130" s="259" t="s">
        <v>7</v>
      </c>
      <c r="D130" s="259" t="s">
        <v>640</v>
      </c>
      <c r="E130" s="260" t="s">
        <v>1650</v>
      </c>
      <c r="F130" s="261" t="s">
        <v>1651</v>
      </c>
      <c r="G130" s="262" t="s">
        <v>368</v>
      </c>
      <c r="H130" s="263">
        <v>14</v>
      </c>
      <c r="I130" s="264"/>
      <c r="J130" s="265">
        <f>ROUND(I130*H130,2)</f>
        <v>0</v>
      </c>
      <c r="K130" s="261" t="s">
        <v>19</v>
      </c>
      <c r="L130" s="266"/>
      <c r="M130" s="267" t="s">
        <v>19</v>
      </c>
      <c r="N130" s="268" t="s">
        <v>48</v>
      </c>
      <c r="O130" s="86"/>
      <c r="P130" s="223">
        <f>O130*H130</f>
        <v>0</v>
      </c>
      <c r="Q130" s="223">
        <v>0</v>
      </c>
      <c r="R130" s="223">
        <f>Q130*H130</f>
        <v>0</v>
      </c>
      <c r="S130" s="223">
        <v>0</v>
      </c>
      <c r="T130" s="224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25" t="s">
        <v>571</v>
      </c>
      <c r="AT130" s="225" t="s">
        <v>640</v>
      </c>
      <c r="AU130" s="225" t="s">
        <v>87</v>
      </c>
      <c r="AY130" s="19" t="s">
        <v>238</v>
      </c>
      <c r="BE130" s="226">
        <f>IF(N130="základní",J130,0)</f>
        <v>0</v>
      </c>
      <c r="BF130" s="226">
        <f>IF(N130="snížená",J130,0)</f>
        <v>0</v>
      </c>
      <c r="BG130" s="226">
        <f>IF(N130="zákl. přenesená",J130,0)</f>
        <v>0</v>
      </c>
      <c r="BH130" s="226">
        <f>IF(N130="sníž. přenesená",J130,0)</f>
        <v>0</v>
      </c>
      <c r="BI130" s="226">
        <f>IF(N130="nulová",J130,0)</f>
        <v>0</v>
      </c>
      <c r="BJ130" s="19" t="s">
        <v>85</v>
      </c>
      <c r="BK130" s="226">
        <f>ROUND(I130*H130,2)</f>
        <v>0</v>
      </c>
      <c r="BL130" s="19" t="s">
        <v>330</v>
      </c>
      <c r="BM130" s="225" t="s">
        <v>1652</v>
      </c>
    </row>
    <row r="131" s="13" customFormat="1">
      <c r="A131" s="13"/>
      <c r="B131" s="232"/>
      <c r="C131" s="233"/>
      <c r="D131" s="234" t="s">
        <v>252</v>
      </c>
      <c r="E131" s="235" t="s">
        <v>19</v>
      </c>
      <c r="F131" s="236" t="s">
        <v>321</v>
      </c>
      <c r="G131" s="233"/>
      <c r="H131" s="237">
        <v>14</v>
      </c>
      <c r="I131" s="238"/>
      <c r="J131" s="233"/>
      <c r="K131" s="233"/>
      <c r="L131" s="239"/>
      <c r="M131" s="240"/>
      <c r="N131" s="241"/>
      <c r="O131" s="241"/>
      <c r="P131" s="241"/>
      <c r="Q131" s="241"/>
      <c r="R131" s="241"/>
      <c r="S131" s="241"/>
      <c r="T131" s="242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3" t="s">
        <v>252</v>
      </c>
      <c r="AU131" s="243" t="s">
        <v>87</v>
      </c>
      <c r="AV131" s="13" t="s">
        <v>87</v>
      </c>
      <c r="AW131" s="13" t="s">
        <v>37</v>
      </c>
      <c r="AX131" s="13" t="s">
        <v>77</v>
      </c>
      <c r="AY131" s="243" t="s">
        <v>238</v>
      </c>
    </row>
    <row r="132" s="14" customFormat="1">
      <c r="A132" s="14"/>
      <c r="B132" s="244"/>
      <c r="C132" s="245"/>
      <c r="D132" s="234" t="s">
        <v>252</v>
      </c>
      <c r="E132" s="246" t="s">
        <v>19</v>
      </c>
      <c r="F132" s="247" t="s">
        <v>253</v>
      </c>
      <c r="G132" s="245"/>
      <c r="H132" s="248">
        <v>14</v>
      </c>
      <c r="I132" s="249"/>
      <c r="J132" s="245"/>
      <c r="K132" s="245"/>
      <c r="L132" s="250"/>
      <c r="M132" s="251"/>
      <c r="N132" s="252"/>
      <c r="O132" s="252"/>
      <c r="P132" s="252"/>
      <c r="Q132" s="252"/>
      <c r="R132" s="252"/>
      <c r="S132" s="252"/>
      <c r="T132" s="253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4" t="s">
        <v>252</v>
      </c>
      <c r="AU132" s="254" t="s">
        <v>87</v>
      </c>
      <c r="AV132" s="14" t="s">
        <v>254</v>
      </c>
      <c r="AW132" s="14" t="s">
        <v>37</v>
      </c>
      <c r="AX132" s="14" t="s">
        <v>85</v>
      </c>
      <c r="AY132" s="254" t="s">
        <v>238</v>
      </c>
    </row>
    <row r="133" s="12" customFormat="1" ht="22.8" customHeight="1">
      <c r="A133" s="12"/>
      <c r="B133" s="198"/>
      <c r="C133" s="199"/>
      <c r="D133" s="200" t="s">
        <v>76</v>
      </c>
      <c r="E133" s="212" t="s">
        <v>1653</v>
      </c>
      <c r="F133" s="212" t="s">
        <v>1653</v>
      </c>
      <c r="G133" s="199"/>
      <c r="H133" s="199"/>
      <c r="I133" s="202"/>
      <c r="J133" s="213">
        <f>BK133</f>
        <v>0</v>
      </c>
      <c r="K133" s="199"/>
      <c r="L133" s="204"/>
      <c r="M133" s="205"/>
      <c r="N133" s="206"/>
      <c r="O133" s="206"/>
      <c r="P133" s="207">
        <f>SUM(P134:P143)</f>
        <v>0</v>
      </c>
      <c r="Q133" s="206"/>
      <c r="R133" s="207">
        <f>SUM(R134:R143)</f>
        <v>0.10815000000000001</v>
      </c>
      <c r="S133" s="206"/>
      <c r="T133" s="208">
        <f>SUM(T134:T143)</f>
        <v>0.055999999999999994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09" t="s">
        <v>87</v>
      </c>
      <c r="AT133" s="210" t="s">
        <v>76</v>
      </c>
      <c r="AU133" s="210" t="s">
        <v>85</v>
      </c>
      <c r="AY133" s="209" t="s">
        <v>238</v>
      </c>
      <c r="BK133" s="211">
        <f>SUM(BK134:BK143)</f>
        <v>0</v>
      </c>
    </row>
    <row r="134" s="2" customFormat="1" ht="24.15" customHeight="1">
      <c r="A134" s="40"/>
      <c r="B134" s="41"/>
      <c r="C134" s="214" t="s">
        <v>365</v>
      </c>
      <c r="D134" s="214" t="s">
        <v>243</v>
      </c>
      <c r="E134" s="215" t="s">
        <v>1385</v>
      </c>
      <c r="F134" s="216" t="s">
        <v>1386</v>
      </c>
      <c r="G134" s="217" t="s">
        <v>368</v>
      </c>
      <c r="H134" s="218">
        <v>15</v>
      </c>
      <c r="I134" s="219"/>
      <c r="J134" s="220">
        <f>ROUND(I134*H134,2)</f>
        <v>0</v>
      </c>
      <c r="K134" s="216" t="s">
        <v>19</v>
      </c>
      <c r="L134" s="46"/>
      <c r="M134" s="221" t="s">
        <v>19</v>
      </c>
      <c r="N134" s="222" t="s">
        <v>48</v>
      </c>
      <c r="O134" s="86"/>
      <c r="P134" s="223">
        <f>O134*H134</f>
        <v>0</v>
      </c>
      <c r="Q134" s="223">
        <v>0</v>
      </c>
      <c r="R134" s="223">
        <f>Q134*H134</f>
        <v>0</v>
      </c>
      <c r="S134" s="223">
        <v>0</v>
      </c>
      <c r="T134" s="224">
        <f>S134*H134</f>
        <v>0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25" t="s">
        <v>330</v>
      </c>
      <c r="AT134" s="225" t="s">
        <v>243</v>
      </c>
      <c r="AU134" s="225" t="s">
        <v>87</v>
      </c>
      <c r="AY134" s="19" t="s">
        <v>238</v>
      </c>
      <c r="BE134" s="226">
        <f>IF(N134="základní",J134,0)</f>
        <v>0</v>
      </c>
      <c r="BF134" s="226">
        <f>IF(N134="snížená",J134,0)</f>
        <v>0</v>
      </c>
      <c r="BG134" s="226">
        <f>IF(N134="zákl. přenesená",J134,0)</f>
        <v>0</v>
      </c>
      <c r="BH134" s="226">
        <f>IF(N134="sníž. přenesená",J134,0)</f>
        <v>0</v>
      </c>
      <c r="BI134" s="226">
        <f>IF(N134="nulová",J134,0)</f>
        <v>0</v>
      </c>
      <c r="BJ134" s="19" t="s">
        <v>85</v>
      </c>
      <c r="BK134" s="226">
        <f>ROUND(I134*H134,2)</f>
        <v>0</v>
      </c>
      <c r="BL134" s="19" t="s">
        <v>330</v>
      </c>
      <c r="BM134" s="225" t="s">
        <v>1654</v>
      </c>
    </row>
    <row r="135" s="13" customFormat="1">
      <c r="A135" s="13"/>
      <c r="B135" s="232"/>
      <c r="C135" s="233"/>
      <c r="D135" s="234" t="s">
        <v>252</v>
      </c>
      <c r="E135" s="235" t="s">
        <v>19</v>
      </c>
      <c r="F135" s="236" t="s">
        <v>8</v>
      </c>
      <c r="G135" s="233"/>
      <c r="H135" s="237">
        <v>15</v>
      </c>
      <c r="I135" s="238"/>
      <c r="J135" s="233"/>
      <c r="K135" s="233"/>
      <c r="L135" s="239"/>
      <c r="M135" s="240"/>
      <c r="N135" s="241"/>
      <c r="O135" s="241"/>
      <c r="P135" s="241"/>
      <c r="Q135" s="241"/>
      <c r="R135" s="241"/>
      <c r="S135" s="241"/>
      <c r="T135" s="242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3" t="s">
        <v>252</v>
      </c>
      <c r="AU135" s="243" t="s">
        <v>87</v>
      </c>
      <c r="AV135" s="13" t="s">
        <v>87</v>
      </c>
      <c r="AW135" s="13" t="s">
        <v>37</v>
      </c>
      <c r="AX135" s="13" t="s">
        <v>77</v>
      </c>
      <c r="AY135" s="243" t="s">
        <v>238</v>
      </c>
    </row>
    <row r="136" s="14" customFormat="1">
      <c r="A136" s="14"/>
      <c r="B136" s="244"/>
      <c r="C136" s="245"/>
      <c r="D136" s="234" t="s">
        <v>252</v>
      </c>
      <c r="E136" s="246" t="s">
        <v>19</v>
      </c>
      <c r="F136" s="247" t="s">
        <v>253</v>
      </c>
      <c r="G136" s="245"/>
      <c r="H136" s="248">
        <v>15</v>
      </c>
      <c r="I136" s="249"/>
      <c r="J136" s="245"/>
      <c r="K136" s="245"/>
      <c r="L136" s="250"/>
      <c r="M136" s="251"/>
      <c r="N136" s="252"/>
      <c r="O136" s="252"/>
      <c r="P136" s="252"/>
      <c r="Q136" s="252"/>
      <c r="R136" s="252"/>
      <c r="S136" s="252"/>
      <c r="T136" s="253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4" t="s">
        <v>252</v>
      </c>
      <c r="AU136" s="254" t="s">
        <v>87</v>
      </c>
      <c r="AV136" s="14" t="s">
        <v>254</v>
      </c>
      <c r="AW136" s="14" t="s">
        <v>37</v>
      </c>
      <c r="AX136" s="14" t="s">
        <v>85</v>
      </c>
      <c r="AY136" s="254" t="s">
        <v>238</v>
      </c>
    </row>
    <row r="137" s="2" customFormat="1" ht="16.5" customHeight="1">
      <c r="A137" s="40"/>
      <c r="B137" s="41"/>
      <c r="C137" s="259" t="s">
        <v>371</v>
      </c>
      <c r="D137" s="259" t="s">
        <v>640</v>
      </c>
      <c r="E137" s="260" t="s">
        <v>1388</v>
      </c>
      <c r="F137" s="261" t="s">
        <v>1389</v>
      </c>
      <c r="G137" s="262" t="s">
        <v>368</v>
      </c>
      <c r="H137" s="263">
        <v>15</v>
      </c>
      <c r="I137" s="264"/>
      <c r="J137" s="265">
        <f>ROUND(I137*H137,2)</f>
        <v>0</v>
      </c>
      <c r="K137" s="261" t="s">
        <v>19</v>
      </c>
      <c r="L137" s="266"/>
      <c r="M137" s="267" t="s">
        <v>19</v>
      </c>
      <c r="N137" s="268" t="s">
        <v>48</v>
      </c>
      <c r="O137" s="86"/>
      <c r="P137" s="223">
        <f>O137*H137</f>
        <v>0</v>
      </c>
      <c r="Q137" s="223">
        <v>9.0000000000000006E-05</v>
      </c>
      <c r="R137" s="223">
        <f>Q137*H137</f>
        <v>0.0013500000000000001</v>
      </c>
      <c r="S137" s="223">
        <v>0</v>
      </c>
      <c r="T137" s="224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25" t="s">
        <v>571</v>
      </c>
      <c r="AT137" s="225" t="s">
        <v>640</v>
      </c>
      <c r="AU137" s="225" t="s">
        <v>87</v>
      </c>
      <c r="AY137" s="19" t="s">
        <v>238</v>
      </c>
      <c r="BE137" s="226">
        <f>IF(N137="základní",J137,0)</f>
        <v>0</v>
      </c>
      <c r="BF137" s="226">
        <f>IF(N137="snížená",J137,0)</f>
        <v>0</v>
      </c>
      <c r="BG137" s="226">
        <f>IF(N137="zákl. přenesená",J137,0)</f>
        <v>0</v>
      </c>
      <c r="BH137" s="226">
        <f>IF(N137="sníž. přenesená",J137,0)</f>
        <v>0</v>
      </c>
      <c r="BI137" s="226">
        <f>IF(N137="nulová",J137,0)</f>
        <v>0</v>
      </c>
      <c r="BJ137" s="19" t="s">
        <v>85</v>
      </c>
      <c r="BK137" s="226">
        <f>ROUND(I137*H137,2)</f>
        <v>0</v>
      </c>
      <c r="BL137" s="19" t="s">
        <v>330</v>
      </c>
      <c r="BM137" s="225" t="s">
        <v>1655</v>
      </c>
    </row>
    <row r="138" s="13" customFormat="1">
      <c r="A138" s="13"/>
      <c r="B138" s="232"/>
      <c r="C138" s="233"/>
      <c r="D138" s="234" t="s">
        <v>252</v>
      </c>
      <c r="E138" s="235" t="s">
        <v>19</v>
      </c>
      <c r="F138" s="236" t="s">
        <v>8</v>
      </c>
      <c r="G138" s="233"/>
      <c r="H138" s="237">
        <v>15</v>
      </c>
      <c r="I138" s="238"/>
      <c r="J138" s="233"/>
      <c r="K138" s="233"/>
      <c r="L138" s="239"/>
      <c r="M138" s="240"/>
      <c r="N138" s="241"/>
      <c r="O138" s="241"/>
      <c r="P138" s="241"/>
      <c r="Q138" s="241"/>
      <c r="R138" s="241"/>
      <c r="S138" s="241"/>
      <c r="T138" s="242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3" t="s">
        <v>252</v>
      </c>
      <c r="AU138" s="243" t="s">
        <v>87</v>
      </c>
      <c r="AV138" s="13" t="s">
        <v>87</v>
      </c>
      <c r="AW138" s="13" t="s">
        <v>37</v>
      </c>
      <c r="AX138" s="13" t="s">
        <v>77</v>
      </c>
      <c r="AY138" s="243" t="s">
        <v>238</v>
      </c>
    </row>
    <row r="139" s="14" customFormat="1">
      <c r="A139" s="14"/>
      <c r="B139" s="244"/>
      <c r="C139" s="245"/>
      <c r="D139" s="234" t="s">
        <v>252</v>
      </c>
      <c r="E139" s="246" t="s">
        <v>19</v>
      </c>
      <c r="F139" s="247" t="s">
        <v>253</v>
      </c>
      <c r="G139" s="245"/>
      <c r="H139" s="248">
        <v>15</v>
      </c>
      <c r="I139" s="249"/>
      <c r="J139" s="245"/>
      <c r="K139" s="245"/>
      <c r="L139" s="250"/>
      <c r="M139" s="251"/>
      <c r="N139" s="252"/>
      <c r="O139" s="252"/>
      <c r="P139" s="252"/>
      <c r="Q139" s="252"/>
      <c r="R139" s="252"/>
      <c r="S139" s="252"/>
      <c r="T139" s="253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4" t="s">
        <v>252</v>
      </c>
      <c r="AU139" s="254" t="s">
        <v>87</v>
      </c>
      <c r="AV139" s="14" t="s">
        <v>254</v>
      </c>
      <c r="AW139" s="14" t="s">
        <v>37</v>
      </c>
      <c r="AX139" s="14" t="s">
        <v>85</v>
      </c>
      <c r="AY139" s="254" t="s">
        <v>238</v>
      </c>
    </row>
    <row r="140" s="2" customFormat="1" ht="21.75" customHeight="1">
      <c r="A140" s="40"/>
      <c r="B140" s="41"/>
      <c r="C140" s="214" t="s">
        <v>518</v>
      </c>
      <c r="D140" s="214" t="s">
        <v>243</v>
      </c>
      <c r="E140" s="215" t="s">
        <v>1656</v>
      </c>
      <c r="F140" s="216" t="s">
        <v>1657</v>
      </c>
      <c r="G140" s="217" t="s">
        <v>419</v>
      </c>
      <c r="H140" s="218">
        <v>30</v>
      </c>
      <c r="I140" s="219"/>
      <c r="J140" s="220">
        <f>ROUND(I140*H140,2)</f>
        <v>0</v>
      </c>
      <c r="K140" s="216" t="s">
        <v>19</v>
      </c>
      <c r="L140" s="46"/>
      <c r="M140" s="221" t="s">
        <v>19</v>
      </c>
      <c r="N140" s="222" t="s">
        <v>48</v>
      </c>
      <c r="O140" s="86"/>
      <c r="P140" s="223">
        <f>O140*H140</f>
        <v>0</v>
      </c>
      <c r="Q140" s="223">
        <v>0</v>
      </c>
      <c r="R140" s="223">
        <f>Q140*H140</f>
        <v>0</v>
      </c>
      <c r="S140" s="223">
        <v>0</v>
      </c>
      <c r="T140" s="224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25" t="s">
        <v>330</v>
      </c>
      <c r="AT140" s="225" t="s">
        <v>243</v>
      </c>
      <c r="AU140" s="225" t="s">
        <v>87</v>
      </c>
      <c r="AY140" s="19" t="s">
        <v>238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19" t="s">
        <v>85</v>
      </c>
      <c r="BK140" s="226">
        <f>ROUND(I140*H140,2)</f>
        <v>0</v>
      </c>
      <c r="BL140" s="19" t="s">
        <v>330</v>
      </c>
      <c r="BM140" s="225" t="s">
        <v>1658</v>
      </c>
    </row>
    <row r="141" s="2" customFormat="1" ht="16.5" customHeight="1">
      <c r="A141" s="40"/>
      <c r="B141" s="41"/>
      <c r="C141" s="259" t="s">
        <v>345</v>
      </c>
      <c r="D141" s="259" t="s">
        <v>640</v>
      </c>
      <c r="E141" s="260" t="s">
        <v>1659</v>
      </c>
      <c r="F141" s="261" t="s">
        <v>1660</v>
      </c>
      <c r="G141" s="262" t="s">
        <v>419</v>
      </c>
      <c r="H141" s="263">
        <v>30</v>
      </c>
      <c r="I141" s="264"/>
      <c r="J141" s="265">
        <f>ROUND(I141*H141,2)</f>
        <v>0</v>
      </c>
      <c r="K141" s="261" t="s">
        <v>19</v>
      </c>
      <c r="L141" s="266"/>
      <c r="M141" s="267" t="s">
        <v>19</v>
      </c>
      <c r="N141" s="268" t="s">
        <v>48</v>
      </c>
      <c r="O141" s="86"/>
      <c r="P141" s="223">
        <f>O141*H141</f>
        <v>0</v>
      </c>
      <c r="Q141" s="223">
        <v>0.0035300000000000002</v>
      </c>
      <c r="R141" s="223">
        <f>Q141*H141</f>
        <v>0.10590000000000001</v>
      </c>
      <c r="S141" s="223">
        <v>0</v>
      </c>
      <c r="T141" s="224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25" t="s">
        <v>571</v>
      </c>
      <c r="AT141" s="225" t="s">
        <v>640</v>
      </c>
      <c r="AU141" s="225" t="s">
        <v>87</v>
      </c>
      <c r="AY141" s="19" t="s">
        <v>238</v>
      </c>
      <c r="BE141" s="226">
        <f>IF(N141="základní",J141,0)</f>
        <v>0</v>
      </c>
      <c r="BF141" s="226">
        <f>IF(N141="snížená",J141,0)</f>
        <v>0</v>
      </c>
      <c r="BG141" s="226">
        <f>IF(N141="zákl. přenesená",J141,0)</f>
        <v>0</v>
      </c>
      <c r="BH141" s="226">
        <f>IF(N141="sníž. přenesená",J141,0)</f>
        <v>0</v>
      </c>
      <c r="BI141" s="226">
        <f>IF(N141="nulová",J141,0)</f>
        <v>0</v>
      </c>
      <c r="BJ141" s="19" t="s">
        <v>85</v>
      </c>
      <c r="BK141" s="226">
        <f>ROUND(I141*H141,2)</f>
        <v>0</v>
      </c>
      <c r="BL141" s="19" t="s">
        <v>330</v>
      </c>
      <c r="BM141" s="225" t="s">
        <v>1661</v>
      </c>
    </row>
    <row r="142" s="2" customFormat="1" ht="21.75" customHeight="1">
      <c r="A142" s="40"/>
      <c r="B142" s="41"/>
      <c r="C142" s="214" t="s">
        <v>539</v>
      </c>
      <c r="D142" s="214" t="s">
        <v>243</v>
      </c>
      <c r="E142" s="215" t="s">
        <v>1358</v>
      </c>
      <c r="F142" s="216" t="s">
        <v>1359</v>
      </c>
      <c r="G142" s="217" t="s">
        <v>368</v>
      </c>
      <c r="H142" s="218">
        <v>11</v>
      </c>
      <c r="I142" s="219"/>
      <c r="J142" s="220">
        <f>ROUND(I142*H142,2)</f>
        <v>0</v>
      </c>
      <c r="K142" s="216" t="s">
        <v>19</v>
      </c>
      <c r="L142" s="46"/>
      <c r="M142" s="221" t="s">
        <v>19</v>
      </c>
      <c r="N142" s="222" t="s">
        <v>48</v>
      </c>
      <c r="O142" s="86"/>
      <c r="P142" s="223">
        <f>O142*H142</f>
        <v>0</v>
      </c>
      <c r="Q142" s="223">
        <v>0</v>
      </c>
      <c r="R142" s="223">
        <f>Q142*H142</f>
        <v>0</v>
      </c>
      <c r="S142" s="223">
        <v>0.001</v>
      </c>
      <c r="T142" s="224">
        <f>S142*H142</f>
        <v>0.010999999999999999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25" t="s">
        <v>254</v>
      </c>
      <c r="AT142" s="225" t="s">
        <v>243</v>
      </c>
      <c r="AU142" s="225" t="s">
        <v>87</v>
      </c>
      <c r="AY142" s="19" t="s">
        <v>238</v>
      </c>
      <c r="BE142" s="226">
        <f>IF(N142="základní",J142,0)</f>
        <v>0</v>
      </c>
      <c r="BF142" s="226">
        <f>IF(N142="snížená",J142,0)</f>
        <v>0</v>
      </c>
      <c r="BG142" s="226">
        <f>IF(N142="zákl. přenesená",J142,0)</f>
        <v>0</v>
      </c>
      <c r="BH142" s="226">
        <f>IF(N142="sníž. přenesená",J142,0)</f>
        <v>0</v>
      </c>
      <c r="BI142" s="226">
        <f>IF(N142="nulová",J142,0)</f>
        <v>0</v>
      </c>
      <c r="BJ142" s="19" t="s">
        <v>85</v>
      </c>
      <c r="BK142" s="226">
        <f>ROUND(I142*H142,2)</f>
        <v>0</v>
      </c>
      <c r="BL142" s="19" t="s">
        <v>254</v>
      </c>
      <c r="BM142" s="225" t="s">
        <v>1662</v>
      </c>
    </row>
    <row r="143" s="2" customFormat="1" ht="16.5" customHeight="1">
      <c r="A143" s="40"/>
      <c r="B143" s="41"/>
      <c r="C143" s="214" t="s">
        <v>545</v>
      </c>
      <c r="D143" s="214" t="s">
        <v>243</v>
      </c>
      <c r="E143" s="215" t="s">
        <v>1367</v>
      </c>
      <c r="F143" s="216" t="s">
        <v>1368</v>
      </c>
      <c r="G143" s="217" t="s">
        <v>419</v>
      </c>
      <c r="H143" s="218">
        <v>45</v>
      </c>
      <c r="I143" s="219"/>
      <c r="J143" s="220">
        <f>ROUND(I143*H143,2)</f>
        <v>0</v>
      </c>
      <c r="K143" s="216" t="s">
        <v>19</v>
      </c>
      <c r="L143" s="46"/>
      <c r="M143" s="221" t="s">
        <v>19</v>
      </c>
      <c r="N143" s="222" t="s">
        <v>48</v>
      </c>
      <c r="O143" s="86"/>
      <c r="P143" s="223">
        <f>O143*H143</f>
        <v>0</v>
      </c>
      <c r="Q143" s="223">
        <v>2.0000000000000002E-05</v>
      </c>
      <c r="R143" s="223">
        <f>Q143*H143</f>
        <v>0.00090000000000000008</v>
      </c>
      <c r="S143" s="223">
        <v>0.001</v>
      </c>
      <c r="T143" s="224">
        <f>S143*H143</f>
        <v>0.044999999999999998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25" t="s">
        <v>254</v>
      </c>
      <c r="AT143" s="225" t="s">
        <v>243</v>
      </c>
      <c r="AU143" s="225" t="s">
        <v>87</v>
      </c>
      <c r="AY143" s="19" t="s">
        <v>238</v>
      </c>
      <c r="BE143" s="226">
        <f>IF(N143="základní",J143,0)</f>
        <v>0</v>
      </c>
      <c r="BF143" s="226">
        <f>IF(N143="snížená",J143,0)</f>
        <v>0</v>
      </c>
      <c r="BG143" s="226">
        <f>IF(N143="zákl. přenesená",J143,0)</f>
        <v>0</v>
      </c>
      <c r="BH143" s="226">
        <f>IF(N143="sníž. přenesená",J143,0)</f>
        <v>0</v>
      </c>
      <c r="BI143" s="226">
        <f>IF(N143="nulová",J143,0)</f>
        <v>0</v>
      </c>
      <c r="BJ143" s="19" t="s">
        <v>85</v>
      </c>
      <c r="BK143" s="226">
        <f>ROUND(I143*H143,2)</f>
        <v>0</v>
      </c>
      <c r="BL143" s="19" t="s">
        <v>254</v>
      </c>
      <c r="BM143" s="225" t="s">
        <v>1663</v>
      </c>
    </row>
    <row r="144" s="12" customFormat="1" ht="25.92" customHeight="1">
      <c r="A144" s="12"/>
      <c r="B144" s="198"/>
      <c r="C144" s="199"/>
      <c r="D144" s="200" t="s">
        <v>76</v>
      </c>
      <c r="E144" s="201" t="s">
        <v>83</v>
      </c>
      <c r="F144" s="201" t="s">
        <v>239</v>
      </c>
      <c r="G144" s="199"/>
      <c r="H144" s="199"/>
      <c r="I144" s="202"/>
      <c r="J144" s="203">
        <f>BK144</f>
        <v>0</v>
      </c>
      <c r="K144" s="199"/>
      <c r="L144" s="204"/>
      <c r="M144" s="205"/>
      <c r="N144" s="206"/>
      <c r="O144" s="206"/>
      <c r="P144" s="207">
        <f>P145+P148+P152+P154</f>
        <v>0</v>
      </c>
      <c r="Q144" s="206"/>
      <c r="R144" s="207">
        <f>R145+R148+R152+R154</f>
        <v>0</v>
      </c>
      <c r="S144" s="206"/>
      <c r="T144" s="208">
        <f>T145+T148+T152+T154</f>
        <v>0.13200000000000001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09" t="s">
        <v>240</v>
      </c>
      <c r="AT144" s="210" t="s">
        <v>76</v>
      </c>
      <c r="AU144" s="210" t="s">
        <v>77</v>
      </c>
      <c r="AY144" s="209" t="s">
        <v>238</v>
      </c>
      <c r="BK144" s="211">
        <f>BK145+BK148+BK152+BK154</f>
        <v>0</v>
      </c>
    </row>
    <row r="145" s="12" customFormat="1" ht="22.8" customHeight="1">
      <c r="A145" s="12"/>
      <c r="B145" s="198"/>
      <c r="C145" s="199"/>
      <c r="D145" s="200" t="s">
        <v>76</v>
      </c>
      <c r="E145" s="212" t="s">
        <v>241</v>
      </c>
      <c r="F145" s="212" t="s">
        <v>242</v>
      </c>
      <c r="G145" s="199"/>
      <c r="H145" s="199"/>
      <c r="I145" s="202"/>
      <c r="J145" s="213">
        <f>BK145</f>
        <v>0</v>
      </c>
      <c r="K145" s="199"/>
      <c r="L145" s="204"/>
      <c r="M145" s="205"/>
      <c r="N145" s="206"/>
      <c r="O145" s="206"/>
      <c r="P145" s="207">
        <f>SUM(P146:P147)</f>
        <v>0</v>
      </c>
      <c r="Q145" s="206"/>
      <c r="R145" s="207">
        <f>SUM(R146:R147)</f>
        <v>0</v>
      </c>
      <c r="S145" s="206"/>
      <c r="T145" s="208">
        <f>SUM(T146:T147)</f>
        <v>0.13200000000000001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09" t="s">
        <v>240</v>
      </c>
      <c r="AT145" s="210" t="s">
        <v>76</v>
      </c>
      <c r="AU145" s="210" t="s">
        <v>85</v>
      </c>
      <c r="AY145" s="209" t="s">
        <v>238</v>
      </c>
      <c r="BK145" s="211">
        <f>SUM(BK146:BK147)</f>
        <v>0</v>
      </c>
    </row>
    <row r="146" s="2" customFormat="1" ht="16.5" customHeight="1">
      <c r="A146" s="40"/>
      <c r="B146" s="41"/>
      <c r="C146" s="214" t="s">
        <v>550</v>
      </c>
      <c r="D146" s="214" t="s">
        <v>243</v>
      </c>
      <c r="E146" s="215" t="s">
        <v>1664</v>
      </c>
      <c r="F146" s="216" t="s">
        <v>1665</v>
      </c>
      <c r="G146" s="217" t="s">
        <v>246</v>
      </c>
      <c r="H146" s="218">
        <v>1</v>
      </c>
      <c r="I146" s="219"/>
      <c r="J146" s="220">
        <f>ROUND(I146*H146,2)</f>
        <v>0</v>
      </c>
      <c r="K146" s="216" t="s">
        <v>19</v>
      </c>
      <c r="L146" s="46"/>
      <c r="M146" s="221" t="s">
        <v>19</v>
      </c>
      <c r="N146" s="222" t="s">
        <v>48</v>
      </c>
      <c r="O146" s="86"/>
      <c r="P146" s="223">
        <f>O146*H146</f>
        <v>0</v>
      </c>
      <c r="Q146" s="223">
        <v>0</v>
      </c>
      <c r="R146" s="223">
        <f>Q146*H146</f>
        <v>0</v>
      </c>
      <c r="S146" s="223">
        <v>0</v>
      </c>
      <c r="T146" s="224">
        <f>S146*H146</f>
        <v>0</v>
      </c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R146" s="225" t="s">
        <v>248</v>
      </c>
      <c r="AT146" s="225" t="s">
        <v>243</v>
      </c>
      <c r="AU146" s="225" t="s">
        <v>87</v>
      </c>
      <c r="AY146" s="19" t="s">
        <v>238</v>
      </c>
      <c r="BE146" s="226">
        <f>IF(N146="základní",J146,0)</f>
        <v>0</v>
      </c>
      <c r="BF146" s="226">
        <f>IF(N146="snížená",J146,0)</f>
        <v>0</v>
      </c>
      <c r="BG146" s="226">
        <f>IF(N146="zákl. přenesená",J146,0)</f>
        <v>0</v>
      </c>
      <c r="BH146" s="226">
        <f>IF(N146="sníž. přenesená",J146,0)</f>
        <v>0</v>
      </c>
      <c r="BI146" s="226">
        <f>IF(N146="nulová",J146,0)</f>
        <v>0</v>
      </c>
      <c r="BJ146" s="19" t="s">
        <v>85</v>
      </c>
      <c r="BK146" s="226">
        <f>ROUND(I146*H146,2)</f>
        <v>0</v>
      </c>
      <c r="BL146" s="19" t="s">
        <v>248</v>
      </c>
      <c r="BM146" s="225" t="s">
        <v>1666</v>
      </c>
    </row>
    <row r="147" s="2" customFormat="1" ht="16.5" customHeight="1">
      <c r="A147" s="40"/>
      <c r="B147" s="41"/>
      <c r="C147" s="214" t="s">
        <v>556</v>
      </c>
      <c r="D147" s="214" t="s">
        <v>243</v>
      </c>
      <c r="E147" s="215" t="s">
        <v>1565</v>
      </c>
      <c r="F147" s="216" t="s">
        <v>1566</v>
      </c>
      <c r="G147" s="217" t="s">
        <v>805</v>
      </c>
      <c r="H147" s="218">
        <v>6</v>
      </c>
      <c r="I147" s="219"/>
      <c r="J147" s="220">
        <f>ROUND(I147*H147,2)</f>
        <v>0</v>
      </c>
      <c r="K147" s="216" t="s">
        <v>19</v>
      </c>
      <c r="L147" s="46"/>
      <c r="M147" s="221" t="s">
        <v>19</v>
      </c>
      <c r="N147" s="222" t="s">
        <v>48</v>
      </c>
      <c r="O147" s="86"/>
      <c r="P147" s="223">
        <f>O147*H147</f>
        <v>0</v>
      </c>
      <c r="Q147" s="223">
        <v>0</v>
      </c>
      <c r="R147" s="223">
        <f>Q147*H147</f>
        <v>0</v>
      </c>
      <c r="S147" s="223">
        <v>0.021999999999999999</v>
      </c>
      <c r="T147" s="224">
        <f>S147*H147</f>
        <v>0.13200000000000001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25" t="s">
        <v>330</v>
      </c>
      <c r="AT147" s="225" t="s">
        <v>243</v>
      </c>
      <c r="AU147" s="225" t="s">
        <v>87</v>
      </c>
      <c r="AY147" s="19" t="s">
        <v>238</v>
      </c>
      <c r="BE147" s="226">
        <f>IF(N147="základní",J147,0)</f>
        <v>0</v>
      </c>
      <c r="BF147" s="226">
        <f>IF(N147="snížená",J147,0)</f>
        <v>0</v>
      </c>
      <c r="BG147" s="226">
        <f>IF(N147="zákl. přenesená",J147,0)</f>
        <v>0</v>
      </c>
      <c r="BH147" s="226">
        <f>IF(N147="sníž. přenesená",J147,0)</f>
        <v>0</v>
      </c>
      <c r="BI147" s="226">
        <f>IF(N147="nulová",J147,0)</f>
        <v>0</v>
      </c>
      <c r="BJ147" s="19" t="s">
        <v>85</v>
      </c>
      <c r="BK147" s="226">
        <f>ROUND(I147*H147,2)</f>
        <v>0</v>
      </c>
      <c r="BL147" s="19" t="s">
        <v>330</v>
      </c>
      <c r="BM147" s="225" t="s">
        <v>1667</v>
      </c>
    </row>
    <row r="148" s="12" customFormat="1" ht="22.8" customHeight="1">
      <c r="A148" s="12"/>
      <c r="B148" s="198"/>
      <c r="C148" s="199"/>
      <c r="D148" s="200" t="s">
        <v>76</v>
      </c>
      <c r="E148" s="212" t="s">
        <v>319</v>
      </c>
      <c r="F148" s="212" t="s">
        <v>320</v>
      </c>
      <c r="G148" s="199"/>
      <c r="H148" s="199"/>
      <c r="I148" s="202"/>
      <c r="J148" s="213">
        <f>BK148</f>
        <v>0</v>
      </c>
      <c r="K148" s="199"/>
      <c r="L148" s="204"/>
      <c r="M148" s="205"/>
      <c r="N148" s="206"/>
      <c r="O148" s="206"/>
      <c r="P148" s="207">
        <f>SUM(P149:P151)</f>
        <v>0</v>
      </c>
      <c r="Q148" s="206"/>
      <c r="R148" s="207">
        <f>SUM(R149:R151)</f>
        <v>0</v>
      </c>
      <c r="S148" s="206"/>
      <c r="T148" s="208">
        <f>SUM(T149:T151)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09" t="s">
        <v>240</v>
      </c>
      <c r="AT148" s="210" t="s">
        <v>76</v>
      </c>
      <c r="AU148" s="210" t="s">
        <v>85</v>
      </c>
      <c r="AY148" s="209" t="s">
        <v>238</v>
      </c>
      <c r="BK148" s="211">
        <f>SUM(BK149:BK151)</f>
        <v>0</v>
      </c>
    </row>
    <row r="149" s="2" customFormat="1" ht="16.5" customHeight="1">
      <c r="A149" s="40"/>
      <c r="B149" s="41"/>
      <c r="C149" s="214" t="s">
        <v>561</v>
      </c>
      <c r="D149" s="214" t="s">
        <v>243</v>
      </c>
      <c r="E149" s="215" t="s">
        <v>1571</v>
      </c>
      <c r="F149" s="216" t="s">
        <v>1668</v>
      </c>
      <c r="G149" s="217" t="s">
        <v>805</v>
      </c>
      <c r="H149" s="218">
        <v>8</v>
      </c>
      <c r="I149" s="219"/>
      <c r="J149" s="220">
        <f>ROUND(I149*H149,2)</f>
        <v>0</v>
      </c>
      <c r="K149" s="216" t="s">
        <v>19</v>
      </c>
      <c r="L149" s="46"/>
      <c r="M149" s="221" t="s">
        <v>19</v>
      </c>
      <c r="N149" s="222" t="s">
        <v>48</v>
      </c>
      <c r="O149" s="86"/>
      <c r="P149" s="223">
        <f>O149*H149</f>
        <v>0</v>
      </c>
      <c r="Q149" s="223">
        <v>0</v>
      </c>
      <c r="R149" s="223">
        <f>Q149*H149</f>
        <v>0</v>
      </c>
      <c r="S149" s="223">
        <v>0</v>
      </c>
      <c r="T149" s="224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225" t="s">
        <v>248</v>
      </c>
      <c r="AT149" s="225" t="s">
        <v>243</v>
      </c>
      <c r="AU149" s="225" t="s">
        <v>87</v>
      </c>
      <c r="AY149" s="19" t="s">
        <v>238</v>
      </c>
      <c r="BE149" s="226">
        <f>IF(N149="základní",J149,0)</f>
        <v>0</v>
      </c>
      <c r="BF149" s="226">
        <f>IF(N149="snížená",J149,0)</f>
        <v>0</v>
      </c>
      <c r="BG149" s="226">
        <f>IF(N149="zákl. přenesená",J149,0)</f>
        <v>0</v>
      </c>
      <c r="BH149" s="226">
        <f>IF(N149="sníž. přenesená",J149,0)</f>
        <v>0</v>
      </c>
      <c r="BI149" s="226">
        <f>IF(N149="nulová",J149,0)</f>
        <v>0</v>
      </c>
      <c r="BJ149" s="19" t="s">
        <v>85</v>
      </c>
      <c r="BK149" s="226">
        <f>ROUND(I149*H149,2)</f>
        <v>0</v>
      </c>
      <c r="BL149" s="19" t="s">
        <v>248</v>
      </c>
      <c r="BM149" s="225" t="s">
        <v>1669</v>
      </c>
    </row>
    <row r="150" s="2" customFormat="1" ht="16.5" customHeight="1">
      <c r="A150" s="40"/>
      <c r="B150" s="41"/>
      <c r="C150" s="214" t="s">
        <v>566</v>
      </c>
      <c r="D150" s="214" t="s">
        <v>243</v>
      </c>
      <c r="E150" s="215" t="s">
        <v>1670</v>
      </c>
      <c r="F150" s="216" t="s">
        <v>1671</v>
      </c>
      <c r="G150" s="217" t="s">
        <v>805</v>
      </c>
      <c r="H150" s="218">
        <v>8</v>
      </c>
      <c r="I150" s="219"/>
      <c r="J150" s="220">
        <f>ROUND(I150*H150,2)</f>
        <v>0</v>
      </c>
      <c r="K150" s="216" t="s">
        <v>19</v>
      </c>
      <c r="L150" s="46"/>
      <c r="M150" s="221" t="s">
        <v>19</v>
      </c>
      <c r="N150" s="222" t="s">
        <v>48</v>
      </c>
      <c r="O150" s="86"/>
      <c r="P150" s="223">
        <f>O150*H150</f>
        <v>0</v>
      </c>
      <c r="Q150" s="223">
        <v>0</v>
      </c>
      <c r="R150" s="223">
        <f>Q150*H150</f>
        <v>0</v>
      </c>
      <c r="S150" s="223">
        <v>0</v>
      </c>
      <c r="T150" s="224">
        <f>S150*H150</f>
        <v>0</v>
      </c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R150" s="225" t="s">
        <v>248</v>
      </c>
      <c r="AT150" s="225" t="s">
        <v>243</v>
      </c>
      <c r="AU150" s="225" t="s">
        <v>87</v>
      </c>
      <c r="AY150" s="19" t="s">
        <v>238</v>
      </c>
      <c r="BE150" s="226">
        <f>IF(N150="základní",J150,0)</f>
        <v>0</v>
      </c>
      <c r="BF150" s="226">
        <f>IF(N150="snížená",J150,0)</f>
        <v>0</v>
      </c>
      <c r="BG150" s="226">
        <f>IF(N150="zákl. přenesená",J150,0)</f>
        <v>0</v>
      </c>
      <c r="BH150" s="226">
        <f>IF(N150="sníž. přenesená",J150,0)</f>
        <v>0</v>
      </c>
      <c r="BI150" s="226">
        <f>IF(N150="nulová",J150,0)</f>
        <v>0</v>
      </c>
      <c r="BJ150" s="19" t="s">
        <v>85</v>
      </c>
      <c r="BK150" s="226">
        <f>ROUND(I150*H150,2)</f>
        <v>0</v>
      </c>
      <c r="BL150" s="19" t="s">
        <v>248</v>
      </c>
      <c r="BM150" s="225" t="s">
        <v>1672</v>
      </c>
    </row>
    <row r="151" s="2" customFormat="1" ht="16.5" customHeight="1">
      <c r="A151" s="40"/>
      <c r="B151" s="41"/>
      <c r="C151" s="214" t="s">
        <v>571</v>
      </c>
      <c r="D151" s="214" t="s">
        <v>243</v>
      </c>
      <c r="E151" s="215" t="s">
        <v>1574</v>
      </c>
      <c r="F151" s="216" t="s">
        <v>1575</v>
      </c>
      <c r="G151" s="217" t="s">
        <v>246</v>
      </c>
      <c r="H151" s="218">
        <v>1</v>
      </c>
      <c r="I151" s="219"/>
      <c r="J151" s="220">
        <f>ROUND(I151*H151,2)</f>
        <v>0</v>
      </c>
      <c r="K151" s="216" t="s">
        <v>19</v>
      </c>
      <c r="L151" s="46"/>
      <c r="M151" s="221" t="s">
        <v>19</v>
      </c>
      <c r="N151" s="222" t="s">
        <v>48</v>
      </c>
      <c r="O151" s="86"/>
      <c r="P151" s="223">
        <f>O151*H151</f>
        <v>0</v>
      </c>
      <c r="Q151" s="223">
        <v>0</v>
      </c>
      <c r="R151" s="223">
        <f>Q151*H151</f>
        <v>0</v>
      </c>
      <c r="S151" s="223">
        <v>0</v>
      </c>
      <c r="T151" s="224">
        <f>S151*H151</f>
        <v>0</v>
      </c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225" t="s">
        <v>248</v>
      </c>
      <c r="AT151" s="225" t="s">
        <v>243</v>
      </c>
      <c r="AU151" s="225" t="s">
        <v>87</v>
      </c>
      <c r="AY151" s="19" t="s">
        <v>238</v>
      </c>
      <c r="BE151" s="226">
        <f>IF(N151="základní",J151,0)</f>
        <v>0</v>
      </c>
      <c r="BF151" s="226">
        <f>IF(N151="snížená",J151,0)</f>
        <v>0</v>
      </c>
      <c r="BG151" s="226">
        <f>IF(N151="zákl. přenesená",J151,0)</f>
        <v>0</v>
      </c>
      <c r="BH151" s="226">
        <f>IF(N151="sníž. přenesená",J151,0)</f>
        <v>0</v>
      </c>
      <c r="BI151" s="226">
        <f>IF(N151="nulová",J151,0)</f>
        <v>0</v>
      </c>
      <c r="BJ151" s="19" t="s">
        <v>85</v>
      </c>
      <c r="BK151" s="226">
        <f>ROUND(I151*H151,2)</f>
        <v>0</v>
      </c>
      <c r="BL151" s="19" t="s">
        <v>248</v>
      </c>
      <c r="BM151" s="225" t="s">
        <v>1673</v>
      </c>
    </row>
    <row r="152" s="12" customFormat="1" ht="22.8" customHeight="1">
      <c r="A152" s="12"/>
      <c r="B152" s="198"/>
      <c r="C152" s="199"/>
      <c r="D152" s="200" t="s">
        <v>76</v>
      </c>
      <c r="E152" s="212" t="s">
        <v>1577</v>
      </c>
      <c r="F152" s="212" t="s">
        <v>1578</v>
      </c>
      <c r="G152" s="199"/>
      <c r="H152" s="199"/>
      <c r="I152" s="202"/>
      <c r="J152" s="213">
        <f>BK152</f>
        <v>0</v>
      </c>
      <c r="K152" s="199"/>
      <c r="L152" s="204"/>
      <c r="M152" s="205"/>
      <c r="N152" s="206"/>
      <c r="O152" s="206"/>
      <c r="P152" s="207">
        <f>P153</f>
        <v>0</v>
      </c>
      <c r="Q152" s="206"/>
      <c r="R152" s="207">
        <f>R153</f>
        <v>0</v>
      </c>
      <c r="S152" s="206"/>
      <c r="T152" s="208">
        <f>T153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09" t="s">
        <v>240</v>
      </c>
      <c r="AT152" s="210" t="s">
        <v>76</v>
      </c>
      <c r="AU152" s="210" t="s">
        <v>85</v>
      </c>
      <c r="AY152" s="209" t="s">
        <v>238</v>
      </c>
      <c r="BK152" s="211">
        <f>BK153</f>
        <v>0</v>
      </c>
    </row>
    <row r="153" s="2" customFormat="1" ht="16.5" customHeight="1">
      <c r="A153" s="40"/>
      <c r="B153" s="41"/>
      <c r="C153" s="214" t="s">
        <v>576</v>
      </c>
      <c r="D153" s="214" t="s">
        <v>243</v>
      </c>
      <c r="E153" s="215" t="s">
        <v>1579</v>
      </c>
      <c r="F153" s="216" t="s">
        <v>1580</v>
      </c>
      <c r="G153" s="217" t="s">
        <v>362</v>
      </c>
      <c r="H153" s="218">
        <v>1</v>
      </c>
      <c r="I153" s="219"/>
      <c r="J153" s="220">
        <f>ROUND(I153*H153,2)</f>
        <v>0</v>
      </c>
      <c r="K153" s="216" t="s">
        <v>19</v>
      </c>
      <c r="L153" s="46"/>
      <c r="M153" s="221" t="s">
        <v>19</v>
      </c>
      <c r="N153" s="222" t="s">
        <v>48</v>
      </c>
      <c r="O153" s="86"/>
      <c r="P153" s="223">
        <f>O153*H153</f>
        <v>0</v>
      </c>
      <c r="Q153" s="223">
        <v>0</v>
      </c>
      <c r="R153" s="223">
        <f>Q153*H153</f>
        <v>0</v>
      </c>
      <c r="S153" s="223">
        <v>0</v>
      </c>
      <c r="T153" s="224">
        <f>S153*H153</f>
        <v>0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225" t="s">
        <v>248</v>
      </c>
      <c r="AT153" s="225" t="s">
        <v>243</v>
      </c>
      <c r="AU153" s="225" t="s">
        <v>87</v>
      </c>
      <c r="AY153" s="19" t="s">
        <v>238</v>
      </c>
      <c r="BE153" s="226">
        <f>IF(N153="základní",J153,0)</f>
        <v>0</v>
      </c>
      <c r="BF153" s="226">
        <f>IF(N153="snížená",J153,0)</f>
        <v>0</v>
      </c>
      <c r="BG153" s="226">
        <f>IF(N153="zákl. přenesená",J153,0)</f>
        <v>0</v>
      </c>
      <c r="BH153" s="226">
        <f>IF(N153="sníž. přenesená",J153,0)</f>
        <v>0</v>
      </c>
      <c r="BI153" s="226">
        <f>IF(N153="nulová",J153,0)</f>
        <v>0</v>
      </c>
      <c r="BJ153" s="19" t="s">
        <v>85</v>
      </c>
      <c r="BK153" s="226">
        <f>ROUND(I153*H153,2)</f>
        <v>0</v>
      </c>
      <c r="BL153" s="19" t="s">
        <v>248</v>
      </c>
      <c r="BM153" s="225" t="s">
        <v>1674</v>
      </c>
    </row>
    <row r="154" s="12" customFormat="1" ht="22.8" customHeight="1">
      <c r="A154" s="12"/>
      <c r="B154" s="198"/>
      <c r="C154" s="199"/>
      <c r="D154" s="200" t="s">
        <v>76</v>
      </c>
      <c r="E154" s="212" t="s">
        <v>358</v>
      </c>
      <c r="F154" s="212" t="s">
        <v>359</v>
      </c>
      <c r="G154" s="199"/>
      <c r="H154" s="199"/>
      <c r="I154" s="202"/>
      <c r="J154" s="213">
        <f>BK154</f>
        <v>0</v>
      </c>
      <c r="K154" s="199"/>
      <c r="L154" s="204"/>
      <c r="M154" s="205"/>
      <c r="N154" s="206"/>
      <c r="O154" s="206"/>
      <c r="P154" s="207">
        <f>P155</f>
        <v>0</v>
      </c>
      <c r="Q154" s="206"/>
      <c r="R154" s="207">
        <f>R155</f>
        <v>0</v>
      </c>
      <c r="S154" s="206"/>
      <c r="T154" s="208">
        <f>T155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09" t="s">
        <v>240</v>
      </c>
      <c r="AT154" s="210" t="s">
        <v>76</v>
      </c>
      <c r="AU154" s="210" t="s">
        <v>85</v>
      </c>
      <c r="AY154" s="209" t="s">
        <v>238</v>
      </c>
      <c r="BK154" s="211">
        <f>BK155</f>
        <v>0</v>
      </c>
    </row>
    <row r="155" s="2" customFormat="1" ht="16.5" customHeight="1">
      <c r="A155" s="40"/>
      <c r="B155" s="41"/>
      <c r="C155" s="214" t="s">
        <v>581</v>
      </c>
      <c r="D155" s="214" t="s">
        <v>243</v>
      </c>
      <c r="E155" s="215" t="s">
        <v>1582</v>
      </c>
      <c r="F155" s="216" t="s">
        <v>359</v>
      </c>
      <c r="G155" s="217" t="s">
        <v>246</v>
      </c>
      <c r="H155" s="218">
        <v>1</v>
      </c>
      <c r="I155" s="219"/>
      <c r="J155" s="220">
        <f>ROUND(I155*H155,2)</f>
        <v>0</v>
      </c>
      <c r="K155" s="216" t="s">
        <v>19</v>
      </c>
      <c r="L155" s="46"/>
      <c r="M155" s="282" t="s">
        <v>19</v>
      </c>
      <c r="N155" s="283" t="s">
        <v>48</v>
      </c>
      <c r="O155" s="284"/>
      <c r="P155" s="285">
        <f>O155*H155</f>
        <v>0</v>
      </c>
      <c r="Q155" s="285">
        <v>0</v>
      </c>
      <c r="R155" s="285">
        <f>Q155*H155</f>
        <v>0</v>
      </c>
      <c r="S155" s="285">
        <v>0</v>
      </c>
      <c r="T155" s="286">
        <f>S155*H155</f>
        <v>0</v>
      </c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R155" s="225" t="s">
        <v>248</v>
      </c>
      <c r="AT155" s="225" t="s">
        <v>243</v>
      </c>
      <c r="AU155" s="225" t="s">
        <v>87</v>
      </c>
      <c r="AY155" s="19" t="s">
        <v>238</v>
      </c>
      <c r="BE155" s="226">
        <f>IF(N155="základní",J155,0)</f>
        <v>0</v>
      </c>
      <c r="BF155" s="226">
        <f>IF(N155="snížená",J155,0)</f>
        <v>0</v>
      </c>
      <c r="BG155" s="226">
        <f>IF(N155="zákl. přenesená",J155,0)</f>
        <v>0</v>
      </c>
      <c r="BH155" s="226">
        <f>IF(N155="sníž. přenesená",J155,0)</f>
        <v>0</v>
      </c>
      <c r="BI155" s="226">
        <f>IF(N155="nulová",J155,0)</f>
        <v>0</v>
      </c>
      <c r="BJ155" s="19" t="s">
        <v>85</v>
      </c>
      <c r="BK155" s="226">
        <f>ROUND(I155*H155,2)</f>
        <v>0</v>
      </c>
      <c r="BL155" s="19" t="s">
        <v>248</v>
      </c>
      <c r="BM155" s="225" t="s">
        <v>1675</v>
      </c>
    </row>
    <row r="156" s="2" customFormat="1" ht="6.96" customHeight="1">
      <c r="A156" s="40"/>
      <c r="B156" s="61"/>
      <c r="C156" s="62"/>
      <c r="D156" s="62"/>
      <c r="E156" s="62"/>
      <c r="F156" s="62"/>
      <c r="G156" s="62"/>
      <c r="H156" s="62"/>
      <c r="I156" s="62"/>
      <c r="J156" s="62"/>
      <c r="K156" s="62"/>
      <c r="L156" s="46"/>
      <c r="M156" s="40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</row>
  </sheetData>
  <sheetProtection sheet="1" autoFilter="0" formatColumns="0" formatRows="0" objects="1" scenarios="1" spinCount="100000" saltValue="5Syk1eFXRFGMVc1m4pxlGtb9v0uvEab+DFoPTdodjJXsJWNF++5hylhDT13EsxbuDSGf8ctTAQuynyP5j95HFQ==" hashValue="rh9cxvnW690uqsZ7AaYlZXvl822Da4IDz4MHKLMqqKfQrLWQoywADaUdeCITccgpUGLW971fWoVco4rtE9jmTw==" algorithmName="SHA-512" password="C8E5"/>
  <autoFilter ref="C93:K155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2:H82"/>
    <mergeCell ref="E84:H84"/>
    <mergeCell ref="E86:H86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112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1347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1676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ROUND(J92,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ROUND((SUM(BE92:BE117)),  2)</f>
        <v>0</v>
      </c>
      <c r="G35" s="40"/>
      <c r="H35" s="40"/>
      <c r="I35" s="159">
        <v>0.20999999999999999</v>
      </c>
      <c r="J35" s="158">
        <f>ROUND(((SUM(BE92:BE117))*I35),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ROUND((SUM(BF92:BF117)),  2)</f>
        <v>0</v>
      </c>
      <c r="G36" s="40"/>
      <c r="H36" s="40"/>
      <c r="I36" s="159">
        <v>0.14999999999999999</v>
      </c>
      <c r="J36" s="158">
        <f>ROUND(((SUM(BF92:BF117))*I36),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ROUND((SUM(BG92:BG117)),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ROUND((SUM(BH92:BH117)),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ROUND((SUM(BI92:BI117)),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1347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3. - EPS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J92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382</v>
      </c>
      <c r="E64" s="179"/>
      <c r="F64" s="179"/>
      <c r="G64" s="179"/>
      <c r="H64" s="179"/>
      <c r="I64" s="179"/>
      <c r="J64" s="180">
        <f>J93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2"/>
      <c r="C65" s="127"/>
      <c r="D65" s="183" t="s">
        <v>1350</v>
      </c>
      <c r="E65" s="184"/>
      <c r="F65" s="184"/>
      <c r="G65" s="184"/>
      <c r="H65" s="184"/>
      <c r="I65" s="184"/>
      <c r="J65" s="185">
        <f>J96</f>
        <v>0</v>
      </c>
      <c r="K65" s="127"/>
      <c r="L65" s="18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2"/>
      <c r="C66" s="127"/>
      <c r="D66" s="183" t="s">
        <v>1585</v>
      </c>
      <c r="E66" s="184"/>
      <c r="F66" s="184"/>
      <c r="G66" s="184"/>
      <c r="H66" s="184"/>
      <c r="I66" s="184"/>
      <c r="J66" s="185">
        <f>J104</f>
        <v>0</v>
      </c>
      <c r="K66" s="127"/>
      <c r="L66" s="18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76"/>
      <c r="C67" s="177"/>
      <c r="D67" s="178" t="s">
        <v>217</v>
      </c>
      <c r="E67" s="179"/>
      <c r="F67" s="179"/>
      <c r="G67" s="179"/>
      <c r="H67" s="179"/>
      <c r="I67" s="179"/>
      <c r="J67" s="180">
        <f>J109</f>
        <v>0</v>
      </c>
      <c r="K67" s="177"/>
      <c r="L67" s="181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82"/>
      <c r="C68" s="127"/>
      <c r="D68" s="183" t="s">
        <v>218</v>
      </c>
      <c r="E68" s="184"/>
      <c r="F68" s="184"/>
      <c r="G68" s="184"/>
      <c r="H68" s="184"/>
      <c r="I68" s="184"/>
      <c r="J68" s="185">
        <f>J110</f>
        <v>0</v>
      </c>
      <c r="K68" s="127"/>
      <c r="L68" s="18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2"/>
      <c r="C69" s="127"/>
      <c r="D69" s="183" t="s">
        <v>220</v>
      </c>
      <c r="E69" s="184"/>
      <c r="F69" s="184"/>
      <c r="G69" s="184"/>
      <c r="H69" s="184"/>
      <c r="I69" s="184"/>
      <c r="J69" s="185">
        <f>J112</f>
        <v>0</v>
      </c>
      <c r="K69" s="127"/>
      <c r="L69" s="186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2"/>
      <c r="C70" s="127"/>
      <c r="D70" s="183" t="s">
        <v>222</v>
      </c>
      <c r="E70" s="184"/>
      <c r="F70" s="184"/>
      <c r="G70" s="184"/>
      <c r="H70" s="184"/>
      <c r="I70" s="184"/>
      <c r="J70" s="185">
        <f>J115</f>
        <v>0</v>
      </c>
      <c r="K70" s="127"/>
      <c r="L70" s="186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2" customFormat="1" ht="21.84" customHeight="1">
      <c r="A71" s="40"/>
      <c r="B71" s="41"/>
      <c r="C71" s="42"/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61"/>
      <c r="C72" s="62"/>
      <c r="D72" s="62"/>
      <c r="E72" s="62"/>
      <c r="F72" s="62"/>
      <c r="G72" s="62"/>
      <c r="H72" s="62"/>
      <c r="I72" s="62"/>
      <c r="J72" s="62"/>
      <c r="K72" s="6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6" s="2" customFormat="1" ht="6.96" customHeight="1">
      <c r="A76" s="40"/>
      <c r="B76" s="63"/>
      <c r="C76" s="64"/>
      <c r="D76" s="64"/>
      <c r="E76" s="64"/>
      <c r="F76" s="64"/>
      <c r="G76" s="64"/>
      <c r="H76" s="64"/>
      <c r="I76" s="64"/>
      <c r="J76" s="64"/>
      <c r="K76" s="64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24.96" customHeight="1">
      <c r="A77" s="40"/>
      <c r="B77" s="41"/>
      <c r="C77" s="25" t="s">
        <v>223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6.96" customHeight="1">
      <c r="A78" s="40"/>
      <c r="B78" s="41"/>
      <c r="C78" s="42"/>
      <c r="D78" s="42"/>
      <c r="E78" s="42"/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2" customHeight="1">
      <c r="A79" s="40"/>
      <c r="B79" s="41"/>
      <c r="C79" s="34" t="s">
        <v>16</v>
      </c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6.5" customHeight="1">
      <c r="A80" s="40"/>
      <c r="B80" s="41"/>
      <c r="C80" s="42"/>
      <c r="D80" s="42"/>
      <c r="E80" s="171" t="str">
        <f>E7</f>
        <v>Vytvoření laboratoří FŽP- UNICRE</v>
      </c>
      <c r="F80" s="34"/>
      <c r="G80" s="34"/>
      <c r="H80" s="34"/>
      <c r="I80" s="42"/>
      <c r="J80" s="42"/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1" customFormat="1" ht="12" customHeight="1">
      <c r="B81" s="23"/>
      <c r="C81" s="34" t="s">
        <v>210</v>
      </c>
      <c r="D81" s="24"/>
      <c r="E81" s="24"/>
      <c r="F81" s="24"/>
      <c r="G81" s="24"/>
      <c r="H81" s="24"/>
      <c r="I81" s="24"/>
      <c r="J81" s="24"/>
      <c r="K81" s="24"/>
      <c r="L81" s="22"/>
    </row>
    <row r="82" s="2" customFormat="1" ht="16.5" customHeight="1">
      <c r="A82" s="40"/>
      <c r="B82" s="41"/>
      <c r="C82" s="42"/>
      <c r="D82" s="42"/>
      <c r="E82" s="171" t="s">
        <v>1347</v>
      </c>
      <c r="F82" s="42"/>
      <c r="G82" s="42"/>
      <c r="H82" s="42"/>
      <c r="I82" s="42"/>
      <c r="J82" s="42"/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377</v>
      </c>
      <c r="D83" s="42"/>
      <c r="E83" s="42"/>
      <c r="F83" s="42"/>
      <c r="G83" s="42"/>
      <c r="H83" s="42"/>
      <c r="I83" s="42"/>
      <c r="J83" s="42"/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6.5" customHeight="1">
      <c r="A84" s="40"/>
      <c r="B84" s="41"/>
      <c r="C84" s="42"/>
      <c r="D84" s="42"/>
      <c r="E84" s="71" t="str">
        <f>E11</f>
        <v>3. - EPS</v>
      </c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6.96" customHeight="1">
      <c r="A85" s="40"/>
      <c r="B85" s="41"/>
      <c r="C85" s="42"/>
      <c r="D85" s="42"/>
      <c r="E85" s="42"/>
      <c r="F85" s="42"/>
      <c r="G85" s="42"/>
      <c r="H85" s="42"/>
      <c r="I85" s="42"/>
      <c r="J85" s="42"/>
      <c r="K85" s="42"/>
      <c r="L85" s="14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2" customHeight="1">
      <c r="A86" s="40"/>
      <c r="B86" s="41"/>
      <c r="C86" s="34" t="s">
        <v>21</v>
      </c>
      <c r="D86" s="42"/>
      <c r="E86" s="42"/>
      <c r="F86" s="29" t="str">
        <f>F14</f>
        <v>Ústí nad Labem</v>
      </c>
      <c r="G86" s="42"/>
      <c r="H86" s="42"/>
      <c r="I86" s="34" t="s">
        <v>23</v>
      </c>
      <c r="J86" s="74" t="str">
        <f>IF(J14="","",J14)</f>
        <v>10. 5. 2023</v>
      </c>
      <c r="K86" s="42"/>
      <c r="L86" s="14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6.96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14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40.05" customHeight="1">
      <c r="A88" s="40"/>
      <c r="B88" s="41"/>
      <c r="C88" s="34" t="s">
        <v>25</v>
      </c>
      <c r="D88" s="42"/>
      <c r="E88" s="42"/>
      <c r="F88" s="29" t="str">
        <f>E17</f>
        <v>UJEP, Pasteurova 3632/15, 400 96 Ústí nad Labem</v>
      </c>
      <c r="G88" s="42"/>
      <c r="H88" s="42"/>
      <c r="I88" s="34" t="s">
        <v>33</v>
      </c>
      <c r="J88" s="38" t="str">
        <f>E23</f>
        <v>Correct BC, s.r.o., El.Krásnohorské 1339/15, UL</v>
      </c>
      <c r="K88" s="42"/>
      <c r="L88" s="14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40.05" customHeight="1">
      <c r="A89" s="40"/>
      <c r="B89" s="41"/>
      <c r="C89" s="34" t="s">
        <v>31</v>
      </c>
      <c r="D89" s="42"/>
      <c r="E89" s="42"/>
      <c r="F89" s="29" t="str">
        <f>IF(E20="","",E20)</f>
        <v>Vyplň údaj</v>
      </c>
      <c r="G89" s="42"/>
      <c r="H89" s="42"/>
      <c r="I89" s="34" t="s">
        <v>38</v>
      </c>
      <c r="J89" s="38" t="str">
        <f>E26</f>
        <v>Correct BC, s.r.o., El.Krásnohorské 1339/15, UL</v>
      </c>
      <c r="K89" s="42"/>
      <c r="L89" s="14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0.32" customHeight="1">
      <c r="A90" s="40"/>
      <c r="B90" s="41"/>
      <c r="C90" s="42"/>
      <c r="D90" s="42"/>
      <c r="E90" s="42"/>
      <c r="F90" s="42"/>
      <c r="G90" s="42"/>
      <c r="H90" s="42"/>
      <c r="I90" s="42"/>
      <c r="J90" s="42"/>
      <c r="K90" s="42"/>
      <c r="L90" s="14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11" customFormat="1" ht="29.28" customHeight="1">
      <c r="A91" s="187"/>
      <c r="B91" s="188"/>
      <c r="C91" s="189" t="s">
        <v>224</v>
      </c>
      <c r="D91" s="190" t="s">
        <v>62</v>
      </c>
      <c r="E91" s="190" t="s">
        <v>58</v>
      </c>
      <c r="F91" s="190" t="s">
        <v>59</v>
      </c>
      <c r="G91" s="190" t="s">
        <v>225</v>
      </c>
      <c r="H91" s="190" t="s">
        <v>226</v>
      </c>
      <c r="I91" s="190" t="s">
        <v>227</v>
      </c>
      <c r="J91" s="190" t="s">
        <v>214</v>
      </c>
      <c r="K91" s="191" t="s">
        <v>228</v>
      </c>
      <c r="L91" s="192"/>
      <c r="M91" s="94" t="s">
        <v>19</v>
      </c>
      <c r="N91" s="95" t="s">
        <v>47</v>
      </c>
      <c r="O91" s="95" t="s">
        <v>229</v>
      </c>
      <c r="P91" s="95" t="s">
        <v>230</v>
      </c>
      <c r="Q91" s="95" t="s">
        <v>231</v>
      </c>
      <c r="R91" s="95" t="s">
        <v>232</v>
      </c>
      <c r="S91" s="95" t="s">
        <v>233</v>
      </c>
      <c r="T91" s="96" t="s">
        <v>234</v>
      </c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</row>
    <row r="92" s="2" customFormat="1" ht="22.8" customHeight="1">
      <c r="A92" s="40"/>
      <c r="B92" s="41"/>
      <c r="C92" s="101" t="s">
        <v>235</v>
      </c>
      <c r="D92" s="42"/>
      <c r="E92" s="42"/>
      <c r="F92" s="42"/>
      <c r="G92" s="42"/>
      <c r="H92" s="42"/>
      <c r="I92" s="42"/>
      <c r="J92" s="193">
        <f>BK92</f>
        <v>0</v>
      </c>
      <c r="K92" s="42"/>
      <c r="L92" s="46"/>
      <c r="M92" s="97"/>
      <c r="N92" s="194"/>
      <c r="O92" s="98"/>
      <c r="P92" s="195">
        <f>P93+P109</f>
        <v>0</v>
      </c>
      <c r="Q92" s="98"/>
      <c r="R92" s="195">
        <f>R93+R109</f>
        <v>0.0074000000000000003</v>
      </c>
      <c r="S92" s="98"/>
      <c r="T92" s="196">
        <f>T93+T109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T92" s="19" t="s">
        <v>76</v>
      </c>
      <c r="AU92" s="19" t="s">
        <v>215</v>
      </c>
      <c r="BK92" s="197">
        <f>BK93+BK109</f>
        <v>0</v>
      </c>
    </row>
    <row r="93" s="12" customFormat="1" ht="25.92" customHeight="1">
      <c r="A93" s="12"/>
      <c r="B93" s="198"/>
      <c r="C93" s="199"/>
      <c r="D93" s="200" t="s">
        <v>76</v>
      </c>
      <c r="E93" s="201" t="s">
        <v>586</v>
      </c>
      <c r="F93" s="201" t="s">
        <v>587</v>
      </c>
      <c r="G93" s="199"/>
      <c r="H93" s="199"/>
      <c r="I93" s="202"/>
      <c r="J93" s="203">
        <f>BK93</f>
        <v>0</v>
      </c>
      <c r="K93" s="199"/>
      <c r="L93" s="204"/>
      <c r="M93" s="205"/>
      <c r="N93" s="206"/>
      <c r="O93" s="206"/>
      <c r="P93" s="207">
        <f>P94+P95+P96+P104</f>
        <v>0</v>
      </c>
      <c r="Q93" s="206"/>
      <c r="R93" s="207">
        <f>R94+R95+R96+R104</f>
        <v>0.0074000000000000003</v>
      </c>
      <c r="S93" s="206"/>
      <c r="T93" s="208">
        <f>T94+T95+T96+T104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09" t="s">
        <v>87</v>
      </c>
      <c r="AT93" s="210" t="s">
        <v>76</v>
      </c>
      <c r="AU93" s="210" t="s">
        <v>77</v>
      </c>
      <c r="AY93" s="209" t="s">
        <v>238</v>
      </c>
      <c r="BK93" s="211">
        <f>BK94+BK95+BK96+BK104</f>
        <v>0</v>
      </c>
    </row>
    <row r="94" s="2" customFormat="1" ht="16.5" customHeight="1">
      <c r="A94" s="40"/>
      <c r="B94" s="41"/>
      <c r="C94" s="214" t="s">
        <v>85</v>
      </c>
      <c r="D94" s="214" t="s">
        <v>243</v>
      </c>
      <c r="E94" s="215" t="s">
        <v>1677</v>
      </c>
      <c r="F94" s="216" t="s">
        <v>1678</v>
      </c>
      <c r="G94" s="217" t="s">
        <v>368</v>
      </c>
      <c r="H94" s="218">
        <v>8</v>
      </c>
      <c r="I94" s="219"/>
      <c r="J94" s="220">
        <f>ROUND(I94*H94,2)</f>
        <v>0</v>
      </c>
      <c r="K94" s="216" t="s">
        <v>19</v>
      </c>
      <c r="L94" s="46"/>
      <c r="M94" s="221" t="s">
        <v>19</v>
      </c>
      <c r="N94" s="222" t="s">
        <v>48</v>
      </c>
      <c r="O94" s="86"/>
      <c r="P94" s="223">
        <f>O94*H94</f>
        <v>0</v>
      </c>
      <c r="Q94" s="223">
        <v>0</v>
      </c>
      <c r="R94" s="223">
        <f>Q94*H94</f>
        <v>0</v>
      </c>
      <c r="S94" s="223">
        <v>0</v>
      </c>
      <c r="T94" s="224">
        <f>S94*H94</f>
        <v>0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25" t="s">
        <v>254</v>
      </c>
      <c r="AT94" s="225" t="s">
        <v>243</v>
      </c>
      <c r="AU94" s="225" t="s">
        <v>85</v>
      </c>
      <c r="AY94" s="19" t="s">
        <v>238</v>
      </c>
      <c r="BE94" s="226">
        <f>IF(N94="základní",J94,0)</f>
        <v>0</v>
      </c>
      <c r="BF94" s="226">
        <f>IF(N94="snížená",J94,0)</f>
        <v>0</v>
      </c>
      <c r="BG94" s="226">
        <f>IF(N94="zákl. přenesená",J94,0)</f>
        <v>0</v>
      </c>
      <c r="BH94" s="226">
        <f>IF(N94="sníž. přenesená",J94,0)</f>
        <v>0</v>
      </c>
      <c r="BI94" s="226">
        <f>IF(N94="nulová",J94,0)</f>
        <v>0</v>
      </c>
      <c r="BJ94" s="19" t="s">
        <v>85</v>
      </c>
      <c r="BK94" s="226">
        <f>ROUND(I94*H94,2)</f>
        <v>0</v>
      </c>
      <c r="BL94" s="19" t="s">
        <v>254</v>
      </c>
      <c r="BM94" s="225" t="s">
        <v>1679</v>
      </c>
    </row>
    <row r="95" s="2" customFormat="1">
      <c r="A95" s="40"/>
      <c r="B95" s="41"/>
      <c r="C95" s="42"/>
      <c r="D95" s="234" t="s">
        <v>343</v>
      </c>
      <c r="E95" s="42"/>
      <c r="F95" s="255" t="s">
        <v>1680</v>
      </c>
      <c r="G95" s="42"/>
      <c r="H95" s="42"/>
      <c r="I95" s="229"/>
      <c r="J95" s="42"/>
      <c r="K95" s="42"/>
      <c r="L95" s="46"/>
      <c r="M95" s="230"/>
      <c r="N95" s="231"/>
      <c r="O95" s="86"/>
      <c r="P95" s="86"/>
      <c r="Q95" s="86"/>
      <c r="R95" s="86"/>
      <c r="S95" s="86"/>
      <c r="T95" s="87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T95" s="19" t="s">
        <v>343</v>
      </c>
      <c r="AU95" s="19" t="s">
        <v>85</v>
      </c>
    </row>
    <row r="96" s="12" customFormat="1" ht="22.8" customHeight="1">
      <c r="A96" s="12"/>
      <c r="B96" s="198"/>
      <c r="C96" s="199"/>
      <c r="D96" s="200" t="s">
        <v>76</v>
      </c>
      <c r="E96" s="212" t="s">
        <v>1376</v>
      </c>
      <c r="F96" s="212" t="s">
        <v>1377</v>
      </c>
      <c r="G96" s="199"/>
      <c r="H96" s="199"/>
      <c r="I96" s="202"/>
      <c r="J96" s="213">
        <f>BK96</f>
        <v>0</v>
      </c>
      <c r="K96" s="199"/>
      <c r="L96" s="204"/>
      <c r="M96" s="205"/>
      <c r="N96" s="206"/>
      <c r="O96" s="206"/>
      <c r="P96" s="207">
        <f>SUM(P97:P103)</f>
        <v>0</v>
      </c>
      <c r="Q96" s="206"/>
      <c r="R96" s="207">
        <f>SUM(R97:R103)</f>
        <v>0.0074000000000000003</v>
      </c>
      <c r="S96" s="206"/>
      <c r="T96" s="208">
        <f>SUM(T97:T103)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09" t="s">
        <v>87</v>
      </c>
      <c r="AT96" s="210" t="s">
        <v>76</v>
      </c>
      <c r="AU96" s="210" t="s">
        <v>85</v>
      </c>
      <c r="AY96" s="209" t="s">
        <v>238</v>
      </c>
      <c r="BK96" s="211">
        <f>SUM(BK97:BK103)</f>
        <v>0</v>
      </c>
    </row>
    <row r="97" s="2" customFormat="1" ht="24.15" customHeight="1">
      <c r="A97" s="40"/>
      <c r="B97" s="41"/>
      <c r="C97" s="214" t="s">
        <v>87</v>
      </c>
      <c r="D97" s="214" t="s">
        <v>243</v>
      </c>
      <c r="E97" s="215" t="s">
        <v>1681</v>
      </c>
      <c r="F97" s="216" t="s">
        <v>1682</v>
      </c>
      <c r="G97" s="217" t="s">
        <v>419</v>
      </c>
      <c r="H97" s="218">
        <v>30</v>
      </c>
      <c r="I97" s="219"/>
      <c r="J97" s="220">
        <f>ROUND(I97*H97,2)</f>
        <v>0</v>
      </c>
      <c r="K97" s="216" t="s">
        <v>19</v>
      </c>
      <c r="L97" s="46"/>
      <c r="M97" s="221" t="s">
        <v>19</v>
      </c>
      <c r="N97" s="222" t="s">
        <v>48</v>
      </c>
      <c r="O97" s="86"/>
      <c r="P97" s="223">
        <f>O97*H97</f>
        <v>0</v>
      </c>
      <c r="Q97" s="223">
        <v>0</v>
      </c>
      <c r="R97" s="223">
        <f>Q97*H97</f>
        <v>0</v>
      </c>
      <c r="S97" s="223">
        <v>0</v>
      </c>
      <c r="T97" s="224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25" t="s">
        <v>330</v>
      </c>
      <c r="AT97" s="225" t="s">
        <v>243</v>
      </c>
      <c r="AU97" s="225" t="s">
        <v>87</v>
      </c>
      <c r="AY97" s="19" t="s">
        <v>238</v>
      </c>
      <c r="BE97" s="226">
        <f>IF(N97="základní",J97,0)</f>
        <v>0</v>
      </c>
      <c r="BF97" s="226">
        <f>IF(N97="snížená",J97,0)</f>
        <v>0</v>
      </c>
      <c r="BG97" s="226">
        <f>IF(N97="zákl. přenesená",J97,0)</f>
        <v>0</v>
      </c>
      <c r="BH97" s="226">
        <f>IF(N97="sníž. přenesená",J97,0)</f>
        <v>0</v>
      </c>
      <c r="BI97" s="226">
        <f>IF(N97="nulová",J97,0)</f>
        <v>0</v>
      </c>
      <c r="BJ97" s="19" t="s">
        <v>85</v>
      </c>
      <c r="BK97" s="226">
        <f>ROUND(I97*H97,2)</f>
        <v>0</v>
      </c>
      <c r="BL97" s="19" t="s">
        <v>330</v>
      </c>
      <c r="BM97" s="225" t="s">
        <v>1683</v>
      </c>
    </row>
    <row r="98" s="2" customFormat="1" ht="24.15" customHeight="1">
      <c r="A98" s="40"/>
      <c r="B98" s="41"/>
      <c r="C98" s="259" t="s">
        <v>260</v>
      </c>
      <c r="D98" s="259" t="s">
        <v>640</v>
      </c>
      <c r="E98" s="260" t="s">
        <v>1684</v>
      </c>
      <c r="F98" s="261" t="s">
        <v>1685</v>
      </c>
      <c r="G98" s="262" t="s">
        <v>419</v>
      </c>
      <c r="H98" s="263">
        <v>30</v>
      </c>
      <c r="I98" s="264"/>
      <c r="J98" s="265">
        <f>ROUND(I98*H98,2)</f>
        <v>0</v>
      </c>
      <c r="K98" s="261" t="s">
        <v>19</v>
      </c>
      <c r="L98" s="266"/>
      <c r="M98" s="267" t="s">
        <v>19</v>
      </c>
      <c r="N98" s="268" t="s">
        <v>48</v>
      </c>
      <c r="O98" s="86"/>
      <c r="P98" s="223">
        <f>O98*H98</f>
        <v>0</v>
      </c>
      <c r="Q98" s="223">
        <v>0.00018000000000000001</v>
      </c>
      <c r="R98" s="223">
        <f>Q98*H98</f>
        <v>0.0054000000000000003</v>
      </c>
      <c r="S98" s="223">
        <v>0</v>
      </c>
      <c r="T98" s="224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25" t="s">
        <v>571</v>
      </c>
      <c r="AT98" s="225" t="s">
        <v>640</v>
      </c>
      <c r="AU98" s="225" t="s">
        <v>87</v>
      </c>
      <c r="AY98" s="19" t="s">
        <v>238</v>
      </c>
      <c r="BE98" s="226">
        <f>IF(N98="základní",J98,0)</f>
        <v>0</v>
      </c>
      <c r="BF98" s="226">
        <f>IF(N98="snížená",J98,0)</f>
        <v>0</v>
      </c>
      <c r="BG98" s="226">
        <f>IF(N98="zákl. přenesená",J98,0)</f>
        <v>0</v>
      </c>
      <c r="BH98" s="226">
        <f>IF(N98="sníž. přenesená",J98,0)</f>
        <v>0</v>
      </c>
      <c r="BI98" s="226">
        <f>IF(N98="nulová",J98,0)</f>
        <v>0</v>
      </c>
      <c r="BJ98" s="19" t="s">
        <v>85</v>
      </c>
      <c r="BK98" s="226">
        <f>ROUND(I98*H98,2)</f>
        <v>0</v>
      </c>
      <c r="BL98" s="19" t="s">
        <v>330</v>
      </c>
      <c r="BM98" s="225" t="s">
        <v>1686</v>
      </c>
    </row>
    <row r="99" s="2" customFormat="1" ht="24.15" customHeight="1">
      <c r="A99" s="40"/>
      <c r="B99" s="41"/>
      <c r="C99" s="214" t="s">
        <v>254</v>
      </c>
      <c r="D99" s="214" t="s">
        <v>243</v>
      </c>
      <c r="E99" s="215" t="s">
        <v>1687</v>
      </c>
      <c r="F99" s="216" t="s">
        <v>1688</v>
      </c>
      <c r="G99" s="217" t="s">
        <v>419</v>
      </c>
      <c r="H99" s="218">
        <v>40</v>
      </c>
      <c r="I99" s="219"/>
      <c r="J99" s="220">
        <f>ROUND(I99*H99,2)</f>
        <v>0</v>
      </c>
      <c r="K99" s="216" t="s">
        <v>19</v>
      </c>
      <c r="L99" s="46"/>
      <c r="M99" s="221" t="s">
        <v>19</v>
      </c>
      <c r="N99" s="222" t="s">
        <v>48</v>
      </c>
      <c r="O99" s="86"/>
      <c r="P99" s="223">
        <f>O99*H99</f>
        <v>0</v>
      </c>
      <c r="Q99" s="223">
        <v>0</v>
      </c>
      <c r="R99" s="223">
        <f>Q99*H99</f>
        <v>0</v>
      </c>
      <c r="S99" s="223">
        <v>0</v>
      </c>
      <c r="T99" s="224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25" t="s">
        <v>330</v>
      </c>
      <c r="AT99" s="225" t="s">
        <v>243</v>
      </c>
      <c r="AU99" s="225" t="s">
        <v>87</v>
      </c>
      <c r="AY99" s="19" t="s">
        <v>238</v>
      </c>
      <c r="BE99" s="226">
        <f>IF(N99="základní",J99,0)</f>
        <v>0</v>
      </c>
      <c r="BF99" s="226">
        <f>IF(N99="snížená",J99,0)</f>
        <v>0</v>
      </c>
      <c r="BG99" s="226">
        <f>IF(N99="zákl. přenesená",J99,0)</f>
        <v>0</v>
      </c>
      <c r="BH99" s="226">
        <f>IF(N99="sníž. přenesená",J99,0)</f>
        <v>0</v>
      </c>
      <c r="BI99" s="226">
        <f>IF(N99="nulová",J99,0)</f>
        <v>0</v>
      </c>
      <c r="BJ99" s="19" t="s">
        <v>85</v>
      </c>
      <c r="BK99" s="226">
        <f>ROUND(I99*H99,2)</f>
        <v>0</v>
      </c>
      <c r="BL99" s="19" t="s">
        <v>330</v>
      </c>
      <c r="BM99" s="225" t="s">
        <v>1689</v>
      </c>
    </row>
    <row r="100" s="2" customFormat="1" ht="24.15" customHeight="1">
      <c r="A100" s="40"/>
      <c r="B100" s="41"/>
      <c r="C100" s="259" t="s">
        <v>240</v>
      </c>
      <c r="D100" s="259" t="s">
        <v>640</v>
      </c>
      <c r="E100" s="260" t="s">
        <v>1690</v>
      </c>
      <c r="F100" s="261" t="s">
        <v>1691</v>
      </c>
      <c r="G100" s="262" t="s">
        <v>419</v>
      </c>
      <c r="H100" s="263">
        <v>40</v>
      </c>
      <c r="I100" s="264"/>
      <c r="J100" s="265">
        <f>ROUND(I100*H100,2)</f>
        <v>0</v>
      </c>
      <c r="K100" s="261" t="s">
        <v>19</v>
      </c>
      <c r="L100" s="266"/>
      <c r="M100" s="267" t="s">
        <v>19</v>
      </c>
      <c r="N100" s="268" t="s">
        <v>48</v>
      </c>
      <c r="O100" s="86"/>
      <c r="P100" s="223">
        <f>O100*H100</f>
        <v>0</v>
      </c>
      <c r="Q100" s="223">
        <v>5.0000000000000002E-05</v>
      </c>
      <c r="R100" s="223">
        <f>Q100*H100</f>
        <v>0.002</v>
      </c>
      <c r="S100" s="223">
        <v>0</v>
      </c>
      <c r="T100" s="224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5" t="s">
        <v>571</v>
      </c>
      <c r="AT100" s="225" t="s">
        <v>640</v>
      </c>
      <c r="AU100" s="225" t="s">
        <v>87</v>
      </c>
      <c r="AY100" s="19" t="s">
        <v>238</v>
      </c>
      <c r="BE100" s="226">
        <f>IF(N100="základní",J100,0)</f>
        <v>0</v>
      </c>
      <c r="BF100" s="226">
        <f>IF(N100="snížená",J100,0)</f>
        <v>0</v>
      </c>
      <c r="BG100" s="226">
        <f>IF(N100="zákl. přenesená",J100,0)</f>
        <v>0</v>
      </c>
      <c r="BH100" s="226">
        <f>IF(N100="sníž. přenesená",J100,0)</f>
        <v>0</v>
      </c>
      <c r="BI100" s="226">
        <f>IF(N100="nulová",J100,0)</f>
        <v>0</v>
      </c>
      <c r="BJ100" s="19" t="s">
        <v>85</v>
      </c>
      <c r="BK100" s="226">
        <f>ROUND(I100*H100,2)</f>
        <v>0</v>
      </c>
      <c r="BL100" s="19" t="s">
        <v>330</v>
      </c>
      <c r="BM100" s="225" t="s">
        <v>1692</v>
      </c>
    </row>
    <row r="101" s="2" customFormat="1" ht="16.5" customHeight="1">
      <c r="A101" s="40"/>
      <c r="B101" s="41"/>
      <c r="C101" s="214" t="s">
        <v>276</v>
      </c>
      <c r="D101" s="214" t="s">
        <v>243</v>
      </c>
      <c r="E101" s="215" t="s">
        <v>1693</v>
      </c>
      <c r="F101" s="216" t="s">
        <v>1694</v>
      </c>
      <c r="G101" s="217" t="s">
        <v>368</v>
      </c>
      <c r="H101" s="218">
        <v>50</v>
      </c>
      <c r="I101" s="219"/>
      <c r="J101" s="220">
        <f>ROUND(I101*H101,2)</f>
        <v>0</v>
      </c>
      <c r="K101" s="216" t="s">
        <v>19</v>
      </c>
      <c r="L101" s="46"/>
      <c r="M101" s="221" t="s">
        <v>19</v>
      </c>
      <c r="N101" s="222" t="s">
        <v>48</v>
      </c>
      <c r="O101" s="86"/>
      <c r="P101" s="223">
        <f>O101*H101</f>
        <v>0</v>
      </c>
      <c r="Q101" s="223">
        <v>0</v>
      </c>
      <c r="R101" s="223">
        <f>Q101*H101</f>
        <v>0</v>
      </c>
      <c r="S101" s="223">
        <v>0</v>
      </c>
      <c r="T101" s="224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25" t="s">
        <v>330</v>
      </c>
      <c r="AT101" s="225" t="s">
        <v>243</v>
      </c>
      <c r="AU101" s="225" t="s">
        <v>87</v>
      </c>
      <c r="AY101" s="19" t="s">
        <v>238</v>
      </c>
      <c r="BE101" s="226">
        <f>IF(N101="základní",J101,0)</f>
        <v>0</v>
      </c>
      <c r="BF101" s="226">
        <f>IF(N101="snížená",J101,0)</f>
        <v>0</v>
      </c>
      <c r="BG101" s="226">
        <f>IF(N101="zákl. přenesená",J101,0)</f>
        <v>0</v>
      </c>
      <c r="BH101" s="226">
        <f>IF(N101="sníž. přenesená",J101,0)</f>
        <v>0</v>
      </c>
      <c r="BI101" s="226">
        <f>IF(N101="nulová",J101,0)</f>
        <v>0</v>
      </c>
      <c r="BJ101" s="19" t="s">
        <v>85</v>
      </c>
      <c r="BK101" s="226">
        <f>ROUND(I101*H101,2)</f>
        <v>0</v>
      </c>
      <c r="BL101" s="19" t="s">
        <v>330</v>
      </c>
      <c r="BM101" s="225" t="s">
        <v>1695</v>
      </c>
    </row>
    <row r="102" s="2" customFormat="1" ht="16.5" customHeight="1">
      <c r="A102" s="40"/>
      <c r="B102" s="41"/>
      <c r="C102" s="259" t="s">
        <v>281</v>
      </c>
      <c r="D102" s="259" t="s">
        <v>640</v>
      </c>
      <c r="E102" s="260" t="s">
        <v>1696</v>
      </c>
      <c r="F102" s="261" t="s">
        <v>1697</v>
      </c>
      <c r="G102" s="262" t="s">
        <v>368</v>
      </c>
      <c r="H102" s="263">
        <v>50</v>
      </c>
      <c r="I102" s="264"/>
      <c r="J102" s="265">
        <f>ROUND(I102*H102,2)</f>
        <v>0</v>
      </c>
      <c r="K102" s="261" t="s">
        <v>19</v>
      </c>
      <c r="L102" s="266"/>
      <c r="M102" s="267" t="s">
        <v>19</v>
      </c>
      <c r="N102" s="268" t="s">
        <v>48</v>
      </c>
      <c r="O102" s="86"/>
      <c r="P102" s="223">
        <f>O102*H102</f>
        <v>0</v>
      </c>
      <c r="Q102" s="223">
        <v>0</v>
      </c>
      <c r="R102" s="223">
        <f>Q102*H102</f>
        <v>0</v>
      </c>
      <c r="S102" s="223">
        <v>0</v>
      </c>
      <c r="T102" s="224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25" t="s">
        <v>571</v>
      </c>
      <c r="AT102" s="225" t="s">
        <v>640</v>
      </c>
      <c r="AU102" s="225" t="s">
        <v>87</v>
      </c>
      <c r="AY102" s="19" t="s">
        <v>238</v>
      </c>
      <c r="BE102" s="226">
        <f>IF(N102="základní",J102,0)</f>
        <v>0</v>
      </c>
      <c r="BF102" s="226">
        <f>IF(N102="snížená",J102,0)</f>
        <v>0</v>
      </c>
      <c r="BG102" s="226">
        <f>IF(N102="zákl. přenesená",J102,0)</f>
        <v>0</v>
      </c>
      <c r="BH102" s="226">
        <f>IF(N102="sníž. přenesená",J102,0)</f>
        <v>0</v>
      </c>
      <c r="BI102" s="226">
        <f>IF(N102="nulová",J102,0)</f>
        <v>0</v>
      </c>
      <c r="BJ102" s="19" t="s">
        <v>85</v>
      </c>
      <c r="BK102" s="226">
        <f>ROUND(I102*H102,2)</f>
        <v>0</v>
      </c>
      <c r="BL102" s="19" t="s">
        <v>330</v>
      </c>
      <c r="BM102" s="225" t="s">
        <v>1698</v>
      </c>
    </row>
    <row r="103" s="2" customFormat="1" ht="16.5" customHeight="1">
      <c r="A103" s="40"/>
      <c r="B103" s="41"/>
      <c r="C103" s="214" t="s">
        <v>287</v>
      </c>
      <c r="D103" s="214" t="s">
        <v>243</v>
      </c>
      <c r="E103" s="215" t="s">
        <v>1355</v>
      </c>
      <c r="F103" s="216" t="s">
        <v>1699</v>
      </c>
      <c r="G103" s="217" t="s">
        <v>805</v>
      </c>
      <c r="H103" s="218">
        <v>16</v>
      </c>
      <c r="I103" s="219"/>
      <c r="J103" s="220">
        <f>ROUND(I103*H103,2)</f>
        <v>0</v>
      </c>
      <c r="K103" s="216" t="s">
        <v>19</v>
      </c>
      <c r="L103" s="46"/>
      <c r="M103" s="221" t="s">
        <v>19</v>
      </c>
      <c r="N103" s="222" t="s">
        <v>48</v>
      </c>
      <c r="O103" s="86"/>
      <c r="P103" s="223">
        <f>O103*H103</f>
        <v>0</v>
      </c>
      <c r="Q103" s="223">
        <v>0</v>
      </c>
      <c r="R103" s="223">
        <f>Q103*H103</f>
        <v>0</v>
      </c>
      <c r="S103" s="223">
        <v>0</v>
      </c>
      <c r="T103" s="224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25" t="s">
        <v>254</v>
      </c>
      <c r="AT103" s="225" t="s">
        <v>243</v>
      </c>
      <c r="AU103" s="225" t="s">
        <v>87</v>
      </c>
      <c r="AY103" s="19" t="s">
        <v>238</v>
      </c>
      <c r="BE103" s="226">
        <f>IF(N103="základní",J103,0)</f>
        <v>0</v>
      </c>
      <c r="BF103" s="226">
        <f>IF(N103="snížená",J103,0)</f>
        <v>0</v>
      </c>
      <c r="BG103" s="226">
        <f>IF(N103="zákl. přenesená",J103,0)</f>
        <v>0</v>
      </c>
      <c r="BH103" s="226">
        <f>IF(N103="sníž. přenesená",J103,0)</f>
        <v>0</v>
      </c>
      <c r="BI103" s="226">
        <f>IF(N103="nulová",J103,0)</f>
        <v>0</v>
      </c>
      <c r="BJ103" s="19" t="s">
        <v>85</v>
      </c>
      <c r="BK103" s="226">
        <f>ROUND(I103*H103,2)</f>
        <v>0</v>
      </c>
      <c r="BL103" s="19" t="s">
        <v>254</v>
      </c>
      <c r="BM103" s="225" t="s">
        <v>1700</v>
      </c>
    </row>
    <row r="104" s="12" customFormat="1" ht="22.8" customHeight="1">
      <c r="A104" s="12"/>
      <c r="B104" s="198"/>
      <c r="C104" s="199"/>
      <c r="D104" s="200" t="s">
        <v>76</v>
      </c>
      <c r="E104" s="212" t="s">
        <v>1596</v>
      </c>
      <c r="F104" s="212" t="s">
        <v>1597</v>
      </c>
      <c r="G104" s="199"/>
      <c r="H104" s="199"/>
      <c r="I104" s="202"/>
      <c r="J104" s="213">
        <f>BK104</f>
        <v>0</v>
      </c>
      <c r="K104" s="199"/>
      <c r="L104" s="204"/>
      <c r="M104" s="205"/>
      <c r="N104" s="206"/>
      <c r="O104" s="206"/>
      <c r="P104" s="207">
        <f>SUM(P105:P108)</f>
        <v>0</v>
      </c>
      <c r="Q104" s="206"/>
      <c r="R104" s="207">
        <f>SUM(R105:R108)</f>
        <v>0</v>
      </c>
      <c r="S104" s="206"/>
      <c r="T104" s="208">
        <f>SUM(T105:T108)</f>
        <v>0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09" t="s">
        <v>87</v>
      </c>
      <c r="AT104" s="210" t="s">
        <v>76</v>
      </c>
      <c r="AU104" s="210" t="s">
        <v>85</v>
      </c>
      <c r="AY104" s="209" t="s">
        <v>238</v>
      </c>
      <c r="BK104" s="211">
        <f>SUM(BK105:BK108)</f>
        <v>0</v>
      </c>
    </row>
    <row r="105" s="2" customFormat="1" ht="16.5" customHeight="1">
      <c r="A105" s="40"/>
      <c r="B105" s="41"/>
      <c r="C105" s="214" t="s">
        <v>293</v>
      </c>
      <c r="D105" s="214" t="s">
        <v>243</v>
      </c>
      <c r="E105" s="215" t="s">
        <v>1701</v>
      </c>
      <c r="F105" s="216" t="s">
        <v>1702</v>
      </c>
      <c r="G105" s="217" t="s">
        <v>368</v>
      </c>
      <c r="H105" s="218">
        <v>16</v>
      </c>
      <c r="I105" s="219"/>
      <c r="J105" s="220">
        <f>ROUND(I105*H105,2)</f>
        <v>0</v>
      </c>
      <c r="K105" s="216" t="s">
        <v>19</v>
      </c>
      <c r="L105" s="46"/>
      <c r="M105" s="221" t="s">
        <v>19</v>
      </c>
      <c r="N105" s="222" t="s">
        <v>48</v>
      </c>
      <c r="O105" s="86"/>
      <c r="P105" s="223">
        <f>O105*H105</f>
        <v>0</v>
      </c>
      <c r="Q105" s="223">
        <v>0</v>
      </c>
      <c r="R105" s="223">
        <f>Q105*H105</f>
        <v>0</v>
      </c>
      <c r="S105" s="223">
        <v>0</v>
      </c>
      <c r="T105" s="224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25" t="s">
        <v>330</v>
      </c>
      <c r="AT105" s="225" t="s">
        <v>243</v>
      </c>
      <c r="AU105" s="225" t="s">
        <v>87</v>
      </c>
      <c r="AY105" s="19" t="s">
        <v>238</v>
      </c>
      <c r="BE105" s="226">
        <f>IF(N105="základní",J105,0)</f>
        <v>0</v>
      </c>
      <c r="BF105" s="226">
        <f>IF(N105="snížená",J105,0)</f>
        <v>0</v>
      </c>
      <c r="BG105" s="226">
        <f>IF(N105="zákl. přenesená",J105,0)</f>
        <v>0</v>
      </c>
      <c r="BH105" s="226">
        <f>IF(N105="sníž. přenesená",J105,0)</f>
        <v>0</v>
      </c>
      <c r="BI105" s="226">
        <f>IF(N105="nulová",J105,0)</f>
        <v>0</v>
      </c>
      <c r="BJ105" s="19" t="s">
        <v>85</v>
      </c>
      <c r="BK105" s="226">
        <f>ROUND(I105*H105,2)</f>
        <v>0</v>
      </c>
      <c r="BL105" s="19" t="s">
        <v>330</v>
      </c>
      <c r="BM105" s="225" t="s">
        <v>1703</v>
      </c>
    </row>
    <row r="106" s="2" customFormat="1">
      <c r="A106" s="40"/>
      <c r="B106" s="41"/>
      <c r="C106" s="42"/>
      <c r="D106" s="234" t="s">
        <v>343</v>
      </c>
      <c r="E106" s="42"/>
      <c r="F106" s="255" t="s">
        <v>1704</v>
      </c>
      <c r="G106" s="42"/>
      <c r="H106" s="42"/>
      <c r="I106" s="229"/>
      <c r="J106" s="42"/>
      <c r="K106" s="42"/>
      <c r="L106" s="46"/>
      <c r="M106" s="230"/>
      <c r="N106" s="231"/>
      <c r="O106" s="86"/>
      <c r="P106" s="86"/>
      <c r="Q106" s="86"/>
      <c r="R106" s="86"/>
      <c r="S106" s="86"/>
      <c r="T106" s="87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T106" s="19" t="s">
        <v>343</v>
      </c>
      <c r="AU106" s="19" t="s">
        <v>87</v>
      </c>
    </row>
    <row r="107" s="2" customFormat="1" ht="16.5" customHeight="1">
      <c r="A107" s="40"/>
      <c r="B107" s="41"/>
      <c r="C107" s="214" t="s">
        <v>298</v>
      </c>
      <c r="D107" s="214" t="s">
        <v>243</v>
      </c>
      <c r="E107" s="215" t="s">
        <v>1705</v>
      </c>
      <c r="F107" s="216" t="s">
        <v>1706</v>
      </c>
      <c r="G107" s="217" t="s">
        <v>368</v>
      </c>
      <c r="H107" s="218">
        <v>16</v>
      </c>
      <c r="I107" s="219"/>
      <c r="J107" s="220">
        <f>ROUND(I107*H107,2)</f>
        <v>0</v>
      </c>
      <c r="K107" s="216" t="s">
        <v>19</v>
      </c>
      <c r="L107" s="46"/>
      <c r="M107" s="221" t="s">
        <v>19</v>
      </c>
      <c r="N107" s="222" t="s">
        <v>48</v>
      </c>
      <c r="O107" s="86"/>
      <c r="P107" s="223">
        <f>O107*H107</f>
        <v>0</v>
      </c>
      <c r="Q107" s="223">
        <v>0</v>
      </c>
      <c r="R107" s="223">
        <f>Q107*H107</f>
        <v>0</v>
      </c>
      <c r="S107" s="223">
        <v>0</v>
      </c>
      <c r="T107" s="224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25" t="s">
        <v>330</v>
      </c>
      <c r="AT107" s="225" t="s">
        <v>243</v>
      </c>
      <c r="AU107" s="225" t="s">
        <v>87</v>
      </c>
      <c r="AY107" s="19" t="s">
        <v>238</v>
      </c>
      <c r="BE107" s="226">
        <f>IF(N107="základní",J107,0)</f>
        <v>0</v>
      </c>
      <c r="BF107" s="226">
        <f>IF(N107="snížená",J107,0)</f>
        <v>0</v>
      </c>
      <c r="BG107" s="226">
        <f>IF(N107="zákl. přenesená",J107,0)</f>
        <v>0</v>
      </c>
      <c r="BH107" s="226">
        <f>IF(N107="sníž. přenesená",J107,0)</f>
        <v>0</v>
      </c>
      <c r="BI107" s="226">
        <f>IF(N107="nulová",J107,0)</f>
        <v>0</v>
      </c>
      <c r="BJ107" s="19" t="s">
        <v>85</v>
      </c>
      <c r="BK107" s="226">
        <f>ROUND(I107*H107,2)</f>
        <v>0</v>
      </c>
      <c r="BL107" s="19" t="s">
        <v>330</v>
      </c>
      <c r="BM107" s="225" t="s">
        <v>1707</v>
      </c>
    </row>
    <row r="108" s="2" customFormat="1">
      <c r="A108" s="40"/>
      <c r="B108" s="41"/>
      <c r="C108" s="42"/>
      <c r="D108" s="234" t="s">
        <v>343</v>
      </c>
      <c r="E108" s="42"/>
      <c r="F108" s="255" t="s">
        <v>1708</v>
      </c>
      <c r="G108" s="42"/>
      <c r="H108" s="42"/>
      <c r="I108" s="229"/>
      <c r="J108" s="42"/>
      <c r="K108" s="42"/>
      <c r="L108" s="46"/>
      <c r="M108" s="230"/>
      <c r="N108" s="231"/>
      <c r="O108" s="86"/>
      <c r="P108" s="86"/>
      <c r="Q108" s="86"/>
      <c r="R108" s="86"/>
      <c r="S108" s="86"/>
      <c r="T108" s="87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T108" s="19" t="s">
        <v>343</v>
      </c>
      <c r="AU108" s="19" t="s">
        <v>87</v>
      </c>
    </row>
    <row r="109" s="12" customFormat="1" ht="25.92" customHeight="1">
      <c r="A109" s="12"/>
      <c r="B109" s="198"/>
      <c r="C109" s="199"/>
      <c r="D109" s="200" t="s">
        <v>76</v>
      </c>
      <c r="E109" s="201" t="s">
        <v>83</v>
      </c>
      <c r="F109" s="201" t="s">
        <v>239</v>
      </c>
      <c r="G109" s="199"/>
      <c r="H109" s="199"/>
      <c r="I109" s="202"/>
      <c r="J109" s="203">
        <f>BK109</f>
        <v>0</v>
      </c>
      <c r="K109" s="199"/>
      <c r="L109" s="204"/>
      <c r="M109" s="205"/>
      <c r="N109" s="206"/>
      <c r="O109" s="206"/>
      <c r="P109" s="207">
        <f>P110+P112+P115</f>
        <v>0</v>
      </c>
      <c r="Q109" s="206"/>
      <c r="R109" s="207">
        <f>R110+R112+R115</f>
        <v>0</v>
      </c>
      <c r="S109" s="206"/>
      <c r="T109" s="208">
        <f>T110+T112+T115</f>
        <v>0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209" t="s">
        <v>240</v>
      </c>
      <c r="AT109" s="210" t="s">
        <v>76</v>
      </c>
      <c r="AU109" s="210" t="s">
        <v>77</v>
      </c>
      <c r="AY109" s="209" t="s">
        <v>238</v>
      </c>
      <c r="BK109" s="211">
        <f>BK110+BK112+BK115</f>
        <v>0</v>
      </c>
    </row>
    <row r="110" s="12" customFormat="1" ht="22.8" customHeight="1">
      <c r="A110" s="12"/>
      <c r="B110" s="198"/>
      <c r="C110" s="199"/>
      <c r="D110" s="200" t="s">
        <v>76</v>
      </c>
      <c r="E110" s="212" t="s">
        <v>241</v>
      </c>
      <c r="F110" s="212" t="s">
        <v>242</v>
      </c>
      <c r="G110" s="199"/>
      <c r="H110" s="199"/>
      <c r="I110" s="202"/>
      <c r="J110" s="213">
        <f>BK110</f>
        <v>0</v>
      </c>
      <c r="K110" s="199"/>
      <c r="L110" s="204"/>
      <c r="M110" s="205"/>
      <c r="N110" s="206"/>
      <c r="O110" s="206"/>
      <c r="P110" s="207">
        <f>P111</f>
        <v>0</v>
      </c>
      <c r="Q110" s="206"/>
      <c r="R110" s="207">
        <f>R111</f>
        <v>0</v>
      </c>
      <c r="S110" s="206"/>
      <c r="T110" s="208">
        <f>T111</f>
        <v>0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R110" s="209" t="s">
        <v>240</v>
      </c>
      <c r="AT110" s="210" t="s">
        <v>76</v>
      </c>
      <c r="AU110" s="210" t="s">
        <v>85</v>
      </c>
      <c r="AY110" s="209" t="s">
        <v>238</v>
      </c>
      <c r="BK110" s="211">
        <f>BK111</f>
        <v>0</v>
      </c>
    </row>
    <row r="111" s="2" customFormat="1" ht="16.5" customHeight="1">
      <c r="A111" s="40"/>
      <c r="B111" s="41"/>
      <c r="C111" s="214" t="s">
        <v>303</v>
      </c>
      <c r="D111" s="214" t="s">
        <v>243</v>
      </c>
      <c r="E111" s="215" t="s">
        <v>1664</v>
      </c>
      <c r="F111" s="216" t="s">
        <v>1665</v>
      </c>
      <c r="G111" s="217" t="s">
        <v>368</v>
      </c>
      <c r="H111" s="218">
        <v>1</v>
      </c>
      <c r="I111" s="219"/>
      <c r="J111" s="220">
        <f>ROUND(I111*H111,2)</f>
        <v>0</v>
      </c>
      <c r="K111" s="216" t="s">
        <v>19</v>
      </c>
      <c r="L111" s="46"/>
      <c r="M111" s="221" t="s">
        <v>19</v>
      </c>
      <c r="N111" s="222" t="s">
        <v>48</v>
      </c>
      <c r="O111" s="86"/>
      <c r="P111" s="223">
        <f>O111*H111</f>
        <v>0</v>
      </c>
      <c r="Q111" s="223">
        <v>0</v>
      </c>
      <c r="R111" s="223">
        <f>Q111*H111</f>
        <v>0</v>
      </c>
      <c r="S111" s="223">
        <v>0</v>
      </c>
      <c r="T111" s="224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25" t="s">
        <v>248</v>
      </c>
      <c r="AT111" s="225" t="s">
        <v>243</v>
      </c>
      <c r="AU111" s="225" t="s">
        <v>87</v>
      </c>
      <c r="AY111" s="19" t="s">
        <v>238</v>
      </c>
      <c r="BE111" s="226">
        <f>IF(N111="základní",J111,0)</f>
        <v>0</v>
      </c>
      <c r="BF111" s="226">
        <f>IF(N111="snížená",J111,0)</f>
        <v>0</v>
      </c>
      <c r="BG111" s="226">
        <f>IF(N111="zákl. přenesená",J111,0)</f>
        <v>0</v>
      </c>
      <c r="BH111" s="226">
        <f>IF(N111="sníž. přenesená",J111,0)</f>
        <v>0</v>
      </c>
      <c r="BI111" s="226">
        <f>IF(N111="nulová",J111,0)</f>
        <v>0</v>
      </c>
      <c r="BJ111" s="19" t="s">
        <v>85</v>
      </c>
      <c r="BK111" s="226">
        <f>ROUND(I111*H111,2)</f>
        <v>0</v>
      </c>
      <c r="BL111" s="19" t="s">
        <v>248</v>
      </c>
      <c r="BM111" s="225" t="s">
        <v>1709</v>
      </c>
    </row>
    <row r="112" s="12" customFormat="1" ht="22.8" customHeight="1">
      <c r="A112" s="12"/>
      <c r="B112" s="198"/>
      <c r="C112" s="199"/>
      <c r="D112" s="200" t="s">
        <v>76</v>
      </c>
      <c r="E112" s="212" t="s">
        <v>319</v>
      </c>
      <c r="F112" s="212" t="s">
        <v>320</v>
      </c>
      <c r="G112" s="199"/>
      <c r="H112" s="199"/>
      <c r="I112" s="202"/>
      <c r="J112" s="213">
        <f>BK112</f>
        <v>0</v>
      </c>
      <c r="K112" s="199"/>
      <c r="L112" s="204"/>
      <c r="M112" s="205"/>
      <c r="N112" s="206"/>
      <c r="O112" s="206"/>
      <c r="P112" s="207">
        <f>SUM(P113:P114)</f>
        <v>0</v>
      </c>
      <c r="Q112" s="206"/>
      <c r="R112" s="207">
        <f>SUM(R113:R114)</f>
        <v>0</v>
      </c>
      <c r="S112" s="206"/>
      <c r="T112" s="208">
        <f>SUM(T113:T114)</f>
        <v>0</v>
      </c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R112" s="209" t="s">
        <v>240</v>
      </c>
      <c r="AT112" s="210" t="s">
        <v>76</v>
      </c>
      <c r="AU112" s="210" t="s">
        <v>85</v>
      </c>
      <c r="AY112" s="209" t="s">
        <v>238</v>
      </c>
      <c r="BK112" s="211">
        <f>SUM(BK113:BK114)</f>
        <v>0</v>
      </c>
    </row>
    <row r="113" s="2" customFormat="1" ht="16.5" customHeight="1">
      <c r="A113" s="40"/>
      <c r="B113" s="41"/>
      <c r="C113" s="214" t="s">
        <v>308</v>
      </c>
      <c r="D113" s="214" t="s">
        <v>243</v>
      </c>
      <c r="E113" s="215" t="s">
        <v>1571</v>
      </c>
      <c r="F113" s="216" t="s">
        <v>1572</v>
      </c>
      <c r="G113" s="217" t="s">
        <v>805</v>
      </c>
      <c r="H113" s="218">
        <v>12</v>
      </c>
      <c r="I113" s="219"/>
      <c r="J113" s="220">
        <f>ROUND(I113*H113,2)</f>
        <v>0</v>
      </c>
      <c r="K113" s="216" t="s">
        <v>19</v>
      </c>
      <c r="L113" s="46"/>
      <c r="M113" s="221" t="s">
        <v>19</v>
      </c>
      <c r="N113" s="222" t="s">
        <v>48</v>
      </c>
      <c r="O113" s="86"/>
      <c r="P113" s="223">
        <f>O113*H113</f>
        <v>0</v>
      </c>
      <c r="Q113" s="223">
        <v>0</v>
      </c>
      <c r="R113" s="223">
        <f>Q113*H113</f>
        <v>0</v>
      </c>
      <c r="S113" s="223">
        <v>0</v>
      </c>
      <c r="T113" s="224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25" t="s">
        <v>248</v>
      </c>
      <c r="AT113" s="225" t="s">
        <v>243</v>
      </c>
      <c r="AU113" s="225" t="s">
        <v>87</v>
      </c>
      <c r="AY113" s="19" t="s">
        <v>238</v>
      </c>
      <c r="BE113" s="226">
        <f>IF(N113="základní",J113,0)</f>
        <v>0</v>
      </c>
      <c r="BF113" s="226">
        <f>IF(N113="snížená",J113,0)</f>
        <v>0</v>
      </c>
      <c r="BG113" s="226">
        <f>IF(N113="zákl. přenesená",J113,0)</f>
        <v>0</v>
      </c>
      <c r="BH113" s="226">
        <f>IF(N113="sníž. přenesená",J113,0)</f>
        <v>0</v>
      </c>
      <c r="BI113" s="226">
        <f>IF(N113="nulová",J113,0)</f>
        <v>0</v>
      </c>
      <c r="BJ113" s="19" t="s">
        <v>85</v>
      </c>
      <c r="BK113" s="226">
        <f>ROUND(I113*H113,2)</f>
        <v>0</v>
      </c>
      <c r="BL113" s="19" t="s">
        <v>248</v>
      </c>
      <c r="BM113" s="225" t="s">
        <v>1710</v>
      </c>
    </row>
    <row r="114" s="2" customFormat="1" ht="16.5" customHeight="1">
      <c r="A114" s="40"/>
      <c r="B114" s="41"/>
      <c r="C114" s="214" t="s">
        <v>314</v>
      </c>
      <c r="D114" s="214" t="s">
        <v>243</v>
      </c>
      <c r="E114" s="215" t="s">
        <v>1574</v>
      </c>
      <c r="F114" s="216" t="s">
        <v>1575</v>
      </c>
      <c r="G114" s="217" t="s">
        <v>246</v>
      </c>
      <c r="H114" s="218">
        <v>1</v>
      </c>
      <c r="I114" s="219"/>
      <c r="J114" s="220">
        <f>ROUND(I114*H114,2)</f>
        <v>0</v>
      </c>
      <c r="K114" s="216" t="s">
        <v>19</v>
      </c>
      <c r="L114" s="46"/>
      <c r="M114" s="221" t="s">
        <v>19</v>
      </c>
      <c r="N114" s="222" t="s">
        <v>48</v>
      </c>
      <c r="O114" s="86"/>
      <c r="P114" s="223">
        <f>O114*H114</f>
        <v>0</v>
      </c>
      <c r="Q114" s="223">
        <v>0</v>
      </c>
      <c r="R114" s="223">
        <f>Q114*H114</f>
        <v>0</v>
      </c>
      <c r="S114" s="223">
        <v>0</v>
      </c>
      <c r="T114" s="224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25" t="s">
        <v>248</v>
      </c>
      <c r="AT114" s="225" t="s">
        <v>243</v>
      </c>
      <c r="AU114" s="225" t="s">
        <v>87</v>
      </c>
      <c r="AY114" s="19" t="s">
        <v>238</v>
      </c>
      <c r="BE114" s="226">
        <f>IF(N114="základní",J114,0)</f>
        <v>0</v>
      </c>
      <c r="BF114" s="226">
        <f>IF(N114="snížená",J114,0)</f>
        <v>0</v>
      </c>
      <c r="BG114" s="226">
        <f>IF(N114="zákl. přenesená",J114,0)</f>
        <v>0</v>
      </c>
      <c r="BH114" s="226">
        <f>IF(N114="sníž. přenesená",J114,0)</f>
        <v>0</v>
      </c>
      <c r="BI114" s="226">
        <f>IF(N114="nulová",J114,0)</f>
        <v>0</v>
      </c>
      <c r="BJ114" s="19" t="s">
        <v>85</v>
      </c>
      <c r="BK114" s="226">
        <f>ROUND(I114*H114,2)</f>
        <v>0</v>
      </c>
      <c r="BL114" s="19" t="s">
        <v>248</v>
      </c>
      <c r="BM114" s="225" t="s">
        <v>1711</v>
      </c>
    </row>
    <row r="115" s="12" customFormat="1" ht="22.8" customHeight="1">
      <c r="A115" s="12"/>
      <c r="B115" s="198"/>
      <c r="C115" s="199"/>
      <c r="D115" s="200" t="s">
        <v>76</v>
      </c>
      <c r="E115" s="212" t="s">
        <v>358</v>
      </c>
      <c r="F115" s="212" t="s">
        <v>359</v>
      </c>
      <c r="G115" s="199"/>
      <c r="H115" s="199"/>
      <c r="I115" s="202"/>
      <c r="J115" s="213">
        <f>BK115</f>
        <v>0</v>
      </c>
      <c r="K115" s="199"/>
      <c r="L115" s="204"/>
      <c r="M115" s="205"/>
      <c r="N115" s="206"/>
      <c r="O115" s="206"/>
      <c r="P115" s="207">
        <f>SUM(P116:P117)</f>
        <v>0</v>
      </c>
      <c r="Q115" s="206"/>
      <c r="R115" s="207">
        <f>SUM(R116:R117)</f>
        <v>0</v>
      </c>
      <c r="S115" s="206"/>
      <c r="T115" s="208">
        <f>SUM(T116:T117)</f>
        <v>0</v>
      </c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R115" s="209" t="s">
        <v>240</v>
      </c>
      <c r="AT115" s="210" t="s">
        <v>76</v>
      </c>
      <c r="AU115" s="210" t="s">
        <v>85</v>
      </c>
      <c r="AY115" s="209" t="s">
        <v>238</v>
      </c>
      <c r="BK115" s="211">
        <f>SUM(BK116:BK117)</f>
        <v>0</v>
      </c>
    </row>
    <row r="116" s="2" customFormat="1" ht="16.5" customHeight="1">
      <c r="A116" s="40"/>
      <c r="B116" s="41"/>
      <c r="C116" s="214" t="s">
        <v>321</v>
      </c>
      <c r="D116" s="214" t="s">
        <v>243</v>
      </c>
      <c r="E116" s="215" t="s">
        <v>1582</v>
      </c>
      <c r="F116" s="216" t="s">
        <v>1712</v>
      </c>
      <c r="G116" s="217" t="s">
        <v>246</v>
      </c>
      <c r="H116" s="218">
        <v>1</v>
      </c>
      <c r="I116" s="219"/>
      <c r="J116" s="220">
        <f>ROUND(I116*H116,2)</f>
        <v>0</v>
      </c>
      <c r="K116" s="216" t="s">
        <v>19</v>
      </c>
      <c r="L116" s="46"/>
      <c r="M116" s="221" t="s">
        <v>19</v>
      </c>
      <c r="N116" s="222" t="s">
        <v>48</v>
      </c>
      <c r="O116" s="86"/>
      <c r="P116" s="223">
        <f>O116*H116</f>
        <v>0</v>
      </c>
      <c r="Q116" s="223">
        <v>0</v>
      </c>
      <c r="R116" s="223">
        <f>Q116*H116</f>
        <v>0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248</v>
      </c>
      <c r="AT116" s="225" t="s">
        <v>243</v>
      </c>
      <c r="AU116" s="225" t="s">
        <v>87</v>
      </c>
      <c r="AY116" s="19" t="s">
        <v>238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85</v>
      </c>
      <c r="BK116" s="226">
        <f>ROUND(I116*H116,2)</f>
        <v>0</v>
      </c>
      <c r="BL116" s="19" t="s">
        <v>248</v>
      </c>
      <c r="BM116" s="225" t="s">
        <v>1713</v>
      </c>
    </row>
    <row r="117" s="2" customFormat="1" ht="16.5" customHeight="1">
      <c r="A117" s="40"/>
      <c r="B117" s="41"/>
      <c r="C117" s="214" t="s">
        <v>8</v>
      </c>
      <c r="D117" s="214" t="s">
        <v>243</v>
      </c>
      <c r="E117" s="215" t="s">
        <v>1714</v>
      </c>
      <c r="F117" s="216" t="s">
        <v>1715</v>
      </c>
      <c r="G117" s="217" t="s">
        <v>368</v>
      </c>
      <c r="H117" s="218">
        <v>1</v>
      </c>
      <c r="I117" s="219"/>
      <c r="J117" s="220">
        <f>ROUND(I117*H117,2)</f>
        <v>0</v>
      </c>
      <c r="K117" s="216" t="s">
        <v>19</v>
      </c>
      <c r="L117" s="46"/>
      <c r="M117" s="282" t="s">
        <v>19</v>
      </c>
      <c r="N117" s="283" t="s">
        <v>48</v>
      </c>
      <c r="O117" s="284"/>
      <c r="P117" s="285">
        <f>O117*H117</f>
        <v>0</v>
      </c>
      <c r="Q117" s="285">
        <v>0</v>
      </c>
      <c r="R117" s="285">
        <f>Q117*H117</f>
        <v>0</v>
      </c>
      <c r="S117" s="285">
        <v>0</v>
      </c>
      <c r="T117" s="286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225" t="s">
        <v>248</v>
      </c>
      <c r="AT117" s="225" t="s">
        <v>243</v>
      </c>
      <c r="AU117" s="225" t="s">
        <v>87</v>
      </c>
      <c r="AY117" s="19" t="s">
        <v>238</v>
      </c>
      <c r="BE117" s="226">
        <f>IF(N117="základní",J117,0)</f>
        <v>0</v>
      </c>
      <c r="BF117" s="226">
        <f>IF(N117="snížená",J117,0)</f>
        <v>0</v>
      </c>
      <c r="BG117" s="226">
        <f>IF(N117="zákl. přenesená",J117,0)</f>
        <v>0</v>
      </c>
      <c r="BH117" s="226">
        <f>IF(N117="sníž. přenesená",J117,0)</f>
        <v>0</v>
      </c>
      <c r="BI117" s="226">
        <f>IF(N117="nulová",J117,0)</f>
        <v>0</v>
      </c>
      <c r="BJ117" s="19" t="s">
        <v>85</v>
      </c>
      <c r="BK117" s="226">
        <f>ROUND(I117*H117,2)</f>
        <v>0</v>
      </c>
      <c r="BL117" s="19" t="s">
        <v>248</v>
      </c>
      <c r="BM117" s="225" t="s">
        <v>1716</v>
      </c>
    </row>
    <row r="118" s="2" customFormat="1" ht="6.96" customHeight="1">
      <c r="A118" s="40"/>
      <c r="B118" s="61"/>
      <c r="C118" s="62"/>
      <c r="D118" s="62"/>
      <c r="E118" s="62"/>
      <c r="F118" s="62"/>
      <c r="G118" s="62"/>
      <c r="H118" s="62"/>
      <c r="I118" s="62"/>
      <c r="J118" s="62"/>
      <c r="K118" s="62"/>
      <c r="L118" s="46"/>
      <c r="M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</row>
  </sheetData>
  <sheetProtection sheet="1" autoFilter="0" formatColumns="0" formatRows="0" objects="1" scenarios="1" spinCount="100000" saltValue="ygZAp3rINieq1tOXsR24q/I7N7SaanJy1Wkq6977yDktC6bbWBXE5YtWpkIf6BqfTpYrfY2xEVtewA99l53K+w==" hashValue="9NIrfQNmzgi0TSeijOAv5nvc9akohL5O79OJ+jRQohaPlWlzxbYSaLfYHtJQ/0qnabDJUs5KucWOtOlVy6GFkA==" algorithmName="SHA-512" password="C8E5"/>
  <autoFilter ref="C91:K11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0:H80"/>
    <mergeCell ref="E82:H82"/>
    <mergeCell ref="E84:H84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115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87</v>
      </c>
    </row>
    <row r="4" s="1" customFormat="1" ht="24.96" customHeight="1">
      <c r="B4" s="22"/>
      <c r="D4" s="142" t="s">
        <v>209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Vytvoření laboratoří FŽP- UNICRE</v>
      </c>
      <c r="F7" s="144"/>
      <c r="G7" s="144"/>
      <c r="H7" s="144"/>
      <c r="L7" s="22"/>
    </row>
    <row r="8" s="1" customFormat="1" ht="12" customHeight="1">
      <c r="B8" s="22"/>
      <c r="D8" s="144" t="s">
        <v>210</v>
      </c>
      <c r="L8" s="22"/>
    </row>
    <row r="9" s="2" customFormat="1" ht="16.5" customHeight="1">
      <c r="A9" s="40"/>
      <c r="B9" s="46"/>
      <c r="C9" s="40"/>
      <c r="D9" s="40"/>
      <c r="E9" s="145" t="s">
        <v>1347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377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1717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10. 5. 2023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27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28</v>
      </c>
      <c r="F17" s="40"/>
      <c r="G17" s="40"/>
      <c r="H17" s="40"/>
      <c r="I17" s="144" t="s">
        <v>29</v>
      </c>
      <c r="J17" s="135" t="s">
        <v>30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31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29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33</v>
      </c>
      <c r="E22" s="40"/>
      <c r="F22" s="40"/>
      <c r="G22" s="40"/>
      <c r="H22" s="40"/>
      <c r="I22" s="144" t="s">
        <v>26</v>
      </c>
      <c r="J22" s="135" t="s">
        <v>34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35</v>
      </c>
      <c r="F23" s="40"/>
      <c r="G23" s="40"/>
      <c r="H23" s="40"/>
      <c r="I23" s="144" t="s">
        <v>29</v>
      </c>
      <c r="J23" s="135" t="s">
        <v>36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38</v>
      </c>
      <c r="E25" s="40"/>
      <c r="F25" s="40"/>
      <c r="G25" s="40"/>
      <c r="H25" s="40"/>
      <c r="I25" s="144" t="s">
        <v>26</v>
      </c>
      <c r="J25" s="135" t="s">
        <v>39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29</v>
      </c>
      <c r="J26" s="135" t="s">
        <v>40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41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43</v>
      </c>
      <c r="E32" s="40"/>
      <c r="F32" s="40"/>
      <c r="G32" s="40"/>
      <c r="H32" s="40"/>
      <c r="I32" s="40"/>
      <c r="J32" s="155">
        <f>ROUND(J98,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45</v>
      </c>
      <c r="G34" s="40"/>
      <c r="H34" s="40"/>
      <c r="I34" s="156" t="s">
        <v>44</v>
      </c>
      <c r="J34" s="156" t="s">
        <v>46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47</v>
      </c>
      <c r="E35" s="144" t="s">
        <v>48</v>
      </c>
      <c r="F35" s="158">
        <f>ROUND((SUM(BE98:BE196)),  2)</f>
        <v>0</v>
      </c>
      <c r="G35" s="40"/>
      <c r="H35" s="40"/>
      <c r="I35" s="159">
        <v>0.20999999999999999</v>
      </c>
      <c r="J35" s="158">
        <f>ROUND(((SUM(BE98:BE196))*I35),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49</v>
      </c>
      <c r="F36" s="158">
        <f>ROUND((SUM(BF98:BF196)),  2)</f>
        <v>0</v>
      </c>
      <c r="G36" s="40"/>
      <c r="H36" s="40"/>
      <c r="I36" s="159">
        <v>0.14999999999999999</v>
      </c>
      <c r="J36" s="158">
        <f>ROUND(((SUM(BF98:BF196))*I36),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50</v>
      </c>
      <c r="F37" s="158">
        <f>ROUND((SUM(BG98:BG196)),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51</v>
      </c>
      <c r="F38" s="158">
        <f>ROUND((SUM(BH98:BH196)),  2)</f>
        <v>0</v>
      </c>
      <c r="G38" s="40"/>
      <c r="H38" s="40"/>
      <c r="I38" s="159">
        <v>0.14999999999999999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52</v>
      </c>
      <c r="F39" s="158">
        <f>ROUND((SUM(BI98:BI196)),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53</v>
      </c>
      <c r="E41" s="162"/>
      <c r="F41" s="162"/>
      <c r="G41" s="163" t="s">
        <v>54</v>
      </c>
      <c r="H41" s="164" t="s">
        <v>55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212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Vytvoření laboratoří FŽP- UNICRE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210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1347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377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4. - MaR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Ústí nad Labem</v>
      </c>
      <c r="G56" s="42"/>
      <c r="H56" s="42"/>
      <c r="I56" s="34" t="s">
        <v>23</v>
      </c>
      <c r="J56" s="74" t="str">
        <f>IF(J14="","",J14)</f>
        <v>10. 5. 2023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UJEP, Pasteurova 3632/15, 400 96 Ústí nad Labem</v>
      </c>
      <c r="G58" s="42"/>
      <c r="H58" s="42"/>
      <c r="I58" s="34" t="s">
        <v>33</v>
      </c>
      <c r="J58" s="38" t="str">
        <f>E23</f>
        <v>Correct BC, s.r.o., El.Krásnohorské 1339/15, UL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40.05" customHeight="1">
      <c r="A59" s="40"/>
      <c r="B59" s="41"/>
      <c r="C59" s="34" t="s">
        <v>31</v>
      </c>
      <c r="D59" s="42"/>
      <c r="E59" s="42"/>
      <c r="F59" s="29" t="str">
        <f>IF(E20="","",E20)</f>
        <v>Vyplň údaj</v>
      </c>
      <c r="G59" s="42"/>
      <c r="H59" s="42"/>
      <c r="I59" s="34" t="s">
        <v>38</v>
      </c>
      <c r="J59" s="38" t="str">
        <f>E26</f>
        <v>Correct BC, s.r.o., El.Krásnohorské 1339/15, UL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213</v>
      </c>
      <c r="D61" s="173"/>
      <c r="E61" s="173"/>
      <c r="F61" s="173"/>
      <c r="G61" s="173"/>
      <c r="H61" s="173"/>
      <c r="I61" s="173"/>
      <c r="J61" s="174" t="s">
        <v>214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75</v>
      </c>
      <c r="D63" s="42"/>
      <c r="E63" s="42"/>
      <c r="F63" s="42"/>
      <c r="G63" s="42"/>
      <c r="H63" s="42"/>
      <c r="I63" s="42"/>
      <c r="J63" s="104">
        <f>J98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215</v>
      </c>
    </row>
    <row r="64" s="9" customFormat="1" ht="24.96" customHeight="1">
      <c r="A64" s="9"/>
      <c r="B64" s="176"/>
      <c r="C64" s="177"/>
      <c r="D64" s="178" t="s">
        <v>216</v>
      </c>
      <c r="E64" s="179"/>
      <c r="F64" s="179"/>
      <c r="G64" s="179"/>
      <c r="H64" s="179"/>
      <c r="I64" s="179"/>
      <c r="J64" s="180">
        <f>J99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2"/>
      <c r="C65" s="127"/>
      <c r="D65" s="183" t="s">
        <v>380</v>
      </c>
      <c r="E65" s="184"/>
      <c r="F65" s="184"/>
      <c r="G65" s="184"/>
      <c r="H65" s="184"/>
      <c r="I65" s="184"/>
      <c r="J65" s="185">
        <f>J100</f>
        <v>0</v>
      </c>
      <c r="K65" s="127"/>
      <c r="L65" s="18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76"/>
      <c r="C66" s="177"/>
      <c r="D66" s="178" t="s">
        <v>382</v>
      </c>
      <c r="E66" s="179"/>
      <c r="F66" s="179"/>
      <c r="G66" s="179"/>
      <c r="H66" s="179"/>
      <c r="I66" s="179"/>
      <c r="J66" s="180">
        <f>J103</f>
        <v>0</v>
      </c>
      <c r="K66" s="177"/>
      <c r="L66" s="181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0" customFormat="1" ht="19.92" customHeight="1">
      <c r="A67" s="10"/>
      <c r="B67" s="182"/>
      <c r="C67" s="127"/>
      <c r="D67" s="183" t="s">
        <v>1350</v>
      </c>
      <c r="E67" s="184"/>
      <c r="F67" s="184"/>
      <c r="G67" s="184"/>
      <c r="H67" s="184"/>
      <c r="I67" s="184"/>
      <c r="J67" s="185">
        <f>J104</f>
        <v>0</v>
      </c>
      <c r="K67" s="127"/>
      <c r="L67" s="18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2"/>
      <c r="C68" s="127"/>
      <c r="D68" s="183" t="s">
        <v>1585</v>
      </c>
      <c r="E68" s="184"/>
      <c r="F68" s="184"/>
      <c r="G68" s="184"/>
      <c r="H68" s="184"/>
      <c r="I68" s="184"/>
      <c r="J68" s="185">
        <f>J165</f>
        <v>0</v>
      </c>
      <c r="K68" s="127"/>
      <c r="L68" s="18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9" customFormat="1" ht="24.96" customHeight="1">
      <c r="A69" s="9"/>
      <c r="B69" s="176"/>
      <c r="C69" s="177"/>
      <c r="D69" s="178" t="s">
        <v>1351</v>
      </c>
      <c r="E69" s="179"/>
      <c r="F69" s="179"/>
      <c r="G69" s="179"/>
      <c r="H69" s="179"/>
      <c r="I69" s="179"/>
      <c r="J69" s="180">
        <f>J175</f>
        <v>0</v>
      </c>
      <c r="K69" s="177"/>
      <c r="L69" s="181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10" customFormat="1" ht="19.92" customHeight="1">
      <c r="A70" s="10"/>
      <c r="B70" s="182"/>
      <c r="C70" s="127"/>
      <c r="D70" s="183" t="s">
        <v>1352</v>
      </c>
      <c r="E70" s="184"/>
      <c r="F70" s="184"/>
      <c r="G70" s="184"/>
      <c r="H70" s="184"/>
      <c r="I70" s="184"/>
      <c r="J70" s="185">
        <f>J176</f>
        <v>0</v>
      </c>
      <c r="K70" s="127"/>
      <c r="L70" s="186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4.88" customHeight="1">
      <c r="A71" s="10"/>
      <c r="B71" s="182"/>
      <c r="C71" s="127"/>
      <c r="D71" s="183" t="s">
        <v>1718</v>
      </c>
      <c r="E71" s="184"/>
      <c r="F71" s="184"/>
      <c r="G71" s="184"/>
      <c r="H71" s="184"/>
      <c r="I71" s="184"/>
      <c r="J71" s="185">
        <f>J180</f>
        <v>0</v>
      </c>
      <c r="K71" s="127"/>
      <c r="L71" s="186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9" customFormat="1" ht="24.96" customHeight="1">
      <c r="A72" s="9"/>
      <c r="B72" s="176"/>
      <c r="C72" s="177"/>
      <c r="D72" s="178" t="s">
        <v>217</v>
      </c>
      <c r="E72" s="179"/>
      <c r="F72" s="179"/>
      <c r="G72" s="179"/>
      <c r="H72" s="179"/>
      <c r="I72" s="179"/>
      <c r="J72" s="180">
        <f>J186</f>
        <v>0</v>
      </c>
      <c r="K72" s="177"/>
      <c r="L72" s="181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10" customFormat="1" ht="19.92" customHeight="1">
      <c r="A73" s="10"/>
      <c r="B73" s="182"/>
      <c r="C73" s="127"/>
      <c r="D73" s="183" t="s">
        <v>218</v>
      </c>
      <c r="E73" s="184"/>
      <c r="F73" s="184"/>
      <c r="G73" s="184"/>
      <c r="H73" s="184"/>
      <c r="I73" s="184"/>
      <c r="J73" s="185">
        <f>J187</f>
        <v>0</v>
      </c>
      <c r="K73" s="127"/>
      <c r="L73" s="186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2"/>
      <c r="C74" s="127"/>
      <c r="D74" s="183" t="s">
        <v>220</v>
      </c>
      <c r="E74" s="184"/>
      <c r="F74" s="184"/>
      <c r="G74" s="184"/>
      <c r="H74" s="184"/>
      <c r="I74" s="184"/>
      <c r="J74" s="185">
        <f>J189</f>
        <v>0</v>
      </c>
      <c r="K74" s="127"/>
      <c r="L74" s="186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2"/>
      <c r="C75" s="127"/>
      <c r="D75" s="183" t="s">
        <v>1353</v>
      </c>
      <c r="E75" s="184"/>
      <c r="F75" s="184"/>
      <c r="G75" s="184"/>
      <c r="H75" s="184"/>
      <c r="I75" s="184"/>
      <c r="J75" s="185">
        <f>J192</f>
        <v>0</v>
      </c>
      <c r="K75" s="127"/>
      <c r="L75" s="186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2"/>
      <c r="C76" s="127"/>
      <c r="D76" s="183" t="s">
        <v>222</v>
      </c>
      <c r="E76" s="184"/>
      <c r="F76" s="184"/>
      <c r="G76" s="184"/>
      <c r="H76" s="184"/>
      <c r="I76" s="184"/>
      <c r="J76" s="185">
        <f>J194</f>
        <v>0</v>
      </c>
      <c r="K76" s="127"/>
      <c r="L76" s="186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2" customFormat="1" ht="21.84" customHeight="1">
      <c r="A77" s="40"/>
      <c r="B77" s="41"/>
      <c r="C77" s="42"/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6.96" customHeight="1">
      <c r="A78" s="40"/>
      <c r="B78" s="61"/>
      <c r="C78" s="62"/>
      <c r="D78" s="62"/>
      <c r="E78" s="62"/>
      <c r="F78" s="62"/>
      <c r="G78" s="62"/>
      <c r="H78" s="62"/>
      <c r="I78" s="62"/>
      <c r="J78" s="62"/>
      <c r="K78" s="6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82" s="2" customFormat="1" ht="6.96" customHeight="1">
      <c r="A82" s="40"/>
      <c r="B82" s="63"/>
      <c r="C82" s="64"/>
      <c r="D82" s="64"/>
      <c r="E82" s="64"/>
      <c r="F82" s="64"/>
      <c r="G82" s="64"/>
      <c r="H82" s="64"/>
      <c r="I82" s="64"/>
      <c r="J82" s="64"/>
      <c r="K82" s="64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24.96" customHeight="1">
      <c r="A83" s="40"/>
      <c r="B83" s="41"/>
      <c r="C83" s="25" t="s">
        <v>223</v>
      </c>
      <c r="D83" s="42"/>
      <c r="E83" s="42"/>
      <c r="F83" s="42"/>
      <c r="G83" s="42"/>
      <c r="H83" s="42"/>
      <c r="I83" s="42"/>
      <c r="J83" s="42"/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6.96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2" customHeight="1">
      <c r="A85" s="40"/>
      <c r="B85" s="41"/>
      <c r="C85" s="34" t="s">
        <v>16</v>
      </c>
      <c r="D85" s="42"/>
      <c r="E85" s="42"/>
      <c r="F85" s="42"/>
      <c r="G85" s="42"/>
      <c r="H85" s="42"/>
      <c r="I85" s="42"/>
      <c r="J85" s="42"/>
      <c r="K85" s="42"/>
      <c r="L85" s="14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6.5" customHeight="1">
      <c r="A86" s="40"/>
      <c r="B86" s="41"/>
      <c r="C86" s="42"/>
      <c r="D86" s="42"/>
      <c r="E86" s="171" t="str">
        <f>E7</f>
        <v>Vytvoření laboratoří FŽP- UNICRE</v>
      </c>
      <c r="F86" s="34"/>
      <c r="G86" s="34"/>
      <c r="H86" s="34"/>
      <c r="I86" s="42"/>
      <c r="J86" s="42"/>
      <c r="K86" s="42"/>
      <c r="L86" s="14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1" customFormat="1" ht="12" customHeight="1">
      <c r="B87" s="23"/>
      <c r="C87" s="34" t="s">
        <v>210</v>
      </c>
      <c r="D87" s="24"/>
      <c r="E87" s="24"/>
      <c r="F87" s="24"/>
      <c r="G87" s="24"/>
      <c r="H87" s="24"/>
      <c r="I87" s="24"/>
      <c r="J87" s="24"/>
      <c r="K87" s="24"/>
      <c r="L87" s="22"/>
    </row>
    <row r="88" s="2" customFormat="1" ht="16.5" customHeight="1">
      <c r="A88" s="40"/>
      <c r="B88" s="41"/>
      <c r="C88" s="42"/>
      <c r="D88" s="42"/>
      <c r="E88" s="171" t="s">
        <v>1347</v>
      </c>
      <c r="F88" s="42"/>
      <c r="G88" s="42"/>
      <c r="H88" s="42"/>
      <c r="I88" s="42"/>
      <c r="J88" s="42"/>
      <c r="K88" s="42"/>
      <c r="L88" s="14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2" customHeight="1">
      <c r="A89" s="40"/>
      <c r="B89" s="41"/>
      <c r="C89" s="34" t="s">
        <v>377</v>
      </c>
      <c r="D89" s="42"/>
      <c r="E89" s="42"/>
      <c r="F89" s="42"/>
      <c r="G89" s="42"/>
      <c r="H89" s="42"/>
      <c r="I89" s="42"/>
      <c r="J89" s="42"/>
      <c r="K89" s="42"/>
      <c r="L89" s="14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6.5" customHeight="1">
      <c r="A90" s="40"/>
      <c r="B90" s="41"/>
      <c r="C90" s="42"/>
      <c r="D90" s="42"/>
      <c r="E90" s="71" t="str">
        <f>E11</f>
        <v>4. - MaR</v>
      </c>
      <c r="F90" s="42"/>
      <c r="G90" s="42"/>
      <c r="H90" s="42"/>
      <c r="I90" s="42"/>
      <c r="J90" s="42"/>
      <c r="K90" s="42"/>
      <c r="L90" s="14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6.96" customHeight="1">
      <c r="A91" s="40"/>
      <c r="B91" s="41"/>
      <c r="C91" s="42"/>
      <c r="D91" s="42"/>
      <c r="E91" s="42"/>
      <c r="F91" s="42"/>
      <c r="G91" s="42"/>
      <c r="H91" s="42"/>
      <c r="I91" s="42"/>
      <c r="J91" s="42"/>
      <c r="K91" s="42"/>
      <c r="L91" s="146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12" customHeight="1">
      <c r="A92" s="40"/>
      <c r="B92" s="41"/>
      <c r="C92" s="34" t="s">
        <v>21</v>
      </c>
      <c r="D92" s="42"/>
      <c r="E92" s="42"/>
      <c r="F92" s="29" t="str">
        <f>F14</f>
        <v>Ústí nad Labem</v>
      </c>
      <c r="G92" s="42"/>
      <c r="H92" s="42"/>
      <c r="I92" s="34" t="s">
        <v>23</v>
      </c>
      <c r="J92" s="74" t="str">
        <f>IF(J14="","",J14)</f>
        <v>10. 5. 2023</v>
      </c>
      <c r="K92" s="42"/>
      <c r="L92" s="146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6.96" customHeight="1">
      <c r="A93" s="40"/>
      <c r="B93" s="41"/>
      <c r="C93" s="42"/>
      <c r="D93" s="42"/>
      <c r="E93" s="42"/>
      <c r="F93" s="42"/>
      <c r="G93" s="42"/>
      <c r="H93" s="42"/>
      <c r="I93" s="42"/>
      <c r="J93" s="42"/>
      <c r="K93" s="42"/>
      <c r="L93" s="146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40.05" customHeight="1">
      <c r="A94" s="40"/>
      <c r="B94" s="41"/>
      <c r="C94" s="34" t="s">
        <v>25</v>
      </c>
      <c r="D94" s="42"/>
      <c r="E94" s="42"/>
      <c r="F94" s="29" t="str">
        <f>E17</f>
        <v>UJEP, Pasteurova 3632/15, 400 96 Ústí nad Labem</v>
      </c>
      <c r="G94" s="42"/>
      <c r="H94" s="42"/>
      <c r="I94" s="34" t="s">
        <v>33</v>
      </c>
      <c r="J94" s="38" t="str">
        <f>E23</f>
        <v>Correct BC, s.r.o., El.Krásnohorské 1339/15, UL</v>
      </c>
      <c r="K94" s="42"/>
      <c r="L94" s="146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40.05" customHeight="1">
      <c r="A95" s="40"/>
      <c r="B95" s="41"/>
      <c r="C95" s="34" t="s">
        <v>31</v>
      </c>
      <c r="D95" s="42"/>
      <c r="E95" s="42"/>
      <c r="F95" s="29" t="str">
        <f>IF(E20="","",E20)</f>
        <v>Vyplň údaj</v>
      </c>
      <c r="G95" s="42"/>
      <c r="H95" s="42"/>
      <c r="I95" s="34" t="s">
        <v>38</v>
      </c>
      <c r="J95" s="38" t="str">
        <f>E26</f>
        <v>Correct BC, s.r.o., El.Krásnohorské 1339/15, UL</v>
      </c>
      <c r="K95" s="42"/>
      <c r="L95" s="146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2" customFormat="1" ht="10.32" customHeight="1">
      <c r="A96" s="40"/>
      <c r="B96" s="41"/>
      <c r="C96" s="42"/>
      <c r="D96" s="42"/>
      <c r="E96" s="42"/>
      <c r="F96" s="42"/>
      <c r="G96" s="42"/>
      <c r="H96" s="42"/>
      <c r="I96" s="42"/>
      <c r="J96" s="42"/>
      <c r="K96" s="42"/>
      <c r="L96" s="146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</row>
    <row r="97" s="11" customFormat="1" ht="29.28" customHeight="1">
      <c r="A97" s="187"/>
      <c r="B97" s="188"/>
      <c r="C97" s="189" t="s">
        <v>224</v>
      </c>
      <c r="D97" s="190" t="s">
        <v>62</v>
      </c>
      <c r="E97" s="190" t="s">
        <v>58</v>
      </c>
      <c r="F97" s="190" t="s">
        <v>59</v>
      </c>
      <c r="G97" s="190" t="s">
        <v>225</v>
      </c>
      <c r="H97" s="190" t="s">
        <v>226</v>
      </c>
      <c r="I97" s="190" t="s">
        <v>227</v>
      </c>
      <c r="J97" s="190" t="s">
        <v>214</v>
      </c>
      <c r="K97" s="191" t="s">
        <v>228</v>
      </c>
      <c r="L97" s="192"/>
      <c r="M97" s="94" t="s">
        <v>19</v>
      </c>
      <c r="N97" s="95" t="s">
        <v>47</v>
      </c>
      <c r="O97" s="95" t="s">
        <v>229</v>
      </c>
      <c r="P97" s="95" t="s">
        <v>230</v>
      </c>
      <c r="Q97" s="95" t="s">
        <v>231</v>
      </c>
      <c r="R97" s="95" t="s">
        <v>232</v>
      </c>
      <c r="S97" s="95" t="s">
        <v>233</v>
      </c>
      <c r="T97" s="96" t="s">
        <v>234</v>
      </c>
      <c r="U97" s="187"/>
      <c r="V97" s="187"/>
      <c r="W97" s="187"/>
      <c r="X97" s="187"/>
      <c r="Y97" s="187"/>
      <c r="Z97" s="187"/>
      <c r="AA97" s="187"/>
      <c r="AB97" s="187"/>
      <c r="AC97" s="187"/>
      <c r="AD97" s="187"/>
      <c r="AE97" s="187"/>
    </row>
    <row r="98" s="2" customFormat="1" ht="22.8" customHeight="1">
      <c r="A98" s="40"/>
      <c r="B98" s="41"/>
      <c r="C98" s="101" t="s">
        <v>235</v>
      </c>
      <c r="D98" s="42"/>
      <c r="E98" s="42"/>
      <c r="F98" s="42"/>
      <c r="G98" s="42"/>
      <c r="H98" s="42"/>
      <c r="I98" s="42"/>
      <c r="J98" s="193">
        <f>BK98</f>
        <v>0</v>
      </c>
      <c r="K98" s="42"/>
      <c r="L98" s="46"/>
      <c r="M98" s="97"/>
      <c r="N98" s="194"/>
      <c r="O98" s="98"/>
      <c r="P98" s="195">
        <f>P99+P103+P175+P186</f>
        <v>0</v>
      </c>
      <c r="Q98" s="98"/>
      <c r="R98" s="195">
        <f>R99+R103+R175+R186</f>
        <v>8.629920000000002</v>
      </c>
      <c r="S98" s="98"/>
      <c r="T98" s="196">
        <f>T99+T103+T175+T186</f>
        <v>0.080000000000000002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T98" s="19" t="s">
        <v>76</v>
      </c>
      <c r="AU98" s="19" t="s">
        <v>215</v>
      </c>
      <c r="BK98" s="197">
        <f>BK99+BK103+BK175+BK186</f>
        <v>0</v>
      </c>
    </row>
    <row r="99" s="12" customFormat="1" ht="25.92" customHeight="1">
      <c r="A99" s="12"/>
      <c r="B99" s="198"/>
      <c r="C99" s="199"/>
      <c r="D99" s="200" t="s">
        <v>76</v>
      </c>
      <c r="E99" s="201" t="s">
        <v>236</v>
      </c>
      <c r="F99" s="201" t="s">
        <v>237</v>
      </c>
      <c r="G99" s="199"/>
      <c r="H99" s="199"/>
      <c r="I99" s="202"/>
      <c r="J99" s="203">
        <f>BK99</f>
        <v>0</v>
      </c>
      <c r="K99" s="199"/>
      <c r="L99" s="204"/>
      <c r="M99" s="205"/>
      <c r="N99" s="206"/>
      <c r="O99" s="206"/>
      <c r="P99" s="207">
        <f>P100</f>
        <v>0</v>
      </c>
      <c r="Q99" s="206"/>
      <c r="R99" s="207">
        <f>R100</f>
        <v>0.0016000000000000001</v>
      </c>
      <c r="S99" s="206"/>
      <c r="T99" s="208">
        <f>T100</f>
        <v>0.080000000000000002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09" t="s">
        <v>85</v>
      </c>
      <c r="AT99" s="210" t="s">
        <v>76</v>
      </c>
      <c r="AU99" s="210" t="s">
        <v>77</v>
      </c>
      <c r="AY99" s="209" t="s">
        <v>238</v>
      </c>
      <c r="BK99" s="211">
        <f>BK100</f>
        <v>0</v>
      </c>
    </row>
    <row r="100" s="12" customFormat="1" ht="22.8" customHeight="1">
      <c r="A100" s="12"/>
      <c r="B100" s="198"/>
      <c r="C100" s="199"/>
      <c r="D100" s="200" t="s">
        <v>76</v>
      </c>
      <c r="E100" s="212" t="s">
        <v>293</v>
      </c>
      <c r="F100" s="212" t="s">
        <v>404</v>
      </c>
      <c r="G100" s="199"/>
      <c r="H100" s="199"/>
      <c r="I100" s="202"/>
      <c r="J100" s="213">
        <f>BK100</f>
        <v>0</v>
      </c>
      <c r="K100" s="199"/>
      <c r="L100" s="204"/>
      <c r="M100" s="205"/>
      <c r="N100" s="206"/>
      <c r="O100" s="206"/>
      <c r="P100" s="207">
        <f>SUM(P101:P102)</f>
        <v>0</v>
      </c>
      <c r="Q100" s="206"/>
      <c r="R100" s="207">
        <f>SUM(R101:R102)</f>
        <v>0.0016000000000000001</v>
      </c>
      <c r="S100" s="206"/>
      <c r="T100" s="208">
        <f>SUM(T101:T102)</f>
        <v>0.080000000000000002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209" t="s">
        <v>85</v>
      </c>
      <c r="AT100" s="210" t="s">
        <v>76</v>
      </c>
      <c r="AU100" s="210" t="s">
        <v>85</v>
      </c>
      <c r="AY100" s="209" t="s">
        <v>238</v>
      </c>
      <c r="BK100" s="211">
        <f>SUM(BK101:BK102)</f>
        <v>0</v>
      </c>
    </row>
    <row r="101" s="2" customFormat="1" ht="16.5" customHeight="1">
      <c r="A101" s="40"/>
      <c r="B101" s="41"/>
      <c r="C101" s="214" t="s">
        <v>85</v>
      </c>
      <c r="D101" s="214" t="s">
        <v>243</v>
      </c>
      <c r="E101" s="215" t="s">
        <v>1367</v>
      </c>
      <c r="F101" s="216" t="s">
        <v>1368</v>
      </c>
      <c r="G101" s="217" t="s">
        <v>419</v>
      </c>
      <c r="H101" s="218">
        <v>80</v>
      </c>
      <c r="I101" s="219"/>
      <c r="J101" s="220">
        <f>ROUND(I101*H101,2)</f>
        <v>0</v>
      </c>
      <c r="K101" s="216" t="s">
        <v>247</v>
      </c>
      <c r="L101" s="46"/>
      <c r="M101" s="221" t="s">
        <v>19</v>
      </c>
      <c r="N101" s="222" t="s">
        <v>48</v>
      </c>
      <c r="O101" s="86"/>
      <c r="P101" s="223">
        <f>O101*H101</f>
        <v>0</v>
      </c>
      <c r="Q101" s="223">
        <v>2.0000000000000002E-05</v>
      </c>
      <c r="R101" s="223">
        <f>Q101*H101</f>
        <v>0.0016000000000000001</v>
      </c>
      <c r="S101" s="223">
        <v>0.001</v>
      </c>
      <c r="T101" s="224">
        <f>S101*H101</f>
        <v>0.080000000000000002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25" t="s">
        <v>254</v>
      </c>
      <c r="AT101" s="225" t="s">
        <v>243</v>
      </c>
      <c r="AU101" s="225" t="s">
        <v>87</v>
      </c>
      <c r="AY101" s="19" t="s">
        <v>238</v>
      </c>
      <c r="BE101" s="226">
        <f>IF(N101="základní",J101,0)</f>
        <v>0</v>
      </c>
      <c r="BF101" s="226">
        <f>IF(N101="snížená",J101,0)</f>
        <v>0</v>
      </c>
      <c r="BG101" s="226">
        <f>IF(N101="zákl. přenesená",J101,0)</f>
        <v>0</v>
      </c>
      <c r="BH101" s="226">
        <f>IF(N101="sníž. přenesená",J101,0)</f>
        <v>0</v>
      </c>
      <c r="BI101" s="226">
        <f>IF(N101="nulová",J101,0)</f>
        <v>0</v>
      </c>
      <c r="BJ101" s="19" t="s">
        <v>85</v>
      </c>
      <c r="BK101" s="226">
        <f>ROUND(I101*H101,2)</f>
        <v>0</v>
      </c>
      <c r="BL101" s="19" t="s">
        <v>254</v>
      </c>
      <c r="BM101" s="225" t="s">
        <v>1719</v>
      </c>
    </row>
    <row r="102" s="2" customFormat="1">
      <c r="A102" s="40"/>
      <c r="B102" s="41"/>
      <c r="C102" s="42"/>
      <c r="D102" s="227" t="s">
        <v>250</v>
      </c>
      <c r="E102" s="42"/>
      <c r="F102" s="228" t="s">
        <v>1720</v>
      </c>
      <c r="G102" s="42"/>
      <c r="H102" s="42"/>
      <c r="I102" s="229"/>
      <c r="J102" s="42"/>
      <c r="K102" s="42"/>
      <c r="L102" s="46"/>
      <c r="M102" s="230"/>
      <c r="N102" s="231"/>
      <c r="O102" s="86"/>
      <c r="P102" s="86"/>
      <c r="Q102" s="86"/>
      <c r="R102" s="86"/>
      <c r="S102" s="86"/>
      <c r="T102" s="87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T102" s="19" t="s">
        <v>250</v>
      </c>
      <c r="AU102" s="19" t="s">
        <v>87</v>
      </c>
    </row>
    <row r="103" s="12" customFormat="1" ht="25.92" customHeight="1">
      <c r="A103" s="12"/>
      <c r="B103" s="198"/>
      <c r="C103" s="199"/>
      <c r="D103" s="200" t="s">
        <v>76</v>
      </c>
      <c r="E103" s="201" t="s">
        <v>586</v>
      </c>
      <c r="F103" s="201" t="s">
        <v>587</v>
      </c>
      <c r="G103" s="199"/>
      <c r="H103" s="199"/>
      <c r="I103" s="202"/>
      <c r="J103" s="203">
        <f>BK103</f>
        <v>0</v>
      </c>
      <c r="K103" s="199"/>
      <c r="L103" s="204"/>
      <c r="M103" s="205"/>
      <c r="N103" s="206"/>
      <c r="O103" s="206"/>
      <c r="P103" s="207">
        <f>P104+P165</f>
        <v>0</v>
      </c>
      <c r="Q103" s="206"/>
      <c r="R103" s="207">
        <f>R104+R165</f>
        <v>8.6283200000000022</v>
      </c>
      <c r="S103" s="206"/>
      <c r="T103" s="208">
        <f>T104+T165</f>
        <v>0</v>
      </c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R103" s="209" t="s">
        <v>87</v>
      </c>
      <c r="AT103" s="210" t="s">
        <v>76</v>
      </c>
      <c r="AU103" s="210" t="s">
        <v>77</v>
      </c>
      <c r="AY103" s="209" t="s">
        <v>238</v>
      </c>
      <c r="BK103" s="211">
        <f>BK104+BK165</f>
        <v>0</v>
      </c>
    </row>
    <row r="104" s="12" customFormat="1" ht="22.8" customHeight="1">
      <c r="A104" s="12"/>
      <c r="B104" s="198"/>
      <c r="C104" s="199"/>
      <c r="D104" s="200" t="s">
        <v>76</v>
      </c>
      <c r="E104" s="212" t="s">
        <v>1376</v>
      </c>
      <c r="F104" s="212" t="s">
        <v>1377</v>
      </c>
      <c r="G104" s="199"/>
      <c r="H104" s="199"/>
      <c r="I104" s="202"/>
      <c r="J104" s="213">
        <f>BK104</f>
        <v>0</v>
      </c>
      <c r="K104" s="199"/>
      <c r="L104" s="204"/>
      <c r="M104" s="205"/>
      <c r="N104" s="206"/>
      <c r="O104" s="206"/>
      <c r="P104" s="207">
        <f>SUM(P105:P164)</f>
        <v>0</v>
      </c>
      <c r="Q104" s="206"/>
      <c r="R104" s="207">
        <f>SUM(R105:R164)</f>
        <v>8.6233200000000014</v>
      </c>
      <c r="S104" s="206"/>
      <c r="T104" s="208">
        <f>SUM(T105:T164)</f>
        <v>0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09" t="s">
        <v>87</v>
      </c>
      <c r="AT104" s="210" t="s">
        <v>76</v>
      </c>
      <c r="AU104" s="210" t="s">
        <v>85</v>
      </c>
      <c r="AY104" s="209" t="s">
        <v>238</v>
      </c>
      <c r="BK104" s="211">
        <f>SUM(BK105:BK164)</f>
        <v>0</v>
      </c>
    </row>
    <row r="105" s="2" customFormat="1" ht="24.15" customHeight="1">
      <c r="A105" s="40"/>
      <c r="B105" s="41"/>
      <c r="C105" s="214" t="s">
        <v>87</v>
      </c>
      <c r="D105" s="214" t="s">
        <v>243</v>
      </c>
      <c r="E105" s="215" t="s">
        <v>1721</v>
      </c>
      <c r="F105" s="216" t="s">
        <v>1722</v>
      </c>
      <c r="G105" s="217" t="s">
        <v>419</v>
      </c>
      <c r="H105" s="218">
        <v>60</v>
      </c>
      <c r="I105" s="219"/>
      <c r="J105" s="220">
        <f>ROUND(I105*H105,2)</f>
        <v>0</v>
      </c>
      <c r="K105" s="216" t="s">
        <v>19</v>
      </c>
      <c r="L105" s="46"/>
      <c r="M105" s="221" t="s">
        <v>19</v>
      </c>
      <c r="N105" s="222" t="s">
        <v>48</v>
      </c>
      <c r="O105" s="86"/>
      <c r="P105" s="223">
        <f>O105*H105</f>
        <v>0</v>
      </c>
      <c r="Q105" s="223">
        <v>0</v>
      </c>
      <c r="R105" s="223">
        <f>Q105*H105</f>
        <v>0</v>
      </c>
      <c r="S105" s="223">
        <v>0</v>
      </c>
      <c r="T105" s="224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25" t="s">
        <v>330</v>
      </c>
      <c r="AT105" s="225" t="s">
        <v>243</v>
      </c>
      <c r="AU105" s="225" t="s">
        <v>87</v>
      </c>
      <c r="AY105" s="19" t="s">
        <v>238</v>
      </c>
      <c r="BE105" s="226">
        <f>IF(N105="základní",J105,0)</f>
        <v>0</v>
      </c>
      <c r="BF105" s="226">
        <f>IF(N105="snížená",J105,0)</f>
        <v>0</v>
      </c>
      <c r="BG105" s="226">
        <f>IF(N105="zákl. přenesená",J105,0)</f>
        <v>0</v>
      </c>
      <c r="BH105" s="226">
        <f>IF(N105="sníž. přenesená",J105,0)</f>
        <v>0</v>
      </c>
      <c r="BI105" s="226">
        <f>IF(N105="nulová",J105,0)</f>
        <v>0</v>
      </c>
      <c r="BJ105" s="19" t="s">
        <v>85</v>
      </c>
      <c r="BK105" s="226">
        <f>ROUND(I105*H105,2)</f>
        <v>0</v>
      </c>
      <c r="BL105" s="19" t="s">
        <v>330</v>
      </c>
      <c r="BM105" s="225" t="s">
        <v>1723</v>
      </c>
    </row>
    <row r="106" s="2" customFormat="1" ht="16.5" customHeight="1">
      <c r="A106" s="40"/>
      <c r="B106" s="41"/>
      <c r="C106" s="259" t="s">
        <v>260</v>
      </c>
      <c r="D106" s="259" t="s">
        <v>640</v>
      </c>
      <c r="E106" s="260" t="s">
        <v>1724</v>
      </c>
      <c r="F106" s="261" t="s">
        <v>1725</v>
      </c>
      <c r="G106" s="262" t="s">
        <v>419</v>
      </c>
      <c r="H106" s="263">
        <v>60</v>
      </c>
      <c r="I106" s="264"/>
      <c r="J106" s="265">
        <f>ROUND(I106*H106,2)</f>
        <v>0</v>
      </c>
      <c r="K106" s="261" t="s">
        <v>19</v>
      </c>
      <c r="L106" s="266"/>
      <c r="M106" s="267" t="s">
        <v>19</v>
      </c>
      <c r="N106" s="268" t="s">
        <v>48</v>
      </c>
      <c r="O106" s="86"/>
      <c r="P106" s="223">
        <f>O106*H106</f>
        <v>0</v>
      </c>
      <c r="Q106" s="223">
        <v>0.00019000000000000001</v>
      </c>
      <c r="R106" s="223">
        <f>Q106*H106</f>
        <v>0.0114</v>
      </c>
      <c r="S106" s="223">
        <v>0</v>
      </c>
      <c r="T106" s="224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25" t="s">
        <v>571</v>
      </c>
      <c r="AT106" s="225" t="s">
        <v>640</v>
      </c>
      <c r="AU106" s="225" t="s">
        <v>87</v>
      </c>
      <c r="AY106" s="19" t="s">
        <v>238</v>
      </c>
      <c r="BE106" s="226">
        <f>IF(N106="základní",J106,0)</f>
        <v>0</v>
      </c>
      <c r="BF106" s="226">
        <f>IF(N106="snížená",J106,0)</f>
        <v>0</v>
      </c>
      <c r="BG106" s="226">
        <f>IF(N106="zákl. přenesená",J106,0)</f>
        <v>0</v>
      </c>
      <c r="BH106" s="226">
        <f>IF(N106="sníž. přenesená",J106,0)</f>
        <v>0</v>
      </c>
      <c r="BI106" s="226">
        <f>IF(N106="nulová",J106,0)</f>
        <v>0</v>
      </c>
      <c r="BJ106" s="19" t="s">
        <v>85</v>
      </c>
      <c r="BK106" s="226">
        <f>ROUND(I106*H106,2)</f>
        <v>0</v>
      </c>
      <c r="BL106" s="19" t="s">
        <v>330</v>
      </c>
      <c r="BM106" s="225" t="s">
        <v>1726</v>
      </c>
    </row>
    <row r="107" s="13" customFormat="1">
      <c r="A107" s="13"/>
      <c r="B107" s="232"/>
      <c r="C107" s="233"/>
      <c r="D107" s="234" t="s">
        <v>252</v>
      </c>
      <c r="E107" s="235" t="s">
        <v>19</v>
      </c>
      <c r="F107" s="236" t="s">
        <v>1727</v>
      </c>
      <c r="G107" s="233"/>
      <c r="H107" s="237">
        <v>60</v>
      </c>
      <c r="I107" s="238"/>
      <c r="J107" s="233"/>
      <c r="K107" s="233"/>
      <c r="L107" s="239"/>
      <c r="M107" s="240"/>
      <c r="N107" s="241"/>
      <c r="O107" s="241"/>
      <c r="P107" s="241"/>
      <c r="Q107" s="241"/>
      <c r="R107" s="241"/>
      <c r="S107" s="241"/>
      <c r="T107" s="242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43" t="s">
        <v>252</v>
      </c>
      <c r="AU107" s="243" t="s">
        <v>87</v>
      </c>
      <c r="AV107" s="13" t="s">
        <v>87</v>
      </c>
      <c r="AW107" s="13" t="s">
        <v>37</v>
      </c>
      <c r="AX107" s="13" t="s">
        <v>85</v>
      </c>
      <c r="AY107" s="243" t="s">
        <v>238</v>
      </c>
    </row>
    <row r="108" s="2" customFormat="1" ht="24.15" customHeight="1">
      <c r="A108" s="40"/>
      <c r="B108" s="41"/>
      <c r="C108" s="214" t="s">
        <v>254</v>
      </c>
      <c r="D108" s="214" t="s">
        <v>243</v>
      </c>
      <c r="E108" s="215" t="s">
        <v>1728</v>
      </c>
      <c r="F108" s="216" t="s">
        <v>1729</v>
      </c>
      <c r="G108" s="217" t="s">
        <v>419</v>
      </c>
      <c r="H108" s="218">
        <v>45</v>
      </c>
      <c r="I108" s="219"/>
      <c r="J108" s="220">
        <f>ROUND(I108*H108,2)</f>
        <v>0</v>
      </c>
      <c r="K108" s="216" t="s">
        <v>19</v>
      </c>
      <c r="L108" s="46"/>
      <c r="M108" s="221" t="s">
        <v>19</v>
      </c>
      <c r="N108" s="222" t="s">
        <v>48</v>
      </c>
      <c r="O108" s="86"/>
      <c r="P108" s="223">
        <f>O108*H108</f>
        <v>0</v>
      </c>
      <c r="Q108" s="223">
        <v>0</v>
      </c>
      <c r="R108" s="223">
        <f>Q108*H108</f>
        <v>0</v>
      </c>
      <c r="S108" s="223">
        <v>0</v>
      </c>
      <c r="T108" s="224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5" t="s">
        <v>330</v>
      </c>
      <c r="AT108" s="225" t="s">
        <v>243</v>
      </c>
      <c r="AU108" s="225" t="s">
        <v>87</v>
      </c>
      <c r="AY108" s="19" t="s">
        <v>238</v>
      </c>
      <c r="BE108" s="226">
        <f>IF(N108="základní",J108,0)</f>
        <v>0</v>
      </c>
      <c r="BF108" s="226">
        <f>IF(N108="snížená",J108,0)</f>
        <v>0</v>
      </c>
      <c r="BG108" s="226">
        <f>IF(N108="zákl. přenesená",J108,0)</f>
        <v>0</v>
      </c>
      <c r="BH108" s="226">
        <f>IF(N108="sníž. přenesená",J108,0)</f>
        <v>0</v>
      </c>
      <c r="BI108" s="226">
        <f>IF(N108="nulová",J108,0)</f>
        <v>0</v>
      </c>
      <c r="BJ108" s="19" t="s">
        <v>85</v>
      </c>
      <c r="BK108" s="226">
        <f>ROUND(I108*H108,2)</f>
        <v>0</v>
      </c>
      <c r="BL108" s="19" t="s">
        <v>330</v>
      </c>
      <c r="BM108" s="225" t="s">
        <v>1730</v>
      </c>
    </row>
    <row r="109" s="2" customFormat="1" ht="16.5" customHeight="1">
      <c r="A109" s="40"/>
      <c r="B109" s="41"/>
      <c r="C109" s="259" t="s">
        <v>240</v>
      </c>
      <c r="D109" s="259" t="s">
        <v>640</v>
      </c>
      <c r="E109" s="260" t="s">
        <v>1731</v>
      </c>
      <c r="F109" s="261" t="s">
        <v>1732</v>
      </c>
      <c r="G109" s="262" t="s">
        <v>419</v>
      </c>
      <c r="H109" s="263">
        <v>45</v>
      </c>
      <c r="I109" s="264"/>
      <c r="J109" s="265">
        <f>ROUND(I109*H109,2)</f>
        <v>0</v>
      </c>
      <c r="K109" s="261" t="s">
        <v>19</v>
      </c>
      <c r="L109" s="266"/>
      <c r="M109" s="267" t="s">
        <v>19</v>
      </c>
      <c r="N109" s="268" t="s">
        <v>48</v>
      </c>
      <c r="O109" s="86"/>
      <c r="P109" s="223">
        <f>O109*H109</f>
        <v>0</v>
      </c>
      <c r="Q109" s="223">
        <v>6.9999999999999994E-05</v>
      </c>
      <c r="R109" s="223">
        <f>Q109*H109</f>
        <v>0.0031499999999999996</v>
      </c>
      <c r="S109" s="223">
        <v>0</v>
      </c>
      <c r="T109" s="224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25" t="s">
        <v>571</v>
      </c>
      <c r="AT109" s="225" t="s">
        <v>640</v>
      </c>
      <c r="AU109" s="225" t="s">
        <v>87</v>
      </c>
      <c r="AY109" s="19" t="s">
        <v>238</v>
      </c>
      <c r="BE109" s="226">
        <f>IF(N109="základní",J109,0)</f>
        <v>0</v>
      </c>
      <c r="BF109" s="226">
        <f>IF(N109="snížená",J109,0)</f>
        <v>0</v>
      </c>
      <c r="BG109" s="226">
        <f>IF(N109="zákl. přenesená",J109,0)</f>
        <v>0</v>
      </c>
      <c r="BH109" s="226">
        <f>IF(N109="sníž. přenesená",J109,0)</f>
        <v>0</v>
      </c>
      <c r="BI109" s="226">
        <f>IF(N109="nulová",J109,0)</f>
        <v>0</v>
      </c>
      <c r="BJ109" s="19" t="s">
        <v>85</v>
      </c>
      <c r="BK109" s="226">
        <f>ROUND(I109*H109,2)</f>
        <v>0</v>
      </c>
      <c r="BL109" s="19" t="s">
        <v>330</v>
      </c>
      <c r="BM109" s="225" t="s">
        <v>1733</v>
      </c>
    </row>
    <row r="110" s="13" customFormat="1">
      <c r="A110" s="13"/>
      <c r="B110" s="232"/>
      <c r="C110" s="233"/>
      <c r="D110" s="234" t="s">
        <v>252</v>
      </c>
      <c r="E110" s="235" t="s">
        <v>19</v>
      </c>
      <c r="F110" s="236" t="s">
        <v>1734</v>
      </c>
      <c r="G110" s="233"/>
      <c r="H110" s="237">
        <v>45</v>
      </c>
      <c r="I110" s="238"/>
      <c r="J110" s="233"/>
      <c r="K110" s="233"/>
      <c r="L110" s="239"/>
      <c r="M110" s="240"/>
      <c r="N110" s="241"/>
      <c r="O110" s="241"/>
      <c r="P110" s="241"/>
      <c r="Q110" s="241"/>
      <c r="R110" s="241"/>
      <c r="S110" s="241"/>
      <c r="T110" s="242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3" t="s">
        <v>252</v>
      </c>
      <c r="AU110" s="243" t="s">
        <v>87</v>
      </c>
      <c r="AV110" s="13" t="s">
        <v>87</v>
      </c>
      <c r="AW110" s="13" t="s">
        <v>37</v>
      </c>
      <c r="AX110" s="13" t="s">
        <v>85</v>
      </c>
      <c r="AY110" s="243" t="s">
        <v>238</v>
      </c>
    </row>
    <row r="111" s="2" customFormat="1" ht="24.15" customHeight="1">
      <c r="A111" s="40"/>
      <c r="B111" s="41"/>
      <c r="C111" s="214" t="s">
        <v>276</v>
      </c>
      <c r="D111" s="214" t="s">
        <v>243</v>
      </c>
      <c r="E111" s="215" t="s">
        <v>1735</v>
      </c>
      <c r="F111" s="216" t="s">
        <v>1736</v>
      </c>
      <c r="G111" s="217" t="s">
        <v>419</v>
      </c>
      <c r="H111" s="218">
        <v>4</v>
      </c>
      <c r="I111" s="219"/>
      <c r="J111" s="220">
        <f>ROUND(I111*H111,2)</f>
        <v>0</v>
      </c>
      <c r="K111" s="216" t="s">
        <v>19</v>
      </c>
      <c r="L111" s="46"/>
      <c r="M111" s="221" t="s">
        <v>19</v>
      </c>
      <c r="N111" s="222" t="s">
        <v>48</v>
      </c>
      <c r="O111" s="86"/>
      <c r="P111" s="223">
        <f>O111*H111</f>
        <v>0</v>
      </c>
      <c r="Q111" s="223">
        <v>0</v>
      </c>
      <c r="R111" s="223">
        <f>Q111*H111</f>
        <v>0</v>
      </c>
      <c r="S111" s="223">
        <v>0</v>
      </c>
      <c r="T111" s="224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25" t="s">
        <v>330</v>
      </c>
      <c r="AT111" s="225" t="s">
        <v>243</v>
      </c>
      <c r="AU111" s="225" t="s">
        <v>87</v>
      </c>
      <c r="AY111" s="19" t="s">
        <v>238</v>
      </c>
      <c r="BE111" s="226">
        <f>IF(N111="základní",J111,0)</f>
        <v>0</v>
      </c>
      <c r="BF111" s="226">
        <f>IF(N111="snížená",J111,0)</f>
        <v>0</v>
      </c>
      <c r="BG111" s="226">
        <f>IF(N111="zákl. přenesená",J111,0)</f>
        <v>0</v>
      </c>
      <c r="BH111" s="226">
        <f>IF(N111="sníž. přenesená",J111,0)</f>
        <v>0</v>
      </c>
      <c r="BI111" s="226">
        <f>IF(N111="nulová",J111,0)</f>
        <v>0</v>
      </c>
      <c r="BJ111" s="19" t="s">
        <v>85</v>
      </c>
      <c r="BK111" s="226">
        <f>ROUND(I111*H111,2)</f>
        <v>0</v>
      </c>
      <c r="BL111" s="19" t="s">
        <v>330</v>
      </c>
      <c r="BM111" s="225" t="s">
        <v>1737</v>
      </c>
    </row>
    <row r="112" s="2" customFormat="1" ht="16.5" customHeight="1">
      <c r="A112" s="40"/>
      <c r="B112" s="41"/>
      <c r="C112" s="259" t="s">
        <v>281</v>
      </c>
      <c r="D112" s="259" t="s">
        <v>640</v>
      </c>
      <c r="E112" s="260" t="s">
        <v>1738</v>
      </c>
      <c r="F112" s="261" t="s">
        <v>1739</v>
      </c>
      <c r="G112" s="262" t="s">
        <v>419</v>
      </c>
      <c r="H112" s="263">
        <v>4</v>
      </c>
      <c r="I112" s="264"/>
      <c r="J112" s="265">
        <f>ROUND(I112*H112,2)</f>
        <v>0</v>
      </c>
      <c r="K112" s="261" t="s">
        <v>19</v>
      </c>
      <c r="L112" s="266"/>
      <c r="M112" s="267" t="s">
        <v>19</v>
      </c>
      <c r="N112" s="268" t="s">
        <v>48</v>
      </c>
      <c r="O112" s="86"/>
      <c r="P112" s="223">
        <f>O112*H112</f>
        <v>0</v>
      </c>
      <c r="Q112" s="223">
        <v>1.0000000000000001E-05</v>
      </c>
      <c r="R112" s="223">
        <f>Q112*H112</f>
        <v>4.0000000000000003E-05</v>
      </c>
      <c r="S112" s="223">
        <v>0</v>
      </c>
      <c r="T112" s="224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5" t="s">
        <v>571</v>
      </c>
      <c r="AT112" s="225" t="s">
        <v>640</v>
      </c>
      <c r="AU112" s="225" t="s">
        <v>87</v>
      </c>
      <c r="AY112" s="19" t="s">
        <v>238</v>
      </c>
      <c r="BE112" s="226">
        <f>IF(N112="základní",J112,0)</f>
        <v>0</v>
      </c>
      <c r="BF112" s="226">
        <f>IF(N112="snížená",J112,0)</f>
        <v>0</v>
      </c>
      <c r="BG112" s="226">
        <f>IF(N112="zákl. přenesená",J112,0)</f>
        <v>0</v>
      </c>
      <c r="BH112" s="226">
        <f>IF(N112="sníž. přenesená",J112,0)</f>
        <v>0</v>
      </c>
      <c r="BI112" s="226">
        <f>IF(N112="nulová",J112,0)</f>
        <v>0</v>
      </c>
      <c r="BJ112" s="19" t="s">
        <v>85</v>
      </c>
      <c r="BK112" s="226">
        <f>ROUND(I112*H112,2)</f>
        <v>0</v>
      </c>
      <c r="BL112" s="19" t="s">
        <v>330</v>
      </c>
      <c r="BM112" s="225" t="s">
        <v>1740</v>
      </c>
    </row>
    <row r="113" s="2" customFormat="1" ht="24.15" customHeight="1">
      <c r="A113" s="40"/>
      <c r="B113" s="41"/>
      <c r="C113" s="214" t="s">
        <v>287</v>
      </c>
      <c r="D113" s="214" t="s">
        <v>243</v>
      </c>
      <c r="E113" s="215" t="s">
        <v>1741</v>
      </c>
      <c r="F113" s="216" t="s">
        <v>1742</v>
      </c>
      <c r="G113" s="217" t="s">
        <v>419</v>
      </c>
      <c r="H113" s="218">
        <v>250</v>
      </c>
      <c r="I113" s="219"/>
      <c r="J113" s="220">
        <f>ROUND(I113*H113,2)</f>
        <v>0</v>
      </c>
      <c r="K113" s="216" t="s">
        <v>19</v>
      </c>
      <c r="L113" s="46"/>
      <c r="M113" s="221" t="s">
        <v>19</v>
      </c>
      <c r="N113" s="222" t="s">
        <v>48</v>
      </c>
      <c r="O113" s="86"/>
      <c r="P113" s="223">
        <f>O113*H113</f>
        <v>0</v>
      </c>
      <c r="Q113" s="223">
        <v>0</v>
      </c>
      <c r="R113" s="223">
        <f>Q113*H113</f>
        <v>0</v>
      </c>
      <c r="S113" s="223">
        <v>0</v>
      </c>
      <c r="T113" s="224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25" t="s">
        <v>330</v>
      </c>
      <c r="AT113" s="225" t="s">
        <v>243</v>
      </c>
      <c r="AU113" s="225" t="s">
        <v>87</v>
      </c>
      <c r="AY113" s="19" t="s">
        <v>238</v>
      </c>
      <c r="BE113" s="226">
        <f>IF(N113="základní",J113,0)</f>
        <v>0</v>
      </c>
      <c r="BF113" s="226">
        <f>IF(N113="snížená",J113,0)</f>
        <v>0</v>
      </c>
      <c r="BG113" s="226">
        <f>IF(N113="zákl. přenesená",J113,0)</f>
        <v>0</v>
      </c>
      <c r="BH113" s="226">
        <f>IF(N113="sníž. přenesená",J113,0)</f>
        <v>0</v>
      </c>
      <c r="BI113" s="226">
        <f>IF(N113="nulová",J113,0)</f>
        <v>0</v>
      </c>
      <c r="BJ113" s="19" t="s">
        <v>85</v>
      </c>
      <c r="BK113" s="226">
        <f>ROUND(I113*H113,2)</f>
        <v>0</v>
      </c>
      <c r="BL113" s="19" t="s">
        <v>330</v>
      </c>
      <c r="BM113" s="225" t="s">
        <v>1743</v>
      </c>
    </row>
    <row r="114" s="2" customFormat="1" ht="16.5" customHeight="1">
      <c r="A114" s="40"/>
      <c r="B114" s="41"/>
      <c r="C114" s="259" t="s">
        <v>293</v>
      </c>
      <c r="D114" s="259" t="s">
        <v>640</v>
      </c>
      <c r="E114" s="260" t="s">
        <v>1744</v>
      </c>
      <c r="F114" s="261" t="s">
        <v>1745</v>
      </c>
      <c r="G114" s="262" t="s">
        <v>419</v>
      </c>
      <c r="H114" s="263">
        <v>250</v>
      </c>
      <c r="I114" s="264"/>
      <c r="J114" s="265">
        <f>ROUND(I114*H114,2)</f>
        <v>0</v>
      </c>
      <c r="K114" s="261" t="s">
        <v>19</v>
      </c>
      <c r="L114" s="266"/>
      <c r="M114" s="267" t="s">
        <v>19</v>
      </c>
      <c r="N114" s="268" t="s">
        <v>48</v>
      </c>
      <c r="O114" s="86"/>
      <c r="P114" s="223">
        <f>O114*H114</f>
        <v>0</v>
      </c>
      <c r="Q114" s="223">
        <v>4.0000000000000003E-05</v>
      </c>
      <c r="R114" s="223">
        <f>Q114*H114</f>
        <v>0.01</v>
      </c>
      <c r="S114" s="223">
        <v>0</v>
      </c>
      <c r="T114" s="224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25" t="s">
        <v>571</v>
      </c>
      <c r="AT114" s="225" t="s">
        <v>640</v>
      </c>
      <c r="AU114" s="225" t="s">
        <v>87</v>
      </c>
      <c r="AY114" s="19" t="s">
        <v>238</v>
      </c>
      <c r="BE114" s="226">
        <f>IF(N114="základní",J114,0)</f>
        <v>0</v>
      </c>
      <c r="BF114" s="226">
        <f>IF(N114="snížená",J114,0)</f>
        <v>0</v>
      </c>
      <c r="BG114" s="226">
        <f>IF(N114="zákl. přenesená",J114,0)</f>
        <v>0</v>
      </c>
      <c r="BH114" s="226">
        <f>IF(N114="sníž. přenesená",J114,0)</f>
        <v>0</v>
      </c>
      <c r="BI114" s="226">
        <f>IF(N114="nulová",J114,0)</f>
        <v>0</v>
      </c>
      <c r="BJ114" s="19" t="s">
        <v>85</v>
      </c>
      <c r="BK114" s="226">
        <f>ROUND(I114*H114,2)</f>
        <v>0</v>
      </c>
      <c r="BL114" s="19" t="s">
        <v>330</v>
      </c>
      <c r="BM114" s="225" t="s">
        <v>1746</v>
      </c>
    </row>
    <row r="115" s="2" customFormat="1" ht="24.15" customHeight="1">
      <c r="A115" s="40"/>
      <c r="B115" s="41"/>
      <c r="C115" s="214" t="s">
        <v>298</v>
      </c>
      <c r="D115" s="214" t="s">
        <v>243</v>
      </c>
      <c r="E115" s="215" t="s">
        <v>1681</v>
      </c>
      <c r="F115" s="216" t="s">
        <v>1682</v>
      </c>
      <c r="G115" s="217" t="s">
        <v>419</v>
      </c>
      <c r="H115" s="218">
        <v>680</v>
      </c>
      <c r="I115" s="219"/>
      <c r="J115" s="220">
        <f>ROUND(I115*H115,2)</f>
        <v>0</v>
      </c>
      <c r="K115" s="216" t="s">
        <v>19</v>
      </c>
      <c r="L115" s="46"/>
      <c r="M115" s="221" t="s">
        <v>19</v>
      </c>
      <c r="N115" s="222" t="s">
        <v>48</v>
      </c>
      <c r="O115" s="86"/>
      <c r="P115" s="223">
        <f>O115*H115</f>
        <v>0</v>
      </c>
      <c r="Q115" s="223">
        <v>0</v>
      </c>
      <c r="R115" s="223">
        <f>Q115*H115</f>
        <v>0</v>
      </c>
      <c r="S115" s="223">
        <v>0</v>
      </c>
      <c r="T115" s="224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25" t="s">
        <v>330</v>
      </c>
      <c r="AT115" s="225" t="s">
        <v>243</v>
      </c>
      <c r="AU115" s="225" t="s">
        <v>87</v>
      </c>
      <c r="AY115" s="19" t="s">
        <v>238</v>
      </c>
      <c r="BE115" s="226">
        <f>IF(N115="základní",J115,0)</f>
        <v>0</v>
      </c>
      <c r="BF115" s="226">
        <f>IF(N115="snížená",J115,0)</f>
        <v>0</v>
      </c>
      <c r="BG115" s="226">
        <f>IF(N115="zákl. přenesená",J115,0)</f>
        <v>0</v>
      </c>
      <c r="BH115" s="226">
        <f>IF(N115="sníž. přenesená",J115,0)</f>
        <v>0</v>
      </c>
      <c r="BI115" s="226">
        <f>IF(N115="nulová",J115,0)</f>
        <v>0</v>
      </c>
      <c r="BJ115" s="19" t="s">
        <v>85</v>
      </c>
      <c r="BK115" s="226">
        <f>ROUND(I115*H115,2)</f>
        <v>0</v>
      </c>
      <c r="BL115" s="19" t="s">
        <v>330</v>
      </c>
      <c r="BM115" s="225" t="s">
        <v>1747</v>
      </c>
    </row>
    <row r="116" s="2" customFormat="1" ht="16.5" customHeight="1">
      <c r="A116" s="40"/>
      <c r="B116" s="41"/>
      <c r="C116" s="259" t="s">
        <v>303</v>
      </c>
      <c r="D116" s="259" t="s">
        <v>640</v>
      </c>
      <c r="E116" s="260" t="s">
        <v>1406</v>
      </c>
      <c r="F116" s="261" t="s">
        <v>1407</v>
      </c>
      <c r="G116" s="262" t="s">
        <v>419</v>
      </c>
      <c r="H116" s="263">
        <v>680</v>
      </c>
      <c r="I116" s="264"/>
      <c r="J116" s="265">
        <f>ROUND(I116*H116,2)</f>
        <v>0</v>
      </c>
      <c r="K116" s="261" t="s">
        <v>19</v>
      </c>
      <c r="L116" s="266"/>
      <c r="M116" s="267" t="s">
        <v>19</v>
      </c>
      <c r="N116" s="268" t="s">
        <v>48</v>
      </c>
      <c r="O116" s="86"/>
      <c r="P116" s="223">
        <f>O116*H116</f>
        <v>0</v>
      </c>
      <c r="Q116" s="223">
        <v>0.00012</v>
      </c>
      <c r="R116" s="223">
        <f>Q116*H116</f>
        <v>0.081600000000000006</v>
      </c>
      <c r="S116" s="223">
        <v>0</v>
      </c>
      <c r="T116" s="224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5" t="s">
        <v>571</v>
      </c>
      <c r="AT116" s="225" t="s">
        <v>640</v>
      </c>
      <c r="AU116" s="225" t="s">
        <v>87</v>
      </c>
      <c r="AY116" s="19" t="s">
        <v>238</v>
      </c>
      <c r="BE116" s="226">
        <f>IF(N116="základní",J116,0)</f>
        <v>0</v>
      </c>
      <c r="BF116" s="226">
        <f>IF(N116="snížená",J116,0)</f>
        <v>0</v>
      </c>
      <c r="BG116" s="226">
        <f>IF(N116="zákl. přenesená",J116,0)</f>
        <v>0</v>
      </c>
      <c r="BH116" s="226">
        <f>IF(N116="sníž. přenesená",J116,0)</f>
        <v>0</v>
      </c>
      <c r="BI116" s="226">
        <f>IF(N116="nulová",J116,0)</f>
        <v>0</v>
      </c>
      <c r="BJ116" s="19" t="s">
        <v>85</v>
      </c>
      <c r="BK116" s="226">
        <f>ROUND(I116*H116,2)</f>
        <v>0</v>
      </c>
      <c r="BL116" s="19" t="s">
        <v>330</v>
      </c>
      <c r="BM116" s="225" t="s">
        <v>1748</v>
      </c>
    </row>
    <row r="117" s="13" customFormat="1">
      <c r="A117" s="13"/>
      <c r="B117" s="232"/>
      <c r="C117" s="233"/>
      <c r="D117" s="234" t="s">
        <v>252</v>
      </c>
      <c r="E117" s="235" t="s">
        <v>19</v>
      </c>
      <c r="F117" s="236" t="s">
        <v>1749</v>
      </c>
      <c r="G117" s="233"/>
      <c r="H117" s="237">
        <v>680</v>
      </c>
      <c r="I117" s="238"/>
      <c r="J117" s="233"/>
      <c r="K117" s="233"/>
      <c r="L117" s="239"/>
      <c r="M117" s="240"/>
      <c r="N117" s="241"/>
      <c r="O117" s="241"/>
      <c r="P117" s="241"/>
      <c r="Q117" s="241"/>
      <c r="R117" s="241"/>
      <c r="S117" s="241"/>
      <c r="T117" s="242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43" t="s">
        <v>252</v>
      </c>
      <c r="AU117" s="243" t="s">
        <v>87</v>
      </c>
      <c r="AV117" s="13" t="s">
        <v>87</v>
      </c>
      <c r="AW117" s="13" t="s">
        <v>37</v>
      </c>
      <c r="AX117" s="13" t="s">
        <v>85</v>
      </c>
      <c r="AY117" s="243" t="s">
        <v>238</v>
      </c>
    </row>
    <row r="118" s="2" customFormat="1" ht="24.15" customHeight="1">
      <c r="A118" s="40"/>
      <c r="B118" s="41"/>
      <c r="C118" s="214" t="s">
        <v>308</v>
      </c>
      <c r="D118" s="214" t="s">
        <v>243</v>
      </c>
      <c r="E118" s="215" t="s">
        <v>1750</v>
      </c>
      <c r="F118" s="216" t="s">
        <v>1751</v>
      </c>
      <c r="G118" s="217" t="s">
        <v>419</v>
      </c>
      <c r="H118" s="218">
        <v>950</v>
      </c>
      <c r="I118" s="219"/>
      <c r="J118" s="220">
        <f>ROUND(I118*H118,2)</f>
        <v>0</v>
      </c>
      <c r="K118" s="216" t="s">
        <v>19</v>
      </c>
      <c r="L118" s="46"/>
      <c r="M118" s="221" t="s">
        <v>19</v>
      </c>
      <c r="N118" s="222" t="s">
        <v>48</v>
      </c>
      <c r="O118" s="86"/>
      <c r="P118" s="223">
        <f>O118*H118</f>
        <v>0</v>
      </c>
      <c r="Q118" s="223">
        <v>0</v>
      </c>
      <c r="R118" s="223">
        <f>Q118*H118</f>
        <v>0</v>
      </c>
      <c r="S118" s="223">
        <v>0</v>
      </c>
      <c r="T118" s="224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25" t="s">
        <v>330</v>
      </c>
      <c r="AT118" s="225" t="s">
        <v>243</v>
      </c>
      <c r="AU118" s="225" t="s">
        <v>87</v>
      </c>
      <c r="AY118" s="19" t="s">
        <v>238</v>
      </c>
      <c r="BE118" s="226">
        <f>IF(N118="základní",J118,0)</f>
        <v>0</v>
      </c>
      <c r="BF118" s="226">
        <f>IF(N118="snížená",J118,0)</f>
        <v>0</v>
      </c>
      <c r="BG118" s="226">
        <f>IF(N118="zákl. přenesená",J118,0)</f>
        <v>0</v>
      </c>
      <c r="BH118" s="226">
        <f>IF(N118="sníž. přenesená",J118,0)</f>
        <v>0</v>
      </c>
      <c r="BI118" s="226">
        <f>IF(N118="nulová",J118,0)</f>
        <v>0</v>
      </c>
      <c r="BJ118" s="19" t="s">
        <v>85</v>
      </c>
      <c r="BK118" s="226">
        <f>ROUND(I118*H118,2)</f>
        <v>0</v>
      </c>
      <c r="BL118" s="19" t="s">
        <v>330</v>
      </c>
      <c r="BM118" s="225" t="s">
        <v>1752</v>
      </c>
    </row>
    <row r="119" s="2" customFormat="1" ht="24.15" customHeight="1">
      <c r="A119" s="40"/>
      <c r="B119" s="41"/>
      <c r="C119" s="259" t="s">
        <v>314</v>
      </c>
      <c r="D119" s="259" t="s">
        <v>640</v>
      </c>
      <c r="E119" s="260" t="s">
        <v>1753</v>
      </c>
      <c r="F119" s="261" t="s">
        <v>1754</v>
      </c>
      <c r="G119" s="262" t="s">
        <v>419</v>
      </c>
      <c r="H119" s="263">
        <v>950</v>
      </c>
      <c r="I119" s="264"/>
      <c r="J119" s="265">
        <f>ROUND(I119*H119,2)</f>
        <v>0</v>
      </c>
      <c r="K119" s="261" t="s">
        <v>19</v>
      </c>
      <c r="L119" s="266"/>
      <c r="M119" s="267" t="s">
        <v>19</v>
      </c>
      <c r="N119" s="268" t="s">
        <v>48</v>
      </c>
      <c r="O119" s="86"/>
      <c r="P119" s="223">
        <f>O119*H119</f>
        <v>0</v>
      </c>
      <c r="Q119" s="223">
        <v>8.0000000000000007E-05</v>
      </c>
      <c r="R119" s="223">
        <f>Q119*H119</f>
        <v>0.076000000000000012</v>
      </c>
      <c r="S119" s="223">
        <v>0</v>
      </c>
      <c r="T119" s="224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25" t="s">
        <v>571</v>
      </c>
      <c r="AT119" s="225" t="s">
        <v>640</v>
      </c>
      <c r="AU119" s="225" t="s">
        <v>87</v>
      </c>
      <c r="AY119" s="19" t="s">
        <v>238</v>
      </c>
      <c r="BE119" s="226">
        <f>IF(N119="základní",J119,0)</f>
        <v>0</v>
      </c>
      <c r="BF119" s="226">
        <f>IF(N119="snížená",J119,0)</f>
        <v>0</v>
      </c>
      <c r="BG119" s="226">
        <f>IF(N119="zákl. přenesená",J119,0)</f>
        <v>0</v>
      </c>
      <c r="BH119" s="226">
        <f>IF(N119="sníž. přenesená",J119,0)</f>
        <v>0</v>
      </c>
      <c r="BI119" s="226">
        <f>IF(N119="nulová",J119,0)</f>
        <v>0</v>
      </c>
      <c r="BJ119" s="19" t="s">
        <v>85</v>
      </c>
      <c r="BK119" s="226">
        <f>ROUND(I119*H119,2)</f>
        <v>0</v>
      </c>
      <c r="BL119" s="19" t="s">
        <v>330</v>
      </c>
      <c r="BM119" s="225" t="s">
        <v>1755</v>
      </c>
    </row>
    <row r="120" s="13" customFormat="1">
      <c r="A120" s="13"/>
      <c r="B120" s="232"/>
      <c r="C120" s="233"/>
      <c r="D120" s="234" t="s">
        <v>252</v>
      </c>
      <c r="E120" s="235" t="s">
        <v>19</v>
      </c>
      <c r="F120" s="236" t="s">
        <v>1756</v>
      </c>
      <c r="G120" s="233"/>
      <c r="H120" s="237">
        <v>950</v>
      </c>
      <c r="I120" s="238"/>
      <c r="J120" s="233"/>
      <c r="K120" s="233"/>
      <c r="L120" s="239"/>
      <c r="M120" s="240"/>
      <c r="N120" s="241"/>
      <c r="O120" s="241"/>
      <c r="P120" s="241"/>
      <c r="Q120" s="241"/>
      <c r="R120" s="241"/>
      <c r="S120" s="241"/>
      <c r="T120" s="242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T120" s="243" t="s">
        <v>252</v>
      </c>
      <c r="AU120" s="243" t="s">
        <v>87</v>
      </c>
      <c r="AV120" s="13" t="s">
        <v>87</v>
      </c>
      <c r="AW120" s="13" t="s">
        <v>37</v>
      </c>
      <c r="AX120" s="13" t="s">
        <v>85</v>
      </c>
      <c r="AY120" s="243" t="s">
        <v>238</v>
      </c>
    </row>
    <row r="121" s="2" customFormat="1" ht="24.15" customHeight="1">
      <c r="A121" s="40"/>
      <c r="B121" s="41"/>
      <c r="C121" s="214" t="s">
        <v>321</v>
      </c>
      <c r="D121" s="214" t="s">
        <v>243</v>
      </c>
      <c r="E121" s="215" t="s">
        <v>1587</v>
      </c>
      <c r="F121" s="216" t="s">
        <v>1588</v>
      </c>
      <c r="G121" s="217" t="s">
        <v>419</v>
      </c>
      <c r="H121" s="218">
        <v>160</v>
      </c>
      <c r="I121" s="219"/>
      <c r="J121" s="220">
        <f>ROUND(I121*H121,2)</f>
        <v>0</v>
      </c>
      <c r="K121" s="216" t="s">
        <v>19</v>
      </c>
      <c r="L121" s="46"/>
      <c r="M121" s="221" t="s">
        <v>19</v>
      </c>
      <c r="N121" s="222" t="s">
        <v>48</v>
      </c>
      <c r="O121" s="86"/>
      <c r="P121" s="223">
        <f>O121*H121</f>
        <v>0</v>
      </c>
      <c r="Q121" s="223">
        <v>0</v>
      </c>
      <c r="R121" s="223">
        <f>Q121*H121</f>
        <v>0</v>
      </c>
      <c r="S121" s="223">
        <v>0</v>
      </c>
      <c r="T121" s="224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25" t="s">
        <v>330</v>
      </c>
      <c r="AT121" s="225" t="s">
        <v>243</v>
      </c>
      <c r="AU121" s="225" t="s">
        <v>87</v>
      </c>
      <c r="AY121" s="19" t="s">
        <v>238</v>
      </c>
      <c r="BE121" s="226">
        <f>IF(N121="základní",J121,0)</f>
        <v>0</v>
      </c>
      <c r="BF121" s="226">
        <f>IF(N121="snížená",J121,0)</f>
        <v>0</v>
      </c>
      <c r="BG121" s="226">
        <f>IF(N121="zákl. přenesená",J121,0)</f>
        <v>0</v>
      </c>
      <c r="BH121" s="226">
        <f>IF(N121="sníž. přenesená",J121,0)</f>
        <v>0</v>
      </c>
      <c r="BI121" s="226">
        <f>IF(N121="nulová",J121,0)</f>
        <v>0</v>
      </c>
      <c r="BJ121" s="19" t="s">
        <v>85</v>
      </c>
      <c r="BK121" s="226">
        <f>ROUND(I121*H121,2)</f>
        <v>0</v>
      </c>
      <c r="BL121" s="19" t="s">
        <v>330</v>
      </c>
      <c r="BM121" s="225" t="s">
        <v>1757</v>
      </c>
    </row>
    <row r="122" s="13" customFormat="1">
      <c r="A122" s="13"/>
      <c r="B122" s="232"/>
      <c r="C122" s="233"/>
      <c r="D122" s="234" t="s">
        <v>252</v>
      </c>
      <c r="E122" s="235" t="s">
        <v>19</v>
      </c>
      <c r="F122" s="236" t="s">
        <v>1758</v>
      </c>
      <c r="G122" s="233"/>
      <c r="H122" s="237">
        <v>160</v>
      </c>
      <c r="I122" s="238"/>
      <c r="J122" s="233"/>
      <c r="K122" s="233"/>
      <c r="L122" s="239"/>
      <c r="M122" s="240"/>
      <c r="N122" s="241"/>
      <c r="O122" s="241"/>
      <c r="P122" s="241"/>
      <c r="Q122" s="241"/>
      <c r="R122" s="241"/>
      <c r="S122" s="241"/>
      <c r="T122" s="242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3" t="s">
        <v>252</v>
      </c>
      <c r="AU122" s="243" t="s">
        <v>87</v>
      </c>
      <c r="AV122" s="13" t="s">
        <v>87</v>
      </c>
      <c r="AW122" s="13" t="s">
        <v>37</v>
      </c>
      <c r="AX122" s="13" t="s">
        <v>77</v>
      </c>
      <c r="AY122" s="243" t="s">
        <v>238</v>
      </c>
    </row>
    <row r="123" s="14" customFormat="1">
      <c r="A123" s="14"/>
      <c r="B123" s="244"/>
      <c r="C123" s="245"/>
      <c r="D123" s="234" t="s">
        <v>252</v>
      </c>
      <c r="E123" s="246" t="s">
        <v>19</v>
      </c>
      <c r="F123" s="247" t="s">
        <v>253</v>
      </c>
      <c r="G123" s="245"/>
      <c r="H123" s="248">
        <v>160</v>
      </c>
      <c r="I123" s="249"/>
      <c r="J123" s="245"/>
      <c r="K123" s="245"/>
      <c r="L123" s="250"/>
      <c r="M123" s="251"/>
      <c r="N123" s="252"/>
      <c r="O123" s="252"/>
      <c r="P123" s="252"/>
      <c r="Q123" s="252"/>
      <c r="R123" s="252"/>
      <c r="S123" s="252"/>
      <c r="T123" s="253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4" t="s">
        <v>252</v>
      </c>
      <c r="AU123" s="254" t="s">
        <v>87</v>
      </c>
      <c r="AV123" s="14" t="s">
        <v>254</v>
      </c>
      <c r="AW123" s="14" t="s">
        <v>37</v>
      </c>
      <c r="AX123" s="14" t="s">
        <v>85</v>
      </c>
      <c r="AY123" s="254" t="s">
        <v>238</v>
      </c>
    </row>
    <row r="124" s="2" customFormat="1" ht="16.5" customHeight="1">
      <c r="A124" s="40"/>
      <c r="B124" s="41"/>
      <c r="C124" s="259" t="s">
        <v>8</v>
      </c>
      <c r="D124" s="259" t="s">
        <v>640</v>
      </c>
      <c r="E124" s="260" t="s">
        <v>1759</v>
      </c>
      <c r="F124" s="261" t="s">
        <v>1760</v>
      </c>
      <c r="G124" s="262" t="s">
        <v>419</v>
      </c>
      <c r="H124" s="263">
        <v>160</v>
      </c>
      <c r="I124" s="264"/>
      <c r="J124" s="265">
        <f>ROUND(I124*H124,2)</f>
        <v>0</v>
      </c>
      <c r="K124" s="261" t="s">
        <v>19</v>
      </c>
      <c r="L124" s="266"/>
      <c r="M124" s="267" t="s">
        <v>19</v>
      </c>
      <c r="N124" s="268" t="s">
        <v>48</v>
      </c>
      <c r="O124" s="86"/>
      <c r="P124" s="223">
        <f>O124*H124</f>
        <v>0</v>
      </c>
      <c r="Q124" s="223">
        <v>0.050999999999999997</v>
      </c>
      <c r="R124" s="223">
        <f>Q124*H124</f>
        <v>8.1600000000000001</v>
      </c>
      <c r="S124" s="223">
        <v>0</v>
      </c>
      <c r="T124" s="224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5" t="s">
        <v>571</v>
      </c>
      <c r="AT124" s="225" t="s">
        <v>640</v>
      </c>
      <c r="AU124" s="225" t="s">
        <v>87</v>
      </c>
      <c r="AY124" s="19" t="s">
        <v>238</v>
      </c>
      <c r="BE124" s="226">
        <f>IF(N124="základní",J124,0)</f>
        <v>0</v>
      </c>
      <c r="BF124" s="226">
        <f>IF(N124="snížená",J124,0)</f>
        <v>0</v>
      </c>
      <c r="BG124" s="226">
        <f>IF(N124="zákl. přenesená",J124,0)</f>
        <v>0</v>
      </c>
      <c r="BH124" s="226">
        <f>IF(N124="sníž. přenesená",J124,0)</f>
        <v>0</v>
      </c>
      <c r="BI124" s="226">
        <f>IF(N124="nulová",J124,0)</f>
        <v>0</v>
      </c>
      <c r="BJ124" s="19" t="s">
        <v>85</v>
      </c>
      <c r="BK124" s="226">
        <f>ROUND(I124*H124,2)</f>
        <v>0</v>
      </c>
      <c r="BL124" s="19" t="s">
        <v>330</v>
      </c>
      <c r="BM124" s="225" t="s">
        <v>1761</v>
      </c>
    </row>
    <row r="125" s="13" customFormat="1">
      <c r="A125" s="13"/>
      <c r="B125" s="232"/>
      <c r="C125" s="233"/>
      <c r="D125" s="234" t="s">
        <v>252</v>
      </c>
      <c r="E125" s="235" t="s">
        <v>19</v>
      </c>
      <c r="F125" s="236" t="s">
        <v>1758</v>
      </c>
      <c r="G125" s="233"/>
      <c r="H125" s="237">
        <v>160</v>
      </c>
      <c r="I125" s="238"/>
      <c r="J125" s="233"/>
      <c r="K125" s="233"/>
      <c r="L125" s="239"/>
      <c r="M125" s="240"/>
      <c r="N125" s="241"/>
      <c r="O125" s="241"/>
      <c r="P125" s="241"/>
      <c r="Q125" s="241"/>
      <c r="R125" s="241"/>
      <c r="S125" s="241"/>
      <c r="T125" s="242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3" t="s">
        <v>252</v>
      </c>
      <c r="AU125" s="243" t="s">
        <v>87</v>
      </c>
      <c r="AV125" s="13" t="s">
        <v>87</v>
      </c>
      <c r="AW125" s="13" t="s">
        <v>37</v>
      </c>
      <c r="AX125" s="13" t="s">
        <v>77</v>
      </c>
      <c r="AY125" s="243" t="s">
        <v>238</v>
      </c>
    </row>
    <row r="126" s="14" customFormat="1">
      <c r="A126" s="14"/>
      <c r="B126" s="244"/>
      <c r="C126" s="245"/>
      <c r="D126" s="234" t="s">
        <v>252</v>
      </c>
      <c r="E126" s="246" t="s">
        <v>19</v>
      </c>
      <c r="F126" s="247" t="s">
        <v>253</v>
      </c>
      <c r="G126" s="245"/>
      <c r="H126" s="248">
        <v>160</v>
      </c>
      <c r="I126" s="249"/>
      <c r="J126" s="245"/>
      <c r="K126" s="245"/>
      <c r="L126" s="250"/>
      <c r="M126" s="251"/>
      <c r="N126" s="252"/>
      <c r="O126" s="252"/>
      <c r="P126" s="252"/>
      <c r="Q126" s="252"/>
      <c r="R126" s="252"/>
      <c r="S126" s="252"/>
      <c r="T126" s="253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4" t="s">
        <v>252</v>
      </c>
      <c r="AU126" s="254" t="s">
        <v>87</v>
      </c>
      <c r="AV126" s="14" t="s">
        <v>254</v>
      </c>
      <c r="AW126" s="14" t="s">
        <v>37</v>
      </c>
      <c r="AX126" s="14" t="s">
        <v>85</v>
      </c>
      <c r="AY126" s="254" t="s">
        <v>238</v>
      </c>
    </row>
    <row r="127" s="2" customFormat="1" ht="24.15" customHeight="1">
      <c r="A127" s="40"/>
      <c r="B127" s="41"/>
      <c r="C127" s="214" t="s">
        <v>330</v>
      </c>
      <c r="D127" s="214" t="s">
        <v>243</v>
      </c>
      <c r="E127" s="215" t="s">
        <v>1762</v>
      </c>
      <c r="F127" s="216" t="s">
        <v>1763</v>
      </c>
      <c r="G127" s="217" t="s">
        <v>368</v>
      </c>
      <c r="H127" s="218">
        <v>230</v>
      </c>
      <c r="I127" s="219"/>
      <c r="J127" s="220">
        <f>ROUND(I127*H127,2)</f>
        <v>0</v>
      </c>
      <c r="K127" s="216" t="s">
        <v>19</v>
      </c>
      <c r="L127" s="46"/>
      <c r="M127" s="221" t="s">
        <v>19</v>
      </c>
      <c r="N127" s="222" t="s">
        <v>48</v>
      </c>
      <c r="O127" s="86"/>
      <c r="P127" s="223">
        <f>O127*H127</f>
        <v>0</v>
      </c>
      <c r="Q127" s="223">
        <v>0</v>
      </c>
      <c r="R127" s="223">
        <f>Q127*H127</f>
        <v>0</v>
      </c>
      <c r="S127" s="223">
        <v>0</v>
      </c>
      <c r="T127" s="224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225" t="s">
        <v>330</v>
      </c>
      <c r="AT127" s="225" t="s">
        <v>243</v>
      </c>
      <c r="AU127" s="225" t="s">
        <v>87</v>
      </c>
      <c r="AY127" s="19" t="s">
        <v>238</v>
      </c>
      <c r="BE127" s="226">
        <f>IF(N127="základní",J127,0)</f>
        <v>0</v>
      </c>
      <c r="BF127" s="226">
        <f>IF(N127="snížená",J127,0)</f>
        <v>0</v>
      </c>
      <c r="BG127" s="226">
        <f>IF(N127="zákl. přenesená",J127,0)</f>
        <v>0</v>
      </c>
      <c r="BH127" s="226">
        <f>IF(N127="sníž. přenesená",J127,0)</f>
        <v>0</v>
      </c>
      <c r="BI127" s="226">
        <f>IF(N127="nulová",J127,0)</f>
        <v>0</v>
      </c>
      <c r="BJ127" s="19" t="s">
        <v>85</v>
      </c>
      <c r="BK127" s="226">
        <f>ROUND(I127*H127,2)</f>
        <v>0</v>
      </c>
      <c r="BL127" s="19" t="s">
        <v>330</v>
      </c>
      <c r="BM127" s="225" t="s">
        <v>1764</v>
      </c>
    </row>
    <row r="128" s="2" customFormat="1" ht="24.15" customHeight="1">
      <c r="A128" s="40"/>
      <c r="B128" s="41"/>
      <c r="C128" s="214" t="s">
        <v>334</v>
      </c>
      <c r="D128" s="214" t="s">
        <v>243</v>
      </c>
      <c r="E128" s="215" t="s">
        <v>1765</v>
      </c>
      <c r="F128" s="216" t="s">
        <v>1763</v>
      </c>
      <c r="G128" s="217" t="s">
        <v>368</v>
      </c>
      <c r="H128" s="218">
        <v>160</v>
      </c>
      <c r="I128" s="219"/>
      <c r="J128" s="220">
        <f>ROUND(I128*H128,2)</f>
        <v>0</v>
      </c>
      <c r="K128" s="216" t="s">
        <v>19</v>
      </c>
      <c r="L128" s="46"/>
      <c r="M128" s="221" t="s">
        <v>19</v>
      </c>
      <c r="N128" s="222" t="s">
        <v>48</v>
      </c>
      <c r="O128" s="86"/>
      <c r="P128" s="223">
        <f>O128*H128</f>
        <v>0</v>
      </c>
      <c r="Q128" s="223">
        <v>0</v>
      </c>
      <c r="R128" s="223">
        <f>Q128*H128</f>
        <v>0</v>
      </c>
      <c r="S128" s="223">
        <v>0</v>
      </c>
      <c r="T128" s="224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5" t="s">
        <v>330</v>
      </c>
      <c r="AT128" s="225" t="s">
        <v>243</v>
      </c>
      <c r="AU128" s="225" t="s">
        <v>87</v>
      </c>
      <c r="AY128" s="19" t="s">
        <v>238</v>
      </c>
      <c r="BE128" s="226">
        <f>IF(N128="základní",J128,0)</f>
        <v>0</v>
      </c>
      <c r="BF128" s="226">
        <f>IF(N128="snížená",J128,0)</f>
        <v>0</v>
      </c>
      <c r="BG128" s="226">
        <f>IF(N128="zákl. přenesená",J128,0)</f>
        <v>0</v>
      </c>
      <c r="BH128" s="226">
        <f>IF(N128="sníž. přenesená",J128,0)</f>
        <v>0</v>
      </c>
      <c r="BI128" s="226">
        <f>IF(N128="nulová",J128,0)</f>
        <v>0</v>
      </c>
      <c r="BJ128" s="19" t="s">
        <v>85</v>
      </c>
      <c r="BK128" s="226">
        <f>ROUND(I128*H128,2)</f>
        <v>0</v>
      </c>
      <c r="BL128" s="19" t="s">
        <v>330</v>
      </c>
      <c r="BM128" s="225" t="s">
        <v>1766</v>
      </c>
    </row>
    <row r="129" s="2" customFormat="1" ht="16.5" customHeight="1">
      <c r="A129" s="40"/>
      <c r="B129" s="41"/>
      <c r="C129" s="214" t="s">
        <v>339</v>
      </c>
      <c r="D129" s="214" t="s">
        <v>243</v>
      </c>
      <c r="E129" s="215" t="s">
        <v>1767</v>
      </c>
      <c r="F129" s="216" t="s">
        <v>1768</v>
      </c>
      <c r="G129" s="217" t="s">
        <v>368</v>
      </c>
      <c r="H129" s="218">
        <v>12</v>
      </c>
      <c r="I129" s="219"/>
      <c r="J129" s="220">
        <f>ROUND(I129*H129,2)</f>
        <v>0</v>
      </c>
      <c r="K129" s="216" t="s">
        <v>19</v>
      </c>
      <c r="L129" s="46"/>
      <c r="M129" s="221" t="s">
        <v>19</v>
      </c>
      <c r="N129" s="222" t="s">
        <v>48</v>
      </c>
      <c r="O129" s="86"/>
      <c r="P129" s="223">
        <f>O129*H129</f>
        <v>0</v>
      </c>
      <c r="Q129" s="223">
        <v>0</v>
      </c>
      <c r="R129" s="223">
        <f>Q129*H129</f>
        <v>0</v>
      </c>
      <c r="S129" s="223">
        <v>0</v>
      </c>
      <c r="T129" s="224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25" t="s">
        <v>330</v>
      </c>
      <c r="AT129" s="225" t="s">
        <v>243</v>
      </c>
      <c r="AU129" s="225" t="s">
        <v>87</v>
      </c>
      <c r="AY129" s="19" t="s">
        <v>238</v>
      </c>
      <c r="BE129" s="226">
        <f>IF(N129="základní",J129,0)</f>
        <v>0</v>
      </c>
      <c r="BF129" s="226">
        <f>IF(N129="snížená",J129,0)</f>
        <v>0</v>
      </c>
      <c r="BG129" s="226">
        <f>IF(N129="zákl. přenesená",J129,0)</f>
        <v>0</v>
      </c>
      <c r="BH129" s="226">
        <f>IF(N129="sníž. přenesená",J129,0)</f>
        <v>0</v>
      </c>
      <c r="BI129" s="226">
        <f>IF(N129="nulová",J129,0)</f>
        <v>0</v>
      </c>
      <c r="BJ129" s="19" t="s">
        <v>85</v>
      </c>
      <c r="BK129" s="226">
        <f>ROUND(I129*H129,2)</f>
        <v>0</v>
      </c>
      <c r="BL129" s="19" t="s">
        <v>330</v>
      </c>
      <c r="BM129" s="225" t="s">
        <v>1769</v>
      </c>
    </row>
    <row r="130" s="2" customFormat="1" ht="16.5" customHeight="1">
      <c r="A130" s="40"/>
      <c r="B130" s="41"/>
      <c r="C130" s="259" t="s">
        <v>346</v>
      </c>
      <c r="D130" s="259" t="s">
        <v>640</v>
      </c>
      <c r="E130" s="260" t="s">
        <v>1770</v>
      </c>
      <c r="F130" s="261" t="s">
        <v>1771</v>
      </c>
      <c r="G130" s="262" t="s">
        <v>368</v>
      </c>
      <c r="H130" s="263">
        <v>3</v>
      </c>
      <c r="I130" s="264"/>
      <c r="J130" s="265">
        <f>ROUND(I130*H130,2)</f>
        <v>0</v>
      </c>
      <c r="K130" s="261" t="s">
        <v>19</v>
      </c>
      <c r="L130" s="266"/>
      <c r="M130" s="267" t="s">
        <v>19</v>
      </c>
      <c r="N130" s="268" t="s">
        <v>48</v>
      </c>
      <c r="O130" s="86"/>
      <c r="P130" s="223">
        <f>O130*H130</f>
        <v>0</v>
      </c>
      <c r="Q130" s="223">
        <v>0</v>
      </c>
      <c r="R130" s="223">
        <f>Q130*H130</f>
        <v>0</v>
      </c>
      <c r="S130" s="223">
        <v>0</v>
      </c>
      <c r="T130" s="224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25" t="s">
        <v>571</v>
      </c>
      <c r="AT130" s="225" t="s">
        <v>640</v>
      </c>
      <c r="AU130" s="225" t="s">
        <v>87</v>
      </c>
      <c r="AY130" s="19" t="s">
        <v>238</v>
      </c>
      <c r="BE130" s="226">
        <f>IF(N130="základní",J130,0)</f>
        <v>0</v>
      </c>
      <c r="BF130" s="226">
        <f>IF(N130="snížená",J130,0)</f>
        <v>0</v>
      </c>
      <c r="BG130" s="226">
        <f>IF(N130="zákl. přenesená",J130,0)</f>
        <v>0</v>
      </c>
      <c r="BH130" s="226">
        <f>IF(N130="sníž. přenesená",J130,0)</f>
        <v>0</v>
      </c>
      <c r="BI130" s="226">
        <f>IF(N130="nulová",J130,0)</f>
        <v>0</v>
      </c>
      <c r="BJ130" s="19" t="s">
        <v>85</v>
      </c>
      <c r="BK130" s="226">
        <f>ROUND(I130*H130,2)</f>
        <v>0</v>
      </c>
      <c r="BL130" s="19" t="s">
        <v>330</v>
      </c>
      <c r="BM130" s="225" t="s">
        <v>1772</v>
      </c>
    </row>
    <row r="131" s="2" customFormat="1" ht="21.75" customHeight="1">
      <c r="A131" s="40"/>
      <c r="B131" s="41"/>
      <c r="C131" s="214" t="s">
        <v>353</v>
      </c>
      <c r="D131" s="214" t="s">
        <v>243</v>
      </c>
      <c r="E131" s="215" t="s">
        <v>1773</v>
      </c>
      <c r="F131" s="216" t="s">
        <v>1774</v>
      </c>
      <c r="G131" s="217" t="s">
        <v>368</v>
      </c>
      <c r="H131" s="218">
        <v>1</v>
      </c>
      <c r="I131" s="219"/>
      <c r="J131" s="220">
        <f>ROUND(I131*H131,2)</f>
        <v>0</v>
      </c>
      <c r="K131" s="216" t="s">
        <v>19</v>
      </c>
      <c r="L131" s="46"/>
      <c r="M131" s="221" t="s">
        <v>19</v>
      </c>
      <c r="N131" s="222" t="s">
        <v>48</v>
      </c>
      <c r="O131" s="86"/>
      <c r="P131" s="223">
        <f>O131*H131</f>
        <v>0</v>
      </c>
      <c r="Q131" s="223">
        <v>0</v>
      </c>
      <c r="R131" s="223">
        <f>Q131*H131</f>
        <v>0</v>
      </c>
      <c r="S131" s="223">
        <v>0</v>
      </c>
      <c r="T131" s="224">
        <f>S131*H131</f>
        <v>0</v>
      </c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R131" s="225" t="s">
        <v>330</v>
      </c>
      <c r="AT131" s="225" t="s">
        <v>243</v>
      </c>
      <c r="AU131" s="225" t="s">
        <v>87</v>
      </c>
      <c r="AY131" s="19" t="s">
        <v>238</v>
      </c>
      <c r="BE131" s="226">
        <f>IF(N131="základní",J131,0)</f>
        <v>0</v>
      </c>
      <c r="BF131" s="226">
        <f>IF(N131="snížená",J131,0)</f>
        <v>0</v>
      </c>
      <c r="BG131" s="226">
        <f>IF(N131="zákl. přenesená",J131,0)</f>
        <v>0</v>
      </c>
      <c r="BH131" s="226">
        <f>IF(N131="sníž. přenesená",J131,0)</f>
        <v>0</v>
      </c>
      <c r="BI131" s="226">
        <f>IF(N131="nulová",J131,0)</f>
        <v>0</v>
      </c>
      <c r="BJ131" s="19" t="s">
        <v>85</v>
      </c>
      <c r="BK131" s="226">
        <f>ROUND(I131*H131,2)</f>
        <v>0</v>
      </c>
      <c r="BL131" s="19" t="s">
        <v>330</v>
      </c>
      <c r="BM131" s="225" t="s">
        <v>1775</v>
      </c>
    </row>
    <row r="132" s="2" customFormat="1" ht="24.15" customHeight="1">
      <c r="A132" s="40"/>
      <c r="B132" s="41"/>
      <c r="C132" s="214" t="s">
        <v>7</v>
      </c>
      <c r="D132" s="214" t="s">
        <v>243</v>
      </c>
      <c r="E132" s="215" t="s">
        <v>1776</v>
      </c>
      <c r="F132" s="216" t="s">
        <v>1777</v>
      </c>
      <c r="G132" s="217" t="s">
        <v>368</v>
      </c>
      <c r="H132" s="218">
        <v>1</v>
      </c>
      <c r="I132" s="219"/>
      <c r="J132" s="220">
        <f>ROUND(I132*H132,2)</f>
        <v>0</v>
      </c>
      <c r="K132" s="216" t="s">
        <v>19</v>
      </c>
      <c r="L132" s="46"/>
      <c r="M132" s="221" t="s">
        <v>19</v>
      </c>
      <c r="N132" s="222" t="s">
        <v>48</v>
      </c>
      <c r="O132" s="86"/>
      <c r="P132" s="223">
        <f>O132*H132</f>
        <v>0</v>
      </c>
      <c r="Q132" s="223">
        <v>0</v>
      </c>
      <c r="R132" s="223">
        <f>Q132*H132</f>
        <v>0</v>
      </c>
      <c r="S132" s="223">
        <v>0</v>
      </c>
      <c r="T132" s="224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25" t="s">
        <v>330</v>
      </c>
      <c r="AT132" s="225" t="s">
        <v>243</v>
      </c>
      <c r="AU132" s="225" t="s">
        <v>87</v>
      </c>
      <c r="AY132" s="19" t="s">
        <v>238</v>
      </c>
      <c r="BE132" s="226">
        <f>IF(N132="základní",J132,0)</f>
        <v>0</v>
      </c>
      <c r="BF132" s="226">
        <f>IF(N132="snížená",J132,0)</f>
        <v>0</v>
      </c>
      <c r="BG132" s="226">
        <f>IF(N132="zákl. přenesená",J132,0)</f>
        <v>0</v>
      </c>
      <c r="BH132" s="226">
        <f>IF(N132="sníž. přenesená",J132,0)</f>
        <v>0</v>
      </c>
      <c r="BI132" s="226">
        <f>IF(N132="nulová",J132,0)</f>
        <v>0</v>
      </c>
      <c r="BJ132" s="19" t="s">
        <v>85</v>
      </c>
      <c r="BK132" s="226">
        <f>ROUND(I132*H132,2)</f>
        <v>0</v>
      </c>
      <c r="BL132" s="19" t="s">
        <v>330</v>
      </c>
      <c r="BM132" s="225" t="s">
        <v>1778</v>
      </c>
    </row>
    <row r="133" s="2" customFormat="1" ht="16.5" customHeight="1">
      <c r="A133" s="40"/>
      <c r="B133" s="41"/>
      <c r="C133" s="259" t="s">
        <v>365</v>
      </c>
      <c r="D133" s="259" t="s">
        <v>640</v>
      </c>
      <c r="E133" s="260" t="s">
        <v>1779</v>
      </c>
      <c r="F133" s="261" t="s">
        <v>1780</v>
      </c>
      <c r="G133" s="262" t="s">
        <v>368</v>
      </c>
      <c r="H133" s="263">
        <v>1</v>
      </c>
      <c r="I133" s="264"/>
      <c r="J133" s="265">
        <f>ROUND(I133*H133,2)</f>
        <v>0</v>
      </c>
      <c r="K133" s="261" t="s">
        <v>19</v>
      </c>
      <c r="L133" s="266"/>
      <c r="M133" s="267" t="s">
        <v>19</v>
      </c>
      <c r="N133" s="268" t="s">
        <v>48</v>
      </c>
      <c r="O133" s="86"/>
      <c r="P133" s="223">
        <f>O133*H133</f>
        <v>0</v>
      </c>
      <c r="Q133" s="223">
        <v>0</v>
      </c>
      <c r="R133" s="223">
        <f>Q133*H133</f>
        <v>0</v>
      </c>
      <c r="S133" s="223">
        <v>0</v>
      </c>
      <c r="T133" s="224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25" t="s">
        <v>571</v>
      </c>
      <c r="AT133" s="225" t="s">
        <v>640</v>
      </c>
      <c r="AU133" s="225" t="s">
        <v>87</v>
      </c>
      <c r="AY133" s="19" t="s">
        <v>238</v>
      </c>
      <c r="BE133" s="226">
        <f>IF(N133="základní",J133,0)</f>
        <v>0</v>
      </c>
      <c r="BF133" s="226">
        <f>IF(N133="snížená",J133,0)</f>
        <v>0</v>
      </c>
      <c r="BG133" s="226">
        <f>IF(N133="zákl. přenesená",J133,0)</f>
        <v>0</v>
      </c>
      <c r="BH133" s="226">
        <f>IF(N133="sníž. přenesená",J133,0)</f>
        <v>0</v>
      </c>
      <c r="BI133" s="226">
        <f>IF(N133="nulová",J133,0)</f>
        <v>0</v>
      </c>
      <c r="BJ133" s="19" t="s">
        <v>85</v>
      </c>
      <c r="BK133" s="226">
        <f>ROUND(I133*H133,2)</f>
        <v>0</v>
      </c>
      <c r="BL133" s="19" t="s">
        <v>330</v>
      </c>
      <c r="BM133" s="225" t="s">
        <v>1781</v>
      </c>
    </row>
    <row r="134" s="2" customFormat="1" ht="24.15" customHeight="1">
      <c r="A134" s="40"/>
      <c r="B134" s="41"/>
      <c r="C134" s="214" t="s">
        <v>371</v>
      </c>
      <c r="D134" s="214" t="s">
        <v>243</v>
      </c>
      <c r="E134" s="215" t="s">
        <v>1782</v>
      </c>
      <c r="F134" s="216" t="s">
        <v>1783</v>
      </c>
      <c r="G134" s="217" t="s">
        <v>368</v>
      </c>
      <c r="H134" s="218">
        <v>1</v>
      </c>
      <c r="I134" s="219"/>
      <c r="J134" s="220">
        <f>ROUND(I134*H134,2)</f>
        <v>0</v>
      </c>
      <c r="K134" s="216" t="s">
        <v>19</v>
      </c>
      <c r="L134" s="46"/>
      <c r="M134" s="221" t="s">
        <v>19</v>
      </c>
      <c r="N134" s="222" t="s">
        <v>48</v>
      </c>
      <c r="O134" s="86"/>
      <c r="P134" s="223">
        <f>O134*H134</f>
        <v>0</v>
      </c>
      <c r="Q134" s="223">
        <v>0</v>
      </c>
      <c r="R134" s="223">
        <f>Q134*H134</f>
        <v>0</v>
      </c>
      <c r="S134" s="223">
        <v>0</v>
      </c>
      <c r="T134" s="224">
        <f>S134*H134</f>
        <v>0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25" t="s">
        <v>330</v>
      </c>
      <c r="AT134" s="225" t="s">
        <v>243</v>
      </c>
      <c r="AU134" s="225" t="s">
        <v>87</v>
      </c>
      <c r="AY134" s="19" t="s">
        <v>238</v>
      </c>
      <c r="BE134" s="226">
        <f>IF(N134="základní",J134,0)</f>
        <v>0</v>
      </c>
      <c r="BF134" s="226">
        <f>IF(N134="snížená",J134,0)</f>
        <v>0</v>
      </c>
      <c r="BG134" s="226">
        <f>IF(N134="zákl. přenesená",J134,0)</f>
        <v>0</v>
      </c>
      <c r="BH134" s="226">
        <f>IF(N134="sníž. přenesená",J134,0)</f>
        <v>0</v>
      </c>
      <c r="BI134" s="226">
        <f>IF(N134="nulová",J134,0)</f>
        <v>0</v>
      </c>
      <c r="BJ134" s="19" t="s">
        <v>85</v>
      </c>
      <c r="BK134" s="226">
        <f>ROUND(I134*H134,2)</f>
        <v>0</v>
      </c>
      <c r="BL134" s="19" t="s">
        <v>330</v>
      </c>
      <c r="BM134" s="225" t="s">
        <v>1784</v>
      </c>
    </row>
    <row r="135" s="2" customFormat="1" ht="16.5" customHeight="1">
      <c r="A135" s="40"/>
      <c r="B135" s="41"/>
      <c r="C135" s="259" t="s">
        <v>518</v>
      </c>
      <c r="D135" s="259" t="s">
        <v>640</v>
      </c>
      <c r="E135" s="260" t="s">
        <v>1785</v>
      </c>
      <c r="F135" s="261" t="s">
        <v>1786</v>
      </c>
      <c r="G135" s="262" t="s">
        <v>368</v>
      </c>
      <c r="H135" s="263">
        <v>1</v>
      </c>
      <c r="I135" s="264"/>
      <c r="J135" s="265">
        <f>ROUND(I135*H135,2)</f>
        <v>0</v>
      </c>
      <c r="K135" s="261" t="s">
        <v>19</v>
      </c>
      <c r="L135" s="266"/>
      <c r="M135" s="267" t="s">
        <v>19</v>
      </c>
      <c r="N135" s="268" t="s">
        <v>48</v>
      </c>
      <c r="O135" s="86"/>
      <c r="P135" s="223">
        <f>O135*H135</f>
        <v>0</v>
      </c>
      <c r="Q135" s="223">
        <v>0.10185</v>
      </c>
      <c r="R135" s="223">
        <f>Q135*H135</f>
        <v>0.10185</v>
      </c>
      <c r="S135" s="223">
        <v>0</v>
      </c>
      <c r="T135" s="224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25" t="s">
        <v>571</v>
      </c>
      <c r="AT135" s="225" t="s">
        <v>640</v>
      </c>
      <c r="AU135" s="225" t="s">
        <v>87</v>
      </c>
      <c r="AY135" s="19" t="s">
        <v>238</v>
      </c>
      <c r="BE135" s="226">
        <f>IF(N135="základní",J135,0)</f>
        <v>0</v>
      </c>
      <c r="BF135" s="226">
        <f>IF(N135="snížená",J135,0)</f>
        <v>0</v>
      </c>
      <c r="BG135" s="226">
        <f>IF(N135="zákl. přenesená",J135,0)</f>
        <v>0</v>
      </c>
      <c r="BH135" s="226">
        <f>IF(N135="sníž. přenesená",J135,0)</f>
        <v>0</v>
      </c>
      <c r="BI135" s="226">
        <f>IF(N135="nulová",J135,0)</f>
        <v>0</v>
      </c>
      <c r="BJ135" s="19" t="s">
        <v>85</v>
      </c>
      <c r="BK135" s="226">
        <f>ROUND(I135*H135,2)</f>
        <v>0</v>
      </c>
      <c r="BL135" s="19" t="s">
        <v>330</v>
      </c>
      <c r="BM135" s="225" t="s">
        <v>1787</v>
      </c>
    </row>
    <row r="136" s="2" customFormat="1" ht="24.15" customHeight="1">
      <c r="A136" s="40"/>
      <c r="B136" s="41"/>
      <c r="C136" s="214" t="s">
        <v>345</v>
      </c>
      <c r="D136" s="214" t="s">
        <v>243</v>
      </c>
      <c r="E136" s="215" t="s">
        <v>1788</v>
      </c>
      <c r="F136" s="216" t="s">
        <v>1789</v>
      </c>
      <c r="G136" s="217" t="s">
        <v>368</v>
      </c>
      <c r="H136" s="218">
        <v>160</v>
      </c>
      <c r="I136" s="219"/>
      <c r="J136" s="220">
        <f>ROUND(I136*H136,2)</f>
        <v>0</v>
      </c>
      <c r="K136" s="216" t="s">
        <v>19</v>
      </c>
      <c r="L136" s="46"/>
      <c r="M136" s="221" t="s">
        <v>19</v>
      </c>
      <c r="N136" s="222" t="s">
        <v>48</v>
      </c>
      <c r="O136" s="86"/>
      <c r="P136" s="223">
        <f>O136*H136</f>
        <v>0</v>
      </c>
      <c r="Q136" s="223">
        <v>0</v>
      </c>
      <c r="R136" s="223">
        <f>Q136*H136</f>
        <v>0</v>
      </c>
      <c r="S136" s="223">
        <v>0</v>
      </c>
      <c r="T136" s="224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25" t="s">
        <v>330</v>
      </c>
      <c r="AT136" s="225" t="s">
        <v>243</v>
      </c>
      <c r="AU136" s="225" t="s">
        <v>87</v>
      </c>
      <c r="AY136" s="19" t="s">
        <v>238</v>
      </c>
      <c r="BE136" s="226">
        <f>IF(N136="základní",J136,0)</f>
        <v>0</v>
      </c>
      <c r="BF136" s="226">
        <f>IF(N136="snížená",J136,0)</f>
        <v>0</v>
      </c>
      <c r="BG136" s="226">
        <f>IF(N136="zákl. přenesená",J136,0)</f>
        <v>0</v>
      </c>
      <c r="BH136" s="226">
        <f>IF(N136="sníž. přenesená",J136,0)</f>
        <v>0</v>
      </c>
      <c r="BI136" s="226">
        <f>IF(N136="nulová",J136,0)</f>
        <v>0</v>
      </c>
      <c r="BJ136" s="19" t="s">
        <v>85</v>
      </c>
      <c r="BK136" s="226">
        <f>ROUND(I136*H136,2)</f>
        <v>0</v>
      </c>
      <c r="BL136" s="19" t="s">
        <v>330</v>
      </c>
      <c r="BM136" s="225" t="s">
        <v>1790</v>
      </c>
    </row>
    <row r="137" s="2" customFormat="1" ht="16.5" customHeight="1">
      <c r="A137" s="40"/>
      <c r="B137" s="41"/>
      <c r="C137" s="259" t="s">
        <v>539</v>
      </c>
      <c r="D137" s="259" t="s">
        <v>640</v>
      </c>
      <c r="E137" s="260" t="s">
        <v>1791</v>
      </c>
      <c r="F137" s="261" t="s">
        <v>1792</v>
      </c>
      <c r="G137" s="262" t="s">
        <v>368</v>
      </c>
      <c r="H137" s="263">
        <v>160</v>
      </c>
      <c r="I137" s="264"/>
      <c r="J137" s="265">
        <f>ROUND(I137*H137,2)</f>
        <v>0</v>
      </c>
      <c r="K137" s="261" t="s">
        <v>19</v>
      </c>
      <c r="L137" s="266"/>
      <c r="M137" s="267" t="s">
        <v>19</v>
      </c>
      <c r="N137" s="268" t="s">
        <v>48</v>
      </c>
      <c r="O137" s="86"/>
      <c r="P137" s="223">
        <f>O137*H137</f>
        <v>0</v>
      </c>
      <c r="Q137" s="223">
        <v>0</v>
      </c>
      <c r="R137" s="223">
        <f>Q137*H137</f>
        <v>0</v>
      </c>
      <c r="S137" s="223">
        <v>0</v>
      </c>
      <c r="T137" s="224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25" t="s">
        <v>571</v>
      </c>
      <c r="AT137" s="225" t="s">
        <v>640</v>
      </c>
      <c r="AU137" s="225" t="s">
        <v>87</v>
      </c>
      <c r="AY137" s="19" t="s">
        <v>238</v>
      </c>
      <c r="BE137" s="226">
        <f>IF(N137="základní",J137,0)</f>
        <v>0</v>
      </c>
      <c r="BF137" s="226">
        <f>IF(N137="snížená",J137,0)</f>
        <v>0</v>
      </c>
      <c r="BG137" s="226">
        <f>IF(N137="zákl. přenesená",J137,0)</f>
        <v>0</v>
      </c>
      <c r="BH137" s="226">
        <f>IF(N137="sníž. přenesená",J137,0)</f>
        <v>0</v>
      </c>
      <c r="BI137" s="226">
        <f>IF(N137="nulová",J137,0)</f>
        <v>0</v>
      </c>
      <c r="BJ137" s="19" t="s">
        <v>85</v>
      </c>
      <c r="BK137" s="226">
        <f>ROUND(I137*H137,2)</f>
        <v>0</v>
      </c>
      <c r="BL137" s="19" t="s">
        <v>330</v>
      </c>
      <c r="BM137" s="225" t="s">
        <v>1793</v>
      </c>
    </row>
    <row r="138" s="2" customFormat="1" ht="16.5" customHeight="1">
      <c r="A138" s="40"/>
      <c r="B138" s="41"/>
      <c r="C138" s="259" t="s">
        <v>545</v>
      </c>
      <c r="D138" s="259" t="s">
        <v>640</v>
      </c>
      <c r="E138" s="260" t="s">
        <v>1794</v>
      </c>
      <c r="F138" s="261" t="s">
        <v>1795</v>
      </c>
      <c r="G138" s="262" t="s">
        <v>368</v>
      </c>
      <c r="H138" s="263">
        <v>6</v>
      </c>
      <c r="I138" s="264"/>
      <c r="J138" s="265">
        <f>ROUND(I138*H138,2)</f>
        <v>0</v>
      </c>
      <c r="K138" s="261" t="s">
        <v>19</v>
      </c>
      <c r="L138" s="266"/>
      <c r="M138" s="267" t="s">
        <v>19</v>
      </c>
      <c r="N138" s="268" t="s">
        <v>48</v>
      </c>
      <c r="O138" s="86"/>
      <c r="P138" s="223">
        <f>O138*H138</f>
        <v>0</v>
      </c>
      <c r="Q138" s="223">
        <v>0</v>
      </c>
      <c r="R138" s="223">
        <f>Q138*H138</f>
        <v>0</v>
      </c>
      <c r="S138" s="223">
        <v>0</v>
      </c>
      <c r="T138" s="224">
        <f>S138*H138</f>
        <v>0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25" t="s">
        <v>571</v>
      </c>
      <c r="AT138" s="225" t="s">
        <v>640</v>
      </c>
      <c r="AU138" s="225" t="s">
        <v>87</v>
      </c>
      <c r="AY138" s="19" t="s">
        <v>238</v>
      </c>
      <c r="BE138" s="226">
        <f>IF(N138="základní",J138,0)</f>
        <v>0</v>
      </c>
      <c r="BF138" s="226">
        <f>IF(N138="snížená",J138,0)</f>
        <v>0</v>
      </c>
      <c r="BG138" s="226">
        <f>IF(N138="zákl. přenesená",J138,0)</f>
        <v>0</v>
      </c>
      <c r="BH138" s="226">
        <f>IF(N138="sníž. přenesená",J138,0)</f>
        <v>0</v>
      </c>
      <c r="BI138" s="226">
        <f>IF(N138="nulová",J138,0)</f>
        <v>0</v>
      </c>
      <c r="BJ138" s="19" t="s">
        <v>85</v>
      </c>
      <c r="BK138" s="226">
        <f>ROUND(I138*H138,2)</f>
        <v>0</v>
      </c>
      <c r="BL138" s="19" t="s">
        <v>330</v>
      </c>
      <c r="BM138" s="225" t="s">
        <v>1796</v>
      </c>
    </row>
    <row r="139" s="2" customFormat="1" ht="24.15" customHeight="1">
      <c r="A139" s="40"/>
      <c r="B139" s="41"/>
      <c r="C139" s="214" t="s">
        <v>550</v>
      </c>
      <c r="D139" s="214" t="s">
        <v>243</v>
      </c>
      <c r="E139" s="215" t="s">
        <v>1788</v>
      </c>
      <c r="F139" s="216" t="s">
        <v>1789</v>
      </c>
      <c r="G139" s="217" t="s">
        <v>368</v>
      </c>
      <c r="H139" s="218">
        <v>160</v>
      </c>
      <c r="I139" s="219"/>
      <c r="J139" s="220">
        <f>ROUND(I139*H139,2)</f>
        <v>0</v>
      </c>
      <c r="K139" s="216" t="s">
        <v>19</v>
      </c>
      <c r="L139" s="46"/>
      <c r="M139" s="221" t="s">
        <v>19</v>
      </c>
      <c r="N139" s="222" t="s">
        <v>48</v>
      </c>
      <c r="O139" s="86"/>
      <c r="P139" s="223">
        <f>O139*H139</f>
        <v>0</v>
      </c>
      <c r="Q139" s="223">
        <v>0</v>
      </c>
      <c r="R139" s="223">
        <f>Q139*H139</f>
        <v>0</v>
      </c>
      <c r="S139" s="223">
        <v>0</v>
      </c>
      <c r="T139" s="224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25" t="s">
        <v>330</v>
      </c>
      <c r="AT139" s="225" t="s">
        <v>243</v>
      </c>
      <c r="AU139" s="225" t="s">
        <v>87</v>
      </c>
      <c r="AY139" s="19" t="s">
        <v>238</v>
      </c>
      <c r="BE139" s="226">
        <f>IF(N139="základní",J139,0)</f>
        <v>0</v>
      </c>
      <c r="BF139" s="226">
        <f>IF(N139="snížená",J139,0)</f>
        <v>0</v>
      </c>
      <c r="BG139" s="226">
        <f>IF(N139="zákl. přenesená",J139,0)</f>
        <v>0</v>
      </c>
      <c r="BH139" s="226">
        <f>IF(N139="sníž. přenesená",J139,0)</f>
        <v>0</v>
      </c>
      <c r="BI139" s="226">
        <f>IF(N139="nulová",J139,0)</f>
        <v>0</v>
      </c>
      <c r="BJ139" s="19" t="s">
        <v>85</v>
      </c>
      <c r="BK139" s="226">
        <f>ROUND(I139*H139,2)</f>
        <v>0</v>
      </c>
      <c r="BL139" s="19" t="s">
        <v>330</v>
      </c>
      <c r="BM139" s="225" t="s">
        <v>1797</v>
      </c>
    </row>
    <row r="140" s="2" customFormat="1" ht="16.5" customHeight="1">
      <c r="A140" s="40"/>
      <c r="B140" s="41"/>
      <c r="C140" s="259" t="s">
        <v>556</v>
      </c>
      <c r="D140" s="259" t="s">
        <v>640</v>
      </c>
      <c r="E140" s="260" t="s">
        <v>1791</v>
      </c>
      <c r="F140" s="261" t="s">
        <v>1792</v>
      </c>
      <c r="G140" s="262" t="s">
        <v>368</v>
      </c>
      <c r="H140" s="263">
        <v>160</v>
      </c>
      <c r="I140" s="264"/>
      <c r="J140" s="265">
        <f>ROUND(I140*H140,2)</f>
        <v>0</v>
      </c>
      <c r="K140" s="261" t="s">
        <v>19</v>
      </c>
      <c r="L140" s="266"/>
      <c r="M140" s="267" t="s">
        <v>19</v>
      </c>
      <c r="N140" s="268" t="s">
        <v>48</v>
      </c>
      <c r="O140" s="86"/>
      <c r="P140" s="223">
        <f>O140*H140</f>
        <v>0</v>
      </c>
      <c r="Q140" s="223">
        <v>0</v>
      </c>
      <c r="R140" s="223">
        <f>Q140*H140</f>
        <v>0</v>
      </c>
      <c r="S140" s="223">
        <v>0</v>
      </c>
      <c r="T140" s="224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25" t="s">
        <v>571</v>
      </c>
      <c r="AT140" s="225" t="s">
        <v>640</v>
      </c>
      <c r="AU140" s="225" t="s">
        <v>87</v>
      </c>
      <c r="AY140" s="19" t="s">
        <v>238</v>
      </c>
      <c r="BE140" s="226">
        <f>IF(N140="základní",J140,0)</f>
        <v>0</v>
      </c>
      <c r="BF140" s="226">
        <f>IF(N140="snížená",J140,0)</f>
        <v>0</v>
      </c>
      <c r="BG140" s="226">
        <f>IF(N140="zákl. přenesená",J140,0)</f>
        <v>0</v>
      </c>
      <c r="BH140" s="226">
        <f>IF(N140="sníž. přenesená",J140,0)</f>
        <v>0</v>
      </c>
      <c r="BI140" s="226">
        <f>IF(N140="nulová",J140,0)</f>
        <v>0</v>
      </c>
      <c r="BJ140" s="19" t="s">
        <v>85</v>
      </c>
      <c r="BK140" s="226">
        <f>ROUND(I140*H140,2)</f>
        <v>0</v>
      </c>
      <c r="BL140" s="19" t="s">
        <v>330</v>
      </c>
      <c r="BM140" s="225" t="s">
        <v>1798</v>
      </c>
    </row>
    <row r="141" s="2" customFormat="1" ht="16.5" customHeight="1">
      <c r="A141" s="40"/>
      <c r="B141" s="41"/>
      <c r="C141" s="259" t="s">
        <v>561</v>
      </c>
      <c r="D141" s="259" t="s">
        <v>640</v>
      </c>
      <c r="E141" s="260" t="s">
        <v>1794</v>
      </c>
      <c r="F141" s="261" t="s">
        <v>1795</v>
      </c>
      <c r="G141" s="262" t="s">
        <v>368</v>
      </c>
      <c r="H141" s="263">
        <v>6</v>
      </c>
      <c r="I141" s="264"/>
      <c r="J141" s="265">
        <f>ROUND(I141*H141,2)</f>
        <v>0</v>
      </c>
      <c r="K141" s="261" t="s">
        <v>19</v>
      </c>
      <c r="L141" s="266"/>
      <c r="M141" s="267" t="s">
        <v>19</v>
      </c>
      <c r="N141" s="268" t="s">
        <v>48</v>
      </c>
      <c r="O141" s="86"/>
      <c r="P141" s="223">
        <f>O141*H141</f>
        <v>0</v>
      </c>
      <c r="Q141" s="223">
        <v>0</v>
      </c>
      <c r="R141" s="223">
        <f>Q141*H141</f>
        <v>0</v>
      </c>
      <c r="S141" s="223">
        <v>0</v>
      </c>
      <c r="T141" s="224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25" t="s">
        <v>571</v>
      </c>
      <c r="AT141" s="225" t="s">
        <v>640</v>
      </c>
      <c r="AU141" s="225" t="s">
        <v>87</v>
      </c>
      <c r="AY141" s="19" t="s">
        <v>238</v>
      </c>
      <c r="BE141" s="226">
        <f>IF(N141="základní",J141,0)</f>
        <v>0</v>
      </c>
      <c r="BF141" s="226">
        <f>IF(N141="snížená",J141,0)</f>
        <v>0</v>
      </c>
      <c r="BG141" s="226">
        <f>IF(N141="zákl. přenesená",J141,0)</f>
        <v>0</v>
      </c>
      <c r="BH141" s="226">
        <f>IF(N141="sníž. přenesená",J141,0)</f>
        <v>0</v>
      </c>
      <c r="BI141" s="226">
        <f>IF(N141="nulová",J141,0)</f>
        <v>0</v>
      </c>
      <c r="BJ141" s="19" t="s">
        <v>85</v>
      </c>
      <c r="BK141" s="226">
        <f>ROUND(I141*H141,2)</f>
        <v>0</v>
      </c>
      <c r="BL141" s="19" t="s">
        <v>330</v>
      </c>
      <c r="BM141" s="225" t="s">
        <v>1799</v>
      </c>
    </row>
    <row r="142" s="2" customFormat="1" ht="24.15" customHeight="1">
      <c r="A142" s="40"/>
      <c r="B142" s="41"/>
      <c r="C142" s="214" t="s">
        <v>566</v>
      </c>
      <c r="D142" s="214" t="s">
        <v>243</v>
      </c>
      <c r="E142" s="215" t="s">
        <v>1800</v>
      </c>
      <c r="F142" s="216" t="s">
        <v>1801</v>
      </c>
      <c r="G142" s="217" t="s">
        <v>368</v>
      </c>
      <c r="H142" s="218">
        <v>54</v>
      </c>
      <c r="I142" s="219"/>
      <c r="J142" s="220">
        <f>ROUND(I142*H142,2)</f>
        <v>0</v>
      </c>
      <c r="K142" s="216" t="s">
        <v>19</v>
      </c>
      <c r="L142" s="46"/>
      <c r="M142" s="221" t="s">
        <v>19</v>
      </c>
      <c r="N142" s="222" t="s">
        <v>48</v>
      </c>
      <c r="O142" s="86"/>
      <c r="P142" s="223">
        <f>O142*H142</f>
        <v>0</v>
      </c>
      <c r="Q142" s="223">
        <v>0</v>
      </c>
      <c r="R142" s="223">
        <f>Q142*H142</f>
        <v>0</v>
      </c>
      <c r="S142" s="223">
        <v>0</v>
      </c>
      <c r="T142" s="224">
        <f>S142*H142</f>
        <v>0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25" t="s">
        <v>330</v>
      </c>
      <c r="AT142" s="225" t="s">
        <v>243</v>
      </c>
      <c r="AU142" s="225" t="s">
        <v>87</v>
      </c>
      <c r="AY142" s="19" t="s">
        <v>238</v>
      </c>
      <c r="BE142" s="226">
        <f>IF(N142="základní",J142,0)</f>
        <v>0</v>
      </c>
      <c r="BF142" s="226">
        <f>IF(N142="snížená",J142,0)</f>
        <v>0</v>
      </c>
      <c r="BG142" s="226">
        <f>IF(N142="zákl. přenesená",J142,0)</f>
        <v>0</v>
      </c>
      <c r="BH142" s="226">
        <f>IF(N142="sníž. přenesená",J142,0)</f>
        <v>0</v>
      </c>
      <c r="BI142" s="226">
        <f>IF(N142="nulová",J142,0)</f>
        <v>0</v>
      </c>
      <c r="BJ142" s="19" t="s">
        <v>85</v>
      </c>
      <c r="BK142" s="226">
        <f>ROUND(I142*H142,2)</f>
        <v>0</v>
      </c>
      <c r="BL142" s="19" t="s">
        <v>330</v>
      </c>
      <c r="BM142" s="225" t="s">
        <v>1802</v>
      </c>
    </row>
    <row r="143" s="2" customFormat="1" ht="16.5" customHeight="1">
      <c r="A143" s="40"/>
      <c r="B143" s="41"/>
      <c r="C143" s="259" t="s">
        <v>571</v>
      </c>
      <c r="D143" s="259" t="s">
        <v>640</v>
      </c>
      <c r="E143" s="260" t="s">
        <v>1803</v>
      </c>
      <c r="F143" s="261" t="s">
        <v>1804</v>
      </c>
      <c r="G143" s="262" t="s">
        <v>368</v>
      </c>
      <c r="H143" s="263">
        <v>54</v>
      </c>
      <c r="I143" s="264"/>
      <c r="J143" s="265">
        <f>ROUND(I143*H143,2)</f>
        <v>0</v>
      </c>
      <c r="K143" s="261" t="s">
        <v>19</v>
      </c>
      <c r="L143" s="266"/>
      <c r="M143" s="267" t="s">
        <v>19</v>
      </c>
      <c r="N143" s="268" t="s">
        <v>48</v>
      </c>
      <c r="O143" s="86"/>
      <c r="P143" s="223">
        <f>O143*H143</f>
        <v>0</v>
      </c>
      <c r="Q143" s="223">
        <v>0</v>
      </c>
      <c r="R143" s="223">
        <f>Q143*H143</f>
        <v>0</v>
      </c>
      <c r="S143" s="223">
        <v>0</v>
      </c>
      <c r="T143" s="224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25" t="s">
        <v>571</v>
      </c>
      <c r="AT143" s="225" t="s">
        <v>640</v>
      </c>
      <c r="AU143" s="225" t="s">
        <v>87</v>
      </c>
      <c r="AY143" s="19" t="s">
        <v>238</v>
      </c>
      <c r="BE143" s="226">
        <f>IF(N143="základní",J143,0)</f>
        <v>0</v>
      </c>
      <c r="BF143" s="226">
        <f>IF(N143="snížená",J143,0)</f>
        <v>0</v>
      </c>
      <c r="BG143" s="226">
        <f>IF(N143="zákl. přenesená",J143,0)</f>
        <v>0</v>
      </c>
      <c r="BH143" s="226">
        <f>IF(N143="sníž. přenesená",J143,0)</f>
        <v>0</v>
      </c>
      <c r="BI143" s="226">
        <f>IF(N143="nulová",J143,0)</f>
        <v>0</v>
      </c>
      <c r="BJ143" s="19" t="s">
        <v>85</v>
      </c>
      <c r="BK143" s="226">
        <f>ROUND(I143*H143,2)</f>
        <v>0</v>
      </c>
      <c r="BL143" s="19" t="s">
        <v>330</v>
      </c>
      <c r="BM143" s="225" t="s">
        <v>1805</v>
      </c>
    </row>
    <row r="144" s="2" customFormat="1" ht="24.15" customHeight="1">
      <c r="A144" s="40"/>
      <c r="B144" s="41"/>
      <c r="C144" s="214" t="s">
        <v>576</v>
      </c>
      <c r="D144" s="214" t="s">
        <v>243</v>
      </c>
      <c r="E144" s="215" t="s">
        <v>1806</v>
      </c>
      <c r="F144" s="216" t="s">
        <v>1807</v>
      </c>
      <c r="G144" s="217" t="s">
        <v>368</v>
      </c>
      <c r="H144" s="218">
        <v>1</v>
      </c>
      <c r="I144" s="219"/>
      <c r="J144" s="220">
        <f>ROUND(I144*H144,2)</f>
        <v>0</v>
      </c>
      <c r="K144" s="216" t="s">
        <v>19</v>
      </c>
      <c r="L144" s="46"/>
      <c r="M144" s="221" t="s">
        <v>19</v>
      </c>
      <c r="N144" s="222" t="s">
        <v>48</v>
      </c>
      <c r="O144" s="86"/>
      <c r="P144" s="223">
        <f>O144*H144</f>
        <v>0</v>
      </c>
      <c r="Q144" s="223">
        <v>0</v>
      </c>
      <c r="R144" s="223">
        <f>Q144*H144</f>
        <v>0</v>
      </c>
      <c r="S144" s="223">
        <v>0</v>
      </c>
      <c r="T144" s="224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25" t="s">
        <v>330</v>
      </c>
      <c r="AT144" s="225" t="s">
        <v>243</v>
      </c>
      <c r="AU144" s="225" t="s">
        <v>87</v>
      </c>
      <c r="AY144" s="19" t="s">
        <v>238</v>
      </c>
      <c r="BE144" s="226">
        <f>IF(N144="základní",J144,0)</f>
        <v>0</v>
      </c>
      <c r="BF144" s="226">
        <f>IF(N144="snížená",J144,0)</f>
        <v>0</v>
      </c>
      <c r="BG144" s="226">
        <f>IF(N144="zákl. přenesená",J144,0)</f>
        <v>0</v>
      </c>
      <c r="BH144" s="226">
        <f>IF(N144="sníž. přenesená",J144,0)</f>
        <v>0</v>
      </c>
      <c r="BI144" s="226">
        <f>IF(N144="nulová",J144,0)</f>
        <v>0</v>
      </c>
      <c r="BJ144" s="19" t="s">
        <v>85</v>
      </c>
      <c r="BK144" s="226">
        <f>ROUND(I144*H144,2)</f>
        <v>0</v>
      </c>
      <c r="BL144" s="19" t="s">
        <v>330</v>
      </c>
      <c r="BM144" s="225" t="s">
        <v>1808</v>
      </c>
    </row>
    <row r="145" s="2" customFormat="1" ht="16.5" customHeight="1">
      <c r="A145" s="40"/>
      <c r="B145" s="41"/>
      <c r="C145" s="259" t="s">
        <v>581</v>
      </c>
      <c r="D145" s="259" t="s">
        <v>640</v>
      </c>
      <c r="E145" s="260" t="s">
        <v>1469</v>
      </c>
      <c r="F145" s="261" t="s">
        <v>1809</v>
      </c>
      <c r="G145" s="262" t="s">
        <v>368</v>
      </c>
      <c r="H145" s="263">
        <v>1</v>
      </c>
      <c r="I145" s="264"/>
      <c r="J145" s="265">
        <f>ROUND(I145*H145,2)</f>
        <v>0</v>
      </c>
      <c r="K145" s="261" t="s">
        <v>19</v>
      </c>
      <c r="L145" s="266"/>
      <c r="M145" s="267" t="s">
        <v>19</v>
      </c>
      <c r="N145" s="268" t="s">
        <v>48</v>
      </c>
      <c r="O145" s="86"/>
      <c r="P145" s="223">
        <f>O145*H145</f>
        <v>0</v>
      </c>
      <c r="Q145" s="223">
        <v>6.0000000000000002E-05</v>
      </c>
      <c r="R145" s="223">
        <f>Q145*H145</f>
        <v>6.0000000000000002E-05</v>
      </c>
      <c r="S145" s="223">
        <v>0</v>
      </c>
      <c r="T145" s="224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25" t="s">
        <v>571</v>
      </c>
      <c r="AT145" s="225" t="s">
        <v>640</v>
      </c>
      <c r="AU145" s="225" t="s">
        <v>87</v>
      </c>
      <c r="AY145" s="19" t="s">
        <v>238</v>
      </c>
      <c r="BE145" s="226">
        <f>IF(N145="základní",J145,0)</f>
        <v>0</v>
      </c>
      <c r="BF145" s="226">
        <f>IF(N145="snížená",J145,0)</f>
        <v>0</v>
      </c>
      <c r="BG145" s="226">
        <f>IF(N145="zákl. přenesená",J145,0)</f>
        <v>0</v>
      </c>
      <c r="BH145" s="226">
        <f>IF(N145="sníž. přenesená",J145,0)</f>
        <v>0</v>
      </c>
      <c r="BI145" s="226">
        <f>IF(N145="nulová",J145,0)</f>
        <v>0</v>
      </c>
      <c r="BJ145" s="19" t="s">
        <v>85</v>
      </c>
      <c r="BK145" s="226">
        <f>ROUND(I145*H145,2)</f>
        <v>0</v>
      </c>
      <c r="BL145" s="19" t="s">
        <v>330</v>
      </c>
      <c r="BM145" s="225" t="s">
        <v>1810</v>
      </c>
    </row>
    <row r="146" s="2" customFormat="1" ht="16.5" customHeight="1">
      <c r="A146" s="40"/>
      <c r="B146" s="41"/>
      <c r="C146" s="214" t="s">
        <v>590</v>
      </c>
      <c r="D146" s="214" t="s">
        <v>243</v>
      </c>
      <c r="E146" s="215" t="s">
        <v>1811</v>
      </c>
      <c r="F146" s="216" t="s">
        <v>1812</v>
      </c>
      <c r="G146" s="217" t="s">
        <v>368</v>
      </c>
      <c r="H146" s="218">
        <v>4</v>
      </c>
      <c r="I146" s="219"/>
      <c r="J146" s="220">
        <f>ROUND(I146*H146,2)</f>
        <v>0</v>
      </c>
      <c r="K146" s="216" t="s">
        <v>19</v>
      </c>
      <c r="L146" s="46"/>
      <c r="M146" s="221" t="s">
        <v>19</v>
      </c>
      <c r="N146" s="222" t="s">
        <v>48</v>
      </c>
      <c r="O146" s="86"/>
      <c r="P146" s="223">
        <f>O146*H146</f>
        <v>0</v>
      </c>
      <c r="Q146" s="223">
        <v>0</v>
      </c>
      <c r="R146" s="223">
        <f>Q146*H146</f>
        <v>0</v>
      </c>
      <c r="S146" s="223">
        <v>0</v>
      </c>
      <c r="T146" s="224">
        <f>S146*H146</f>
        <v>0</v>
      </c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R146" s="225" t="s">
        <v>330</v>
      </c>
      <c r="AT146" s="225" t="s">
        <v>243</v>
      </c>
      <c r="AU146" s="225" t="s">
        <v>87</v>
      </c>
      <c r="AY146" s="19" t="s">
        <v>238</v>
      </c>
      <c r="BE146" s="226">
        <f>IF(N146="základní",J146,0)</f>
        <v>0</v>
      </c>
      <c r="BF146" s="226">
        <f>IF(N146="snížená",J146,0)</f>
        <v>0</v>
      </c>
      <c r="BG146" s="226">
        <f>IF(N146="zákl. přenesená",J146,0)</f>
        <v>0</v>
      </c>
      <c r="BH146" s="226">
        <f>IF(N146="sníž. přenesená",J146,0)</f>
        <v>0</v>
      </c>
      <c r="BI146" s="226">
        <f>IF(N146="nulová",J146,0)</f>
        <v>0</v>
      </c>
      <c r="BJ146" s="19" t="s">
        <v>85</v>
      </c>
      <c r="BK146" s="226">
        <f>ROUND(I146*H146,2)</f>
        <v>0</v>
      </c>
      <c r="BL146" s="19" t="s">
        <v>330</v>
      </c>
      <c r="BM146" s="225" t="s">
        <v>1813</v>
      </c>
    </row>
    <row r="147" s="2" customFormat="1" ht="16.5" customHeight="1">
      <c r="A147" s="40"/>
      <c r="B147" s="41"/>
      <c r="C147" s="259" t="s">
        <v>597</v>
      </c>
      <c r="D147" s="259" t="s">
        <v>640</v>
      </c>
      <c r="E147" s="260" t="s">
        <v>1814</v>
      </c>
      <c r="F147" s="261" t="s">
        <v>1815</v>
      </c>
      <c r="G147" s="262" t="s">
        <v>368</v>
      </c>
      <c r="H147" s="263">
        <v>4</v>
      </c>
      <c r="I147" s="264"/>
      <c r="J147" s="265">
        <f>ROUND(I147*H147,2)</f>
        <v>0</v>
      </c>
      <c r="K147" s="261" t="s">
        <v>19</v>
      </c>
      <c r="L147" s="266"/>
      <c r="M147" s="267" t="s">
        <v>19</v>
      </c>
      <c r="N147" s="268" t="s">
        <v>48</v>
      </c>
      <c r="O147" s="86"/>
      <c r="P147" s="223">
        <f>O147*H147</f>
        <v>0</v>
      </c>
      <c r="Q147" s="223">
        <v>0</v>
      </c>
      <c r="R147" s="223">
        <f>Q147*H147</f>
        <v>0</v>
      </c>
      <c r="S147" s="223">
        <v>0</v>
      </c>
      <c r="T147" s="224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25" t="s">
        <v>571</v>
      </c>
      <c r="AT147" s="225" t="s">
        <v>640</v>
      </c>
      <c r="AU147" s="225" t="s">
        <v>87</v>
      </c>
      <c r="AY147" s="19" t="s">
        <v>238</v>
      </c>
      <c r="BE147" s="226">
        <f>IF(N147="základní",J147,0)</f>
        <v>0</v>
      </c>
      <c r="BF147" s="226">
        <f>IF(N147="snížená",J147,0)</f>
        <v>0</v>
      </c>
      <c r="BG147" s="226">
        <f>IF(N147="zákl. přenesená",J147,0)</f>
        <v>0</v>
      </c>
      <c r="BH147" s="226">
        <f>IF(N147="sníž. přenesená",J147,0)</f>
        <v>0</v>
      </c>
      <c r="BI147" s="226">
        <f>IF(N147="nulová",J147,0)</f>
        <v>0</v>
      </c>
      <c r="BJ147" s="19" t="s">
        <v>85</v>
      </c>
      <c r="BK147" s="226">
        <f>ROUND(I147*H147,2)</f>
        <v>0</v>
      </c>
      <c r="BL147" s="19" t="s">
        <v>330</v>
      </c>
      <c r="BM147" s="225" t="s">
        <v>1816</v>
      </c>
    </row>
    <row r="148" s="2" customFormat="1" ht="16.5" customHeight="1">
      <c r="A148" s="40"/>
      <c r="B148" s="41"/>
      <c r="C148" s="214" t="s">
        <v>603</v>
      </c>
      <c r="D148" s="214" t="s">
        <v>243</v>
      </c>
      <c r="E148" s="215" t="s">
        <v>1475</v>
      </c>
      <c r="F148" s="216" t="s">
        <v>1476</v>
      </c>
      <c r="G148" s="217" t="s">
        <v>368</v>
      </c>
      <c r="H148" s="218">
        <v>17</v>
      </c>
      <c r="I148" s="219"/>
      <c r="J148" s="220">
        <f>ROUND(I148*H148,2)</f>
        <v>0</v>
      </c>
      <c r="K148" s="216" t="s">
        <v>19</v>
      </c>
      <c r="L148" s="46"/>
      <c r="M148" s="221" t="s">
        <v>19</v>
      </c>
      <c r="N148" s="222" t="s">
        <v>48</v>
      </c>
      <c r="O148" s="86"/>
      <c r="P148" s="223">
        <f>O148*H148</f>
        <v>0</v>
      </c>
      <c r="Q148" s="223">
        <v>0</v>
      </c>
      <c r="R148" s="223">
        <f>Q148*H148</f>
        <v>0</v>
      </c>
      <c r="S148" s="223">
        <v>0</v>
      </c>
      <c r="T148" s="224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25" t="s">
        <v>330</v>
      </c>
      <c r="AT148" s="225" t="s">
        <v>243</v>
      </c>
      <c r="AU148" s="225" t="s">
        <v>87</v>
      </c>
      <c r="AY148" s="19" t="s">
        <v>238</v>
      </c>
      <c r="BE148" s="226">
        <f>IF(N148="základní",J148,0)</f>
        <v>0</v>
      </c>
      <c r="BF148" s="226">
        <f>IF(N148="snížená",J148,0)</f>
        <v>0</v>
      </c>
      <c r="BG148" s="226">
        <f>IF(N148="zákl. přenesená",J148,0)</f>
        <v>0</v>
      </c>
      <c r="BH148" s="226">
        <f>IF(N148="sníž. přenesená",J148,0)</f>
        <v>0</v>
      </c>
      <c r="BI148" s="226">
        <f>IF(N148="nulová",J148,0)</f>
        <v>0</v>
      </c>
      <c r="BJ148" s="19" t="s">
        <v>85</v>
      </c>
      <c r="BK148" s="226">
        <f>ROUND(I148*H148,2)</f>
        <v>0</v>
      </c>
      <c r="BL148" s="19" t="s">
        <v>330</v>
      </c>
      <c r="BM148" s="225" t="s">
        <v>1817</v>
      </c>
    </row>
    <row r="149" s="2" customFormat="1" ht="16.5" customHeight="1">
      <c r="A149" s="40"/>
      <c r="B149" s="41"/>
      <c r="C149" s="259" t="s">
        <v>608</v>
      </c>
      <c r="D149" s="259" t="s">
        <v>640</v>
      </c>
      <c r="E149" s="260" t="s">
        <v>1478</v>
      </c>
      <c r="F149" s="261" t="s">
        <v>1479</v>
      </c>
      <c r="G149" s="262" t="s">
        <v>368</v>
      </c>
      <c r="H149" s="263">
        <v>17</v>
      </c>
      <c r="I149" s="264"/>
      <c r="J149" s="265">
        <f>ROUND(I149*H149,2)</f>
        <v>0</v>
      </c>
      <c r="K149" s="261" t="s">
        <v>19</v>
      </c>
      <c r="L149" s="266"/>
      <c r="M149" s="267" t="s">
        <v>19</v>
      </c>
      <c r="N149" s="268" t="s">
        <v>48</v>
      </c>
      <c r="O149" s="86"/>
      <c r="P149" s="223">
        <f>O149*H149</f>
        <v>0</v>
      </c>
      <c r="Q149" s="223">
        <v>0.00012</v>
      </c>
      <c r="R149" s="223">
        <f>Q149*H149</f>
        <v>0.0020400000000000001</v>
      </c>
      <c r="S149" s="223">
        <v>0</v>
      </c>
      <c r="T149" s="224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225" t="s">
        <v>571</v>
      </c>
      <c r="AT149" s="225" t="s">
        <v>640</v>
      </c>
      <c r="AU149" s="225" t="s">
        <v>87</v>
      </c>
      <c r="AY149" s="19" t="s">
        <v>238</v>
      </c>
      <c r="BE149" s="226">
        <f>IF(N149="základní",J149,0)</f>
        <v>0</v>
      </c>
      <c r="BF149" s="226">
        <f>IF(N149="snížená",J149,0)</f>
        <v>0</v>
      </c>
      <c r="BG149" s="226">
        <f>IF(N149="zákl. přenesená",J149,0)</f>
        <v>0</v>
      </c>
      <c r="BH149" s="226">
        <f>IF(N149="sníž. přenesená",J149,0)</f>
        <v>0</v>
      </c>
      <c r="BI149" s="226">
        <f>IF(N149="nulová",J149,0)</f>
        <v>0</v>
      </c>
      <c r="BJ149" s="19" t="s">
        <v>85</v>
      </c>
      <c r="BK149" s="226">
        <f>ROUND(I149*H149,2)</f>
        <v>0</v>
      </c>
      <c r="BL149" s="19" t="s">
        <v>330</v>
      </c>
      <c r="BM149" s="225" t="s">
        <v>1818</v>
      </c>
    </row>
    <row r="150" s="2" customFormat="1" ht="16.5" customHeight="1">
      <c r="A150" s="40"/>
      <c r="B150" s="41"/>
      <c r="C150" s="214" t="s">
        <v>613</v>
      </c>
      <c r="D150" s="214" t="s">
        <v>243</v>
      </c>
      <c r="E150" s="215" t="s">
        <v>1499</v>
      </c>
      <c r="F150" s="216" t="s">
        <v>1500</v>
      </c>
      <c r="G150" s="217" t="s">
        <v>368</v>
      </c>
      <c r="H150" s="218">
        <v>1</v>
      </c>
      <c r="I150" s="219"/>
      <c r="J150" s="220">
        <f>ROUND(I150*H150,2)</f>
        <v>0</v>
      </c>
      <c r="K150" s="216" t="s">
        <v>19</v>
      </c>
      <c r="L150" s="46"/>
      <c r="M150" s="221" t="s">
        <v>19</v>
      </c>
      <c r="N150" s="222" t="s">
        <v>48</v>
      </c>
      <c r="O150" s="86"/>
      <c r="P150" s="223">
        <f>O150*H150</f>
        <v>0</v>
      </c>
      <c r="Q150" s="223">
        <v>0</v>
      </c>
      <c r="R150" s="223">
        <f>Q150*H150</f>
        <v>0</v>
      </c>
      <c r="S150" s="223">
        <v>0</v>
      </c>
      <c r="T150" s="224">
        <f>S150*H150</f>
        <v>0</v>
      </c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R150" s="225" t="s">
        <v>330</v>
      </c>
      <c r="AT150" s="225" t="s">
        <v>243</v>
      </c>
      <c r="AU150" s="225" t="s">
        <v>87</v>
      </c>
      <c r="AY150" s="19" t="s">
        <v>238</v>
      </c>
      <c r="BE150" s="226">
        <f>IF(N150="základní",J150,0)</f>
        <v>0</v>
      </c>
      <c r="BF150" s="226">
        <f>IF(N150="snížená",J150,0)</f>
        <v>0</v>
      </c>
      <c r="BG150" s="226">
        <f>IF(N150="zákl. přenesená",J150,0)</f>
        <v>0</v>
      </c>
      <c r="BH150" s="226">
        <f>IF(N150="sníž. přenesená",J150,0)</f>
        <v>0</v>
      </c>
      <c r="BI150" s="226">
        <f>IF(N150="nulová",J150,0)</f>
        <v>0</v>
      </c>
      <c r="BJ150" s="19" t="s">
        <v>85</v>
      </c>
      <c r="BK150" s="226">
        <f>ROUND(I150*H150,2)</f>
        <v>0</v>
      </c>
      <c r="BL150" s="19" t="s">
        <v>330</v>
      </c>
      <c r="BM150" s="225" t="s">
        <v>1819</v>
      </c>
    </row>
    <row r="151" s="2" customFormat="1" ht="16.5" customHeight="1">
      <c r="A151" s="40"/>
      <c r="B151" s="41"/>
      <c r="C151" s="259" t="s">
        <v>621</v>
      </c>
      <c r="D151" s="259" t="s">
        <v>640</v>
      </c>
      <c r="E151" s="260" t="s">
        <v>1820</v>
      </c>
      <c r="F151" s="261" t="s">
        <v>1821</v>
      </c>
      <c r="G151" s="262" t="s">
        <v>368</v>
      </c>
      <c r="H151" s="263">
        <v>1</v>
      </c>
      <c r="I151" s="264"/>
      <c r="J151" s="265">
        <f>ROUND(I151*H151,2)</f>
        <v>0</v>
      </c>
      <c r="K151" s="261" t="s">
        <v>19</v>
      </c>
      <c r="L151" s="266"/>
      <c r="M151" s="267" t="s">
        <v>19</v>
      </c>
      <c r="N151" s="268" t="s">
        <v>48</v>
      </c>
      <c r="O151" s="86"/>
      <c r="P151" s="223">
        <f>O151*H151</f>
        <v>0</v>
      </c>
      <c r="Q151" s="223">
        <v>0.00040000000000000002</v>
      </c>
      <c r="R151" s="223">
        <f>Q151*H151</f>
        <v>0.00040000000000000002</v>
      </c>
      <c r="S151" s="223">
        <v>0</v>
      </c>
      <c r="T151" s="224">
        <f>S151*H151</f>
        <v>0</v>
      </c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225" t="s">
        <v>571</v>
      </c>
      <c r="AT151" s="225" t="s">
        <v>640</v>
      </c>
      <c r="AU151" s="225" t="s">
        <v>87</v>
      </c>
      <c r="AY151" s="19" t="s">
        <v>238</v>
      </c>
      <c r="BE151" s="226">
        <f>IF(N151="základní",J151,0)</f>
        <v>0</v>
      </c>
      <c r="BF151" s="226">
        <f>IF(N151="snížená",J151,0)</f>
        <v>0</v>
      </c>
      <c r="BG151" s="226">
        <f>IF(N151="zákl. přenesená",J151,0)</f>
        <v>0</v>
      </c>
      <c r="BH151" s="226">
        <f>IF(N151="sníž. přenesená",J151,0)</f>
        <v>0</v>
      </c>
      <c r="BI151" s="226">
        <f>IF(N151="nulová",J151,0)</f>
        <v>0</v>
      </c>
      <c r="BJ151" s="19" t="s">
        <v>85</v>
      </c>
      <c r="BK151" s="226">
        <f>ROUND(I151*H151,2)</f>
        <v>0</v>
      </c>
      <c r="BL151" s="19" t="s">
        <v>330</v>
      </c>
      <c r="BM151" s="225" t="s">
        <v>1822</v>
      </c>
    </row>
    <row r="152" s="2" customFormat="1" ht="16.5" customHeight="1">
      <c r="A152" s="40"/>
      <c r="B152" s="41"/>
      <c r="C152" s="214" t="s">
        <v>626</v>
      </c>
      <c r="D152" s="214" t="s">
        <v>243</v>
      </c>
      <c r="E152" s="215" t="s">
        <v>1508</v>
      </c>
      <c r="F152" s="216" t="s">
        <v>1509</v>
      </c>
      <c r="G152" s="217" t="s">
        <v>368</v>
      </c>
      <c r="H152" s="218">
        <v>1</v>
      </c>
      <c r="I152" s="219"/>
      <c r="J152" s="220">
        <f>ROUND(I152*H152,2)</f>
        <v>0</v>
      </c>
      <c r="K152" s="216" t="s">
        <v>19</v>
      </c>
      <c r="L152" s="46"/>
      <c r="M152" s="221" t="s">
        <v>19</v>
      </c>
      <c r="N152" s="222" t="s">
        <v>48</v>
      </c>
      <c r="O152" s="86"/>
      <c r="P152" s="223">
        <f>O152*H152</f>
        <v>0</v>
      </c>
      <c r="Q152" s="223">
        <v>0</v>
      </c>
      <c r="R152" s="223">
        <f>Q152*H152</f>
        <v>0</v>
      </c>
      <c r="S152" s="223">
        <v>0</v>
      </c>
      <c r="T152" s="224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25" t="s">
        <v>330</v>
      </c>
      <c r="AT152" s="225" t="s">
        <v>243</v>
      </c>
      <c r="AU152" s="225" t="s">
        <v>87</v>
      </c>
      <c r="AY152" s="19" t="s">
        <v>238</v>
      </c>
      <c r="BE152" s="226">
        <f>IF(N152="základní",J152,0)</f>
        <v>0</v>
      </c>
      <c r="BF152" s="226">
        <f>IF(N152="snížená",J152,0)</f>
        <v>0</v>
      </c>
      <c r="BG152" s="226">
        <f>IF(N152="zákl. přenesená",J152,0)</f>
        <v>0</v>
      </c>
      <c r="BH152" s="226">
        <f>IF(N152="sníž. přenesená",J152,0)</f>
        <v>0</v>
      </c>
      <c r="BI152" s="226">
        <f>IF(N152="nulová",J152,0)</f>
        <v>0</v>
      </c>
      <c r="BJ152" s="19" t="s">
        <v>85</v>
      </c>
      <c r="BK152" s="226">
        <f>ROUND(I152*H152,2)</f>
        <v>0</v>
      </c>
      <c r="BL152" s="19" t="s">
        <v>330</v>
      </c>
      <c r="BM152" s="225" t="s">
        <v>1823</v>
      </c>
    </row>
    <row r="153" s="2" customFormat="1" ht="21.75" customHeight="1">
      <c r="A153" s="40"/>
      <c r="B153" s="41"/>
      <c r="C153" s="259" t="s">
        <v>632</v>
      </c>
      <c r="D153" s="259" t="s">
        <v>640</v>
      </c>
      <c r="E153" s="260" t="s">
        <v>1511</v>
      </c>
      <c r="F153" s="261" t="s">
        <v>1512</v>
      </c>
      <c r="G153" s="262" t="s">
        <v>368</v>
      </c>
      <c r="H153" s="263">
        <v>1</v>
      </c>
      <c r="I153" s="264"/>
      <c r="J153" s="265">
        <f>ROUND(I153*H153,2)</f>
        <v>0</v>
      </c>
      <c r="K153" s="261" t="s">
        <v>19</v>
      </c>
      <c r="L153" s="266"/>
      <c r="M153" s="267" t="s">
        <v>19</v>
      </c>
      <c r="N153" s="268" t="s">
        <v>48</v>
      </c>
      <c r="O153" s="86"/>
      <c r="P153" s="223">
        <f>O153*H153</f>
        <v>0</v>
      </c>
      <c r="Q153" s="223">
        <v>0.00020000000000000001</v>
      </c>
      <c r="R153" s="223">
        <f>Q153*H153</f>
        <v>0.00020000000000000001</v>
      </c>
      <c r="S153" s="223">
        <v>0</v>
      </c>
      <c r="T153" s="224">
        <f>S153*H153</f>
        <v>0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225" t="s">
        <v>571</v>
      </c>
      <c r="AT153" s="225" t="s">
        <v>640</v>
      </c>
      <c r="AU153" s="225" t="s">
        <v>87</v>
      </c>
      <c r="AY153" s="19" t="s">
        <v>238</v>
      </c>
      <c r="BE153" s="226">
        <f>IF(N153="základní",J153,0)</f>
        <v>0</v>
      </c>
      <c r="BF153" s="226">
        <f>IF(N153="snížená",J153,0)</f>
        <v>0</v>
      </c>
      <c r="BG153" s="226">
        <f>IF(N153="zákl. přenesená",J153,0)</f>
        <v>0</v>
      </c>
      <c r="BH153" s="226">
        <f>IF(N153="sníž. přenesená",J153,0)</f>
        <v>0</v>
      </c>
      <c r="BI153" s="226">
        <f>IF(N153="nulová",J153,0)</f>
        <v>0</v>
      </c>
      <c r="BJ153" s="19" t="s">
        <v>85</v>
      </c>
      <c r="BK153" s="226">
        <f>ROUND(I153*H153,2)</f>
        <v>0</v>
      </c>
      <c r="BL153" s="19" t="s">
        <v>330</v>
      </c>
      <c r="BM153" s="225" t="s">
        <v>1824</v>
      </c>
    </row>
    <row r="154" s="2" customFormat="1" ht="21.75" customHeight="1">
      <c r="A154" s="40"/>
      <c r="B154" s="41"/>
      <c r="C154" s="214" t="s">
        <v>639</v>
      </c>
      <c r="D154" s="214" t="s">
        <v>243</v>
      </c>
      <c r="E154" s="215" t="s">
        <v>1825</v>
      </c>
      <c r="F154" s="216" t="s">
        <v>1826</v>
      </c>
      <c r="G154" s="217" t="s">
        <v>368</v>
      </c>
      <c r="H154" s="218">
        <v>1</v>
      </c>
      <c r="I154" s="219"/>
      <c r="J154" s="220">
        <f>ROUND(I154*H154,2)</f>
        <v>0</v>
      </c>
      <c r="K154" s="216" t="s">
        <v>19</v>
      </c>
      <c r="L154" s="46"/>
      <c r="M154" s="221" t="s">
        <v>19</v>
      </c>
      <c r="N154" s="222" t="s">
        <v>48</v>
      </c>
      <c r="O154" s="86"/>
      <c r="P154" s="223">
        <f>O154*H154</f>
        <v>0</v>
      </c>
      <c r="Q154" s="223">
        <v>0</v>
      </c>
      <c r="R154" s="223">
        <f>Q154*H154</f>
        <v>0</v>
      </c>
      <c r="S154" s="223">
        <v>0</v>
      </c>
      <c r="T154" s="224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25" t="s">
        <v>330</v>
      </c>
      <c r="AT154" s="225" t="s">
        <v>243</v>
      </c>
      <c r="AU154" s="225" t="s">
        <v>87</v>
      </c>
      <c r="AY154" s="19" t="s">
        <v>238</v>
      </c>
      <c r="BE154" s="226">
        <f>IF(N154="základní",J154,0)</f>
        <v>0</v>
      </c>
      <c r="BF154" s="226">
        <f>IF(N154="snížená",J154,0)</f>
        <v>0</v>
      </c>
      <c r="BG154" s="226">
        <f>IF(N154="zákl. přenesená",J154,0)</f>
        <v>0</v>
      </c>
      <c r="BH154" s="226">
        <f>IF(N154="sníž. přenesená",J154,0)</f>
        <v>0</v>
      </c>
      <c r="BI154" s="226">
        <f>IF(N154="nulová",J154,0)</f>
        <v>0</v>
      </c>
      <c r="BJ154" s="19" t="s">
        <v>85</v>
      </c>
      <c r="BK154" s="226">
        <f>ROUND(I154*H154,2)</f>
        <v>0</v>
      </c>
      <c r="BL154" s="19" t="s">
        <v>330</v>
      </c>
      <c r="BM154" s="225" t="s">
        <v>1827</v>
      </c>
    </row>
    <row r="155" s="2" customFormat="1" ht="16.5" customHeight="1">
      <c r="A155" s="40"/>
      <c r="B155" s="41"/>
      <c r="C155" s="259" t="s">
        <v>645</v>
      </c>
      <c r="D155" s="259" t="s">
        <v>640</v>
      </c>
      <c r="E155" s="260" t="s">
        <v>1828</v>
      </c>
      <c r="F155" s="261" t="s">
        <v>1829</v>
      </c>
      <c r="G155" s="262" t="s">
        <v>368</v>
      </c>
      <c r="H155" s="263">
        <v>1</v>
      </c>
      <c r="I155" s="264"/>
      <c r="J155" s="265">
        <f>ROUND(I155*H155,2)</f>
        <v>0</v>
      </c>
      <c r="K155" s="261" t="s">
        <v>19</v>
      </c>
      <c r="L155" s="266"/>
      <c r="M155" s="267" t="s">
        <v>19</v>
      </c>
      <c r="N155" s="268" t="s">
        <v>48</v>
      </c>
      <c r="O155" s="86"/>
      <c r="P155" s="223">
        <f>O155*H155</f>
        <v>0</v>
      </c>
      <c r="Q155" s="223">
        <v>8.0000000000000007E-05</v>
      </c>
      <c r="R155" s="223">
        <f>Q155*H155</f>
        <v>8.0000000000000007E-05</v>
      </c>
      <c r="S155" s="223">
        <v>0</v>
      </c>
      <c r="T155" s="224">
        <f>S155*H155</f>
        <v>0</v>
      </c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R155" s="225" t="s">
        <v>571</v>
      </c>
      <c r="AT155" s="225" t="s">
        <v>640</v>
      </c>
      <c r="AU155" s="225" t="s">
        <v>87</v>
      </c>
      <c r="AY155" s="19" t="s">
        <v>238</v>
      </c>
      <c r="BE155" s="226">
        <f>IF(N155="základní",J155,0)</f>
        <v>0</v>
      </c>
      <c r="BF155" s="226">
        <f>IF(N155="snížená",J155,0)</f>
        <v>0</v>
      </c>
      <c r="BG155" s="226">
        <f>IF(N155="zákl. přenesená",J155,0)</f>
        <v>0</v>
      </c>
      <c r="BH155" s="226">
        <f>IF(N155="sníž. přenesená",J155,0)</f>
        <v>0</v>
      </c>
      <c r="BI155" s="226">
        <f>IF(N155="nulová",J155,0)</f>
        <v>0</v>
      </c>
      <c r="BJ155" s="19" t="s">
        <v>85</v>
      </c>
      <c r="BK155" s="226">
        <f>ROUND(I155*H155,2)</f>
        <v>0</v>
      </c>
      <c r="BL155" s="19" t="s">
        <v>330</v>
      </c>
      <c r="BM155" s="225" t="s">
        <v>1830</v>
      </c>
    </row>
    <row r="156" s="2" customFormat="1" ht="16.5" customHeight="1">
      <c r="A156" s="40"/>
      <c r="B156" s="41"/>
      <c r="C156" s="214" t="s">
        <v>651</v>
      </c>
      <c r="D156" s="214" t="s">
        <v>243</v>
      </c>
      <c r="E156" s="215" t="s">
        <v>1831</v>
      </c>
      <c r="F156" s="216" t="s">
        <v>1832</v>
      </c>
      <c r="G156" s="217" t="s">
        <v>368</v>
      </c>
      <c r="H156" s="218">
        <v>1</v>
      </c>
      <c r="I156" s="219"/>
      <c r="J156" s="220">
        <f>ROUND(I156*H156,2)</f>
        <v>0</v>
      </c>
      <c r="K156" s="216" t="s">
        <v>19</v>
      </c>
      <c r="L156" s="46"/>
      <c r="M156" s="221" t="s">
        <v>19</v>
      </c>
      <c r="N156" s="222" t="s">
        <v>48</v>
      </c>
      <c r="O156" s="86"/>
      <c r="P156" s="223">
        <f>O156*H156</f>
        <v>0</v>
      </c>
      <c r="Q156" s="223">
        <v>0</v>
      </c>
      <c r="R156" s="223">
        <f>Q156*H156</f>
        <v>0</v>
      </c>
      <c r="S156" s="223">
        <v>0</v>
      </c>
      <c r="T156" s="224">
        <f>S156*H156</f>
        <v>0</v>
      </c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225" t="s">
        <v>330</v>
      </c>
      <c r="AT156" s="225" t="s">
        <v>243</v>
      </c>
      <c r="AU156" s="225" t="s">
        <v>87</v>
      </c>
      <c r="AY156" s="19" t="s">
        <v>238</v>
      </c>
      <c r="BE156" s="226">
        <f>IF(N156="základní",J156,0)</f>
        <v>0</v>
      </c>
      <c r="BF156" s="226">
        <f>IF(N156="snížená",J156,0)</f>
        <v>0</v>
      </c>
      <c r="BG156" s="226">
        <f>IF(N156="zákl. přenesená",J156,0)</f>
        <v>0</v>
      </c>
      <c r="BH156" s="226">
        <f>IF(N156="sníž. přenesená",J156,0)</f>
        <v>0</v>
      </c>
      <c r="BI156" s="226">
        <f>IF(N156="nulová",J156,0)</f>
        <v>0</v>
      </c>
      <c r="BJ156" s="19" t="s">
        <v>85</v>
      </c>
      <c r="BK156" s="226">
        <f>ROUND(I156*H156,2)</f>
        <v>0</v>
      </c>
      <c r="BL156" s="19" t="s">
        <v>330</v>
      </c>
      <c r="BM156" s="225" t="s">
        <v>1833</v>
      </c>
    </row>
    <row r="157" s="2" customFormat="1" ht="16.5" customHeight="1">
      <c r="A157" s="40"/>
      <c r="B157" s="41"/>
      <c r="C157" s="259" t="s">
        <v>350</v>
      </c>
      <c r="D157" s="259" t="s">
        <v>640</v>
      </c>
      <c r="E157" s="260" t="s">
        <v>1526</v>
      </c>
      <c r="F157" s="261" t="s">
        <v>1527</v>
      </c>
      <c r="G157" s="262" t="s">
        <v>246</v>
      </c>
      <c r="H157" s="263">
        <v>1</v>
      </c>
      <c r="I157" s="264"/>
      <c r="J157" s="265">
        <f>ROUND(I157*H157,2)</f>
        <v>0</v>
      </c>
      <c r="K157" s="261" t="s">
        <v>19</v>
      </c>
      <c r="L157" s="266"/>
      <c r="M157" s="267" t="s">
        <v>19</v>
      </c>
      <c r="N157" s="268" t="s">
        <v>48</v>
      </c>
      <c r="O157" s="86"/>
      <c r="P157" s="223">
        <f>O157*H157</f>
        <v>0</v>
      </c>
      <c r="Q157" s="223">
        <v>0</v>
      </c>
      <c r="R157" s="223">
        <f>Q157*H157</f>
        <v>0</v>
      </c>
      <c r="S157" s="223">
        <v>0</v>
      </c>
      <c r="T157" s="224">
        <f>S157*H157</f>
        <v>0</v>
      </c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R157" s="225" t="s">
        <v>571</v>
      </c>
      <c r="AT157" s="225" t="s">
        <v>640</v>
      </c>
      <c r="AU157" s="225" t="s">
        <v>87</v>
      </c>
      <c r="AY157" s="19" t="s">
        <v>238</v>
      </c>
      <c r="BE157" s="226">
        <f>IF(N157="základní",J157,0)</f>
        <v>0</v>
      </c>
      <c r="BF157" s="226">
        <f>IF(N157="snížená",J157,0)</f>
        <v>0</v>
      </c>
      <c r="BG157" s="226">
        <f>IF(N157="zákl. přenesená",J157,0)</f>
        <v>0</v>
      </c>
      <c r="BH157" s="226">
        <f>IF(N157="sníž. přenesená",J157,0)</f>
        <v>0</v>
      </c>
      <c r="BI157" s="226">
        <f>IF(N157="nulová",J157,0)</f>
        <v>0</v>
      </c>
      <c r="BJ157" s="19" t="s">
        <v>85</v>
      </c>
      <c r="BK157" s="226">
        <f>ROUND(I157*H157,2)</f>
        <v>0</v>
      </c>
      <c r="BL157" s="19" t="s">
        <v>330</v>
      </c>
      <c r="BM157" s="225" t="s">
        <v>1834</v>
      </c>
    </row>
    <row r="158" s="2" customFormat="1" ht="16.5" customHeight="1">
      <c r="A158" s="40"/>
      <c r="B158" s="41"/>
      <c r="C158" s="259" t="s">
        <v>676</v>
      </c>
      <c r="D158" s="259" t="s">
        <v>640</v>
      </c>
      <c r="E158" s="260" t="s">
        <v>1529</v>
      </c>
      <c r="F158" s="261" t="s">
        <v>1530</v>
      </c>
      <c r="G158" s="262" t="s">
        <v>368</v>
      </c>
      <c r="H158" s="263">
        <v>1</v>
      </c>
      <c r="I158" s="264"/>
      <c r="J158" s="265">
        <f>ROUND(I158*H158,2)</f>
        <v>0</v>
      </c>
      <c r="K158" s="261" t="s">
        <v>19</v>
      </c>
      <c r="L158" s="266"/>
      <c r="M158" s="267" t="s">
        <v>19</v>
      </c>
      <c r="N158" s="268" t="s">
        <v>48</v>
      </c>
      <c r="O158" s="86"/>
      <c r="P158" s="223">
        <f>O158*H158</f>
        <v>0</v>
      </c>
      <c r="Q158" s="223">
        <v>0</v>
      </c>
      <c r="R158" s="223">
        <f>Q158*H158</f>
        <v>0</v>
      </c>
      <c r="S158" s="223">
        <v>0</v>
      </c>
      <c r="T158" s="224">
        <f>S158*H158</f>
        <v>0</v>
      </c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R158" s="225" t="s">
        <v>571</v>
      </c>
      <c r="AT158" s="225" t="s">
        <v>640</v>
      </c>
      <c r="AU158" s="225" t="s">
        <v>87</v>
      </c>
      <c r="AY158" s="19" t="s">
        <v>238</v>
      </c>
      <c r="BE158" s="226">
        <f>IF(N158="základní",J158,0)</f>
        <v>0</v>
      </c>
      <c r="BF158" s="226">
        <f>IF(N158="snížená",J158,0)</f>
        <v>0</v>
      </c>
      <c r="BG158" s="226">
        <f>IF(N158="zákl. přenesená",J158,0)</f>
        <v>0</v>
      </c>
      <c r="BH158" s="226">
        <f>IF(N158="sníž. přenesená",J158,0)</f>
        <v>0</v>
      </c>
      <c r="BI158" s="226">
        <f>IF(N158="nulová",J158,0)</f>
        <v>0</v>
      </c>
      <c r="BJ158" s="19" t="s">
        <v>85</v>
      </c>
      <c r="BK158" s="226">
        <f>ROUND(I158*H158,2)</f>
        <v>0</v>
      </c>
      <c r="BL158" s="19" t="s">
        <v>330</v>
      </c>
      <c r="BM158" s="225" t="s">
        <v>1835</v>
      </c>
    </row>
    <row r="159" s="2" customFormat="1" ht="24.15" customHeight="1">
      <c r="A159" s="40"/>
      <c r="B159" s="41"/>
      <c r="C159" s="214" t="s">
        <v>681</v>
      </c>
      <c r="D159" s="214" t="s">
        <v>243</v>
      </c>
      <c r="E159" s="215" t="s">
        <v>1836</v>
      </c>
      <c r="F159" s="216" t="s">
        <v>1837</v>
      </c>
      <c r="G159" s="217" t="s">
        <v>368</v>
      </c>
      <c r="H159" s="218">
        <v>1</v>
      </c>
      <c r="I159" s="219"/>
      <c r="J159" s="220">
        <f>ROUND(I159*H159,2)</f>
        <v>0</v>
      </c>
      <c r="K159" s="216" t="s">
        <v>19</v>
      </c>
      <c r="L159" s="46"/>
      <c r="M159" s="221" t="s">
        <v>19</v>
      </c>
      <c r="N159" s="222" t="s">
        <v>48</v>
      </c>
      <c r="O159" s="86"/>
      <c r="P159" s="223">
        <f>O159*H159</f>
        <v>0</v>
      </c>
      <c r="Q159" s="223">
        <v>0</v>
      </c>
      <c r="R159" s="223">
        <f>Q159*H159</f>
        <v>0</v>
      </c>
      <c r="S159" s="223">
        <v>0</v>
      </c>
      <c r="T159" s="224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25" t="s">
        <v>330</v>
      </c>
      <c r="AT159" s="225" t="s">
        <v>243</v>
      </c>
      <c r="AU159" s="225" t="s">
        <v>87</v>
      </c>
      <c r="AY159" s="19" t="s">
        <v>238</v>
      </c>
      <c r="BE159" s="226">
        <f>IF(N159="základní",J159,0)</f>
        <v>0</v>
      </c>
      <c r="BF159" s="226">
        <f>IF(N159="snížená",J159,0)</f>
        <v>0</v>
      </c>
      <c r="BG159" s="226">
        <f>IF(N159="zákl. přenesená",J159,0)</f>
        <v>0</v>
      </c>
      <c r="BH159" s="226">
        <f>IF(N159="sníž. přenesená",J159,0)</f>
        <v>0</v>
      </c>
      <c r="BI159" s="226">
        <f>IF(N159="nulová",J159,0)</f>
        <v>0</v>
      </c>
      <c r="BJ159" s="19" t="s">
        <v>85</v>
      </c>
      <c r="BK159" s="226">
        <f>ROUND(I159*H159,2)</f>
        <v>0</v>
      </c>
      <c r="BL159" s="19" t="s">
        <v>330</v>
      </c>
      <c r="BM159" s="225" t="s">
        <v>1838</v>
      </c>
    </row>
    <row r="160" s="2" customFormat="1">
      <c r="A160" s="40"/>
      <c r="B160" s="41"/>
      <c r="C160" s="42"/>
      <c r="D160" s="234" t="s">
        <v>343</v>
      </c>
      <c r="E160" s="42"/>
      <c r="F160" s="255" t="s">
        <v>1839</v>
      </c>
      <c r="G160" s="42"/>
      <c r="H160" s="42"/>
      <c r="I160" s="229"/>
      <c r="J160" s="42"/>
      <c r="K160" s="42"/>
      <c r="L160" s="46"/>
      <c r="M160" s="230"/>
      <c r="N160" s="231"/>
      <c r="O160" s="86"/>
      <c r="P160" s="86"/>
      <c r="Q160" s="86"/>
      <c r="R160" s="86"/>
      <c r="S160" s="86"/>
      <c r="T160" s="87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T160" s="19" t="s">
        <v>343</v>
      </c>
      <c r="AU160" s="19" t="s">
        <v>87</v>
      </c>
    </row>
    <row r="161" s="2" customFormat="1" ht="24.15" customHeight="1">
      <c r="A161" s="40"/>
      <c r="B161" s="41"/>
      <c r="C161" s="214" t="s">
        <v>686</v>
      </c>
      <c r="D161" s="214" t="s">
        <v>243</v>
      </c>
      <c r="E161" s="215" t="s">
        <v>1840</v>
      </c>
      <c r="F161" s="216" t="s">
        <v>1841</v>
      </c>
      <c r="G161" s="217" t="s">
        <v>368</v>
      </c>
      <c r="H161" s="218">
        <v>1</v>
      </c>
      <c r="I161" s="219"/>
      <c r="J161" s="220">
        <f>ROUND(I161*H161,2)</f>
        <v>0</v>
      </c>
      <c r="K161" s="216" t="s">
        <v>19</v>
      </c>
      <c r="L161" s="46"/>
      <c r="M161" s="221" t="s">
        <v>19</v>
      </c>
      <c r="N161" s="222" t="s">
        <v>48</v>
      </c>
      <c r="O161" s="86"/>
      <c r="P161" s="223">
        <f>O161*H161</f>
        <v>0</v>
      </c>
      <c r="Q161" s="223">
        <v>0</v>
      </c>
      <c r="R161" s="223">
        <f>Q161*H161</f>
        <v>0</v>
      </c>
      <c r="S161" s="223">
        <v>0</v>
      </c>
      <c r="T161" s="224">
        <f>S161*H161</f>
        <v>0</v>
      </c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R161" s="225" t="s">
        <v>330</v>
      </c>
      <c r="AT161" s="225" t="s">
        <v>243</v>
      </c>
      <c r="AU161" s="225" t="s">
        <v>87</v>
      </c>
      <c r="AY161" s="19" t="s">
        <v>238</v>
      </c>
      <c r="BE161" s="226">
        <f>IF(N161="základní",J161,0)</f>
        <v>0</v>
      </c>
      <c r="BF161" s="226">
        <f>IF(N161="snížená",J161,0)</f>
        <v>0</v>
      </c>
      <c r="BG161" s="226">
        <f>IF(N161="zákl. přenesená",J161,0)</f>
        <v>0</v>
      </c>
      <c r="BH161" s="226">
        <f>IF(N161="sníž. přenesená",J161,0)</f>
        <v>0</v>
      </c>
      <c r="BI161" s="226">
        <f>IF(N161="nulová",J161,0)</f>
        <v>0</v>
      </c>
      <c r="BJ161" s="19" t="s">
        <v>85</v>
      </c>
      <c r="BK161" s="226">
        <f>ROUND(I161*H161,2)</f>
        <v>0</v>
      </c>
      <c r="BL161" s="19" t="s">
        <v>330</v>
      </c>
      <c r="BM161" s="225" t="s">
        <v>1842</v>
      </c>
    </row>
    <row r="162" s="2" customFormat="1">
      <c r="A162" s="40"/>
      <c r="B162" s="41"/>
      <c r="C162" s="42"/>
      <c r="D162" s="234" t="s">
        <v>343</v>
      </c>
      <c r="E162" s="42"/>
      <c r="F162" s="255" t="s">
        <v>1843</v>
      </c>
      <c r="G162" s="42"/>
      <c r="H162" s="42"/>
      <c r="I162" s="229"/>
      <c r="J162" s="42"/>
      <c r="K162" s="42"/>
      <c r="L162" s="46"/>
      <c r="M162" s="230"/>
      <c r="N162" s="231"/>
      <c r="O162" s="86"/>
      <c r="P162" s="86"/>
      <c r="Q162" s="86"/>
      <c r="R162" s="86"/>
      <c r="S162" s="86"/>
      <c r="T162" s="87"/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T162" s="19" t="s">
        <v>343</v>
      </c>
      <c r="AU162" s="19" t="s">
        <v>87</v>
      </c>
    </row>
    <row r="163" s="2" customFormat="1" ht="21.75" customHeight="1">
      <c r="A163" s="40"/>
      <c r="B163" s="41"/>
      <c r="C163" s="214" t="s">
        <v>693</v>
      </c>
      <c r="D163" s="214" t="s">
        <v>243</v>
      </c>
      <c r="E163" s="215" t="s">
        <v>1656</v>
      </c>
      <c r="F163" s="216" t="s">
        <v>1657</v>
      </c>
      <c r="G163" s="217" t="s">
        <v>419</v>
      </c>
      <c r="H163" s="218">
        <v>50</v>
      </c>
      <c r="I163" s="219"/>
      <c r="J163" s="220">
        <f>ROUND(I163*H163,2)</f>
        <v>0</v>
      </c>
      <c r="K163" s="216" t="s">
        <v>19</v>
      </c>
      <c r="L163" s="46"/>
      <c r="M163" s="221" t="s">
        <v>19</v>
      </c>
      <c r="N163" s="222" t="s">
        <v>48</v>
      </c>
      <c r="O163" s="86"/>
      <c r="P163" s="223">
        <f>O163*H163</f>
        <v>0</v>
      </c>
      <c r="Q163" s="223">
        <v>0</v>
      </c>
      <c r="R163" s="223">
        <f>Q163*H163</f>
        <v>0</v>
      </c>
      <c r="S163" s="223">
        <v>0</v>
      </c>
      <c r="T163" s="224">
        <f>S163*H163</f>
        <v>0</v>
      </c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R163" s="225" t="s">
        <v>330</v>
      </c>
      <c r="AT163" s="225" t="s">
        <v>243</v>
      </c>
      <c r="AU163" s="225" t="s">
        <v>87</v>
      </c>
      <c r="AY163" s="19" t="s">
        <v>238</v>
      </c>
      <c r="BE163" s="226">
        <f>IF(N163="základní",J163,0)</f>
        <v>0</v>
      </c>
      <c r="BF163" s="226">
        <f>IF(N163="snížená",J163,0)</f>
        <v>0</v>
      </c>
      <c r="BG163" s="226">
        <f>IF(N163="zákl. přenesená",J163,0)</f>
        <v>0</v>
      </c>
      <c r="BH163" s="226">
        <f>IF(N163="sníž. přenesená",J163,0)</f>
        <v>0</v>
      </c>
      <c r="BI163" s="226">
        <f>IF(N163="nulová",J163,0)</f>
        <v>0</v>
      </c>
      <c r="BJ163" s="19" t="s">
        <v>85</v>
      </c>
      <c r="BK163" s="226">
        <f>ROUND(I163*H163,2)</f>
        <v>0</v>
      </c>
      <c r="BL163" s="19" t="s">
        <v>330</v>
      </c>
      <c r="BM163" s="225" t="s">
        <v>1844</v>
      </c>
    </row>
    <row r="164" s="2" customFormat="1" ht="16.5" customHeight="1">
      <c r="A164" s="40"/>
      <c r="B164" s="41"/>
      <c r="C164" s="259" t="s">
        <v>702</v>
      </c>
      <c r="D164" s="259" t="s">
        <v>640</v>
      </c>
      <c r="E164" s="260" t="s">
        <v>1659</v>
      </c>
      <c r="F164" s="261" t="s">
        <v>1845</v>
      </c>
      <c r="G164" s="262" t="s">
        <v>419</v>
      </c>
      <c r="H164" s="263">
        <v>50</v>
      </c>
      <c r="I164" s="264"/>
      <c r="J164" s="265">
        <f>ROUND(I164*H164,2)</f>
        <v>0</v>
      </c>
      <c r="K164" s="261" t="s">
        <v>19</v>
      </c>
      <c r="L164" s="266"/>
      <c r="M164" s="267" t="s">
        <v>19</v>
      </c>
      <c r="N164" s="268" t="s">
        <v>48</v>
      </c>
      <c r="O164" s="86"/>
      <c r="P164" s="223">
        <f>O164*H164</f>
        <v>0</v>
      </c>
      <c r="Q164" s="223">
        <v>0.0035300000000000002</v>
      </c>
      <c r="R164" s="223">
        <f>Q164*H164</f>
        <v>0.17650000000000002</v>
      </c>
      <c r="S164" s="223">
        <v>0</v>
      </c>
      <c r="T164" s="224">
        <f>S164*H164</f>
        <v>0</v>
      </c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R164" s="225" t="s">
        <v>571</v>
      </c>
      <c r="AT164" s="225" t="s">
        <v>640</v>
      </c>
      <c r="AU164" s="225" t="s">
        <v>87</v>
      </c>
      <c r="AY164" s="19" t="s">
        <v>238</v>
      </c>
      <c r="BE164" s="226">
        <f>IF(N164="základní",J164,0)</f>
        <v>0</v>
      </c>
      <c r="BF164" s="226">
        <f>IF(N164="snížená",J164,0)</f>
        <v>0</v>
      </c>
      <c r="BG164" s="226">
        <f>IF(N164="zákl. přenesená",J164,0)</f>
        <v>0</v>
      </c>
      <c r="BH164" s="226">
        <f>IF(N164="sníž. přenesená",J164,0)</f>
        <v>0</v>
      </c>
      <c r="BI164" s="226">
        <f>IF(N164="nulová",J164,0)</f>
        <v>0</v>
      </c>
      <c r="BJ164" s="19" t="s">
        <v>85</v>
      </c>
      <c r="BK164" s="226">
        <f>ROUND(I164*H164,2)</f>
        <v>0</v>
      </c>
      <c r="BL164" s="19" t="s">
        <v>330</v>
      </c>
      <c r="BM164" s="225" t="s">
        <v>1846</v>
      </c>
    </row>
    <row r="165" s="12" customFormat="1" ht="22.8" customHeight="1">
      <c r="A165" s="12"/>
      <c r="B165" s="198"/>
      <c r="C165" s="199"/>
      <c r="D165" s="200" t="s">
        <v>76</v>
      </c>
      <c r="E165" s="212" t="s">
        <v>1596</v>
      </c>
      <c r="F165" s="212" t="s">
        <v>1597</v>
      </c>
      <c r="G165" s="199"/>
      <c r="H165" s="199"/>
      <c r="I165" s="202"/>
      <c r="J165" s="213">
        <f>BK165</f>
        <v>0</v>
      </c>
      <c r="K165" s="199"/>
      <c r="L165" s="204"/>
      <c r="M165" s="205"/>
      <c r="N165" s="206"/>
      <c r="O165" s="206"/>
      <c r="P165" s="207">
        <f>SUM(P166:P174)</f>
        <v>0</v>
      </c>
      <c r="Q165" s="206"/>
      <c r="R165" s="207">
        <f>SUM(R166:R174)</f>
        <v>0.0050000000000000001</v>
      </c>
      <c r="S165" s="206"/>
      <c r="T165" s="208">
        <f>SUM(T166:T174)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09" t="s">
        <v>87</v>
      </c>
      <c r="AT165" s="210" t="s">
        <v>76</v>
      </c>
      <c r="AU165" s="210" t="s">
        <v>85</v>
      </c>
      <c r="AY165" s="209" t="s">
        <v>238</v>
      </c>
      <c r="BK165" s="211">
        <f>SUM(BK166:BK174)</f>
        <v>0</v>
      </c>
    </row>
    <row r="166" s="2" customFormat="1" ht="16.5" customHeight="1">
      <c r="A166" s="40"/>
      <c r="B166" s="41"/>
      <c r="C166" s="214" t="s">
        <v>718</v>
      </c>
      <c r="D166" s="214" t="s">
        <v>243</v>
      </c>
      <c r="E166" s="215" t="s">
        <v>1847</v>
      </c>
      <c r="F166" s="216" t="s">
        <v>1848</v>
      </c>
      <c r="G166" s="217" t="s">
        <v>368</v>
      </c>
      <c r="H166" s="218">
        <v>1</v>
      </c>
      <c r="I166" s="219"/>
      <c r="J166" s="220">
        <f>ROUND(I166*H166,2)</f>
        <v>0</v>
      </c>
      <c r="K166" s="216" t="s">
        <v>19</v>
      </c>
      <c r="L166" s="46"/>
      <c r="M166" s="221" t="s">
        <v>19</v>
      </c>
      <c r="N166" s="222" t="s">
        <v>48</v>
      </c>
      <c r="O166" s="86"/>
      <c r="P166" s="223">
        <f>O166*H166</f>
        <v>0</v>
      </c>
      <c r="Q166" s="223">
        <v>0</v>
      </c>
      <c r="R166" s="223">
        <f>Q166*H166</f>
        <v>0</v>
      </c>
      <c r="S166" s="223">
        <v>0</v>
      </c>
      <c r="T166" s="224">
        <f>S166*H166</f>
        <v>0</v>
      </c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R166" s="225" t="s">
        <v>330</v>
      </c>
      <c r="AT166" s="225" t="s">
        <v>243</v>
      </c>
      <c r="AU166" s="225" t="s">
        <v>87</v>
      </c>
      <c r="AY166" s="19" t="s">
        <v>238</v>
      </c>
      <c r="BE166" s="226">
        <f>IF(N166="základní",J166,0)</f>
        <v>0</v>
      </c>
      <c r="BF166" s="226">
        <f>IF(N166="snížená",J166,0)</f>
        <v>0</v>
      </c>
      <c r="BG166" s="226">
        <f>IF(N166="zákl. přenesená",J166,0)</f>
        <v>0</v>
      </c>
      <c r="BH166" s="226">
        <f>IF(N166="sníž. přenesená",J166,0)</f>
        <v>0</v>
      </c>
      <c r="BI166" s="226">
        <f>IF(N166="nulová",J166,0)</f>
        <v>0</v>
      </c>
      <c r="BJ166" s="19" t="s">
        <v>85</v>
      </c>
      <c r="BK166" s="226">
        <f>ROUND(I166*H166,2)</f>
        <v>0</v>
      </c>
      <c r="BL166" s="19" t="s">
        <v>330</v>
      </c>
      <c r="BM166" s="225" t="s">
        <v>1849</v>
      </c>
    </row>
    <row r="167" s="2" customFormat="1" ht="16.5" customHeight="1">
      <c r="A167" s="40"/>
      <c r="B167" s="41"/>
      <c r="C167" s="259" t="s">
        <v>724</v>
      </c>
      <c r="D167" s="259" t="s">
        <v>640</v>
      </c>
      <c r="E167" s="260" t="s">
        <v>1850</v>
      </c>
      <c r="F167" s="261" t="s">
        <v>1851</v>
      </c>
      <c r="G167" s="262" t="s">
        <v>368</v>
      </c>
      <c r="H167" s="263">
        <v>1</v>
      </c>
      <c r="I167" s="264"/>
      <c r="J167" s="265">
        <f>ROUND(I167*H167,2)</f>
        <v>0</v>
      </c>
      <c r="K167" s="261" t="s">
        <v>19</v>
      </c>
      <c r="L167" s="266"/>
      <c r="M167" s="267" t="s">
        <v>19</v>
      </c>
      <c r="N167" s="268" t="s">
        <v>48</v>
      </c>
      <c r="O167" s="86"/>
      <c r="P167" s="223">
        <f>O167*H167</f>
        <v>0</v>
      </c>
      <c r="Q167" s="223">
        <v>0.0050000000000000001</v>
      </c>
      <c r="R167" s="223">
        <f>Q167*H167</f>
        <v>0.0050000000000000001</v>
      </c>
      <c r="S167" s="223">
        <v>0</v>
      </c>
      <c r="T167" s="224">
        <f>S167*H167</f>
        <v>0</v>
      </c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R167" s="225" t="s">
        <v>571</v>
      </c>
      <c r="AT167" s="225" t="s">
        <v>640</v>
      </c>
      <c r="AU167" s="225" t="s">
        <v>87</v>
      </c>
      <c r="AY167" s="19" t="s">
        <v>238</v>
      </c>
      <c r="BE167" s="226">
        <f>IF(N167="základní",J167,0)</f>
        <v>0</v>
      </c>
      <c r="BF167" s="226">
        <f>IF(N167="snížená",J167,0)</f>
        <v>0</v>
      </c>
      <c r="BG167" s="226">
        <f>IF(N167="zákl. přenesená",J167,0)</f>
        <v>0</v>
      </c>
      <c r="BH167" s="226">
        <f>IF(N167="sníž. přenesená",J167,0)</f>
        <v>0</v>
      </c>
      <c r="BI167" s="226">
        <f>IF(N167="nulová",J167,0)</f>
        <v>0</v>
      </c>
      <c r="BJ167" s="19" t="s">
        <v>85</v>
      </c>
      <c r="BK167" s="226">
        <f>ROUND(I167*H167,2)</f>
        <v>0</v>
      </c>
      <c r="BL167" s="19" t="s">
        <v>330</v>
      </c>
      <c r="BM167" s="225" t="s">
        <v>1852</v>
      </c>
    </row>
    <row r="168" s="2" customFormat="1" ht="16.5" customHeight="1">
      <c r="A168" s="40"/>
      <c r="B168" s="41"/>
      <c r="C168" s="214" t="s">
        <v>730</v>
      </c>
      <c r="D168" s="214" t="s">
        <v>243</v>
      </c>
      <c r="E168" s="215" t="s">
        <v>1853</v>
      </c>
      <c r="F168" s="216" t="s">
        <v>1854</v>
      </c>
      <c r="G168" s="217" t="s">
        <v>368</v>
      </c>
      <c r="H168" s="218">
        <v>110</v>
      </c>
      <c r="I168" s="219"/>
      <c r="J168" s="220">
        <f>ROUND(I168*H168,2)</f>
        <v>0</v>
      </c>
      <c r="K168" s="216" t="s">
        <v>19</v>
      </c>
      <c r="L168" s="46"/>
      <c r="M168" s="221" t="s">
        <v>19</v>
      </c>
      <c r="N168" s="222" t="s">
        <v>48</v>
      </c>
      <c r="O168" s="86"/>
      <c r="P168" s="223">
        <f>O168*H168</f>
        <v>0</v>
      </c>
      <c r="Q168" s="223">
        <v>0</v>
      </c>
      <c r="R168" s="223">
        <f>Q168*H168</f>
        <v>0</v>
      </c>
      <c r="S168" s="223">
        <v>0</v>
      </c>
      <c r="T168" s="224">
        <f>S168*H168</f>
        <v>0</v>
      </c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R168" s="225" t="s">
        <v>330</v>
      </c>
      <c r="AT168" s="225" t="s">
        <v>243</v>
      </c>
      <c r="AU168" s="225" t="s">
        <v>87</v>
      </c>
      <c r="AY168" s="19" t="s">
        <v>238</v>
      </c>
      <c r="BE168" s="226">
        <f>IF(N168="základní",J168,0)</f>
        <v>0</v>
      </c>
      <c r="BF168" s="226">
        <f>IF(N168="snížená",J168,0)</f>
        <v>0</v>
      </c>
      <c r="BG168" s="226">
        <f>IF(N168="zákl. přenesená",J168,0)</f>
        <v>0</v>
      </c>
      <c r="BH168" s="226">
        <f>IF(N168="sníž. přenesená",J168,0)</f>
        <v>0</v>
      </c>
      <c r="BI168" s="226">
        <f>IF(N168="nulová",J168,0)</f>
        <v>0</v>
      </c>
      <c r="BJ168" s="19" t="s">
        <v>85</v>
      </c>
      <c r="BK168" s="226">
        <f>ROUND(I168*H168,2)</f>
        <v>0</v>
      </c>
      <c r="BL168" s="19" t="s">
        <v>330</v>
      </c>
      <c r="BM168" s="225" t="s">
        <v>1855</v>
      </c>
    </row>
    <row r="169" s="2" customFormat="1" ht="16.5" customHeight="1">
      <c r="A169" s="40"/>
      <c r="B169" s="41"/>
      <c r="C169" s="214" t="s">
        <v>738</v>
      </c>
      <c r="D169" s="214" t="s">
        <v>243</v>
      </c>
      <c r="E169" s="215" t="s">
        <v>1856</v>
      </c>
      <c r="F169" s="216" t="s">
        <v>1857</v>
      </c>
      <c r="G169" s="217" t="s">
        <v>368</v>
      </c>
      <c r="H169" s="218">
        <v>55</v>
      </c>
      <c r="I169" s="219"/>
      <c r="J169" s="220">
        <f>ROUND(I169*H169,2)</f>
        <v>0</v>
      </c>
      <c r="K169" s="216" t="s">
        <v>19</v>
      </c>
      <c r="L169" s="46"/>
      <c r="M169" s="221" t="s">
        <v>19</v>
      </c>
      <c r="N169" s="222" t="s">
        <v>48</v>
      </c>
      <c r="O169" s="86"/>
      <c r="P169" s="223">
        <f>O169*H169</f>
        <v>0</v>
      </c>
      <c r="Q169" s="223">
        <v>0</v>
      </c>
      <c r="R169" s="223">
        <f>Q169*H169</f>
        <v>0</v>
      </c>
      <c r="S169" s="223">
        <v>0</v>
      </c>
      <c r="T169" s="224">
        <f>S169*H169</f>
        <v>0</v>
      </c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R169" s="225" t="s">
        <v>330</v>
      </c>
      <c r="AT169" s="225" t="s">
        <v>243</v>
      </c>
      <c r="AU169" s="225" t="s">
        <v>87</v>
      </c>
      <c r="AY169" s="19" t="s">
        <v>238</v>
      </c>
      <c r="BE169" s="226">
        <f>IF(N169="základní",J169,0)</f>
        <v>0</v>
      </c>
      <c r="BF169" s="226">
        <f>IF(N169="snížená",J169,0)</f>
        <v>0</v>
      </c>
      <c r="BG169" s="226">
        <f>IF(N169="zákl. přenesená",J169,0)</f>
        <v>0</v>
      </c>
      <c r="BH169" s="226">
        <f>IF(N169="sníž. přenesená",J169,0)</f>
        <v>0</v>
      </c>
      <c r="BI169" s="226">
        <f>IF(N169="nulová",J169,0)</f>
        <v>0</v>
      </c>
      <c r="BJ169" s="19" t="s">
        <v>85</v>
      </c>
      <c r="BK169" s="226">
        <f>ROUND(I169*H169,2)</f>
        <v>0</v>
      </c>
      <c r="BL169" s="19" t="s">
        <v>330</v>
      </c>
      <c r="BM169" s="225" t="s">
        <v>1858</v>
      </c>
    </row>
    <row r="170" s="2" customFormat="1" ht="16.5" customHeight="1">
      <c r="A170" s="40"/>
      <c r="B170" s="41"/>
      <c r="C170" s="214" t="s">
        <v>749</v>
      </c>
      <c r="D170" s="214" t="s">
        <v>243</v>
      </c>
      <c r="E170" s="215" t="s">
        <v>1859</v>
      </c>
      <c r="F170" s="216" t="s">
        <v>1860</v>
      </c>
      <c r="G170" s="217" t="s">
        <v>368</v>
      </c>
      <c r="H170" s="218">
        <v>90</v>
      </c>
      <c r="I170" s="219"/>
      <c r="J170" s="220">
        <f>ROUND(I170*H170,2)</f>
        <v>0</v>
      </c>
      <c r="K170" s="216" t="s">
        <v>19</v>
      </c>
      <c r="L170" s="46"/>
      <c r="M170" s="221" t="s">
        <v>19</v>
      </c>
      <c r="N170" s="222" t="s">
        <v>48</v>
      </c>
      <c r="O170" s="86"/>
      <c r="P170" s="223">
        <f>O170*H170</f>
        <v>0</v>
      </c>
      <c r="Q170" s="223">
        <v>0</v>
      </c>
      <c r="R170" s="223">
        <f>Q170*H170</f>
        <v>0</v>
      </c>
      <c r="S170" s="223">
        <v>0</v>
      </c>
      <c r="T170" s="224">
        <f>S170*H170</f>
        <v>0</v>
      </c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R170" s="225" t="s">
        <v>330</v>
      </c>
      <c r="AT170" s="225" t="s">
        <v>243</v>
      </c>
      <c r="AU170" s="225" t="s">
        <v>87</v>
      </c>
      <c r="AY170" s="19" t="s">
        <v>238</v>
      </c>
      <c r="BE170" s="226">
        <f>IF(N170="základní",J170,0)</f>
        <v>0</v>
      </c>
      <c r="BF170" s="226">
        <f>IF(N170="snížená",J170,0)</f>
        <v>0</v>
      </c>
      <c r="BG170" s="226">
        <f>IF(N170="zákl. přenesená",J170,0)</f>
        <v>0</v>
      </c>
      <c r="BH170" s="226">
        <f>IF(N170="sníž. přenesená",J170,0)</f>
        <v>0</v>
      </c>
      <c r="BI170" s="226">
        <f>IF(N170="nulová",J170,0)</f>
        <v>0</v>
      </c>
      <c r="BJ170" s="19" t="s">
        <v>85</v>
      </c>
      <c r="BK170" s="226">
        <f>ROUND(I170*H170,2)</f>
        <v>0</v>
      </c>
      <c r="BL170" s="19" t="s">
        <v>330</v>
      </c>
      <c r="BM170" s="225" t="s">
        <v>1861</v>
      </c>
    </row>
    <row r="171" s="13" customFormat="1">
      <c r="A171" s="13"/>
      <c r="B171" s="232"/>
      <c r="C171" s="233"/>
      <c r="D171" s="234" t="s">
        <v>252</v>
      </c>
      <c r="E171" s="235" t="s">
        <v>19</v>
      </c>
      <c r="F171" s="236" t="s">
        <v>1862</v>
      </c>
      <c r="G171" s="233"/>
      <c r="H171" s="237">
        <v>90</v>
      </c>
      <c r="I171" s="238"/>
      <c r="J171" s="233"/>
      <c r="K171" s="233"/>
      <c r="L171" s="239"/>
      <c r="M171" s="240"/>
      <c r="N171" s="241"/>
      <c r="O171" s="241"/>
      <c r="P171" s="241"/>
      <c r="Q171" s="241"/>
      <c r="R171" s="241"/>
      <c r="S171" s="241"/>
      <c r="T171" s="242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3" t="s">
        <v>252</v>
      </c>
      <c r="AU171" s="243" t="s">
        <v>87</v>
      </c>
      <c r="AV171" s="13" t="s">
        <v>87</v>
      </c>
      <c r="AW171" s="13" t="s">
        <v>37</v>
      </c>
      <c r="AX171" s="13" t="s">
        <v>77</v>
      </c>
      <c r="AY171" s="243" t="s">
        <v>238</v>
      </c>
    </row>
    <row r="172" s="14" customFormat="1">
      <c r="A172" s="14"/>
      <c r="B172" s="244"/>
      <c r="C172" s="245"/>
      <c r="D172" s="234" t="s">
        <v>252</v>
      </c>
      <c r="E172" s="246" t="s">
        <v>19</v>
      </c>
      <c r="F172" s="247" t="s">
        <v>253</v>
      </c>
      <c r="G172" s="245"/>
      <c r="H172" s="248">
        <v>90</v>
      </c>
      <c r="I172" s="249"/>
      <c r="J172" s="245"/>
      <c r="K172" s="245"/>
      <c r="L172" s="250"/>
      <c r="M172" s="251"/>
      <c r="N172" s="252"/>
      <c r="O172" s="252"/>
      <c r="P172" s="252"/>
      <c r="Q172" s="252"/>
      <c r="R172" s="252"/>
      <c r="S172" s="252"/>
      <c r="T172" s="253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4" t="s">
        <v>252</v>
      </c>
      <c r="AU172" s="254" t="s">
        <v>87</v>
      </c>
      <c r="AV172" s="14" t="s">
        <v>254</v>
      </c>
      <c r="AW172" s="14" t="s">
        <v>37</v>
      </c>
      <c r="AX172" s="14" t="s">
        <v>85</v>
      </c>
      <c r="AY172" s="254" t="s">
        <v>238</v>
      </c>
    </row>
    <row r="173" s="2" customFormat="1" ht="16.5" customHeight="1">
      <c r="A173" s="40"/>
      <c r="B173" s="41"/>
      <c r="C173" s="214" t="s">
        <v>757</v>
      </c>
      <c r="D173" s="214" t="s">
        <v>243</v>
      </c>
      <c r="E173" s="215" t="s">
        <v>1863</v>
      </c>
      <c r="F173" s="216" t="s">
        <v>1864</v>
      </c>
      <c r="G173" s="217" t="s">
        <v>805</v>
      </c>
      <c r="H173" s="218">
        <v>35</v>
      </c>
      <c r="I173" s="219"/>
      <c r="J173" s="220">
        <f>ROUND(I173*H173,2)</f>
        <v>0</v>
      </c>
      <c r="K173" s="216" t="s">
        <v>19</v>
      </c>
      <c r="L173" s="46"/>
      <c r="M173" s="221" t="s">
        <v>19</v>
      </c>
      <c r="N173" s="222" t="s">
        <v>48</v>
      </c>
      <c r="O173" s="86"/>
      <c r="P173" s="223">
        <f>O173*H173</f>
        <v>0</v>
      </c>
      <c r="Q173" s="223">
        <v>0</v>
      </c>
      <c r="R173" s="223">
        <f>Q173*H173</f>
        <v>0</v>
      </c>
      <c r="S173" s="223">
        <v>0</v>
      </c>
      <c r="T173" s="224">
        <f>S173*H173</f>
        <v>0</v>
      </c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R173" s="225" t="s">
        <v>330</v>
      </c>
      <c r="AT173" s="225" t="s">
        <v>243</v>
      </c>
      <c r="AU173" s="225" t="s">
        <v>87</v>
      </c>
      <c r="AY173" s="19" t="s">
        <v>238</v>
      </c>
      <c r="BE173" s="226">
        <f>IF(N173="základní",J173,0)</f>
        <v>0</v>
      </c>
      <c r="BF173" s="226">
        <f>IF(N173="snížená",J173,0)</f>
        <v>0</v>
      </c>
      <c r="BG173" s="226">
        <f>IF(N173="zákl. přenesená",J173,0)</f>
        <v>0</v>
      </c>
      <c r="BH173" s="226">
        <f>IF(N173="sníž. přenesená",J173,0)</f>
        <v>0</v>
      </c>
      <c r="BI173" s="226">
        <f>IF(N173="nulová",J173,0)</f>
        <v>0</v>
      </c>
      <c r="BJ173" s="19" t="s">
        <v>85</v>
      </c>
      <c r="BK173" s="226">
        <f>ROUND(I173*H173,2)</f>
        <v>0</v>
      </c>
      <c r="BL173" s="19" t="s">
        <v>330</v>
      </c>
      <c r="BM173" s="225" t="s">
        <v>1865</v>
      </c>
    </row>
    <row r="174" s="13" customFormat="1">
      <c r="A174" s="13"/>
      <c r="B174" s="232"/>
      <c r="C174" s="233"/>
      <c r="D174" s="234" t="s">
        <v>252</v>
      </c>
      <c r="E174" s="235" t="s">
        <v>19</v>
      </c>
      <c r="F174" s="236" t="s">
        <v>1866</v>
      </c>
      <c r="G174" s="233"/>
      <c r="H174" s="237">
        <v>35</v>
      </c>
      <c r="I174" s="238"/>
      <c r="J174" s="233"/>
      <c r="K174" s="233"/>
      <c r="L174" s="239"/>
      <c r="M174" s="240"/>
      <c r="N174" s="241"/>
      <c r="O174" s="241"/>
      <c r="P174" s="241"/>
      <c r="Q174" s="241"/>
      <c r="R174" s="241"/>
      <c r="S174" s="241"/>
      <c r="T174" s="242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3" t="s">
        <v>252</v>
      </c>
      <c r="AU174" s="243" t="s">
        <v>87</v>
      </c>
      <c r="AV174" s="13" t="s">
        <v>87</v>
      </c>
      <c r="AW174" s="13" t="s">
        <v>37</v>
      </c>
      <c r="AX174" s="13" t="s">
        <v>85</v>
      </c>
      <c r="AY174" s="243" t="s">
        <v>238</v>
      </c>
    </row>
    <row r="175" s="12" customFormat="1" ht="25.92" customHeight="1">
      <c r="A175" s="12"/>
      <c r="B175" s="198"/>
      <c r="C175" s="199"/>
      <c r="D175" s="200" t="s">
        <v>76</v>
      </c>
      <c r="E175" s="201" t="s">
        <v>640</v>
      </c>
      <c r="F175" s="201" t="s">
        <v>1559</v>
      </c>
      <c r="G175" s="199"/>
      <c r="H175" s="199"/>
      <c r="I175" s="202"/>
      <c r="J175" s="203">
        <f>BK175</f>
        <v>0</v>
      </c>
      <c r="K175" s="199"/>
      <c r="L175" s="204"/>
      <c r="M175" s="205"/>
      <c r="N175" s="206"/>
      <c r="O175" s="206"/>
      <c r="P175" s="207">
        <f>P176</f>
        <v>0</v>
      </c>
      <c r="Q175" s="206"/>
      <c r="R175" s="207">
        <f>R176</f>
        <v>0</v>
      </c>
      <c r="S175" s="206"/>
      <c r="T175" s="208">
        <f>T176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209" t="s">
        <v>260</v>
      </c>
      <c r="AT175" s="210" t="s">
        <v>76</v>
      </c>
      <c r="AU175" s="210" t="s">
        <v>77</v>
      </c>
      <c r="AY175" s="209" t="s">
        <v>238</v>
      </c>
      <c r="BK175" s="211">
        <f>BK176</f>
        <v>0</v>
      </c>
    </row>
    <row r="176" s="12" customFormat="1" ht="22.8" customHeight="1">
      <c r="A176" s="12"/>
      <c r="B176" s="198"/>
      <c r="C176" s="199"/>
      <c r="D176" s="200" t="s">
        <v>76</v>
      </c>
      <c r="E176" s="212" t="s">
        <v>1560</v>
      </c>
      <c r="F176" s="212" t="s">
        <v>1561</v>
      </c>
      <c r="G176" s="199"/>
      <c r="H176" s="199"/>
      <c r="I176" s="202"/>
      <c r="J176" s="213">
        <f>BK176</f>
        <v>0</v>
      </c>
      <c r="K176" s="199"/>
      <c r="L176" s="204"/>
      <c r="M176" s="205"/>
      <c r="N176" s="206"/>
      <c r="O176" s="206"/>
      <c r="P176" s="207">
        <f>P177+SUM(P178:P180)</f>
        <v>0</v>
      </c>
      <c r="Q176" s="206"/>
      <c r="R176" s="207">
        <f>R177+SUM(R178:R180)</f>
        <v>0</v>
      </c>
      <c r="S176" s="206"/>
      <c r="T176" s="208">
        <f>T177+SUM(T178:T180)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09" t="s">
        <v>260</v>
      </c>
      <c r="AT176" s="210" t="s">
        <v>76</v>
      </c>
      <c r="AU176" s="210" t="s">
        <v>85</v>
      </c>
      <c r="AY176" s="209" t="s">
        <v>238</v>
      </c>
      <c r="BK176" s="211">
        <f>BK177+SUM(BK178:BK180)</f>
        <v>0</v>
      </c>
    </row>
    <row r="177" s="2" customFormat="1" ht="24.15" customHeight="1">
      <c r="A177" s="40"/>
      <c r="B177" s="41"/>
      <c r="C177" s="214" t="s">
        <v>768</v>
      </c>
      <c r="D177" s="214" t="s">
        <v>243</v>
      </c>
      <c r="E177" s="215" t="s">
        <v>1562</v>
      </c>
      <c r="F177" s="216" t="s">
        <v>1563</v>
      </c>
      <c r="G177" s="217" t="s">
        <v>368</v>
      </c>
      <c r="H177" s="218">
        <v>1</v>
      </c>
      <c r="I177" s="219"/>
      <c r="J177" s="220">
        <f>ROUND(I177*H177,2)</f>
        <v>0</v>
      </c>
      <c r="K177" s="216" t="s">
        <v>19</v>
      </c>
      <c r="L177" s="46"/>
      <c r="M177" s="221" t="s">
        <v>19</v>
      </c>
      <c r="N177" s="222" t="s">
        <v>48</v>
      </c>
      <c r="O177" s="86"/>
      <c r="P177" s="223">
        <f>O177*H177</f>
        <v>0</v>
      </c>
      <c r="Q177" s="223">
        <v>0</v>
      </c>
      <c r="R177" s="223">
        <f>Q177*H177</f>
        <v>0</v>
      </c>
      <c r="S177" s="223">
        <v>0</v>
      </c>
      <c r="T177" s="224">
        <f>S177*H177</f>
        <v>0</v>
      </c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R177" s="225" t="s">
        <v>837</v>
      </c>
      <c r="AT177" s="225" t="s">
        <v>243</v>
      </c>
      <c r="AU177" s="225" t="s">
        <v>87</v>
      </c>
      <c r="AY177" s="19" t="s">
        <v>238</v>
      </c>
      <c r="BE177" s="226">
        <f>IF(N177="základní",J177,0)</f>
        <v>0</v>
      </c>
      <c r="BF177" s="226">
        <f>IF(N177="snížená",J177,0)</f>
        <v>0</v>
      </c>
      <c r="BG177" s="226">
        <f>IF(N177="zákl. přenesená",J177,0)</f>
        <v>0</v>
      </c>
      <c r="BH177" s="226">
        <f>IF(N177="sníž. přenesená",J177,0)</f>
        <v>0</v>
      </c>
      <c r="BI177" s="226">
        <f>IF(N177="nulová",J177,0)</f>
        <v>0</v>
      </c>
      <c r="BJ177" s="19" t="s">
        <v>85</v>
      </c>
      <c r="BK177" s="226">
        <f>ROUND(I177*H177,2)</f>
        <v>0</v>
      </c>
      <c r="BL177" s="19" t="s">
        <v>837</v>
      </c>
      <c r="BM177" s="225" t="s">
        <v>1867</v>
      </c>
    </row>
    <row r="178" s="2" customFormat="1" ht="37.8" customHeight="1">
      <c r="A178" s="40"/>
      <c r="B178" s="41"/>
      <c r="C178" s="259" t="s">
        <v>802</v>
      </c>
      <c r="D178" s="259" t="s">
        <v>640</v>
      </c>
      <c r="E178" s="260" t="s">
        <v>1868</v>
      </c>
      <c r="F178" s="261" t="s">
        <v>1869</v>
      </c>
      <c r="G178" s="262" t="s">
        <v>368</v>
      </c>
      <c r="H178" s="263">
        <v>1</v>
      </c>
      <c r="I178" s="264"/>
      <c r="J178" s="265">
        <f>ROUND(I178*H178,2)</f>
        <v>0</v>
      </c>
      <c r="K178" s="261" t="s">
        <v>19</v>
      </c>
      <c r="L178" s="266"/>
      <c r="M178" s="267" t="s">
        <v>19</v>
      </c>
      <c r="N178" s="268" t="s">
        <v>48</v>
      </c>
      <c r="O178" s="86"/>
      <c r="P178" s="223">
        <f>O178*H178</f>
        <v>0</v>
      </c>
      <c r="Q178" s="223">
        <v>0</v>
      </c>
      <c r="R178" s="223">
        <f>Q178*H178</f>
        <v>0</v>
      </c>
      <c r="S178" s="223">
        <v>0</v>
      </c>
      <c r="T178" s="224">
        <f>S178*H178</f>
        <v>0</v>
      </c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R178" s="225" t="s">
        <v>287</v>
      </c>
      <c r="AT178" s="225" t="s">
        <v>640</v>
      </c>
      <c r="AU178" s="225" t="s">
        <v>87</v>
      </c>
      <c r="AY178" s="19" t="s">
        <v>238</v>
      </c>
      <c r="BE178" s="226">
        <f>IF(N178="základní",J178,0)</f>
        <v>0</v>
      </c>
      <c r="BF178" s="226">
        <f>IF(N178="snížená",J178,0)</f>
        <v>0</v>
      </c>
      <c r="BG178" s="226">
        <f>IF(N178="zákl. přenesená",J178,0)</f>
        <v>0</v>
      </c>
      <c r="BH178" s="226">
        <f>IF(N178="sníž. přenesená",J178,0)</f>
        <v>0</v>
      </c>
      <c r="BI178" s="226">
        <f>IF(N178="nulová",J178,0)</f>
        <v>0</v>
      </c>
      <c r="BJ178" s="19" t="s">
        <v>85</v>
      </c>
      <c r="BK178" s="226">
        <f>ROUND(I178*H178,2)</f>
        <v>0</v>
      </c>
      <c r="BL178" s="19" t="s">
        <v>254</v>
      </c>
      <c r="BM178" s="225" t="s">
        <v>1870</v>
      </c>
    </row>
    <row r="179" s="2" customFormat="1" ht="24.15" customHeight="1">
      <c r="A179" s="40"/>
      <c r="B179" s="41"/>
      <c r="C179" s="259" t="s">
        <v>811</v>
      </c>
      <c r="D179" s="259" t="s">
        <v>640</v>
      </c>
      <c r="E179" s="260" t="s">
        <v>1871</v>
      </c>
      <c r="F179" s="261" t="s">
        <v>1872</v>
      </c>
      <c r="G179" s="262" t="s">
        <v>368</v>
      </c>
      <c r="H179" s="263">
        <v>1</v>
      </c>
      <c r="I179" s="264"/>
      <c r="J179" s="265">
        <f>ROUND(I179*H179,2)</f>
        <v>0</v>
      </c>
      <c r="K179" s="261" t="s">
        <v>19</v>
      </c>
      <c r="L179" s="266"/>
      <c r="M179" s="267" t="s">
        <v>19</v>
      </c>
      <c r="N179" s="268" t="s">
        <v>48</v>
      </c>
      <c r="O179" s="86"/>
      <c r="P179" s="223">
        <f>O179*H179</f>
        <v>0</v>
      </c>
      <c r="Q179" s="223">
        <v>0</v>
      </c>
      <c r="R179" s="223">
        <f>Q179*H179</f>
        <v>0</v>
      </c>
      <c r="S179" s="223">
        <v>0</v>
      </c>
      <c r="T179" s="224">
        <f>S179*H179</f>
        <v>0</v>
      </c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R179" s="225" t="s">
        <v>287</v>
      </c>
      <c r="AT179" s="225" t="s">
        <v>640</v>
      </c>
      <c r="AU179" s="225" t="s">
        <v>87</v>
      </c>
      <c r="AY179" s="19" t="s">
        <v>238</v>
      </c>
      <c r="BE179" s="226">
        <f>IF(N179="základní",J179,0)</f>
        <v>0</v>
      </c>
      <c r="BF179" s="226">
        <f>IF(N179="snížená",J179,0)</f>
        <v>0</v>
      </c>
      <c r="BG179" s="226">
        <f>IF(N179="zákl. přenesená",J179,0)</f>
        <v>0</v>
      </c>
      <c r="BH179" s="226">
        <f>IF(N179="sníž. přenesená",J179,0)</f>
        <v>0</v>
      </c>
      <c r="BI179" s="226">
        <f>IF(N179="nulová",J179,0)</f>
        <v>0</v>
      </c>
      <c r="BJ179" s="19" t="s">
        <v>85</v>
      </c>
      <c r="BK179" s="226">
        <f>ROUND(I179*H179,2)</f>
        <v>0</v>
      </c>
      <c r="BL179" s="19" t="s">
        <v>254</v>
      </c>
      <c r="BM179" s="225" t="s">
        <v>1873</v>
      </c>
    </row>
    <row r="180" s="12" customFormat="1" ht="20.88" customHeight="1">
      <c r="A180" s="12"/>
      <c r="B180" s="198"/>
      <c r="C180" s="199"/>
      <c r="D180" s="200" t="s">
        <v>76</v>
      </c>
      <c r="E180" s="212" t="s">
        <v>1874</v>
      </c>
      <c r="F180" s="212" t="s">
        <v>1875</v>
      </c>
      <c r="G180" s="199"/>
      <c r="H180" s="199"/>
      <c r="I180" s="202"/>
      <c r="J180" s="213">
        <f>BK180</f>
        <v>0</v>
      </c>
      <c r="K180" s="199"/>
      <c r="L180" s="204"/>
      <c r="M180" s="205"/>
      <c r="N180" s="206"/>
      <c r="O180" s="206"/>
      <c r="P180" s="207">
        <f>SUM(P181:P185)</f>
        <v>0</v>
      </c>
      <c r="Q180" s="206"/>
      <c r="R180" s="207">
        <f>SUM(R181:R185)</f>
        <v>0</v>
      </c>
      <c r="S180" s="206"/>
      <c r="T180" s="208">
        <f>SUM(T181:T185)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09" t="s">
        <v>87</v>
      </c>
      <c r="AT180" s="210" t="s">
        <v>76</v>
      </c>
      <c r="AU180" s="210" t="s">
        <v>87</v>
      </c>
      <c r="AY180" s="209" t="s">
        <v>238</v>
      </c>
      <c r="BK180" s="211">
        <f>SUM(BK181:BK185)</f>
        <v>0</v>
      </c>
    </row>
    <row r="181" s="2" customFormat="1" ht="16.5" customHeight="1">
      <c r="A181" s="40"/>
      <c r="B181" s="41"/>
      <c r="C181" s="214" t="s">
        <v>818</v>
      </c>
      <c r="D181" s="214" t="s">
        <v>243</v>
      </c>
      <c r="E181" s="215" t="s">
        <v>1876</v>
      </c>
      <c r="F181" s="216" t="s">
        <v>1877</v>
      </c>
      <c r="G181" s="217" t="s">
        <v>246</v>
      </c>
      <c r="H181" s="218">
        <v>1</v>
      </c>
      <c r="I181" s="219"/>
      <c r="J181" s="220">
        <f>ROUND(I181*H181,2)</f>
        <v>0</v>
      </c>
      <c r="K181" s="216" t="s">
        <v>19</v>
      </c>
      <c r="L181" s="46"/>
      <c r="M181" s="221" t="s">
        <v>19</v>
      </c>
      <c r="N181" s="222" t="s">
        <v>48</v>
      </c>
      <c r="O181" s="86"/>
      <c r="P181" s="223">
        <f>O181*H181</f>
        <v>0</v>
      </c>
      <c r="Q181" s="223">
        <v>0</v>
      </c>
      <c r="R181" s="223">
        <f>Q181*H181</f>
        <v>0</v>
      </c>
      <c r="S181" s="223">
        <v>0</v>
      </c>
      <c r="T181" s="224">
        <f>S181*H181</f>
        <v>0</v>
      </c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R181" s="225" t="s">
        <v>330</v>
      </c>
      <c r="AT181" s="225" t="s">
        <v>243</v>
      </c>
      <c r="AU181" s="225" t="s">
        <v>260</v>
      </c>
      <c r="AY181" s="19" t="s">
        <v>238</v>
      </c>
      <c r="BE181" s="226">
        <f>IF(N181="základní",J181,0)</f>
        <v>0</v>
      </c>
      <c r="BF181" s="226">
        <f>IF(N181="snížená",J181,0)</f>
        <v>0</v>
      </c>
      <c r="BG181" s="226">
        <f>IF(N181="zákl. přenesená",J181,0)</f>
        <v>0</v>
      </c>
      <c r="BH181" s="226">
        <f>IF(N181="sníž. přenesená",J181,0)</f>
        <v>0</v>
      </c>
      <c r="BI181" s="226">
        <f>IF(N181="nulová",J181,0)</f>
        <v>0</v>
      </c>
      <c r="BJ181" s="19" t="s">
        <v>85</v>
      </c>
      <c r="BK181" s="226">
        <f>ROUND(I181*H181,2)</f>
        <v>0</v>
      </c>
      <c r="BL181" s="19" t="s">
        <v>330</v>
      </c>
      <c r="BM181" s="225" t="s">
        <v>1878</v>
      </c>
    </row>
    <row r="182" s="2" customFormat="1" ht="16.5" customHeight="1">
      <c r="A182" s="40"/>
      <c r="B182" s="41"/>
      <c r="C182" s="214" t="s">
        <v>825</v>
      </c>
      <c r="D182" s="214" t="s">
        <v>243</v>
      </c>
      <c r="E182" s="215" t="s">
        <v>1879</v>
      </c>
      <c r="F182" s="216" t="s">
        <v>1880</v>
      </c>
      <c r="G182" s="217" t="s">
        <v>246</v>
      </c>
      <c r="H182" s="218">
        <v>1</v>
      </c>
      <c r="I182" s="219"/>
      <c r="J182" s="220">
        <f>ROUND(I182*H182,2)</f>
        <v>0</v>
      </c>
      <c r="K182" s="216" t="s">
        <v>19</v>
      </c>
      <c r="L182" s="46"/>
      <c r="M182" s="221" t="s">
        <v>19</v>
      </c>
      <c r="N182" s="222" t="s">
        <v>48</v>
      </c>
      <c r="O182" s="86"/>
      <c r="P182" s="223">
        <f>O182*H182</f>
        <v>0</v>
      </c>
      <c r="Q182" s="223">
        <v>0</v>
      </c>
      <c r="R182" s="223">
        <f>Q182*H182</f>
        <v>0</v>
      </c>
      <c r="S182" s="223">
        <v>0</v>
      </c>
      <c r="T182" s="224">
        <f>S182*H182</f>
        <v>0</v>
      </c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R182" s="225" t="s">
        <v>330</v>
      </c>
      <c r="AT182" s="225" t="s">
        <v>243</v>
      </c>
      <c r="AU182" s="225" t="s">
        <v>260</v>
      </c>
      <c r="AY182" s="19" t="s">
        <v>238</v>
      </c>
      <c r="BE182" s="226">
        <f>IF(N182="základní",J182,0)</f>
        <v>0</v>
      </c>
      <c r="BF182" s="226">
        <f>IF(N182="snížená",J182,0)</f>
        <v>0</v>
      </c>
      <c r="BG182" s="226">
        <f>IF(N182="zákl. přenesená",J182,0)</f>
        <v>0</v>
      </c>
      <c r="BH182" s="226">
        <f>IF(N182="sníž. přenesená",J182,0)</f>
        <v>0</v>
      </c>
      <c r="BI182" s="226">
        <f>IF(N182="nulová",J182,0)</f>
        <v>0</v>
      </c>
      <c r="BJ182" s="19" t="s">
        <v>85</v>
      </c>
      <c r="BK182" s="226">
        <f>ROUND(I182*H182,2)</f>
        <v>0</v>
      </c>
      <c r="BL182" s="19" t="s">
        <v>330</v>
      </c>
      <c r="BM182" s="225" t="s">
        <v>1881</v>
      </c>
    </row>
    <row r="183" s="2" customFormat="1" ht="16.5" customHeight="1">
      <c r="A183" s="40"/>
      <c r="B183" s="41"/>
      <c r="C183" s="214" t="s">
        <v>831</v>
      </c>
      <c r="D183" s="214" t="s">
        <v>243</v>
      </c>
      <c r="E183" s="215" t="s">
        <v>1882</v>
      </c>
      <c r="F183" s="216" t="s">
        <v>1883</v>
      </c>
      <c r="G183" s="217" t="s">
        <v>246</v>
      </c>
      <c r="H183" s="218">
        <v>1</v>
      </c>
      <c r="I183" s="219"/>
      <c r="J183" s="220">
        <f>ROUND(I183*H183,2)</f>
        <v>0</v>
      </c>
      <c r="K183" s="216" t="s">
        <v>19</v>
      </c>
      <c r="L183" s="46"/>
      <c r="M183" s="221" t="s">
        <v>19</v>
      </c>
      <c r="N183" s="222" t="s">
        <v>48</v>
      </c>
      <c r="O183" s="86"/>
      <c r="P183" s="223">
        <f>O183*H183</f>
        <v>0</v>
      </c>
      <c r="Q183" s="223">
        <v>0</v>
      </c>
      <c r="R183" s="223">
        <f>Q183*H183</f>
        <v>0</v>
      </c>
      <c r="S183" s="223">
        <v>0</v>
      </c>
      <c r="T183" s="224">
        <f>S183*H183</f>
        <v>0</v>
      </c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R183" s="225" t="s">
        <v>330</v>
      </c>
      <c r="AT183" s="225" t="s">
        <v>243</v>
      </c>
      <c r="AU183" s="225" t="s">
        <v>260</v>
      </c>
      <c r="AY183" s="19" t="s">
        <v>238</v>
      </c>
      <c r="BE183" s="226">
        <f>IF(N183="základní",J183,0)</f>
        <v>0</v>
      </c>
      <c r="BF183" s="226">
        <f>IF(N183="snížená",J183,0)</f>
        <v>0</v>
      </c>
      <c r="BG183" s="226">
        <f>IF(N183="zákl. přenesená",J183,0)</f>
        <v>0</v>
      </c>
      <c r="BH183" s="226">
        <f>IF(N183="sníž. přenesená",J183,0)</f>
        <v>0</v>
      </c>
      <c r="BI183" s="226">
        <f>IF(N183="nulová",J183,0)</f>
        <v>0</v>
      </c>
      <c r="BJ183" s="19" t="s">
        <v>85</v>
      </c>
      <c r="BK183" s="226">
        <f>ROUND(I183*H183,2)</f>
        <v>0</v>
      </c>
      <c r="BL183" s="19" t="s">
        <v>330</v>
      </c>
      <c r="BM183" s="225" t="s">
        <v>1884</v>
      </c>
    </row>
    <row r="184" s="2" customFormat="1" ht="24.15" customHeight="1">
      <c r="A184" s="40"/>
      <c r="B184" s="41"/>
      <c r="C184" s="214" t="s">
        <v>837</v>
      </c>
      <c r="D184" s="214" t="s">
        <v>243</v>
      </c>
      <c r="E184" s="215" t="s">
        <v>1885</v>
      </c>
      <c r="F184" s="216" t="s">
        <v>1886</v>
      </c>
      <c r="G184" s="217" t="s">
        <v>246</v>
      </c>
      <c r="H184" s="218">
        <v>1</v>
      </c>
      <c r="I184" s="219"/>
      <c r="J184" s="220">
        <f>ROUND(I184*H184,2)</f>
        <v>0</v>
      </c>
      <c r="K184" s="216" t="s">
        <v>19</v>
      </c>
      <c r="L184" s="46"/>
      <c r="M184" s="221" t="s">
        <v>19</v>
      </c>
      <c r="N184" s="222" t="s">
        <v>48</v>
      </c>
      <c r="O184" s="86"/>
      <c r="P184" s="223">
        <f>O184*H184</f>
        <v>0</v>
      </c>
      <c r="Q184" s="223">
        <v>0</v>
      </c>
      <c r="R184" s="223">
        <f>Q184*H184</f>
        <v>0</v>
      </c>
      <c r="S184" s="223">
        <v>0</v>
      </c>
      <c r="T184" s="224">
        <f>S184*H184</f>
        <v>0</v>
      </c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R184" s="225" t="s">
        <v>330</v>
      </c>
      <c r="AT184" s="225" t="s">
        <v>243</v>
      </c>
      <c r="AU184" s="225" t="s">
        <v>260</v>
      </c>
      <c r="AY184" s="19" t="s">
        <v>238</v>
      </c>
      <c r="BE184" s="226">
        <f>IF(N184="základní",J184,0)</f>
        <v>0</v>
      </c>
      <c r="BF184" s="226">
        <f>IF(N184="snížená",J184,0)</f>
        <v>0</v>
      </c>
      <c r="BG184" s="226">
        <f>IF(N184="zákl. přenesená",J184,0)</f>
        <v>0</v>
      </c>
      <c r="BH184" s="226">
        <f>IF(N184="sníž. přenesená",J184,0)</f>
        <v>0</v>
      </c>
      <c r="BI184" s="226">
        <f>IF(N184="nulová",J184,0)</f>
        <v>0</v>
      </c>
      <c r="BJ184" s="19" t="s">
        <v>85</v>
      </c>
      <c r="BK184" s="226">
        <f>ROUND(I184*H184,2)</f>
        <v>0</v>
      </c>
      <c r="BL184" s="19" t="s">
        <v>330</v>
      </c>
      <c r="BM184" s="225" t="s">
        <v>1887</v>
      </c>
    </row>
    <row r="185" s="2" customFormat="1" ht="16.5" customHeight="1">
      <c r="A185" s="40"/>
      <c r="B185" s="41"/>
      <c r="C185" s="214" t="s">
        <v>842</v>
      </c>
      <c r="D185" s="214" t="s">
        <v>243</v>
      </c>
      <c r="E185" s="215" t="s">
        <v>1888</v>
      </c>
      <c r="F185" s="216" t="s">
        <v>1889</v>
      </c>
      <c r="G185" s="217" t="s">
        <v>246</v>
      </c>
      <c r="H185" s="218">
        <v>1</v>
      </c>
      <c r="I185" s="219"/>
      <c r="J185" s="220">
        <f>ROUND(I185*H185,2)</f>
        <v>0</v>
      </c>
      <c r="K185" s="216" t="s">
        <v>19</v>
      </c>
      <c r="L185" s="46"/>
      <c r="M185" s="221" t="s">
        <v>19</v>
      </c>
      <c r="N185" s="222" t="s">
        <v>48</v>
      </c>
      <c r="O185" s="86"/>
      <c r="P185" s="223">
        <f>O185*H185</f>
        <v>0</v>
      </c>
      <c r="Q185" s="223">
        <v>0</v>
      </c>
      <c r="R185" s="223">
        <f>Q185*H185</f>
        <v>0</v>
      </c>
      <c r="S185" s="223">
        <v>0</v>
      </c>
      <c r="T185" s="224">
        <f>S185*H185</f>
        <v>0</v>
      </c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R185" s="225" t="s">
        <v>330</v>
      </c>
      <c r="AT185" s="225" t="s">
        <v>243</v>
      </c>
      <c r="AU185" s="225" t="s">
        <v>260</v>
      </c>
      <c r="AY185" s="19" t="s">
        <v>238</v>
      </c>
      <c r="BE185" s="226">
        <f>IF(N185="základní",J185,0)</f>
        <v>0</v>
      </c>
      <c r="BF185" s="226">
        <f>IF(N185="snížená",J185,0)</f>
        <v>0</v>
      </c>
      <c r="BG185" s="226">
        <f>IF(N185="zákl. přenesená",J185,0)</f>
        <v>0</v>
      </c>
      <c r="BH185" s="226">
        <f>IF(N185="sníž. přenesená",J185,0)</f>
        <v>0</v>
      </c>
      <c r="BI185" s="226">
        <f>IF(N185="nulová",J185,0)</f>
        <v>0</v>
      </c>
      <c r="BJ185" s="19" t="s">
        <v>85</v>
      </c>
      <c r="BK185" s="226">
        <f>ROUND(I185*H185,2)</f>
        <v>0</v>
      </c>
      <c r="BL185" s="19" t="s">
        <v>330</v>
      </c>
      <c r="BM185" s="225" t="s">
        <v>1890</v>
      </c>
    </row>
    <row r="186" s="12" customFormat="1" ht="25.92" customHeight="1">
      <c r="A186" s="12"/>
      <c r="B186" s="198"/>
      <c r="C186" s="199"/>
      <c r="D186" s="200" t="s">
        <v>76</v>
      </c>
      <c r="E186" s="201" t="s">
        <v>83</v>
      </c>
      <c r="F186" s="201" t="s">
        <v>239</v>
      </c>
      <c r="G186" s="199"/>
      <c r="H186" s="199"/>
      <c r="I186" s="202"/>
      <c r="J186" s="203">
        <f>BK186</f>
        <v>0</v>
      </c>
      <c r="K186" s="199"/>
      <c r="L186" s="204"/>
      <c r="M186" s="205"/>
      <c r="N186" s="206"/>
      <c r="O186" s="206"/>
      <c r="P186" s="207">
        <f>P187+P189+P192+P194</f>
        <v>0</v>
      </c>
      <c r="Q186" s="206"/>
      <c r="R186" s="207">
        <f>R187+R189+R192+R194</f>
        <v>0</v>
      </c>
      <c r="S186" s="206"/>
      <c r="T186" s="208">
        <f>T187+T189+T192+T194</f>
        <v>0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09" t="s">
        <v>240</v>
      </c>
      <c r="AT186" s="210" t="s">
        <v>76</v>
      </c>
      <c r="AU186" s="210" t="s">
        <v>77</v>
      </c>
      <c r="AY186" s="209" t="s">
        <v>238</v>
      </c>
      <c r="BK186" s="211">
        <f>BK187+BK189+BK192+BK194</f>
        <v>0</v>
      </c>
    </row>
    <row r="187" s="12" customFormat="1" ht="22.8" customHeight="1">
      <c r="A187" s="12"/>
      <c r="B187" s="198"/>
      <c r="C187" s="199"/>
      <c r="D187" s="200" t="s">
        <v>76</v>
      </c>
      <c r="E187" s="212" t="s">
        <v>241</v>
      </c>
      <c r="F187" s="212" t="s">
        <v>242</v>
      </c>
      <c r="G187" s="199"/>
      <c r="H187" s="199"/>
      <c r="I187" s="202"/>
      <c r="J187" s="213">
        <f>BK187</f>
        <v>0</v>
      </c>
      <c r="K187" s="199"/>
      <c r="L187" s="204"/>
      <c r="M187" s="205"/>
      <c r="N187" s="206"/>
      <c r="O187" s="206"/>
      <c r="P187" s="207">
        <f>P188</f>
        <v>0</v>
      </c>
      <c r="Q187" s="206"/>
      <c r="R187" s="207">
        <f>R188</f>
        <v>0</v>
      </c>
      <c r="S187" s="206"/>
      <c r="T187" s="208">
        <f>T188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09" t="s">
        <v>240</v>
      </c>
      <c r="AT187" s="210" t="s">
        <v>76</v>
      </c>
      <c r="AU187" s="210" t="s">
        <v>85</v>
      </c>
      <c r="AY187" s="209" t="s">
        <v>238</v>
      </c>
      <c r="BK187" s="211">
        <f>BK188</f>
        <v>0</v>
      </c>
    </row>
    <row r="188" s="2" customFormat="1" ht="16.5" customHeight="1">
      <c r="A188" s="40"/>
      <c r="B188" s="41"/>
      <c r="C188" s="214" t="s">
        <v>848</v>
      </c>
      <c r="D188" s="214" t="s">
        <v>243</v>
      </c>
      <c r="E188" s="215" t="s">
        <v>1664</v>
      </c>
      <c r="F188" s="216" t="s">
        <v>1665</v>
      </c>
      <c r="G188" s="217" t="s">
        <v>368</v>
      </c>
      <c r="H188" s="218">
        <v>1</v>
      </c>
      <c r="I188" s="219"/>
      <c r="J188" s="220">
        <f>ROUND(I188*H188,2)</f>
        <v>0</v>
      </c>
      <c r="K188" s="216" t="s">
        <v>19</v>
      </c>
      <c r="L188" s="46"/>
      <c r="M188" s="221" t="s">
        <v>19</v>
      </c>
      <c r="N188" s="222" t="s">
        <v>48</v>
      </c>
      <c r="O188" s="86"/>
      <c r="P188" s="223">
        <f>O188*H188</f>
        <v>0</v>
      </c>
      <c r="Q188" s="223">
        <v>0</v>
      </c>
      <c r="R188" s="223">
        <f>Q188*H188</f>
        <v>0</v>
      </c>
      <c r="S188" s="223">
        <v>0</v>
      </c>
      <c r="T188" s="224">
        <f>S188*H188</f>
        <v>0</v>
      </c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R188" s="225" t="s">
        <v>248</v>
      </c>
      <c r="AT188" s="225" t="s">
        <v>243</v>
      </c>
      <c r="AU188" s="225" t="s">
        <v>87</v>
      </c>
      <c r="AY188" s="19" t="s">
        <v>238</v>
      </c>
      <c r="BE188" s="226">
        <f>IF(N188="základní",J188,0)</f>
        <v>0</v>
      </c>
      <c r="BF188" s="226">
        <f>IF(N188="snížená",J188,0)</f>
        <v>0</v>
      </c>
      <c r="BG188" s="226">
        <f>IF(N188="zákl. přenesená",J188,0)</f>
        <v>0</v>
      </c>
      <c r="BH188" s="226">
        <f>IF(N188="sníž. přenesená",J188,0)</f>
        <v>0</v>
      </c>
      <c r="BI188" s="226">
        <f>IF(N188="nulová",J188,0)</f>
        <v>0</v>
      </c>
      <c r="BJ188" s="19" t="s">
        <v>85</v>
      </c>
      <c r="BK188" s="226">
        <f>ROUND(I188*H188,2)</f>
        <v>0</v>
      </c>
      <c r="BL188" s="19" t="s">
        <v>248</v>
      </c>
      <c r="BM188" s="225" t="s">
        <v>1891</v>
      </c>
    </row>
    <row r="189" s="12" customFormat="1" ht="22.8" customHeight="1">
      <c r="A189" s="12"/>
      <c r="B189" s="198"/>
      <c r="C189" s="199"/>
      <c r="D189" s="200" t="s">
        <v>76</v>
      </c>
      <c r="E189" s="212" t="s">
        <v>319</v>
      </c>
      <c r="F189" s="212" t="s">
        <v>320</v>
      </c>
      <c r="G189" s="199"/>
      <c r="H189" s="199"/>
      <c r="I189" s="202"/>
      <c r="J189" s="213">
        <f>BK189</f>
        <v>0</v>
      </c>
      <c r="K189" s="199"/>
      <c r="L189" s="204"/>
      <c r="M189" s="205"/>
      <c r="N189" s="206"/>
      <c r="O189" s="206"/>
      <c r="P189" s="207">
        <f>SUM(P190:P191)</f>
        <v>0</v>
      </c>
      <c r="Q189" s="206"/>
      <c r="R189" s="207">
        <f>SUM(R190:R191)</f>
        <v>0</v>
      </c>
      <c r="S189" s="206"/>
      <c r="T189" s="208">
        <f>SUM(T190:T191)</f>
        <v>0</v>
      </c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R189" s="209" t="s">
        <v>240</v>
      </c>
      <c r="AT189" s="210" t="s">
        <v>76</v>
      </c>
      <c r="AU189" s="210" t="s">
        <v>85</v>
      </c>
      <c r="AY189" s="209" t="s">
        <v>238</v>
      </c>
      <c r="BK189" s="211">
        <f>SUM(BK190:BK191)</f>
        <v>0</v>
      </c>
    </row>
    <row r="190" s="2" customFormat="1" ht="16.5" customHeight="1">
      <c r="A190" s="40"/>
      <c r="B190" s="41"/>
      <c r="C190" s="214" t="s">
        <v>853</v>
      </c>
      <c r="D190" s="214" t="s">
        <v>243</v>
      </c>
      <c r="E190" s="215" t="s">
        <v>1571</v>
      </c>
      <c r="F190" s="216" t="s">
        <v>1572</v>
      </c>
      <c r="G190" s="217" t="s">
        <v>805</v>
      </c>
      <c r="H190" s="218">
        <v>40</v>
      </c>
      <c r="I190" s="219"/>
      <c r="J190" s="220">
        <f>ROUND(I190*H190,2)</f>
        <v>0</v>
      </c>
      <c r="K190" s="216" t="s">
        <v>19</v>
      </c>
      <c r="L190" s="46"/>
      <c r="M190" s="221" t="s">
        <v>19</v>
      </c>
      <c r="N190" s="222" t="s">
        <v>48</v>
      </c>
      <c r="O190" s="86"/>
      <c r="P190" s="223">
        <f>O190*H190</f>
        <v>0</v>
      </c>
      <c r="Q190" s="223">
        <v>0</v>
      </c>
      <c r="R190" s="223">
        <f>Q190*H190</f>
        <v>0</v>
      </c>
      <c r="S190" s="223">
        <v>0</v>
      </c>
      <c r="T190" s="224">
        <f>S190*H190</f>
        <v>0</v>
      </c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R190" s="225" t="s">
        <v>248</v>
      </c>
      <c r="AT190" s="225" t="s">
        <v>243</v>
      </c>
      <c r="AU190" s="225" t="s">
        <v>87</v>
      </c>
      <c r="AY190" s="19" t="s">
        <v>238</v>
      </c>
      <c r="BE190" s="226">
        <f>IF(N190="základní",J190,0)</f>
        <v>0</v>
      </c>
      <c r="BF190" s="226">
        <f>IF(N190="snížená",J190,0)</f>
        <v>0</v>
      </c>
      <c r="BG190" s="226">
        <f>IF(N190="zákl. přenesená",J190,0)</f>
        <v>0</v>
      </c>
      <c r="BH190" s="226">
        <f>IF(N190="sníž. přenesená",J190,0)</f>
        <v>0</v>
      </c>
      <c r="BI190" s="226">
        <f>IF(N190="nulová",J190,0)</f>
        <v>0</v>
      </c>
      <c r="BJ190" s="19" t="s">
        <v>85</v>
      </c>
      <c r="BK190" s="226">
        <f>ROUND(I190*H190,2)</f>
        <v>0</v>
      </c>
      <c r="BL190" s="19" t="s">
        <v>248</v>
      </c>
      <c r="BM190" s="225" t="s">
        <v>1892</v>
      </c>
    </row>
    <row r="191" s="2" customFormat="1" ht="16.5" customHeight="1">
      <c r="A191" s="40"/>
      <c r="B191" s="41"/>
      <c r="C191" s="214" t="s">
        <v>1176</v>
      </c>
      <c r="D191" s="214" t="s">
        <v>243</v>
      </c>
      <c r="E191" s="215" t="s">
        <v>1574</v>
      </c>
      <c r="F191" s="216" t="s">
        <v>1575</v>
      </c>
      <c r="G191" s="217" t="s">
        <v>246</v>
      </c>
      <c r="H191" s="218">
        <v>1</v>
      </c>
      <c r="I191" s="219"/>
      <c r="J191" s="220">
        <f>ROUND(I191*H191,2)</f>
        <v>0</v>
      </c>
      <c r="K191" s="216" t="s">
        <v>19</v>
      </c>
      <c r="L191" s="46"/>
      <c r="M191" s="221" t="s">
        <v>19</v>
      </c>
      <c r="N191" s="222" t="s">
        <v>48</v>
      </c>
      <c r="O191" s="86"/>
      <c r="P191" s="223">
        <f>O191*H191</f>
        <v>0</v>
      </c>
      <c r="Q191" s="223">
        <v>0</v>
      </c>
      <c r="R191" s="223">
        <f>Q191*H191</f>
        <v>0</v>
      </c>
      <c r="S191" s="223">
        <v>0</v>
      </c>
      <c r="T191" s="224">
        <f>S191*H191</f>
        <v>0</v>
      </c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R191" s="225" t="s">
        <v>248</v>
      </c>
      <c r="AT191" s="225" t="s">
        <v>243</v>
      </c>
      <c r="AU191" s="225" t="s">
        <v>87</v>
      </c>
      <c r="AY191" s="19" t="s">
        <v>238</v>
      </c>
      <c r="BE191" s="226">
        <f>IF(N191="základní",J191,0)</f>
        <v>0</v>
      </c>
      <c r="BF191" s="226">
        <f>IF(N191="snížená",J191,0)</f>
        <v>0</v>
      </c>
      <c r="BG191" s="226">
        <f>IF(N191="zákl. přenesená",J191,0)</f>
        <v>0</v>
      </c>
      <c r="BH191" s="226">
        <f>IF(N191="sníž. přenesená",J191,0)</f>
        <v>0</v>
      </c>
      <c r="BI191" s="226">
        <f>IF(N191="nulová",J191,0)</f>
        <v>0</v>
      </c>
      <c r="BJ191" s="19" t="s">
        <v>85</v>
      </c>
      <c r="BK191" s="226">
        <f>ROUND(I191*H191,2)</f>
        <v>0</v>
      </c>
      <c r="BL191" s="19" t="s">
        <v>248</v>
      </c>
      <c r="BM191" s="225" t="s">
        <v>1893</v>
      </c>
    </row>
    <row r="192" s="12" customFormat="1" ht="22.8" customHeight="1">
      <c r="A192" s="12"/>
      <c r="B192" s="198"/>
      <c r="C192" s="199"/>
      <c r="D192" s="200" t="s">
        <v>76</v>
      </c>
      <c r="E192" s="212" t="s">
        <v>1577</v>
      </c>
      <c r="F192" s="212" t="s">
        <v>1578</v>
      </c>
      <c r="G192" s="199"/>
      <c r="H192" s="199"/>
      <c r="I192" s="202"/>
      <c r="J192" s="213">
        <f>BK192</f>
        <v>0</v>
      </c>
      <c r="K192" s="199"/>
      <c r="L192" s="204"/>
      <c r="M192" s="205"/>
      <c r="N192" s="206"/>
      <c r="O192" s="206"/>
      <c r="P192" s="207">
        <f>P193</f>
        <v>0</v>
      </c>
      <c r="Q192" s="206"/>
      <c r="R192" s="207">
        <f>R193</f>
        <v>0</v>
      </c>
      <c r="S192" s="206"/>
      <c r="T192" s="208">
        <f>T193</f>
        <v>0</v>
      </c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R192" s="209" t="s">
        <v>240</v>
      </c>
      <c r="AT192" s="210" t="s">
        <v>76</v>
      </c>
      <c r="AU192" s="210" t="s">
        <v>85</v>
      </c>
      <c r="AY192" s="209" t="s">
        <v>238</v>
      </c>
      <c r="BK192" s="211">
        <f>BK193</f>
        <v>0</v>
      </c>
    </row>
    <row r="193" s="2" customFormat="1" ht="16.5" customHeight="1">
      <c r="A193" s="40"/>
      <c r="B193" s="41"/>
      <c r="C193" s="214" t="s">
        <v>1182</v>
      </c>
      <c r="D193" s="214" t="s">
        <v>243</v>
      </c>
      <c r="E193" s="215" t="s">
        <v>1579</v>
      </c>
      <c r="F193" s="216" t="s">
        <v>1580</v>
      </c>
      <c r="G193" s="217" t="s">
        <v>246</v>
      </c>
      <c r="H193" s="218">
        <v>1</v>
      </c>
      <c r="I193" s="219"/>
      <c r="J193" s="220">
        <f>ROUND(I193*H193,2)</f>
        <v>0</v>
      </c>
      <c r="K193" s="216" t="s">
        <v>19</v>
      </c>
      <c r="L193" s="46"/>
      <c r="M193" s="221" t="s">
        <v>19</v>
      </c>
      <c r="N193" s="222" t="s">
        <v>48</v>
      </c>
      <c r="O193" s="86"/>
      <c r="P193" s="223">
        <f>O193*H193</f>
        <v>0</v>
      </c>
      <c r="Q193" s="223">
        <v>0</v>
      </c>
      <c r="R193" s="223">
        <f>Q193*H193</f>
        <v>0</v>
      </c>
      <c r="S193" s="223">
        <v>0</v>
      </c>
      <c r="T193" s="224">
        <f>S193*H193</f>
        <v>0</v>
      </c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R193" s="225" t="s">
        <v>248</v>
      </c>
      <c r="AT193" s="225" t="s">
        <v>243</v>
      </c>
      <c r="AU193" s="225" t="s">
        <v>87</v>
      </c>
      <c r="AY193" s="19" t="s">
        <v>238</v>
      </c>
      <c r="BE193" s="226">
        <f>IF(N193="základní",J193,0)</f>
        <v>0</v>
      </c>
      <c r="BF193" s="226">
        <f>IF(N193="snížená",J193,0)</f>
        <v>0</v>
      </c>
      <c r="BG193" s="226">
        <f>IF(N193="zákl. přenesená",J193,0)</f>
        <v>0</v>
      </c>
      <c r="BH193" s="226">
        <f>IF(N193="sníž. přenesená",J193,0)</f>
        <v>0</v>
      </c>
      <c r="BI193" s="226">
        <f>IF(N193="nulová",J193,0)</f>
        <v>0</v>
      </c>
      <c r="BJ193" s="19" t="s">
        <v>85</v>
      </c>
      <c r="BK193" s="226">
        <f>ROUND(I193*H193,2)</f>
        <v>0</v>
      </c>
      <c r="BL193" s="19" t="s">
        <v>248</v>
      </c>
      <c r="BM193" s="225" t="s">
        <v>1894</v>
      </c>
    </row>
    <row r="194" s="12" customFormat="1" ht="22.8" customHeight="1">
      <c r="A194" s="12"/>
      <c r="B194" s="198"/>
      <c r="C194" s="199"/>
      <c r="D194" s="200" t="s">
        <v>76</v>
      </c>
      <c r="E194" s="212" t="s">
        <v>358</v>
      </c>
      <c r="F194" s="212" t="s">
        <v>359</v>
      </c>
      <c r="G194" s="199"/>
      <c r="H194" s="199"/>
      <c r="I194" s="202"/>
      <c r="J194" s="213">
        <f>BK194</f>
        <v>0</v>
      </c>
      <c r="K194" s="199"/>
      <c r="L194" s="204"/>
      <c r="M194" s="205"/>
      <c r="N194" s="206"/>
      <c r="O194" s="206"/>
      <c r="P194" s="207">
        <f>SUM(P195:P196)</f>
        <v>0</v>
      </c>
      <c r="Q194" s="206"/>
      <c r="R194" s="207">
        <f>SUM(R195:R196)</f>
        <v>0</v>
      </c>
      <c r="S194" s="206"/>
      <c r="T194" s="208">
        <f>SUM(T195:T196)</f>
        <v>0</v>
      </c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R194" s="209" t="s">
        <v>240</v>
      </c>
      <c r="AT194" s="210" t="s">
        <v>76</v>
      </c>
      <c r="AU194" s="210" t="s">
        <v>85</v>
      </c>
      <c r="AY194" s="209" t="s">
        <v>238</v>
      </c>
      <c r="BK194" s="211">
        <f>SUM(BK195:BK196)</f>
        <v>0</v>
      </c>
    </row>
    <row r="195" s="2" customFormat="1" ht="16.5" customHeight="1">
      <c r="A195" s="40"/>
      <c r="B195" s="41"/>
      <c r="C195" s="214" t="s">
        <v>1185</v>
      </c>
      <c r="D195" s="214" t="s">
        <v>243</v>
      </c>
      <c r="E195" s="215" t="s">
        <v>1582</v>
      </c>
      <c r="F195" s="216" t="s">
        <v>1712</v>
      </c>
      <c r="G195" s="217" t="s">
        <v>246</v>
      </c>
      <c r="H195" s="218">
        <v>1</v>
      </c>
      <c r="I195" s="219"/>
      <c r="J195" s="220">
        <f>ROUND(I195*H195,2)</f>
        <v>0</v>
      </c>
      <c r="K195" s="216" t="s">
        <v>19</v>
      </c>
      <c r="L195" s="46"/>
      <c r="M195" s="221" t="s">
        <v>19</v>
      </c>
      <c r="N195" s="222" t="s">
        <v>48</v>
      </c>
      <c r="O195" s="86"/>
      <c r="P195" s="223">
        <f>O195*H195</f>
        <v>0</v>
      </c>
      <c r="Q195" s="223">
        <v>0</v>
      </c>
      <c r="R195" s="223">
        <f>Q195*H195</f>
        <v>0</v>
      </c>
      <c r="S195" s="223">
        <v>0</v>
      </c>
      <c r="T195" s="224">
        <f>S195*H195</f>
        <v>0</v>
      </c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R195" s="225" t="s">
        <v>248</v>
      </c>
      <c r="AT195" s="225" t="s">
        <v>243</v>
      </c>
      <c r="AU195" s="225" t="s">
        <v>87</v>
      </c>
      <c r="AY195" s="19" t="s">
        <v>238</v>
      </c>
      <c r="BE195" s="226">
        <f>IF(N195="základní",J195,0)</f>
        <v>0</v>
      </c>
      <c r="BF195" s="226">
        <f>IF(N195="snížená",J195,0)</f>
        <v>0</v>
      </c>
      <c r="BG195" s="226">
        <f>IF(N195="zákl. přenesená",J195,0)</f>
        <v>0</v>
      </c>
      <c r="BH195" s="226">
        <f>IF(N195="sníž. přenesená",J195,0)</f>
        <v>0</v>
      </c>
      <c r="BI195" s="226">
        <f>IF(N195="nulová",J195,0)</f>
        <v>0</v>
      </c>
      <c r="BJ195" s="19" t="s">
        <v>85</v>
      </c>
      <c r="BK195" s="226">
        <f>ROUND(I195*H195,2)</f>
        <v>0</v>
      </c>
      <c r="BL195" s="19" t="s">
        <v>248</v>
      </c>
      <c r="BM195" s="225" t="s">
        <v>1895</v>
      </c>
    </row>
    <row r="196" s="2" customFormat="1" ht="16.5" customHeight="1">
      <c r="A196" s="40"/>
      <c r="B196" s="41"/>
      <c r="C196" s="214" t="s">
        <v>1190</v>
      </c>
      <c r="D196" s="214" t="s">
        <v>243</v>
      </c>
      <c r="E196" s="215" t="s">
        <v>1714</v>
      </c>
      <c r="F196" s="216" t="s">
        <v>1715</v>
      </c>
      <c r="G196" s="217" t="s">
        <v>246</v>
      </c>
      <c r="H196" s="218">
        <v>1</v>
      </c>
      <c r="I196" s="219"/>
      <c r="J196" s="220">
        <f>ROUND(I196*H196,2)</f>
        <v>0</v>
      </c>
      <c r="K196" s="216" t="s">
        <v>19</v>
      </c>
      <c r="L196" s="46"/>
      <c r="M196" s="282" t="s">
        <v>19</v>
      </c>
      <c r="N196" s="283" t="s">
        <v>48</v>
      </c>
      <c r="O196" s="284"/>
      <c r="P196" s="285">
        <f>O196*H196</f>
        <v>0</v>
      </c>
      <c r="Q196" s="285">
        <v>0</v>
      </c>
      <c r="R196" s="285">
        <f>Q196*H196</f>
        <v>0</v>
      </c>
      <c r="S196" s="285">
        <v>0</v>
      </c>
      <c r="T196" s="286">
        <f>S196*H196</f>
        <v>0</v>
      </c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R196" s="225" t="s">
        <v>248</v>
      </c>
      <c r="AT196" s="225" t="s">
        <v>243</v>
      </c>
      <c r="AU196" s="225" t="s">
        <v>87</v>
      </c>
      <c r="AY196" s="19" t="s">
        <v>238</v>
      </c>
      <c r="BE196" s="226">
        <f>IF(N196="základní",J196,0)</f>
        <v>0</v>
      </c>
      <c r="BF196" s="226">
        <f>IF(N196="snížená",J196,0)</f>
        <v>0</v>
      </c>
      <c r="BG196" s="226">
        <f>IF(N196="zákl. přenesená",J196,0)</f>
        <v>0</v>
      </c>
      <c r="BH196" s="226">
        <f>IF(N196="sníž. přenesená",J196,0)</f>
        <v>0</v>
      </c>
      <c r="BI196" s="226">
        <f>IF(N196="nulová",J196,0)</f>
        <v>0</v>
      </c>
      <c r="BJ196" s="19" t="s">
        <v>85</v>
      </c>
      <c r="BK196" s="226">
        <f>ROUND(I196*H196,2)</f>
        <v>0</v>
      </c>
      <c r="BL196" s="19" t="s">
        <v>248</v>
      </c>
      <c r="BM196" s="225" t="s">
        <v>1896</v>
      </c>
    </row>
    <row r="197" s="2" customFormat="1" ht="6.96" customHeight="1">
      <c r="A197" s="40"/>
      <c r="B197" s="61"/>
      <c r="C197" s="62"/>
      <c r="D197" s="62"/>
      <c r="E197" s="62"/>
      <c r="F197" s="62"/>
      <c r="G197" s="62"/>
      <c r="H197" s="62"/>
      <c r="I197" s="62"/>
      <c r="J197" s="62"/>
      <c r="K197" s="62"/>
      <c r="L197" s="46"/>
      <c r="M197" s="40"/>
      <c r="O197" s="40"/>
      <c r="P197" s="40"/>
      <c r="Q197" s="40"/>
      <c r="R197" s="40"/>
      <c r="S197" s="40"/>
      <c r="T197" s="40"/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</row>
  </sheetData>
  <sheetProtection sheet="1" autoFilter="0" formatColumns="0" formatRows="0" objects="1" scenarios="1" spinCount="100000" saltValue="0PnsRXXDGvq0X0/IxoSbuaerX+NHBA7r3sSlZeKaOCOEjCrai7zVy/o2F299q0gKYoUEbuei4Hl0HT5V/MpuXg==" hashValue="ijCqDEBTwQVrBPotCao/lGScrQGgOOG+BIkQs9FOokJ3SGKnkpw+vG1/p1G7w77t3//dB7QGC8qd7k9WomXlOw==" algorithmName="SHA-512" password="C8E5"/>
  <autoFilter ref="C97:K196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6:H86"/>
    <mergeCell ref="E88:H88"/>
    <mergeCell ref="E90:H90"/>
    <mergeCell ref="L2:V2"/>
  </mergeCells>
  <hyperlinks>
    <hyperlink ref="F102" r:id="rId1" display="https://podminky.urs.cz/item/CS_URS_2023_01/97733221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REK-KLAPALEK2\klapalekp</dc:creator>
  <cp:lastModifiedBy>REK-KLAPALEK2\klapalekp</cp:lastModifiedBy>
  <dcterms:created xsi:type="dcterms:W3CDTF">2025-05-28T10:39:48Z</dcterms:created>
  <dcterms:modified xsi:type="dcterms:W3CDTF">2025-05-28T10:40:27Z</dcterms:modified>
</cp:coreProperties>
</file>