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10" yWindow="570" windowWidth="37120" windowHeight="17490" activeTab="1"/>
  </bookViews>
  <sheets>
    <sheet name="Rekapitulace stavby" sheetId="1" r:id="rId1"/>
    <sheet name="01 - Výměna oken" sheetId="5" r:id="rId2"/>
  </sheets>
  <definedNames>
    <definedName name="_xlnm._FilterDatabase" localSheetId="1" hidden="1">'01 - Výměna oken'!$C$130:$K$476</definedName>
    <definedName name="_xlnm.Print_Area" localSheetId="1">'01 - Výměna oken'!$C$4:$J$76,'01 - Výměna oken'!$C$82:$J$112,'01 - Výměna oken'!$C$118:$K$476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'01 - Výměna oken'!$130:$130</definedName>
  </definedNames>
  <calcPr calcId="145621"/>
</workbook>
</file>

<file path=xl/sharedStrings.xml><?xml version="1.0" encoding="utf-8"?>
<sst xmlns="http://schemas.openxmlformats.org/spreadsheetml/2006/main" count="3361" uniqueCount="437">
  <si>
    <t>Export Komplet</t>
  </si>
  <si>
    <t/>
  </si>
  <si>
    <t>2.0</t>
  </si>
  <si>
    <t>ZAMOK</t>
  </si>
  <si>
    <t>False</t>
  </si>
  <si>
    <t>{79723c21-1c06-4e5e-b6df-62d509e99e41}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</si>
  <si>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</si>
  <si>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</si>
  <si>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</si>
  <si>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</si>
  <si>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</si>
  <si>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</si>
  <si>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</si>
  <si>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</si>
  <si>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</si>
  <si>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KSO:</t>
  </si>
  <si>
    <t>CC-CZ:</t>
  </si>
  <si>
    <t>Místo:</t>
  </si>
  <si>
    <t xml:space="preserve"> </t>
  </si>
  <si>
    <t>Datum:</t>
  </si>
  <si>
    <t>22. 7. 2022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</si>
  <si>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</si>
  <si>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</si>
  <si>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</si>
  <si>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</si>
  <si>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</si>
  <si>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</si>
  <si>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</si>
  <si>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</si>
  <si>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</si>
  <si>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</si>
  <si>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</si>
  <si>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</si>
  <si>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</si>
  <si>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</si>
  <si>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</si>
  <si>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</si>
  <si>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</si>
  <si>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</si>
  <si>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</si>
  <si>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</si>
  <si>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</si>
  <si>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</si>
  <si>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</si>
  <si>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</si>
  <si>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</si>
  <si>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</si>
  <si>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</si>
  <si>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</si>
  <si>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</si>
  <si>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</si>
  <si>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</si>
  <si>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</si>
  <si>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</si>
  <si>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</si>
  <si>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</si>
  <si>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</si>
  <si>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</si>
  <si>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</si>
  <si>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</si>
  <si>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</si>
  <si>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</si>
  <si>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</si>
  <si>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</si>
  <si>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</si>
  <si>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</si>
  <si>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</si>
  <si>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</si>
  <si>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</si>
  <si>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</si>
  <si>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</si>
  <si>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</si>
  <si>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</si>
  <si>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STA</t>
  </si>
  <si>
    <t>1</t>
  </si>
  <si>
    <t>{8d8df85a-3762-4037-87b7-a13ae674a809}</t>
  </si>
  <si>
    <t>2</t>
  </si>
  <si>
    <t>{57404ef1-0a18-47bd-9146-fc28d9026449}</t>
  </si>
  <si>
    <t>{b01f8717-3662-4066-afd0-aa9218aef0d7}</t>
  </si>
  <si>
    <t>Výměna oken</t>
  </si>
  <si>
    <t>{89614a45-ee89-477e-8a48-5e416e858517}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</si>
  <si>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</si>
  <si>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</si>
  <si>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</si>
  <si>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</si>
  <si>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</si>
  <si>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</si>
  <si>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</si>
  <si>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</si>
  <si>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</si>
  <si>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</si>
  <si>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</si>
  <si>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</si>
  <si>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</si>
  <si>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</si>
  <si>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</si>
  <si>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</si>
  <si>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</si>
  <si>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</si>
  <si>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</si>
  <si>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</si>
  <si>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</si>
  <si>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M</t>
  </si>
  <si>
    <t>kpl</t>
  </si>
  <si>
    <t>8</t>
  </si>
  <si>
    <t>4</t>
  </si>
  <si>
    <t>PP</t>
  </si>
  <si>
    <t>3</t>
  </si>
  <si>
    <t>6</t>
  </si>
  <si>
    <t>5</t>
  </si>
  <si>
    <t>10</t>
  </si>
  <si>
    <t>12</t>
  </si>
  <si>
    <t>7</t>
  </si>
  <si>
    <t>14</t>
  </si>
  <si>
    <t>16</t>
  </si>
  <si>
    <t>9</t>
  </si>
  <si>
    <t>18</t>
  </si>
  <si>
    <t>kus</t>
  </si>
  <si>
    <t>20</t>
  </si>
  <si>
    <t>11</t>
  </si>
  <si>
    <t>22</t>
  </si>
  <si>
    <t>24</t>
  </si>
  <si>
    <t>13</t>
  </si>
  <si>
    <t>26</t>
  </si>
  <si>
    <t>28</t>
  </si>
  <si>
    <t>30</t>
  </si>
  <si>
    <t>32</t>
  </si>
  <si>
    <t>17</t>
  </si>
  <si>
    <t>34</t>
  </si>
  <si>
    <t>36</t>
  </si>
  <si>
    <t>19</t>
  </si>
  <si>
    <t>38</t>
  </si>
  <si>
    <t>40</t>
  </si>
  <si>
    <t>42</t>
  </si>
  <si>
    <t>44</t>
  </si>
  <si>
    <t>23</t>
  </si>
  <si>
    <t>46</t>
  </si>
  <si>
    <t>48</t>
  </si>
  <si>
    <t>25</t>
  </si>
  <si>
    <t>50</t>
  </si>
  <si>
    <t>52</t>
  </si>
  <si>
    <t>27</t>
  </si>
  <si>
    <t>54</t>
  </si>
  <si>
    <t>56</t>
  </si>
  <si>
    <t>29</t>
  </si>
  <si>
    <t>58</t>
  </si>
  <si>
    <t>60</t>
  </si>
  <si>
    <t>31</t>
  </si>
  <si>
    <t>62</t>
  </si>
  <si>
    <t>64</t>
  </si>
  <si>
    <t>33</t>
  </si>
  <si>
    <t>66</t>
  </si>
  <si>
    <t>68</t>
  </si>
  <si>
    <t>35</t>
  </si>
  <si>
    <t>70</t>
  </si>
  <si>
    <t>72</t>
  </si>
  <si>
    <t>37</t>
  </si>
  <si>
    <t>74</t>
  </si>
  <si>
    <t>76</t>
  </si>
  <si>
    <t>39</t>
  </si>
  <si>
    <t>78</t>
  </si>
  <si>
    <t>80</t>
  </si>
  <si>
    <t>41</t>
  </si>
  <si>
    <t>82</t>
  </si>
  <si>
    <t>84</t>
  </si>
  <si>
    <t>43</t>
  </si>
  <si>
    <t>86</t>
  </si>
  <si>
    <t>m</t>
  </si>
  <si>
    <t>88</t>
  </si>
  <si>
    <t>45</t>
  </si>
  <si>
    <t>90</t>
  </si>
  <si>
    <t>92</t>
  </si>
  <si>
    <t>47</t>
  </si>
  <si>
    <t>94</t>
  </si>
  <si>
    <t>96</t>
  </si>
  <si>
    <t>49</t>
  </si>
  <si>
    <t>98</t>
  </si>
  <si>
    <t>55</t>
  </si>
  <si>
    <t>K</t>
  </si>
  <si>
    <t>100</t>
  </si>
  <si>
    <t>51</t>
  </si>
  <si>
    <t>102</t>
  </si>
  <si>
    <t>104</t>
  </si>
  <si>
    <t>106</t>
  </si>
  <si>
    <t>53</t>
  </si>
  <si>
    <t>108</t>
  </si>
  <si>
    <t>110</t>
  </si>
  <si>
    <t>112</t>
  </si>
  <si>
    <t>114</t>
  </si>
  <si>
    <t>57</t>
  </si>
  <si>
    <t>116</t>
  </si>
  <si>
    <t>118</t>
  </si>
  <si>
    <t>120</t>
  </si>
  <si>
    <t>59</t>
  </si>
  <si>
    <t>122</t>
  </si>
  <si>
    <t>61</t>
  </si>
  <si>
    <t>124</t>
  </si>
  <si>
    <t>PSV - Práce a dodávky PSV</t>
  </si>
  <si>
    <t>PSV</t>
  </si>
  <si>
    <t>Práce a dodávky PSV</t>
  </si>
  <si>
    <t>soubor</t>
  </si>
  <si>
    <t>63</t>
  </si>
  <si>
    <t>126</t>
  </si>
  <si>
    <t>128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</si>
  <si>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</si>
  <si>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</si>
  <si>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</si>
  <si>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</si>
  <si>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</si>
  <si>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713 - Izolace tepelné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</si>
  <si>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</si>
  <si>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</si>
  <si>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</si>
  <si>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</si>
  <si>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</si>
  <si>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</si>
  <si>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</si>
  <si>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</si>
  <si>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HSV</t>
  </si>
  <si>
    <t>Práce a dodávky HSV</t>
  </si>
  <si>
    <t>Úpravy povrchů, podlahy a osazování výplní</t>
  </si>
  <si>
    <t>613142001</t>
  </si>
  <si>
    <t>Potažení vnitřních ploch pletivem  v ploše nebo pruzích, na plném podkladu sklovláknitým vtlačením do tmelu pilířů nebo sloupů</t>
  </si>
  <si>
    <t>m2</t>
  </si>
  <si>
    <t>VV</t>
  </si>
  <si>
    <t>hl. ostění cca 300mm</t>
  </si>
  <si>
    <t>"p.č. 1"98*(1,54+2*2,42)*0,3</t>
  </si>
  <si>
    <t>"p.č. 2"12*(1,7+2*2,42)*0,3</t>
  </si>
  <si>
    <t>"p.č. 3"22*(0,8+2*2,42)*0,3</t>
  </si>
  <si>
    <t>"p.č. 5"2*(1,29+2*2,42)*0,3</t>
  </si>
  <si>
    <t>"p.č. 6"1*(2,651+2*2,42)*0,3</t>
  </si>
  <si>
    <t>"p.č. 7"3*(1,6+2*1,9)*0,3</t>
  </si>
  <si>
    <t>"p.č. 8"5*(1,6+2*1,62)*0,3</t>
  </si>
  <si>
    <t>Mezisoučet</t>
  </si>
  <si>
    <t>Součet</t>
  </si>
  <si>
    <t>613311131</t>
  </si>
  <si>
    <t>Potažení vnitřních ploch vápenným štukem tloušťky do 3 mm svislých konstrukcí pilířů nebo sloupů</t>
  </si>
  <si>
    <t>619991021</t>
  </si>
  <si>
    <t>Zakrytí vnitřních ploch před znečištěním  včetně pozdějšího odkrytí rámů oken a dveří, keramických soklů oblepením malířskou páskou</t>
  </si>
  <si>
    <t>"p.č. 1"98*(2*1,54+2*2,42)</t>
  </si>
  <si>
    <t>"p.č. 2"12*(2*1,7+2*2,42)</t>
  </si>
  <si>
    <t>"p.č. 3"22*(2*0,8+2*2,42)</t>
  </si>
  <si>
    <t>"p.č. 5"2*(2*1,29+2*2,42)</t>
  </si>
  <si>
    <t>"p.č. 6"1*(2*2,651+2*2,42)</t>
  </si>
  <si>
    <t>"p.č. 7"3*(2*1,6+2*1,9)</t>
  </si>
  <si>
    <t>"p.č. 8"5*(2*1,6+2*1,62)</t>
  </si>
  <si>
    <t>619995001</t>
  </si>
  <si>
    <t>Začištění omítek (s dodáním hmot)  kolem oken, dveří, podlah, obkladů apod.</t>
  </si>
  <si>
    <t>"p.č. 1"98*(1,54+2*2,42)</t>
  </si>
  <si>
    <t>"p.č. 2"12*(1,7+2*2,42)</t>
  </si>
  <si>
    <t>"p.č. 3"22*(0,8+2*2,42)</t>
  </si>
  <si>
    <t>"p.č. 5"2*(1,29+2*2,42)</t>
  </si>
  <si>
    <t>"p.č. 6"1*(2,651+2*2,42)</t>
  </si>
  <si>
    <t>"p.č. 7"3*(1,6+2*1,9)</t>
  </si>
  <si>
    <t>"p.č. 8"5*(1,6+2*1,62)</t>
  </si>
  <si>
    <t>622143003</t>
  </si>
  <si>
    <t>Montáž omítkových profilů  plastových, pozinkovaných nebo dřevěných upevněných vtlačením do podkladní vrstvy nebo přibitím rohových s tkaninou</t>
  </si>
  <si>
    <t>P</t>
  </si>
  <si>
    <t>Poznámka k položce:
Poznámka k položce: nová vnitřní hrana ostění</t>
  </si>
  <si>
    <t>59051486</t>
  </si>
  <si>
    <t>profil rohový PVC 15x15mm s výztužnou tkaninou š 100mm pro ETICS</t>
  </si>
  <si>
    <t>887,951*1,05 "Přepočtené koeficientem množství</t>
  </si>
  <si>
    <t>622143004</t>
  </si>
  <si>
    <t>Montáž omítkových profilů  plastových, pozinkovaných nebo dřevěných upevněných vtlačením do podkladní vrstvy nebo přibitím začišťovacích samolepících pro vytvoření dilatujícího spoje s okenním rámem</t>
  </si>
  <si>
    <t>59051476</t>
  </si>
  <si>
    <t>profil začišťovací PVC 9mm s výztužnou tkaninou pro ostění ETICS</t>
  </si>
  <si>
    <t>Ostatní konstrukce a práce, bourání</t>
  </si>
  <si>
    <t>949101111</t>
  </si>
  <si>
    <t>Lešení pomocné pracovní pro objekty pozemních staveb  pro zatížení do 150 kg/m2, o výšce lešeňové podlahy do 1,9 m</t>
  </si>
  <si>
    <t>"p.č. 1"98*(1,54)</t>
  </si>
  <si>
    <t>"p.č. 2"12*(1,7)</t>
  </si>
  <si>
    <t>"p.č. 3"22*(0,8)</t>
  </si>
  <si>
    <t>"p.č. 5"2*(1,29)</t>
  </si>
  <si>
    <t>"p.č. 6"1*(2,651)</t>
  </si>
  <si>
    <t>"p.č. 7"3*(1,6)</t>
  </si>
  <si>
    <t>"p.č. 8"5*(1,6)</t>
  </si>
  <si>
    <t>952901111-R</t>
  </si>
  <si>
    <t>Vyčištění budov nebo objektů před předáním do užívání  budov bytové nebo občanské výstavby, světlé výšky podlaží do 4 m - úklid</t>
  </si>
  <si>
    <t>968062375</t>
  </si>
  <si>
    <t>Vybourání dřevěných rámů oken s křídly, dveřních zárubní, vrat, stěn, ostění nebo obkladů  rámů oken s křídly zdvojených, plochy do 2 m2</t>
  </si>
  <si>
    <t>"p.č. 4"11*(1,48*0,98)</t>
  </si>
  <si>
    <t>968062376</t>
  </si>
  <si>
    <t>Vybourání dřevěných rámů oken s křídly, dveřních zárubní, vrat, stěn, ostění nebo obkladů  rámů oken s křídly zdvojených, plochy do 4 m2</t>
  </si>
  <si>
    <t>"p.č. 1"98*(1,54*2,42)</t>
  </si>
  <si>
    <t>"p.č. 3"22*(0,8*2,42)</t>
  </si>
  <si>
    <t>"p.č. 5"2*(1,29*2,42)</t>
  </si>
  <si>
    <t>"p.č. 7"3*(1,6*1,9)</t>
  </si>
  <si>
    <t>"p.č. 8"5*(1,6*1,62)</t>
  </si>
  <si>
    <t>968062377</t>
  </si>
  <si>
    <t>Vybourání dřevěných rámů oken s křídly, dveřních zárubní, vrat, stěn, ostění nebo obkladů  rámů oken s křídly zdvojených, plochy přes 4 m2</t>
  </si>
  <si>
    <t>"p.č. 2"12*(1,7*2,42)</t>
  </si>
  <si>
    <t>"p.č. 6"1*(2,651*2,42)</t>
  </si>
  <si>
    <t>997</t>
  </si>
  <si>
    <t>Přesun sutě</t>
  </si>
  <si>
    <t>997013213</t>
  </si>
  <si>
    <t>Vnitrostaveništní doprava suti a vybouraných hmot  vodorovně do 50 m svisle ručně pro budovy a haly výšky přes 9 do 12 m</t>
  </si>
  <si>
    <t>t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</si>
  <si>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</si>
  <si>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</si>
  <si>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17,22*5 "Přepočtené koeficientem množství</t>
  </si>
  <si>
    <t>997013501</t>
  </si>
  <si>
    <t>Odvoz suti a vybouraných hmot na skládku nebo meziskládku  se složením, na vzdálenost do 1 km</t>
  </si>
  <si>
    <t>997013509</t>
  </si>
  <si>
    <t>Odvoz suti a vybouraných hmot na skládku nebo meziskládku  se složením, na vzdálenost Příplatek k ceně za každý další i započatý 1 km přes 1 km</t>
  </si>
  <si>
    <t>997013631</t>
  </si>
  <si>
    <t>Poplatek za uložení stavebního odpadu na skládce (skládkovné) směsného stavebního a demoličního zatříděného do Katalogu odpadů pod kódem 17 09 04</t>
  </si>
  <si>
    <t>17,22*0,1 "Přepočtené koeficientem množství</t>
  </si>
  <si>
    <t>997013804</t>
  </si>
  <si>
    <t>Poplatek za uložení stavebního odpadu na skládce (skládkovné) ze skla zatříděného do Katalogu odpadů pod kódem 17 02 02</t>
  </si>
  <si>
    <t>17,22*0,35 "Přepočtené koeficientem množství</t>
  </si>
  <si>
    <t>997013811</t>
  </si>
  <si>
    <t>Poplatek za uložení stavebního odpadu na skládce (skládkovné) dřevěného zatříděného do Katalogu odpadů pod kódem 17 02 01</t>
  </si>
  <si>
    <t>17,22*0,55 "Přepočtené koeficientem množství</t>
  </si>
  <si>
    <t>998</t>
  </si>
  <si>
    <t>Přesun hmot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</si>
  <si>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</si>
  <si>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</si>
  <si>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998018011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</si>
  <si>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</si>
  <si>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713</t>
  </si>
  <si>
    <t>Izolace tepelné</t>
  </si>
  <si>
    <t>713131141</t>
  </si>
  <si>
    <t>Montáž tepelné izolace stěn rohožemi, pásy, deskami, dílci, bloky (izolační materiál ve specifikaci) lepením celoplošně</t>
  </si>
  <si>
    <t>vyrovnání ostění po montáži oken - hl. ostění cca 300mm</t>
  </si>
  <si>
    <t>28375813</t>
  </si>
  <si>
    <t>deska EPS S pro aplikace bez zatížení λ=0,042-0,043 tl 20mm</t>
  </si>
  <si>
    <t>266,385*1,15 "Přepočtené koeficientem množství</t>
  </si>
  <si>
    <t>766</t>
  </si>
  <si>
    <t>Konstrukce truhlářské</t>
  </si>
  <si>
    <t>766622131</t>
  </si>
  <si>
    <t>Montáž oken plastových včetně montáže rámu plochy přes 1 m2 otevíravých do zdiva, výšky do 1,5 m</t>
  </si>
  <si>
    <t>61140052-04</t>
  </si>
  <si>
    <t>okno plastové otevíravé/sklopné trojsklo - p.č. 4 - 1480/980</t>
  </si>
  <si>
    <t>Poznámka k položce:
Poznámka k položce: Barva výrobku: Bílá oboustranně Typ zasklení: Izolační trojsklo 4/12/4/12/4 Ug=0,7 TGI rámeček (1,2,3)</t>
  </si>
  <si>
    <t>766622132</t>
  </si>
  <si>
    <t>Montáž oken plastových včetně montáže rámu plochy přes 1 m2 otevíravých do zdiva, výšky přes 1,5 do 2,5 m</t>
  </si>
  <si>
    <t>61140054-01</t>
  </si>
  <si>
    <t>okno plastové otevíravé/sklopné trojsklo - p.č. 1 - 1540/2420</t>
  </si>
  <si>
    <t>61140054-02</t>
  </si>
  <si>
    <t>okno plastové otevíravé/sklopné trojsklo - p.č. 2 - 1700/2420</t>
  </si>
  <si>
    <t>61140054-03</t>
  </si>
  <si>
    <t>okno plastové otevíravé/sklopné trojsklo - p.č. 3 - 880/2420</t>
  </si>
  <si>
    <t>61140054-05</t>
  </si>
  <si>
    <t>okno plastové otevíravé/sklopné trojsklo - p.č. 5 - 1290/2420</t>
  </si>
  <si>
    <t>61140054-06</t>
  </si>
  <si>
    <t>okno plastové otevíravé/sklopné trojsklo - p.č. 6 - 2651/2420</t>
  </si>
  <si>
    <t>61140054-07</t>
  </si>
  <si>
    <t>okno plastové otevíravé/sklopné trojsklo - p.č. 7 - 1600/1900</t>
  </si>
  <si>
    <t>61140054-08</t>
  </si>
  <si>
    <t>okno plastové otevíravé/sklopné trojsklo - p.č. 6 - 1600/1900</t>
  </si>
  <si>
    <t>766629651</t>
  </si>
  <si>
    <t>Předsazená montáž otvorových výplní dveří utěsnění připojovací spáry ostění nebo nadpraží těsnící fólií</t>
  </si>
  <si>
    <t>28355025-R</t>
  </si>
  <si>
    <t>fólie těsnící š 90mm pro vnitřní parotěsnou připojovací spáru</t>
  </si>
  <si>
    <t>Poznámka k položce:
Poznámka k položce: Utěsnění připojovací spáry dle ČSN 74 60 77</t>
  </si>
  <si>
    <t>887,951*1,1 "Přepočtené koeficientem množství</t>
  </si>
  <si>
    <t>766694111</t>
  </si>
  <si>
    <t>Montáž ostatních truhlářských konstrukcí parapetních desek dřevěných nebo plastových šířky do 300 mm, délky do 1000 mm</t>
  </si>
  <si>
    <t>"p.č. 3"22</t>
  </si>
  <si>
    <t>60794102</t>
  </si>
  <si>
    <t>parapet dřevotřískový vnitřní povrch laminátový š 260mm</t>
  </si>
  <si>
    <t>"p.č. 3"22*0,8</t>
  </si>
  <si>
    <t>766694112</t>
  </si>
  <si>
    <t>Montáž ostatních truhlářských konstrukcí parapetních desek dřevěných nebo plastových šířky do 300 mm, délky přes 1000 do 1600 mm</t>
  </si>
  <si>
    <t>"p.č. 1"98</t>
  </si>
  <si>
    <t>"p.č. 5"2</t>
  </si>
  <si>
    <t>"p.č. 7"3</t>
  </si>
  <si>
    <t>"p.č. 8"5</t>
  </si>
  <si>
    <t>766694113</t>
  </si>
  <si>
    <t>Montáž ostatních truhlářských konstrukcí parapetních desek dřevěných nebo plastových šířky do 300 mm, délky přes 1600 do 2600 mm</t>
  </si>
  <si>
    <t>"p.č. 2"12</t>
  </si>
  <si>
    <t>"p.č. 6"1</t>
  </si>
  <si>
    <t>"p.č. 2"12*1,7</t>
  </si>
  <si>
    <t>"p.č. 6"1*(3*0,865)</t>
  </si>
  <si>
    <t>998766102</t>
  </si>
  <si>
    <t>Přesun hmot pro konstrukce truhlářské stanovený z hmotnosti přesunovaného materiálu vodorovná dopravní vzdálenost do 50 m v objektech výšky přes 6 do 12 m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</si>
  <si>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</si>
  <si>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</si>
  <si>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</si>
  <si>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</si>
  <si>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784</t>
  </si>
  <si>
    <t>Dokončovací práce - malby a tapety</t>
  </si>
  <si>
    <t>784111003</t>
  </si>
  <si>
    <t>Oprášení (ometení) podkladu v místnostech výšky přes 3,80 do 5,00 m</t>
  </si>
  <si>
    <t>784171113</t>
  </si>
  <si>
    <t>Zakrytí nemalovaných ploch (materiál ve specifikaci) včetně pozdějšího odkrytí svislých ploch např. stěn, oken, dveří v místnostech výšky přes 3,80 do 5,00</t>
  </si>
  <si>
    <t>28323157</t>
  </si>
  <si>
    <t>fólie pro malířské potřeby zakrývací tl 14µ 4x5m</t>
  </si>
  <si>
    <t>507,879*1,05 "Přepočtené koeficientem množství</t>
  </si>
  <si>
    <t>784181103</t>
  </si>
  <si>
    <t>Penetrace podkladu jednonásobná základní akrylátová bezbarvá v místnostech výšky přes 3,80 do 5,00 m</t>
  </si>
  <si>
    <t>784191001</t>
  </si>
  <si>
    <t>Čištění vnitřních ploch hrubý úklid po provedení malířských prací omytím oken nebo balkonových dveří jednoduchých</t>
  </si>
  <si>
    <t>784221103</t>
  </si>
  <si>
    <t>Malby z malířských směsí otěruvzdorných za sucha dvojnásobné, bílé za sucha otěruvzdorné dobře v místnostech výšky přes 3,80 do 5,00 m</t>
  </si>
  <si>
    <t>784221131</t>
  </si>
  <si>
    <t>Malby z malířských směsí otěruvzdorných za sucha Příplatek k cenám dvojnásobných maleb za zvýšenou pracnost při provádění malého rozsahu plochy do 5 m2</t>
  </si>
  <si>
    <t>784221151</t>
  </si>
  <si>
    <t>Malby z malířských směsí otěruvzdorných za sucha Příplatek k cenám dvojnásobných maleb na tónovacích automatech, v odstínu světlém</t>
  </si>
  <si>
    <t>786</t>
  </si>
  <si>
    <t>Dokončovací práce - čalounické úpravy</t>
  </si>
  <si>
    <t>786624111</t>
  </si>
  <si>
    <t>Montáž zastiňujících žaluzií  lamelových do oken zdvojených otevíravých, sklápěcích nebo vyklápěcích dřevěných</t>
  </si>
  <si>
    <t>55346200</t>
  </si>
  <si>
    <t>žaluzie horizontální interiérové</t>
  </si>
  <si>
    <t>Poznámka k položce:
Poznámka k položce: Např.: ISOLINE PRIM - Standartní barvy</t>
  </si>
  <si>
    <t>998786102</t>
  </si>
  <si>
    <t>Přesun hmot pro stínění a čalounické úpravy stanovený z hmotnosti přesunovaného materiálu vodorovná dopravní vzdálenost do 50 m v objektech výšky (hloubky) přes 6 do 12 m</t>
  </si>
  <si>
    <t>998786181</t>
  </si>
  <si>
    <t>Přesun hmot pro stínění a čalounické úpravy stanovený z hmotnosti přesunovaného materiálu Příplatek k cenám za přesun prováděný bez použití mechanizace pro jakoukoliv výšku objektu</t>
  </si>
  <si>
    <t>998786192</t>
  </si>
  <si>
    <t>Přesun hmot pro stínění a čalounické úpravy stanovený z hmotnosti přesunovaného materiálu Příplatek k cenám za zvětšený přesun přes vymezenou největší dopravní vzdálenost do 100 m</t>
  </si>
  <si>
    <t>VRN</t>
  </si>
  <si>
    <t>Vedlejší rozpočtové náklady</t>
  </si>
  <si>
    <t>VRN2</t>
  </si>
  <si>
    <t>Příprava staveniště</t>
  </si>
  <si>
    <t>023103000</t>
  </si>
  <si>
    <t>Neočekávané vyklizení objektů</t>
  </si>
  <si>
    <t>hod</t>
  </si>
  <si>
    <t>VRN3</t>
  </si>
  <si>
    <t>Zařízení staveniště</t>
  </si>
  <si>
    <t>030001000</t>
  </si>
  <si>
    <t>měsíc</t>
  </si>
  <si>
    <t>VRN4</t>
  </si>
  <si>
    <t>Inženýrská činnost</t>
  </si>
  <si>
    <t>045203000</t>
  </si>
  <si>
    <t>Kompletační činnost</t>
  </si>
  <si>
    <t>049103000</t>
  </si>
  <si>
    <t>Náklady vzniklé v souvislosti s realizací stavby</t>
  </si>
  <si>
    <t>049303000</t>
  </si>
  <si>
    <t>Náklady vzniklé v souvislosti s předáním stavby</t>
  </si>
  <si>
    <t>VRN7</t>
  </si>
  <si>
    <t>Provozní vlivy</t>
  </si>
  <si>
    <t>071103000</t>
  </si>
  <si>
    <t>Provoz investora</t>
  </si>
  <si>
    <t>01 - Výměna oken</t>
  </si>
  <si>
    <t>20220601-v2 - Modernizace UJEP Okna - Moskevská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</si>
</sst>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2" fillId="3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3" borderId="6" xfId="0" applyFont="1" applyFill="1" applyBorder="1" applyAlignment="1" applyProtection="1">
      <alignment horizontal="center" vertical="center"/>
      <protection/>
    </xf>
    <xf numFmtId="0" fontId="22" fillId="3" borderId="7" xfId="0" applyFont="1" applyFill="1" applyBorder="1" applyAlignment="1" applyProtection="1">
      <alignment horizontal="left" vertical="center"/>
      <protection/>
    </xf>
    <xf numFmtId="0" fontId="22" fillId="3" borderId="7" xfId="0" applyFont="1" applyFill="1" applyBorder="1" applyAlignment="1" applyProtection="1">
      <alignment horizontal="center" vertical="center"/>
      <protection/>
    </xf>
    <xf numFmtId="0" fontId="22" fillId="3" borderId="21" xfId="0" applyFont="1" applyFill="1" applyBorder="1" applyAlignment="1" applyProtection="1">
      <alignment horizontal="left" vertical="center"/>
      <protection/>
    </xf>
    <xf numFmtId="0" fontId="22" fillId="3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38">
      <selection activeCell="AS46" sqref="AS1:BE104857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hidden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7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S4" s="18" t="s">
        <v>11</v>
      </c>
    </row>
    <row r="5" spans="2:71" s="1" customFormat="1" ht="12" customHeight="1">
      <c r="B5" s="22"/>
      <c r="C5" s="23"/>
      <c r="D5" s="26" t="s">
        <v>12</v>
      </c>
      <c r="E5" s="23"/>
      <c r="F5" s="23"/>
      <c r="G5" s="23"/>
      <c r="H5" s="23"/>
      <c r="I5" s="23"/>
      <c r="J5" s="23"/>
      <c r="K5" s="273" t="s">
        <v>13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3"/>
      <c r="AQ5" s="23"/>
      <c r="AR5" s="21"/>
      <c r="BS5" s="18" t="s">
        <v>6</v>
      </c>
    </row>
    <row r="6" spans="2:71" s="1" customFormat="1" ht="37" customHeight="1">
      <c r="B6" s="22"/>
      <c r="C6" s="23"/>
      <c r="D6" s="28" t="s">
        <v>14</v>
      </c>
      <c r="E6" s="23"/>
      <c r="F6" s="23"/>
      <c r="G6" s="23"/>
      <c r="H6" s="23"/>
      <c r="I6" s="23"/>
      <c r="J6" s="23"/>
      <c r="K6" s="304" t="s">
        <v>436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3"/>
      <c r="AQ6" s="23"/>
      <c r="AR6" s="21"/>
      <c r="BS6" s="18" t="s">
        <v>6</v>
      </c>
    </row>
    <row r="7" spans="2:71" s="1" customFormat="1" ht="12" customHeight="1">
      <c r="B7" s="22"/>
      <c r="C7" s="23"/>
      <c r="D7" s="29" t="s">
        <v>15</v>
      </c>
      <c r="E7" s="23"/>
      <c r="F7" s="23"/>
      <c r="G7" s="23"/>
      <c r="H7" s="23"/>
      <c r="I7" s="23"/>
      <c r="J7" s="23"/>
      <c r="K7" s="27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9" t="s">
        <v>16</v>
      </c>
      <c r="AL7" s="23"/>
      <c r="AM7" s="23"/>
      <c r="AN7" s="27" t="s">
        <v>1</v>
      </c>
      <c r="AO7" s="23"/>
      <c r="AP7" s="23"/>
      <c r="AQ7" s="23"/>
      <c r="AR7" s="21"/>
      <c r="BS7" s="18" t="s">
        <v>6</v>
      </c>
    </row>
    <row r="8" spans="2:71" s="1" customFormat="1" ht="12" customHeight="1">
      <c r="B8" s="22"/>
      <c r="C8" s="23"/>
      <c r="D8" s="29" t="s">
        <v>17</v>
      </c>
      <c r="E8" s="23"/>
      <c r="F8" s="23"/>
      <c r="G8" s="23"/>
      <c r="H8" s="23"/>
      <c r="I8" s="23"/>
      <c r="J8" s="23"/>
      <c r="K8" s="27" t="s">
        <v>18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9" t="s">
        <v>19</v>
      </c>
      <c r="AL8" s="23"/>
      <c r="AM8" s="23"/>
      <c r="AN8" s="27" t="s">
        <v>20</v>
      </c>
      <c r="AO8" s="23"/>
      <c r="AP8" s="23"/>
      <c r="AQ8" s="23"/>
      <c r="AR8" s="21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S9" s="18" t="s">
        <v>6</v>
      </c>
    </row>
    <row r="10" spans="2:71" s="1" customFormat="1" ht="12" customHeight="1">
      <c r="B10" s="22"/>
      <c r="C10" s="23"/>
      <c r="D10" s="29" t="s">
        <v>21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9" t="s">
        <v>22</v>
      </c>
      <c r="AL10" s="23"/>
      <c r="AM10" s="23"/>
      <c r="AN10" s="27" t="s">
        <v>1</v>
      </c>
      <c r="AO10" s="23"/>
      <c r="AP10" s="23"/>
      <c r="AQ10" s="23"/>
      <c r="AR10" s="21"/>
      <c r="BS10" s="18" t="s">
        <v>6</v>
      </c>
    </row>
    <row r="11" spans="2:71" s="1" customFormat="1" ht="18.5" customHeight="1">
      <c r="B11" s="22"/>
      <c r="C11" s="23"/>
      <c r="D11" s="23"/>
      <c r="E11" s="27" t="s">
        <v>18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9" t="s">
        <v>23</v>
      </c>
      <c r="AL11" s="23"/>
      <c r="AM11" s="23"/>
      <c r="AN11" s="27" t="s">
        <v>1</v>
      </c>
      <c r="AO11" s="23"/>
      <c r="AP11" s="23"/>
      <c r="AQ11" s="23"/>
      <c r="AR11" s="21"/>
      <c r="BS11" s="18" t="s">
        <v>6</v>
      </c>
    </row>
    <row r="12" spans="2:71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S12" s="18" t="s">
        <v>6</v>
      </c>
    </row>
    <row r="13" spans="2:71" s="1" customFormat="1" ht="12" customHeight="1">
      <c r="B13" s="22"/>
      <c r="C13" s="23"/>
      <c r="D13" s="29" t="s">
        <v>24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9" t="s">
        <v>22</v>
      </c>
      <c r="AL13" s="23"/>
      <c r="AM13" s="23"/>
      <c r="AN13" s="27" t="s">
        <v>1</v>
      </c>
      <c r="AO13" s="23"/>
      <c r="AP13" s="23"/>
      <c r="AQ13" s="23"/>
      <c r="AR13" s="21"/>
      <c r="BS13" s="18" t="s">
        <v>6</v>
      </c>
    </row>
    <row r="14" spans="2:71" ht="12.5">
      <c r="B14" s="22"/>
      <c r="C14" s="23"/>
      <c r="D14" s="23"/>
      <c r="E14" s="27" t="s">
        <v>18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9" t="s">
        <v>23</v>
      </c>
      <c r="AL14" s="23"/>
      <c r="AM14" s="23"/>
      <c r="AN14" s="27" t="s">
        <v>1</v>
      </c>
      <c r="AO14" s="23"/>
      <c r="AP14" s="23"/>
      <c r="AQ14" s="23"/>
      <c r="AR14" s="21"/>
      <c r="BS14" s="18" t="s">
        <v>6</v>
      </c>
    </row>
    <row r="15" spans="2:71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S15" s="18" t="s">
        <v>4</v>
      </c>
    </row>
    <row r="16" spans="2:71" s="1" customFormat="1" ht="12" customHeight="1">
      <c r="B16" s="22"/>
      <c r="C16" s="23"/>
      <c r="D16" s="29" t="s">
        <v>25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9" t="s">
        <v>22</v>
      </c>
      <c r="AL16" s="23"/>
      <c r="AM16" s="23"/>
      <c r="AN16" s="27" t="s">
        <v>1</v>
      </c>
      <c r="AO16" s="23"/>
      <c r="AP16" s="23"/>
      <c r="AQ16" s="23"/>
      <c r="AR16" s="21"/>
      <c r="BS16" s="18" t="s">
        <v>4</v>
      </c>
    </row>
    <row r="17" spans="2:71" s="1" customFormat="1" ht="18.5" customHeight="1">
      <c r="B17" s="22"/>
      <c r="C17" s="23"/>
      <c r="D17" s="23"/>
      <c r="E17" s="27" t="s">
        <v>18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 t="s">
        <v>23</v>
      </c>
      <c r="AL17" s="23"/>
      <c r="AM17" s="23"/>
      <c r="AN17" s="27" t="s">
        <v>1</v>
      </c>
      <c r="AO17" s="23"/>
      <c r="AP17" s="23"/>
      <c r="AQ17" s="23"/>
      <c r="AR17" s="21"/>
      <c r="BS17" s="18" t="s">
        <v>26</v>
      </c>
    </row>
    <row r="18" spans="2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S18" s="18" t="s">
        <v>6</v>
      </c>
    </row>
    <row r="19" spans="2:71" s="1" customFormat="1" ht="12" customHeight="1">
      <c r="B19" s="22"/>
      <c r="C19" s="23"/>
      <c r="D19" s="29" t="s">
        <v>27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9" t="s">
        <v>22</v>
      </c>
      <c r="AL19" s="23"/>
      <c r="AM19" s="23"/>
      <c r="AN19" s="27" t="s">
        <v>1</v>
      </c>
      <c r="AO19" s="23"/>
      <c r="AP19" s="23"/>
      <c r="AQ19" s="23"/>
      <c r="AR19" s="21"/>
      <c r="BS19" s="18" t="s">
        <v>6</v>
      </c>
    </row>
    <row r="20" spans="2:71" s="1" customFormat="1" ht="18.5" customHeight="1">
      <c r="B20" s="22"/>
      <c r="C20" s="23"/>
      <c r="D20" s="23"/>
      <c r="E20" s="27" t="s">
        <v>18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 t="s">
        <v>23</v>
      </c>
      <c r="AL20" s="23"/>
      <c r="AM20" s="23"/>
      <c r="AN20" s="27" t="s">
        <v>1</v>
      </c>
      <c r="AO20" s="23"/>
      <c r="AP20" s="23"/>
      <c r="AQ20" s="23"/>
      <c r="AR20" s="21"/>
      <c r="BS20" s="18" t="s">
        <v>26</v>
      </c>
    </row>
    <row r="21" spans="2:44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</row>
    <row r="22" spans="2:44" s="1" customFormat="1" ht="12" customHeight="1">
      <c r="B22" s="22"/>
      <c r="C22" s="23"/>
      <c r="D22" s="29" t="s">
        <v>28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</row>
    <row r="23" spans="2:44" s="1" customFormat="1" ht="16.5" customHeight="1">
      <c r="B23" s="22"/>
      <c r="C23" s="23"/>
      <c r="D23" s="23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3"/>
      <c r="AP23" s="23"/>
      <c r="AQ23" s="23"/>
      <c r="AR23" s="21"/>
    </row>
    <row r="24" spans="2:44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</row>
    <row r="25" spans="2:44" s="1" customFormat="1" ht="7" customHeight="1">
      <c r="B25" s="22"/>
      <c r="C25" s="2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3"/>
      <c r="AQ25" s="23"/>
      <c r="AR25" s="21"/>
    </row>
    <row r="26" spans="1:57" s="2" customFormat="1" ht="25.9" customHeight="1">
      <c r="A26" s="32"/>
      <c r="B26" s="33"/>
      <c r="C26" s="34"/>
      <c r="D26" s="35" t="s">
        <v>29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6">
        <f>ROUND(AG94,2)</f>
        <v>0</v>
      </c>
      <c r="AL26" s="277"/>
      <c r="AM26" s="277"/>
      <c r="AN26" s="277"/>
      <c r="AO26" s="277"/>
      <c r="AP26" s="34"/>
      <c r="AQ26" s="34"/>
      <c r="AR26" s="37"/>
      <c r="BE26" s="32"/>
    </row>
    <row r="27" spans="1:57" s="2" customFormat="1" ht="7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2"/>
    </row>
    <row r="28" spans="1:57" s="2" customFormat="1" ht="12.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8" t="s">
        <v>30</v>
      </c>
      <c r="M28" s="278"/>
      <c r="N28" s="278"/>
      <c r="O28" s="278"/>
      <c r="P28" s="278"/>
      <c r="Q28" s="34"/>
      <c r="R28" s="34"/>
      <c r="S28" s="34"/>
      <c r="T28" s="34"/>
      <c r="U28" s="34"/>
      <c r="V28" s="34"/>
      <c r="W28" s="278" t="s">
        <v>31</v>
      </c>
      <c r="X28" s="278"/>
      <c r="Y28" s="278"/>
      <c r="Z28" s="278"/>
      <c r="AA28" s="278"/>
      <c r="AB28" s="278"/>
      <c r="AC28" s="278"/>
      <c r="AD28" s="278"/>
      <c r="AE28" s="278"/>
      <c r="AF28" s="34"/>
      <c r="AG28" s="34"/>
      <c r="AH28" s="34"/>
      <c r="AI28" s="34"/>
      <c r="AJ28" s="34"/>
      <c r="AK28" s="278" t="s">
        <v>32</v>
      </c>
      <c r="AL28" s="278"/>
      <c r="AM28" s="278"/>
      <c r="AN28" s="278"/>
      <c r="AO28" s="278"/>
      <c r="AP28" s="34"/>
      <c r="AQ28" s="34"/>
      <c r="AR28" s="37"/>
      <c r="BE28" s="32"/>
    </row>
    <row r="29" spans="2:44" s="3" customFormat="1" ht="14.4" customHeight="1">
      <c r="B29" s="38"/>
      <c r="C29" s="39"/>
      <c r="D29" s="29" t="s">
        <v>33</v>
      </c>
      <c r="E29" s="39"/>
      <c r="F29" s="29" t="s">
        <v>34</v>
      </c>
      <c r="G29" s="39"/>
      <c r="H29" s="39"/>
      <c r="I29" s="39"/>
      <c r="J29" s="39"/>
      <c r="K29" s="39"/>
      <c r="L29" s="279">
        <v>0.21</v>
      </c>
      <c r="M29" s="280"/>
      <c r="N29" s="280"/>
      <c r="O29" s="280"/>
      <c r="P29" s="280"/>
      <c r="Q29" s="39"/>
      <c r="R29" s="39"/>
      <c r="S29" s="39"/>
      <c r="T29" s="39"/>
      <c r="U29" s="39"/>
      <c r="V29" s="39"/>
      <c r="W29" s="281">
        <f>ROUND(AZ94,2)</f>
        <v>0</v>
      </c>
      <c r="X29" s="280"/>
      <c r="Y29" s="280"/>
      <c r="Z29" s="280"/>
      <c r="AA29" s="280"/>
      <c r="AB29" s="280"/>
      <c r="AC29" s="280"/>
      <c r="AD29" s="280"/>
      <c r="AE29" s="280"/>
      <c r="AF29" s="39"/>
      <c r="AG29" s="39"/>
      <c r="AH29" s="39"/>
      <c r="AI29" s="39"/>
      <c r="AJ29" s="39"/>
      <c r="AK29" s="281">
        <f>ROUND(AV94,2)</f>
        <v>0</v>
      </c>
      <c r="AL29" s="280"/>
      <c r="AM29" s="280"/>
      <c r="AN29" s="280"/>
      <c r="AO29" s="280"/>
      <c r="AP29" s="39"/>
      <c r="AQ29" s="39"/>
      <c r="AR29" s="40"/>
    </row>
    <row r="30" spans="2:44" s="3" customFormat="1" ht="14.4" customHeight="1">
      <c r="B30" s="38"/>
      <c r="C30" s="39"/>
      <c r="D30" s="39"/>
      <c r="E30" s="39"/>
      <c r="F30" s="29" t="s">
        <v>35</v>
      </c>
      <c r="G30" s="39"/>
      <c r="H30" s="39"/>
      <c r="I30" s="39"/>
      <c r="J30" s="39"/>
      <c r="K30" s="39"/>
      <c r="L30" s="279">
        <v>0.15</v>
      </c>
      <c r="M30" s="280"/>
      <c r="N30" s="280"/>
      <c r="O30" s="280"/>
      <c r="P30" s="280"/>
      <c r="Q30" s="39"/>
      <c r="R30" s="39"/>
      <c r="S30" s="39"/>
      <c r="T30" s="39"/>
      <c r="U30" s="39"/>
      <c r="V30" s="39"/>
      <c r="W30" s="281">
        <f>ROUND(BA94,2)</f>
        <v>0</v>
      </c>
      <c r="X30" s="280"/>
      <c r="Y30" s="280"/>
      <c r="Z30" s="280"/>
      <c r="AA30" s="280"/>
      <c r="AB30" s="280"/>
      <c r="AC30" s="280"/>
      <c r="AD30" s="280"/>
      <c r="AE30" s="280"/>
      <c r="AF30" s="39"/>
      <c r="AG30" s="39"/>
      <c r="AH30" s="39"/>
      <c r="AI30" s="39"/>
      <c r="AJ30" s="39"/>
      <c r="AK30" s="281">
        <f>ROUND(AW94,2)</f>
        <v>0</v>
      </c>
      <c r="AL30" s="280"/>
      <c r="AM30" s="280"/>
      <c r="AN30" s="280"/>
      <c r="AO30" s="280"/>
      <c r="AP30" s="39"/>
      <c r="AQ30" s="39"/>
      <c r="AR30" s="40"/>
    </row>
    <row r="31" spans="2:44" s="3" customFormat="1" ht="14.4" customHeight="1" hidden="1">
      <c r="B31" s="38"/>
      <c r="C31" s="39"/>
      <c r="D31" s="39"/>
      <c r="E31" s="39"/>
      <c r="F31" s="29" t="s">
        <v>36</v>
      </c>
      <c r="G31" s="39"/>
      <c r="H31" s="39"/>
      <c r="I31" s="39"/>
      <c r="J31" s="39"/>
      <c r="K31" s="39"/>
      <c r="L31" s="279">
        <v>0.21</v>
      </c>
      <c r="M31" s="280"/>
      <c r="N31" s="280"/>
      <c r="O31" s="280"/>
      <c r="P31" s="280"/>
      <c r="Q31" s="39"/>
      <c r="R31" s="39"/>
      <c r="S31" s="39"/>
      <c r="T31" s="39"/>
      <c r="U31" s="39"/>
      <c r="V31" s="39"/>
      <c r="W31" s="281">
        <f>ROUND(BB94,2)</f>
        <v>0</v>
      </c>
      <c r="X31" s="280"/>
      <c r="Y31" s="280"/>
      <c r="Z31" s="280"/>
      <c r="AA31" s="280"/>
      <c r="AB31" s="280"/>
      <c r="AC31" s="280"/>
      <c r="AD31" s="280"/>
      <c r="AE31" s="280"/>
      <c r="AF31" s="39"/>
      <c r="AG31" s="39"/>
      <c r="AH31" s="39"/>
      <c r="AI31" s="39"/>
      <c r="AJ31" s="39"/>
      <c r="AK31" s="281">
        <v>0</v>
      </c>
      <c r="AL31" s="280"/>
      <c r="AM31" s="280"/>
      <c r="AN31" s="280"/>
      <c r="AO31" s="280"/>
      <c r="AP31" s="39"/>
      <c r="AQ31" s="39"/>
      <c r="AR31" s="40"/>
    </row>
    <row r="32" spans="2:44" s="3" customFormat="1" ht="14.4" customHeight="1" hidden="1">
      <c r="B32" s="38"/>
      <c r="C32" s="39"/>
      <c r="D32" s="39"/>
      <c r="E32" s="39"/>
      <c r="F32" s="29" t="s">
        <v>37</v>
      </c>
      <c r="G32" s="39"/>
      <c r="H32" s="39"/>
      <c r="I32" s="39"/>
      <c r="J32" s="39"/>
      <c r="K32" s="39"/>
      <c r="L32" s="279">
        <v>0.15</v>
      </c>
      <c r="M32" s="280"/>
      <c r="N32" s="280"/>
      <c r="O32" s="280"/>
      <c r="P32" s="280"/>
      <c r="Q32" s="39"/>
      <c r="R32" s="39"/>
      <c r="S32" s="39"/>
      <c r="T32" s="39"/>
      <c r="U32" s="39"/>
      <c r="V32" s="39"/>
      <c r="W32" s="281">
        <f>ROUND(BC94,2)</f>
        <v>0</v>
      </c>
      <c r="X32" s="280"/>
      <c r="Y32" s="280"/>
      <c r="Z32" s="280"/>
      <c r="AA32" s="280"/>
      <c r="AB32" s="280"/>
      <c r="AC32" s="280"/>
      <c r="AD32" s="280"/>
      <c r="AE32" s="280"/>
      <c r="AF32" s="39"/>
      <c r="AG32" s="39"/>
      <c r="AH32" s="39"/>
      <c r="AI32" s="39"/>
      <c r="AJ32" s="39"/>
      <c r="AK32" s="281">
        <v>0</v>
      </c>
      <c r="AL32" s="280"/>
      <c r="AM32" s="280"/>
      <c r="AN32" s="280"/>
      <c r="AO32" s="280"/>
      <c r="AP32" s="39"/>
      <c r="AQ32" s="39"/>
      <c r="AR32" s="40"/>
    </row>
    <row r="33" spans="2:44" s="3" customFormat="1" ht="14.4" customHeight="1" hidden="1">
      <c r="B33" s="38"/>
      <c r="C33" s="39"/>
      <c r="D33" s="39"/>
      <c r="E33" s="39"/>
      <c r="F33" s="29" t="s">
        <v>38</v>
      </c>
      <c r="G33" s="39"/>
      <c r="H33" s="39"/>
      <c r="I33" s="39"/>
      <c r="J33" s="39"/>
      <c r="K33" s="39"/>
      <c r="L33" s="279">
        <v>0</v>
      </c>
      <c r="M33" s="280"/>
      <c r="N33" s="280"/>
      <c r="O33" s="280"/>
      <c r="P33" s="280"/>
      <c r="Q33" s="39"/>
      <c r="R33" s="39"/>
      <c r="S33" s="39"/>
      <c r="T33" s="39"/>
      <c r="U33" s="39"/>
      <c r="V33" s="39"/>
      <c r="W33" s="281">
        <f>ROUND(BD94,2)</f>
        <v>0</v>
      </c>
      <c r="X33" s="280"/>
      <c r="Y33" s="280"/>
      <c r="Z33" s="280"/>
      <c r="AA33" s="280"/>
      <c r="AB33" s="280"/>
      <c r="AC33" s="280"/>
      <c r="AD33" s="280"/>
      <c r="AE33" s="280"/>
      <c r="AF33" s="39"/>
      <c r="AG33" s="39"/>
      <c r="AH33" s="39"/>
      <c r="AI33" s="39"/>
      <c r="AJ33" s="39"/>
      <c r="AK33" s="281">
        <v>0</v>
      </c>
      <c r="AL33" s="280"/>
      <c r="AM33" s="280"/>
      <c r="AN33" s="280"/>
      <c r="AO33" s="280"/>
      <c r="AP33" s="39"/>
      <c r="AQ33" s="39"/>
      <c r="AR33" s="40"/>
    </row>
    <row r="34" spans="1:57" s="2" customFormat="1" ht="7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39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40</v>
      </c>
      <c r="U35" s="43"/>
      <c r="V35" s="43"/>
      <c r="W35" s="43"/>
      <c r="X35" s="285" t="s">
        <v>41</v>
      </c>
      <c r="Y35" s="283"/>
      <c r="Z35" s="283"/>
      <c r="AA35" s="283"/>
      <c r="AB35" s="283"/>
      <c r="AC35" s="43"/>
      <c r="AD35" s="43"/>
      <c r="AE35" s="43"/>
      <c r="AF35" s="43"/>
      <c r="AG35" s="43"/>
      <c r="AH35" s="43"/>
      <c r="AI35" s="43"/>
      <c r="AJ35" s="43"/>
      <c r="AK35" s="282">
        <f>SUM(AK26:AK33)</f>
        <v>0</v>
      </c>
      <c r="AL35" s="283"/>
      <c r="AM35" s="283"/>
      <c r="AN35" s="283"/>
      <c r="AO35" s="284"/>
      <c r="AP35" s="41"/>
      <c r="AQ35" s="41"/>
      <c r="AR35" s="37"/>
      <c r="BE35" s="32"/>
    </row>
    <row r="36" spans="1:57" s="2" customFormat="1" ht="7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5"/>
      <c r="C49" s="46"/>
      <c r="D49" s="47" t="s">
        <v>42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43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>
      <c r="A60" s="32"/>
      <c r="B60" s="33"/>
      <c r="C60" s="34"/>
      <c r="D60" s="50" t="s">
        <v>44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45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44</v>
      </c>
      <c r="AI60" s="36"/>
      <c r="AJ60" s="36"/>
      <c r="AK60" s="36"/>
      <c r="AL60" s="36"/>
      <c r="AM60" s="50" t="s">
        <v>45</v>
      </c>
      <c r="AN60" s="36"/>
      <c r="AO60" s="36"/>
      <c r="AP60" s="34"/>
      <c r="AQ60" s="34"/>
      <c r="AR60" s="37"/>
      <c r="BE60" s="32"/>
    </row>
    <row r="61" spans="2:44" ht="10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2"/>
      <c r="B64" s="33"/>
      <c r="C64" s="34"/>
      <c r="D64" s="47" t="s">
        <v>46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47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0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2"/>
      <c r="B75" s="33"/>
      <c r="C75" s="34"/>
      <c r="D75" s="50" t="s">
        <v>44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45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44</v>
      </c>
      <c r="AI75" s="36"/>
      <c r="AJ75" s="36"/>
      <c r="AK75" s="36"/>
      <c r="AL75" s="36"/>
      <c r="AM75" s="50" t="s">
        <v>45</v>
      </c>
      <c r="AN75" s="36"/>
      <c r="AO75" s="36"/>
      <c r="AP75" s="34"/>
      <c r="AQ75" s="34"/>
      <c r="AR75" s="37"/>
      <c r="BE75" s="32"/>
    </row>
    <row r="76" spans="1:57" s="2" customFormat="1" ht="10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7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7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5" customHeight="1">
      <c r="A82" s="32"/>
      <c r="B82" s="33"/>
      <c r="C82" s="24" t="s">
        <v>48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7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9" t="s">
        <v>12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IMPORT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7" customHeight="1">
      <c r="B85" s="59"/>
      <c r="C85" s="60" t="s">
        <v>14</v>
      </c>
      <c r="D85" s="61"/>
      <c r="E85" s="61"/>
      <c r="F85" s="61"/>
      <c r="G85" s="61"/>
      <c r="H85" s="61"/>
      <c r="I85" s="61"/>
      <c r="J85" s="61"/>
      <c r="K85" s="61"/>
      <c r="L85" s="252" t="str">
        <f>K6</f>
        <v>20220601-v2 - Modernizace UJEP Okna - Moskevská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61"/>
      <c r="AQ85" s="61"/>
      <c r="AR85" s="62"/>
    </row>
    <row r="86" spans="1:57" s="2" customFormat="1" ht="7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9" t="s">
        <v>17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9" t="s">
        <v>19</v>
      </c>
      <c r="AJ87" s="34"/>
      <c r="AK87" s="34"/>
      <c r="AL87" s="34"/>
      <c r="AM87" s="254" t="str">
        <f>IF(AN8="","",AN8)</f>
        <v>22. 7. 2022</v>
      </c>
      <c r="AN87" s="254"/>
      <c r="AO87" s="34"/>
      <c r="AP87" s="34"/>
      <c r="AQ87" s="34"/>
      <c r="AR87" s="37"/>
      <c r="BE87" s="32"/>
    </row>
    <row r="88" spans="1:57" s="2" customFormat="1" ht="7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9" t="s">
        <v>21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9" t="s">
        <v>25</v>
      </c>
      <c r="AJ89" s="34"/>
      <c r="AK89" s="34"/>
      <c r="AL89" s="34"/>
      <c r="AM89" s="255" t="str">
        <f>IF(E17="","",E17)</f>
        <v xml:space="preserve"> </v>
      </c>
      <c r="AN89" s="256"/>
      <c r="AO89" s="256"/>
      <c r="AP89" s="256"/>
      <c r="AQ89" s="34"/>
      <c r="AR89" s="37"/>
      <c r="AS89" s="257" t="s">
        <v>49</v>
      </c>
      <c r="AT89" s="25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9" t="s">
        <v>24</v>
      </c>
      <c r="D90" s="34"/>
      <c r="E90" s="34"/>
      <c r="F90" s="34"/>
      <c r="G90" s="34"/>
      <c r="H90" s="34"/>
      <c r="I90" s="34"/>
      <c r="J90" s="34"/>
      <c r="K90" s="34"/>
      <c r="L90" s="57" t="str">
        <f>IF(E14="","",E14)</f>
        <v xml:space="preserve"> 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9" t="s">
        <v>27</v>
      </c>
      <c r="AJ90" s="34"/>
      <c r="AK90" s="34"/>
      <c r="AL90" s="34"/>
      <c r="AM90" s="255" t="str">
        <f>IF(E20="","",E20)</f>
        <v xml:space="preserve"> </v>
      </c>
      <c r="AN90" s="256"/>
      <c r="AO90" s="256"/>
      <c r="AP90" s="256"/>
      <c r="AQ90" s="34"/>
      <c r="AR90" s="37"/>
      <c r="AS90" s="259"/>
      <c r="AT90" s="26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7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1"/>
      <c r="AT91" s="26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63" t="s">
        <v>50</v>
      </c>
      <c r="D92" s="264"/>
      <c r="E92" s="264"/>
      <c r="F92" s="264"/>
      <c r="G92" s="264"/>
      <c r="H92" s="71"/>
      <c r="I92" s="265" t="s">
        <v>51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7" t="s">
        <v>52</v>
      </c>
      <c r="AH92" s="264"/>
      <c r="AI92" s="264"/>
      <c r="AJ92" s="264"/>
      <c r="AK92" s="264"/>
      <c r="AL92" s="264"/>
      <c r="AM92" s="264"/>
      <c r="AN92" s="265" t="s">
        <v>53</v>
      </c>
      <c r="AO92" s="264"/>
      <c r="AP92" s="266"/>
      <c r="AQ92" s="72" t="s">
        <v>54</v>
      </c>
      <c r="AR92" s="37"/>
      <c r="AS92" s="73" t="s">
        <v>55</v>
      </c>
      <c r="AT92" s="74" t="s">
        <v>56</v>
      </c>
      <c r="AU92" s="74" t="s">
        <v>57</v>
      </c>
      <c r="AV92" s="74" t="s">
        <v>58</v>
      </c>
      <c r="AW92" s="74" t="s">
        <v>59</v>
      </c>
      <c r="AX92" s="74" t="s">
        <v>60</v>
      </c>
      <c r="AY92" s="74" t="s">
        <v>61</v>
      </c>
      <c r="AZ92" s="74" t="s">
        <v>62</v>
      </c>
      <c r="BA92" s="74" t="s">
        <v>63</v>
      </c>
      <c r="BB92" s="74" t="s">
        <v>64</v>
      </c>
      <c r="BC92" s="74" t="s">
        <v>65</v>
      </c>
      <c r="BD92" s="75" t="s">
        <v>66</v>
      </c>
      <c r="BE92" s="32"/>
    </row>
    <row r="93" spans="1:57" s="2" customFormat="1" ht="10.7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67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1">
        <f>ROUND(SUM(AG95:AG98),2)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3" t="s">
        <v>1</v>
      </c>
      <c r="AR94" s="84"/>
      <c r="AS94" s="85">
        <f>ROUND(SUM(AS95:AS98),2)</f>
        <v>0</v>
      </c>
      <c r="AT94" s="86">
        <f>ROUND(SUM(AV94:AW94),2)</f>
        <v>0</v>
      </c>
      <c r="AU94" s="87">
        <f>ROUND(SUM(AU95:AU98),5)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ROUND(SUM(AZ95:AZ98),2)</f>
        <v>0</v>
      </c>
      <c r="BA94" s="86">
        <f>ROUND(SUM(BA95:BA98),2)</f>
        <v>0</v>
      </c>
      <c r="BB94" s="86">
        <f>ROUND(SUM(BB95:BB98),2)</f>
        <v>0</v>
      </c>
      <c r="BC94" s="86">
        <f>ROUND(SUM(BC95:BC98),2)</f>
        <v>0</v>
      </c>
      <c r="BD94" s="88">
        <f>ROUND(SUM(BD95:BD98),2)</f>
        <v>0</v>
      </c>
      <c r="BS94" s="89" t="s">
        <v>68</v>
      </c>
      <c r="BT94" s="89" t="s">
        <v>69</v>
      </c>
      <c r="BU94" s="90" t="s">
        <v>70</v>
      </c>
      <c r="BV94" s="89" t="s">
        <v>13</v>
      </c>
      <c r="BW94" s="89" t="s">
        <v>5</v>
      </c>
      <c r="BX94" s="89" t="s">
        <v>71</v>
      </c>
      <c r="CL94" s="89" t="s">
        <v>1</v>
      </c>
    </row>
    <row r="95" spans="1:91" s="7" customFormat="1" ht="16.5" customHeight="1">
      <c r="A95" s="91" t="s">
        <v>72</v>
      </c>
      <c r="B95" s="92"/>
      <c r="C95" s="93"/>
      <c r="D95" s="270"/>
      <c r="E95" s="270"/>
      <c r="F95" s="270"/>
      <c r="G95" s="270"/>
      <c r="H95" s="270"/>
      <c r="I95" s="94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95" t="s">
        <v>73</v>
      </c>
      <c r="AR95" s="96"/>
      <c r="AS95" s="97">
        <v>0</v>
      </c>
      <c r="AT95" s="98"/>
      <c r="AU95" s="99"/>
      <c r="AV95" s="98"/>
      <c r="AW95" s="98"/>
      <c r="AX95" s="98"/>
      <c r="AY95" s="98"/>
      <c r="AZ95" s="98"/>
      <c r="BA95" s="98"/>
      <c r="BB95" s="98"/>
      <c r="BC95" s="98"/>
      <c r="BD95" s="100"/>
      <c r="BT95" s="101" t="s">
        <v>74</v>
      </c>
      <c r="BV95" s="101" t="s">
        <v>13</v>
      </c>
      <c r="BW95" s="101" t="s">
        <v>75</v>
      </c>
      <c r="BX95" s="101" t="s">
        <v>5</v>
      </c>
      <c r="CL95" s="101" t="s">
        <v>1</v>
      </c>
      <c r="CM95" s="101" t="s">
        <v>76</v>
      </c>
    </row>
    <row r="96" spans="1:91" s="7" customFormat="1" ht="16.5" customHeight="1">
      <c r="A96" s="91" t="s">
        <v>72</v>
      </c>
      <c r="B96" s="92"/>
      <c r="C96" s="93"/>
      <c r="D96" s="270"/>
      <c r="E96" s="270"/>
      <c r="F96" s="270"/>
      <c r="G96" s="270"/>
      <c r="H96" s="270"/>
      <c r="I96" s="94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95" t="s">
        <v>73</v>
      </c>
      <c r="AR96" s="96"/>
      <c r="AS96" s="97">
        <v>0</v>
      </c>
      <c r="AT96" s="98"/>
      <c r="AU96" s="99"/>
      <c r="AV96" s="98"/>
      <c r="AW96" s="98"/>
      <c r="AX96" s="98"/>
      <c r="AY96" s="98"/>
      <c r="AZ96" s="98"/>
      <c r="BA96" s="98"/>
      <c r="BB96" s="98"/>
      <c r="BC96" s="98"/>
      <c r="BD96" s="100"/>
      <c r="BT96" s="101" t="s">
        <v>74</v>
      </c>
      <c r="BV96" s="101" t="s">
        <v>13</v>
      </c>
      <c r="BW96" s="101" t="s">
        <v>77</v>
      </c>
      <c r="BX96" s="101" t="s">
        <v>5</v>
      </c>
      <c r="CL96" s="101" t="s">
        <v>1</v>
      </c>
      <c r="CM96" s="101" t="s">
        <v>76</v>
      </c>
    </row>
    <row r="97" spans="1:91" s="7" customFormat="1" ht="16.5" customHeight="1">
      <c r="A97" s="91" t="s">
        <v>72</v>
      </c>
      <c r="B97" s="92"/>
      <c r="C97" s="93"/>
      <c r="D97" s="270"/>
      <c r="E97" s="270"/>
      <c r="F97" s="270"/>
      <c r="G97" s="270"/>
      <c r="H97" s="270"/>
      <c r="I97" s="94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95" t="s">
        <v>73</v>
      </c>
      <c r="AR97" s="96"/>
      <c r="AS97" s="97">
        <v>0</v>
      </c>
      <c r="AT97" s="98"/>
      <c r="AU97" s="99"/>
      <c r="AV97" s="98"/>
      <c r="AW97" s="98"/>
      <c r="AX97" s="98"/>
      <c r="AY97" s="98"/>
      <c r="AZ97" s="98"/>
      <c r="BA97" s="98"/>
      <c r="BB97" s="98"/>
      <c r="BC97" s="98"/>
      <c r="BD97" s="100"/>
      <c r="BT97" s="101" t="s">
        <v>74</v>
      </c>
      <c r="BV97" s="101" t="s">
        <v>13</v>
      </c>
      <c r="BW97" s="101" t="s">
        <v>78</v>
      </c>
      <c r="BX97" s="101" t="s">
        <v>5</v>
      </c>
      <c r="CL97" s="101" t="s">
        <v>1</v>
      </c>
      <c r="CM97" s="101" t="s">
        <v>76</v>
      </c>
    </row>
    <row r="98" spans="1:91" s="7" customFormat="1" ht="16.5" customHeight="1">
      <c r="A98" s="91" t="s">
        <v>72</v>
      </c>
      <c r="B98" s="92"/>
      <c r="C98" s="93"/>
      <c r="D98" s="270">
        <v>1</v>
      </c>
      <c r="E98" s="270"/>
      <c r="F98" s="270"/>
      <c r="G98" s="270"/>
      <c r="H98" s="270"/>
      <c r="I98" s="94"/>
      <c r="J98" s="270" t="s">
        <v>79</v>
      </c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68">
        <f>'01 - Výměna oken'!J30</f>
        <v>0</v>
      </c>
      <c r="AH98" s="269"/>
      <c r="AI98" s="269"/>
      <c r="AJ98" s="269"/>
      <c r="AK98" s="269"/>
      <c r="AL98" s="269"/>
      <c r="AM98" s="269"/>
      <c r="AN98" s="268">
        <f>SUM(AG98,AT98)</f>
        <v>0</v>
      </c>
      <c r="AO98" s="269"/>
      <c r="AP98" s="269"/>
      <c r="AQ98" s="95" t="s">
        <v>73</v>
      </c>
      <c r="AR98" s="96"/>
      <c r="AS98" s="102">
        <v>0</v>
      </c>
      <c r="AT98" s="103">
        <f>ROUND(SUM(AV98:AW98),2)</f>
        <v>0</v>
      </c>
      <c r="AU98" s="104">
        <f>'01 - Výměna oken'!P131</f>
        <v>0</v>
      </c>
      <c r="AV98" s="103">
        <f>'01 - Výměna oken'!J33</f>
        <v>0</v>
      </c>
      <c r="AW98" s="103">
        <f>'01 - Výměna oken'!J34</f>
        <v>0</v>
      </c>
      <c r="AX98" s="103">
        <f>'01 - Výměna oken'!J35</f>
        <v>0</v>
      </c>
      <c r="AY98" s="103">
        <f>'01 - Výměna oken'!J36</f>
        <v>0</v>
      </c>
      <c r="AZ98" s="103">
        <f>'01 - Výměna oken'!F33</f>
        <v>0</v>
      </c>
      <c r="BA98" s="103">
        <f>'01 - Výměna oken'!F34</f>
        <v>0</v>
      </c>
      <c r="BB98" s="103">
        <f>'01 - Výměna oken'!F35</f>
        <v>0</v>
      </c>
      <c r="BC98" s="103">
        <f>'01 - Výměna oken'!F36</f>
        <v>0</v>
      </c>
      <c r="BD98" s="105">
        <f>'01 - Výměna oken'!F37</f>
        <v>0</v>
      </c>
      <c r="BT98" s="101" t="s">
        <v>74</v>
      </c>
      <c r="BV98" s="101" t="s">
        <v>13</v>
      </c>
      <c r="BW98" s="101" t="s">
        <v>80</v>
      </c>
      <c r="BX98" s="101" t="s">
        <v>5</v>
      </c>
      <c r="CL98" s="101" t="s">
        <v>1</v>
      </c>
      <c r="CM98" s="101" t="s">
        <v>76</v>
      </c>
    </row>
    <row r="99" spans="1:57" s="2" customFormat="1" ht="30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7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7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37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2">
    <mergeCell ref="AR2:BE2"/>
    <mergeCell ref="AN95:AP95"/>
    <mergeCell ref="AG95:AM95"/>
    <mergeCell ref="J95:AF95"/>
    <mergeCell ref="D95:H95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L85:AO85"/>
    <mergeCell ref="AM87:AN87"/>
    <mergeCell ref="AM89:AP89"/>
    <mergeCell ref="AS89:AT91"/>
    <mergeCell ref="AM90:AP90"/>
  </mergeCells>
  <hyperlinks>
    <hyperlink ref="A95" location="'01 - Měření a Regulace'!C2" display="/"/>
    <hyperlink ref="A97" location="'03 - Vyvážení otopné sous...'!C2" display="/"/>
    <hyperlink ref="A96" location="'02 - Výměníková stani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77"/>
  <sheetViews>
    <sheetView showGridLines="0" tabSelected="1" workbookViewId="0" topLeftCell="A190">
      <selection activeCell="E107" sqref="E107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3"/>
    </row>
    <row r="2" spans="12:46" s="1" customFormat="1" ht="37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8" t="s">
        <v>80</v>
      </c>
    </row>
    <row r="3" spans="2:46" s="1" customFormat="1" ht="7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76</v>
      </c>
    </row>
    <row r="4" spans="2:46" s="1" customFormat="1" ht="25" customHeight="1">
      <c r="B4" s="21"/>
      <c r="D4" s="108" t="s">
        <v>81</v>
      </c>
      <c r="L4" s="21"/>
      <c r="M4" s="109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10" t="s">
        <v>14</v>
      </c>
      <c r="L6" s="21"/>
    </row>
    <row r="7" spans="2:12" s="1" customFormat="1" ht="26.25" customHeight="1">
      <c r="B7" s="21"/>
      <c r="E7" s="287" t="str">
        <f>'Rekapitulace stavby'!K6</f>
        <v>20220601-v2 - Modernizace UJEP Okna - Moskevská</v>
      </c>
      <c r="F7" s="288"/>
      <c r="G7" s="288"/>
      <c r="H7" s="288"/>
      <c r="L7" s="21"/>
    </row>
    <row r="8" spans="1:31" s="2" customFormat="1" ht="12" customHeight="1">
      <c r="A8" s="32"/>
      <c r="B8" s="37"/>
      <c r="C8" s="32"/>
      <c r="D8" s="110" t="s">
        <v>82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303" t="s">
        <v>435</v>
      </c>
      <c r="F9" s="289"/>
      <c r="G9" s="289"/>
      <c r="H9" s="289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15</v>
      </c>
      <c r="E11" s="32"/>
      <c r="F11" s="111" t="s">
        <v>1</v>
      </c>
      <c r="G11" s="32"/>
      <c r="H11" s="32"/>
      <c r="I11" s="110" t="s">
        <v>16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17</v>
      </c>
      <c r="E12" s="32"/>
      <c r="F12" s="111" t="s">
        <v>18</v>
      </c>
      <c r="G12" s="32"/>
      <c r="H12" s="32"/>
      <c r="I12" s="110" t="s">
        <v>19</v>
      </c>
      <c r="J12" s="112" t="str">
        <f>'Rekapitulace stavby'!AN8</f>
        <v>22. 7. 2022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21</v>
      </c>
      <c r="E14" s="32"/>
      <c r="F14" s="32"/>
      <c r="G14" s="32"/>
      <c r="H14" s="32"/>
      <c r="I14" s="110" t="s">
        <v>22</v>
      </c>
      <c r="J14" s="111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tr">
        <f>IF('Rekapitulace stavby'!E11="","",'Rekapitulace stavby'!E11)</f>
        <v xml:space="preserve"> </v>
      </c>
      <c r="F15" s="32"/>
      <c r="G15" s="32"/>
      <c r="H15" s="32"/>
      <c r="I15" s="110" t="s">
        <v>23</v>
      </c>
      <c r="J15" s="111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24</v>
      </c>
      <c r="E17" s="32"/>
      <c r="F17" s="32"/>
      <c r="G17" s="32"/>
      <c r="H17" s="32"/>
      <c r="I17" s="110" t="s">
        <v>22</v>
      </c>
      <c r="J17" s="111" t="str">
        <f>'Rekapitulace stavby'!AN13</f>
        <v/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0" t="str">
        <f>'Rekapitulace stavby'!E14</f>
        <v xml:space="preserve"> </v>
      </c>
      <c r="F18" s="290"/>
      <c r="G18" s="290"/>
      <c r="H18" s="290"/>
      <c r="I18" s="110" t="s">
        <v>23</v>
      </c>
      <c r="J18" s="111" t="str">
        <f>'Rekapitulace stavby'!AN14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25</v>
      </c>
      <c r="E20" s="32"/>
      <c r="F20" s="32"/>
      <c r="G20" s="32"/>
      <c r="H20" s="32"/>
      <c r="I20" s="110" t="s">
        <v>22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23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27</v>
      </c>
      <c r="E23" s="32"/>
      <c r="F23" s="32"/>
      <c r="G23" s="32"/>
      <c r="H23" s="32"/>
      <c r="I23" s="110" t="s">
        <v>22</v>
      </c>
      <c r="J23" s="111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tr">
        <f>IF('Rekapitulace stavby'!E20="","",'Rekapitulace stavby'!E20)</f>
        <v xml:space="preserve"> </v>
      </c>
      <c r="F24" s="32"/>
      <c r="G24" s="32"/>
      <c r="H24" s="32"/>
      <c r="I24" s="110" t="s">
        <v>23</v>
      </c>
      <c r="J24" s="111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28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91" t="s">
        <v>1</v>
      </c>
      <c r="F27" s="291"/>
      <c r="G27" s="291"/>
      <c r="H27" s="291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7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7"/>
      <c r="C30" s="32"/>
      <c r="D30" s="117" t="s">
        <v>29</v>
      </c>
      <c r="E30" s="32"/>
      <c r="F30" s="32"/>
      <c r="G30" s="32"/>
      <c r="H30" s="32"/>
      <c r="I30" s="32"/>
      <c r="J30" s="118">
        <f>ROUND(J131,2)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31</v>
      </c>
      <c r="G32" s="32"/>
      <c r="H32" s="32"/>
      <c r="I32" s="119" t="s">
        <v>30</v>
      </c>
      <c r="J32" s="119" t="s">
        <v>32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0" t="s">
        <v>33</v>
      </c>
      <c r="E33" s="110" t="s">
        <v>34</v>
      </c>
      <c r="F33" s="121">
        <f>ROUND((SUM(BE131:BE476)),2)</f>
        <v>0</v>
      </c>
      <c r="G33" s="32"/>
      <c r="H33" s="32"/>
      <c r="I33" s="122">
        <v>0.21</v>
      </c>
      <c r="J33" s="121">
        <f>ROUND(((SUM(BE131:BE476))*I33),2)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0" t="s">
        <v>35</v>
      </c>
      <c r="F34" s="121">
        <f>ROUND((SUM(BF131:BF476)),2)</f>
        <v>0</v>
      </c>
      <c r="G34" s="32"/>
      <c r="H34" s="32"/>
      <c r="I34" s="122">
        <v>0.15</v>
      </c>
      <c r="J34" s="121">
        <f>ROUND(((SUM(BF131:BF476))*I34),2)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0" t="s">
        <v>36</v>
      </c>
      <c r="F35" s="121">
        <f>ROUND((SUM(BG131:BG476)),2)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0" t="s">
        <v>37</v>
      </c>
      <c r="F36" s="121">
        <f>ROUND((SUM(BH131:BH476)),2)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38</v>
      </c>
      <c r="F37" s="121">
        <f>ROUND((SUM(BI131:BI476)),2)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7"/>
      <c r="C39" s="123"/>
      <c r="D39" s="124" t="s">
        <v>39</v>
      </c>
      <c r="E39" s="125"/>
      <c r="F39" s="125"/>
      <c r="G39" s="126" t="s">
        <v>40</v>
      </c>
      <c r="H39" s="127" t="s">
        <v>41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9"/>
      <c r="D50" s="130" t="s">
        <v>42</v>
      </c>
      <c r="E50" s="131"/>
      <c r="F50" s="131"/>
      <c r="G50" s="130" t="s">
        <v>43</v>
      </c>
      <c r="H50" s="131"/>
      <c r="I50" s="131"/>
      <c r="J50" s="131"/>
      <c r="K50" s="131"/>
      <c r="L50" s="49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2"/>
      <c r="B61" s="37"/>
      <c r="C61" s="32"/>
      <c r="D61" s="132" t="s">
        <v>44</v>
      </c>
      <c r="E61" s="133"/>
      <c r="F61" s="134" t="s">
        <v>45</v>
      </c>
      <c r="G61" s="132" t="s">
        <v>44</v>
      </c>
      <c r="H61" s="133"/>
      <c r="I61" s="133"/>
      <c r="J61" s="135" t="s">
        <v>45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2"/>
      <c r="B65" s="37"/>
      <c r="C65" s="32"/>
      <c r="D65" s="130" t="s">
        <v>46</v>
      </c>
      <c r="E65" s="136"/>
      <c r="F65" s="136"/>
      <c r="G65" s="130" t="s">
        <v>47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2"/>
      <c r="B76" s="37"/>
      <c r="C76" s="32"/>
      <c r="D76" s="132" t="s">
        <v>44</v>
      </c>
      <c r="E76" s="133"/>
      <c r="F76" s="134" t="s">
        <v>45</v>
      </c>
      <c r="G76" s="132" t="s">
        <v>44</v>
      </c>
      <c r="H76" s="133"/>
      <c r="I76" s="133"/>
      <c r="J76" s="135" t="s">
        <v>45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4" t="s">
        <v>83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9" t="s">
        <v>14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4"/>
      <c r="D85" s="34"/>
      <c r="E85" s="292" t="str">
        <f>E7</f>
        <v>20220601-v2 - Modernizace UJEP Okna - Moskevská</v>
      </c>
      <c r="F85" s="293"/>
      <c r="G85" s="293"/>
      <c r="H85" s="293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9" t="s">
        <v>82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52" t="str">
        <f>E9</f>
        <v>01 - Výměna oken</v>
      </c>
      <c r="F87" s="294"/>
      <c r="G87" s="294"/>
      <c r="H87" s="294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9" t="s">
        <v>17</v>
      </c>
      <c r="D89" s="34"/>
      <c r="E89" s="34"/>
      <c r="F89" s="27" t="str">
        <f>F12</f>
        <v xml:space="preserve"> </v>
      </c>
      <c r="G89" s="34"/>
      <c r="H89" s="34"/>
      <c r="I89" s="29" t="s">
        <v>19</v>
      </c>
      <c r="J89" s="64" t="str">
        <f>IF(J12="","",J12)</f>
        <v>22. 7. 2022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9" t="s">
        <v>21</v>
      </c>
      <c r="D91" s="34"/>
      <c r="E91" s="34"/>
      <c r="F91" s="27" t="str">
        <f>E15</f>
        <v xml:space="preserve"> </v>
      </c>
      <c r="G91" s="34"/>
      <c r="H91" s="34"/>
      <c r="I91" s="29" t="s">
        <v>25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9" t="s">
        <v>24</v>
      </c>
      <c r="D92" s="34"/>
      <c r="E92" s="34"/>
      <c r="F92" s="27" t="str">
        <f>IF(E18="","",E18)</f>
        <v xml:space="preserve"> </v>
      </c>
      <c r="G92" s="34"/>
      <c r="H92" s="34"/>
      <c r="I92" s="29" t="s">
        <v>27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1" t="s">
        <v>84</v>
      </c>
      <c r="D94" s="142"/>
      <c r="E94" s="142"/>
      <c r="F94" s="142"/>
      <c r="G94" s="142"/>
      <c r="H94" s="142"/>
      <c r="I94" s="142"/>
      <c r="J94" s="143" t="s">
        <v>85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44" t="s">
        <v>86</v>
      </c>
      <c r="D96" s="34"/>
      <c r="E96" s="34"/>
      <c r="F96" s="34"/>
      <c r="G96" s="34"/>
      <c r="H96" s="34"/>
      <c r="I96" s="34"/>
      <c r="J96" s="82">
        <f>J131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8" t="s">
        <v>87</v>
      </c>
    </row>
    <row r="97" spans="2:12" s="9" customFormat="1" ht="25" customHeight="1">
      <c r="B97" s="145"/>
      <c r="C97" s="146"/>
      <c r="D97" s="147" t="s">
        <v>204</v>
      </c>
      <c r="E97" s="148"/>
      <c r="F97" s="148"/>
      <c r="G97" s="148"/>
      <c r="H97" s="148"/>
      <c r="I97" s="148"/>
      <c r="J97" s="149">
        <f>J132</f>
        <v>0</v>
      </c>
      <c r="K97" s="146"/>
      <c r="L97" s="150"/>
    </row>
    <row r="98" spans="2:12" s="12" customFormat="1" ht="19.9" customHeight="1">
      <c r="B98" s="204"/>
      <c r="C98" s="205"/>
      <c r="D98" s="206" t="s">
        <v>205</v>
      </c>
      <c r="E98" s="207"/>
      <c r="F98" s="207"/>
      <c r="G98" s="207"/>
      <c r="H98" s="207"/>
      <c r="I98" s="207"/>
      <c r="J98" s="208">
        <f>J133</f>
        <v>0</v>
      </c>
      <c r="K98" s="205"/>
      <c r="L98" s="209"/>
    </row>
    <row r="99" spans="2:12" s="12" customFormat="1" ht="19.9" customHeight="1">
      <c r="B99" s="204"/>
      <c r="C99" s="205"/>
      <c r="D99" s="206" t="s">
        <v>206</v>
      </c>
      <c r="E99" s="207"/>
      <c r="F99" s="207"/>
      <c r="G99" s="207"/>
      <c r="H99" s="207"/>
      <c r="I99" s="207"/>
      <c r="J99" s="208">
        <f>J211</f>
        <v>0</v>
      </c>
      <c r="K99" s="205"/>
      <c r="L99" s="209"/>
    </row>
    <row r="100" spans="2:12" s="12" customFormat="1" ht="19.9" customHeight="1">
      <c r="B100" s="204"/>
      <c r="C100" s="205"/>
      <c r="D100" s="206" t="s">
        <v>207</v>
      </c>
      <c r="E100" s="207"/>
      <c r="F100" s="207"/>
      <c r="G100" s="207"/>
      <c r="H100" s="207"/>
      <c r="I100" s="207"/>
      <c r="J100" s="208">
        <f>J242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208</v>
      </c>
      <c r="E101" s="207"/>
      <c r="F101" s="207"/>
      <c r="G101" s="207"/>
      <c r="H101" s="207"/>
      <c r="I101" s="207"/>
      <c r="J101" s="208">
        <f>J267</f>
        <v>0</v>
      </c>
      <c r="K101" s="205"/>
      <c r="L101" s="209"/>
    </row>
    <row r="102" spans="2:12" s="9" customFormat="1" ht="25" customHeight="1">
      <c r="B102" s="145"/>
      <c r="C102" s="146"/>
      <c r="D102" s="147" t="s">
        <v>197</v>
      </c>
      <c r="E102" s="148"/>
      <c r="F102" s="148"/>
      <c r="G102" s="148"/>
      <c r="H102" s="148"/>
      <c r="I102" s="148"/>
      <c r="J102" s="149">
        <f>J272</f>
        <v>0</v>
      </c>
      <c r="K102" s="146"/>
      <c r="L102" s="150"/>
    </row>
    <row r="103" spans="2:12" s="12" customFormat="1" ht="19.9" customHeight="1">
      <c r="B103" s="204"/>
      <c r="C103" s="205"/>
      <c r="D103" s="206" t="s">
        <v>209</v>
      </c>
      <c r="E103" s="207"/>
      <c r="F103" s="207"/>
      <c r="G103" s="207"/>
      <c r="H103" s="207"/>
      <c r="I103" s="207"/>
      <c r="J103" s="208">
        <f>J273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210</v>
      </c>
      <c r="E104" s="207"/>
      <c r="F104" s="207"/>
      <c r="G104" s="207"/>
      <c r="H104" s="207"/>
      <c r="I104" s="207"/>
      <c r="J104" s="208">
        <f>J290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211</v>
      </c>
      <c r="E105" s="207"/>
      <c r="F105" s="207"/>
      <c r="G105" s="207"/>
      <c r="H105" s="207"/>
      <c r="I105" s="207"/>
      <c r="J105" s="208">
        <f>J389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212</v>
      </c>
      <c r="E106" s="207"/>
      <c r="F106" s="207"/>
      <c r="G106" s="207"/>
      <c r="H106" s="207"/>
      <c r="I106" s="207"/>
      <c r="J106" s="208">
        <f>J438</f>
        <v>0</v>
      </c>
      <c r="K106" s="205"/>
      <c r="L106" s="209"/>
    </row>
    <row r="107" spans="2:12" s="9" customFormat="1" ht="25" customHeight="1">
      <c r="B107" s="145"/>
      <c r="C107" s="146"/>
      <c r="D107" s="147" t="s">
        <v>213</v>
      </c>
      <c r="E107" s="148"/>
      <c r="F107" s="148"/>
      <c r="G107" s="148"/>
      <c r="H107" s="148"/>
      <c r="I107" s="148"/>
      <c r="J107" s="149">
        <f>J460</f>
        <v>0</v>
      </c>
      <c r="K107" s="146"/>
      <c r="L107" s="150"/>
    </row>
    <row r="108" spans="2:12" s="12" customFormat="1" ht="19.9" customHeight="1">
      <c r="B108" s="204"/>
      <c r="C108" s="205"/>
      <c r="D108" s="206" t="s">
        <v>214</v>
      </c>
      <c r="E108" s="207"/>
      <c r="F108" s="207"/>
      <c r="G108" s="207"/>
      <c r="H108" s="207"/>
      <c r="I108" s="207"/>
      <c r="J108" s="208">
        <f>J461</f>
        <v>0</v>
      </c>
      <c r="K108" s="205"/>
      <c r="L108" s="209"/>
    </row>
    <row r="109" spans="2:12" s="12" customFormat="1" ht="19.9" customHeight="1">
      <c r="B109" s="204"/>
      <c r="C109" s="205"/>
      <c r="D109" s="206" t="s">
        <v>215</v>
      </c>
      <c r="E109" s="207"/>
      <c r="F109" s="207"/>
      <c r="G109" s="207"/>
      <c r="H109" s="207"/>
      <c r="I109" s="207"/>
      <c r="J109" s="208">
        <f>J464</f>
        <v>0</v>
      </c>
      <c r="K109" s="205"/>
      <c r="L109" s="209"/>
    </row>
    <row r="110" spans="2:12" s="12" customFormat="1" ht="19.9" customHeight="1">
      <c r="B110" s="204"/>
      <c r="C110" s="205"/>
      <c r="D110" s="206" t="s">
        <v>216</v>
      </c>
      <c r="E110" s="207"/>
      <c r="F110" s="207"/>
      <c r="G110" s="207"/>
      <c r="H110" s="207"/>
      <c r="I110" s="207"/>
      <c r="J110" s="208">
        <f>J467</f>
        <v>0</v>
      </c>
      <c r="K110" s="205"/>
      <c r="L110" s="209"/>
    </row>
    <row r="111" spans="2:12" s="12" customFormat="1" ht="19.9" customHeight="1">
      <c r="B111" s="204"/>
      <c r="C111" s="205"/>
      <c r="D111" s="206" t="s">
        <v>217</v>
      </c>
      <c r="E111" s="207"/>
      <c r="F111" s="207"/>
      <c r="G111" s="207"/>
      <c r="H111" s="207"/>
      <c r="I111" s="207"/>
      <c r="J111" s="208">
        <f>J474</f>
        <v>0</v>
      </c>
      <c r="K111" s="205"/>
      <c r="L111" s="209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7" customHeight="1">
      <c r="A117" s="32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5" customHeight="1">
      <c r="A118" s="32"/>
      <c r="B118" s="33"/>
      <c r="C118" s="24" t="s">
        <v>88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7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9" t="s">
        <v>14</v>
      </c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6.25" customHeight="1">
      <c r="A121" s="32"/>
      <c r="B121" s="33"/>
      <c r="C121" s="34"/>
      <c r="D121" s="34"/>
      <c r="E121" s="292" t="str">
        <f>E7</f>
        <v>20220601-v2 - Modernizace UJEP Okna - Moskevská</v>
      </c>
      <c r="F121" s="293"/>
      <c r="G121" s="293"/>
      <c r="H121" s="293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9" t="s">
        <v>82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4"/>
      <c r="D123" s="34"/>
      <c r="E123" s="252" t="str">
        <f>E9</f>
        <v>01 - Výměna oken</v>
      </c>
      <c r="F123" s="294"/>
      <c r="G123" s="294"/>
      <c r="H123" s="29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9" t="s">
        <v>17</v>
      </c>
      <c r="D125" s="34"/>
      <c r="E125" s="34"/>
      <c r="F125" s="27" t="str">
        <f>F12</f>
        <v xml:space="preserve"> </v>
      </c>
      <c r="G125" s="34"/>
      <c r="H125" s="34"/>
      <c r="I125" s="29" t="s">
        <v>19</v>
      </c>
      <c r="J125" s="64" t="str">
        <f>IF(J12="","",J12)</f>
        <v>22. 7. 2022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15" customHeight="1">
      <c r="A127" s="32"/>
      <c r="B127" s="33"/>
      <c r="C127" s="29" t="s">
        <v>21</v>
      </c>
      <c r="D127" s="34"/>
      <c r="E127" s="34"/>
      <c r="F127" s="27" t="str">
        <f>E15</f>
        <v xml:space="preserve"> </v>
      </c>
      <c r="G127" s="34"/>
      <c r="H127" s="34"/>
      <c r="I127" s="29" t="s">
        <v>25</v>
      </c>
      <c r="J127" s="30" t="str">
        <f>E21</f>
        <v xml:space="preserve"> </v>
      </c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15" customHeight="1">
      <c r="A128" s="32"/>
      <c r="B128" s="33"/>
      <c r="C128" s="29" t="s">
        <v>24</v>
      </c>
      <c r="D128" s="34"/>
      <c r="E128" s="34"/>
      <c r="F128" s="27" t="str">
        <f>IF(E18="","",E18)</f>
        <v xml:space="preserve"> </v>
      </c>
      <c r="G128" s="34"/>
      <c r="H128" s="34"/>
      <c r="I128" s="29" t="s">
        <v>27</v>
      </c>
      <c r="J128" s="30" t="str">
        <f>E24</f>
        <v xml:space="preserve"> 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25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0" customFormat="1" ht="29.25" customHeight="1">
      <c r="A130" s="151"/>
      <c r="B130" s="152"/>
      <c r="C130" s="153" t="s">
        <v>89</v>
      </c>
      <c r="D130" s="154" t="s">
        <v>54</v>
      </c>
      <c r="E130" s="154" t="s">
        <v>50</v>
      </c>
      <c r="F130" s="154" t="s">
        <v>51</v>
      </c>
      <c r="G130" s="154" t="s">
        <v>90</v>
      </c>
      <c r="H130" s="154" t="s">
        <v>91</v>
      </c>
      <c r="I130" s="154" t="s">
        <v>92</v>
      </c>
      <c r="J130" s="154" t="s">
        <v>85</v>
      </c>
      <c r="K130" s="155" t="s">
        <v>93</v>
      </c>
      <c r="L130" s="156"/>
      <c r="M130" s="73" t="s">
        <v>1</v>
      </c>
      <c r="N130" s="74" t="s">
        <v>33</v>
      </c>
      <c r="O130" s="74" t="s">
        <v>94</v>
      </c>
      <c r="P130" s="74" t="s">
        <v>95</v>
      </c>
      <c r="Q130" s="74" t="s">
        <v>96</v>
      </c>
      <c r="R130" s="74" t="s">
        <v>97</v>
      </c>
      <c r="S130" s="74" t="s">
        <v>98</v>
      </c>
      <c r="T130" s="75" t="s">
        <v>99</v>
      </c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</row>
    <row r="131" spans="1:63" s="2" customFormat="1" ht="22.75" customHeight="1">
      <c r="A131" s="32"/>
      <c r="B131" s="33"/>
      <c r="C131" s="80" t="s">
        <v>100</v>
      </c>
      <c r="D131" s="34"/>
      <c r="E131" s="34"/>
      <c r="F131" s="34"/>
      <c r="G131" s="34"/>
      <c r="H131" s="34"/>
      <c r="I131" s="34"/>
      <c r="J131" s="157">
        <f>BK131</f>
        <v>0</v>
      </c>
      <c r="K131" s="34"/>
      <c r="L131" s="37"/>
      <c r="M131" s="76"/>
      <c r="N131" s="158"/>
      <c r="O131" s="77"/>
      <c r="P131" s="159">
        <f>P132+P272+P460</f>
        <v>0</v>
      </c>
      <c r="Q131" s="77"/>
      <c r="R131" s="159">
        <f>R132+R272+R460</f>
        <v>0</v>
      </c>
      <c r="S131" s="77"/>
      <c r="T131" s="160">
        <f>T132+T272+T460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8" t="s">
        <v>68</v>
      </c>
      <c r="AU131" s="18" t="s">
        <v>87</v>
      </c>
      <c r="BK131" s="161">
        <f>BK132+BK272+BK460</f>
        <v>0</v>
      </c>
    </row>
    <row r="132" spans="2:63" s="11" customFormat="1" ht="25.9" customHeight="1">
      <c r="B132" s="162"/>
      <c r="C132" s="163"/>
      <c r="D132" s="164" t="s">
        <v>68</v>
      </c>
      <c r="E132" s="165" t="s">
        <v>218</v>
      </c>
      <c r="F132" s="165" t="s">
        <v>219</v>
      </c>
      <c r="G132" s="163"/>
      <c r="H132" s="163"/>
      <c r="I132" s="163"/>
      <c r="J132" s="166">
        <f>BK132</f>
        <v>0</v>
      </c>
      <c r="K132" s="163"/>
      <c r="L132" s="167"/>
      <c r="M132" s="168"/>
      <c r="N132" s="169"/>
      <c r="O132" s="169"/>
      <c r="P132" s="170">
        <f>P133+P211+P242+P267</f>
        <v>0</v>
      </c>
      <c r="Q132" s="169"/>
      <c r="R132" s="170">
        <f>R133+R211+R242+R267</f>
        <v>0</v>
      </c>
      <c r="S132" s="169"/>
      <c r="T132" s="171">
        <f>T133+T211+T242+T267</f>
        <v>0</v>
      </c>
      <c r="AR132" s="172" t="s">
        <v>74</v>
      </c>
      <c r="AT132" s="173" t="s">
        <v>68</v>
      </c>
      <c r="AU132" s="173" t="s">
        <v>69</v>
      </c>
      <c r="AY132" s="172" t="s">
        <v>101</v>
      </c>
      <c r="BK132" s="174">
        <f>BK133+BK211+BK242+BK267</f>
        <v>0</v>
      </c>
    </row>
    <row r="133" spans="2:63" s="11" customFormat="1" ht="22.75" customHeight="1">
      <c r="B133" s="162"/>
      <c r="C133" s="163"/>
      <c r="D133" s="164" t="s">
        <v>68</v>
      </c>
      <c r="E133" s="210" t="s">
        <v>108</v>
      </c>
      <c r="F133" s="210" t="s">
        <v>220</v>
      </c>
      <c r="G133" s="163"/>
      <c r="H133" s="163"/>
      <c r="I133" s="163"/>
      <c r="J133" s="211">
        <f>BK133</f>
        <v>0</v>
      </c>
      <c r="K133" s="163"/>
      <c r="L133" s="167"/>
      <c r="M133" s="168"/>
      <c r="N133" s="169"/>
      <c r="O133" s="169"/>
      <c r="P133" s="170">
        <f>SUM(P134:P210)</f>
        <v>0</v>
      </c>
      <c r="Q133" s="169"/>
      <c r="R133" s="170">
        <f>SUM(R134:R210)</f>
        <v>0</v>
      </c>
      <c r="S133" s="169"/>
      <c r="T133" s="171">
        <f>SUM(T134:T210)</f>
        <v>0</v>
      </c>
      <c r="AR133" s="172" t="s">
        <v>74</v>
      </c>
      <c r="AT133" s="173" t="s">
        <v>68</v>
      </c>
      <c r="AU133" s="173" t="s">
        <v>74</v>
      </c>
      <c r="AY133" s="172" t="s">
        <v>101</v>
      </c>
      <c r="BK133" s="174">
        <f>SUM(BK134:BK210)</f>
        <v>0</v>
      </c>
    </row>
    <row r="134" spans="1:65" s="2" customFormat="1" ht="37.75" customHeight="1">
      <c r="A134" s="32"/>
      <c r="B134" s="33"/>
      <c r="C134" s="192" t="s">
        <v>74</v>
      </c>
      <c r="D134" s="192" t="s">
        <v>178</v>
      </c>
      <c r="E134" s="193" t="s">
        <v>221</v>
      </c>
      <c r="F134" s="194" t="s">
        <v>222</v>
      </c>
      <c r="G134" s="195" t="s">
        <v>223</v>
      </c>
      <c r="H134" s="196">
        <v>266.385</v>
      </c>
      <c r="I134" s="295"/>
      <c r="J134" s="197">
        <f>ROUND(I134*H134,2)</f>
        <v>0</v>
      </c>
      <c r="K134" s="194" t="s">
        <v>1</v>
      </c>
      <c r="L134" s="37"/>
      <c r="M134" s="198" t="s">
        <v>1</v>
      </c>
      <c r="N134" s="199" t="s">
        <v>34</v>
      </c>
      <c r="O134" s="184">
        <v>0</v>
      </c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86" t="s">
        <v>105</v>
      </c>
      <c r="AT134" s="186" t="s">
        <v>178</v>
      </c>
      <c r="AU134" s="186" t="s">
        <v>76</v>
      </c>
      <c r="AY134" s="18" t="s">
        <v>101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74</v>
      </c>
      <c r="BK134" s="187">
        <f>ROUND(I134*H134,2)</f>
        <v>0</v>
      </c>
      <c r="BL134" s="18" t="s">
        <v>105</v>
      </c>
      <c r="BM134" s="186" t="s">
        <v>76</v>
      </c>
    </row>
    <row r="135" spans="1:47" s="2" customFormat="1" ht="18">
      <c r="A135" s="32"/>
      <c r="B135" s="33"/>
      <c r="C135" s="34"/>
      <c r="D135" s="188" t="s">
        <v>106</v>
      </c>
      <c r="E135" s="34"/>
      <c r="F135" s="189" t="s">
        <v>222</v>
      </c>
      <c r="G135" s="34"/>
      <c r="H135" s="34"/>
      <c r="I135" s="296"/>
      <c r="J135" s="34"/>
      <c r="K135" s="34"/>
      <c r="L135" s="37"/>
      <c r="M135" s="190"/>
      <c r="N135" s="191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8" t="s">
        <v>106</v>
      </c>
      <c r="AU135" s="18" t="s">
        <v>76</v>
      </c>
    </row>
    <row r="136" spans="2:51" s="13" customFormat="1" ht="10">
      <c r="B136" s="212"/>
      <c r="C136" s="213"/>
      <c r="D136" s="188" t="s">
        <v>224</v>
      </c>
      <c r="E136" s="214" t="s">
        <v>1</v>
      </c>
      <c r="F136" s="215" t="s">
        <v>225</v>
      </c>
      <c r="G136" s="213"/>
      <c r="H136" s="214" t="s">
        <v>1</v>
      </c>
      <c r="I136" s="297"/>
      <c r="J136" s="213"/>
      <c r="K136" s="213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224</v>
      </c>
      <c r="AU136" s="220" t="s">
        <v>76</v>
      </c>
      <c r="AV136" s="13" t="s">
        <v>74</v>
      </c>
      <c r="AW136" s="13" t="s">
        <v>26</v>
      </c>
      <c r="AX136" s="13" t="s">
        <v>69</v>
      </c>
      <c r="AY136" s="220" t="s">
        <v>101</v>
      </c>
    </row>
    <row r="137" spans="2:51" s="14" customFormat="1" ht="10">
      <c r="B137" s="221"/>
      <c r="C137" s="222"/>
      <c r="D137" s="188" t="s">
        <v>224</v>
      </c>
      <c r="E137" s="223" t="s">
        <v>1</v>
      </c>
      <c r="F137" s="224" t="s">
        <v>226</v>
      </c>
      <c r="G137" s="222"/>
      <c r="H137" s="225">
        <v>187.572</v>
      </c>
      <c r="I137" s="298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224</v>
      </c>
      <c r="AU137" s="230" t="s">
        <v>76</v>
      </c>
      <c r="AV137" s="14" t="s">
        <v>76</v>
      </c>
      <c r="AW137" s="14" t="s">
        <v>26</v>
      </c>
      <c r="AX137" s="14" t="s">
        <v>69</v>
      </c>
      <c r="AY137" s="230" t="s">
        <v>101</v>
      </c>
    </row>
    <row r="138" spans="2:51" s="14" customFormat="1" ht="10">
      <c r="B138" s="221"/>
      <c r="C138" s="222"/>
      <c r="D138" s="188" t="s">
        <v>224</v>
      </c>
      <c r="E138" s="223" t="s">
        <v>1</v>
      </c>
      <c r="F138" s="224" t="s">
        <v>227</v>
      </c>
      <c r="G138" s="222"/>
      <c r="H138" s="225">
        <v>23.544</v>
      </c>
      <c r="I138" s="298"/>
      <c r="J138" s="222"/>
      <c r="K138" s="222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224</v>
      </c>
      <c r="AU138" s="230" t="s">
        <v>76</v>
      </c>
      <c r="AV138" s="14" t="s">
        <v>76</v>
      </c>
      <c r="AW138" s="14" t="s">
        <v>26</v>
      </c>
      <c r="AX138" s="14" t="s">
        <v>69</v>
      </c>
      <c r="AY138" s="230" t="s">
        <v>101</v>
      </c>
    </row>
    <row r="139" spans="2:51" s="14" customFormat="1" ht="10">
      <c r="B139" s="221"/>
      <c r="C139" s="222"/>
      <c r="D139" s="188" t="s">
        <v>224</v>
      </c>
      <c r="E139" s="223" t="s">
        <v>1</v>
      </c>
      <c r="F139" s="224" t="s">
        <v>228</v>
      </c>
      <c r="G139" s="222"/>
      <c r="H139" s="225">
        <v>37.224</v>
      </c>
      <c r="I139" s="298"/>
      <c r="J139" s="222"/>
      <c r="K139" s="222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224</v>
      </c>
      <c r="AU139" s="230" t="s">
        <v>76</v>
      </c>
      <c r="AV139" s="14" t="s">
        <v>76</v>
      </c>
      <c r="AW139" s="14" t="s">
        <v>26</v>
      </c>
      <c r="AX139" s="14" t="s">
        <v>69</v>
      </c>
      <c r="AY139" s="230" t="s">
        <v>101</v>
      </c>
    </row>
    <row r="140" spans="2:51" s="14" customFormat="1" ht="10">
      <c r="B140" s="221"/>
      <c r="C140" s="222"/>
      <c r="D140" s="188" t="s">
        <v>224</v>
      </c>
      <c r="E140" s="223" t="s">
        <v>1</v>
      </c>
      <c r="F140" s="224" t="s">
        <v>229</v>
      </c>
      <c r="G140" s="222"/>
      <c r="H140" s="225">
        <v>3.678</v>
      </c>
      <c r="I140" s="298"/>
      <c r="J140" s="222"/>
      <c r="K140" s="222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224</v>
      </c>
      <c r="AU140" s="230" t="s">
        <v>76</v>
      </c>
      <c r="AV140" s="14" t="s">
        <v>76</v>
      </c>
      <c r="AW140" s="14" t="s">
        <v>26</v>
      </c>
      <c r="AX140" s="14" t="s">
        <v>69</v>
      </c>
      <c r="AY140" s="230" t="s">
        <v>101</v>
      </c>
    </row>
    <row r="141" spans="2:51" s="14" customFormat="1" ht="10">
      <c r="B141" s="221"/>
      <c r="C141" s="222"/>
      <c r="D141" s="188" t="s">
        <v>224</v>
      </c>
      <c r="E141" s="223" t="s">
        <v>1</v>
      </c>
      <c r="F141" s="224" t="s">
        <v>230</v>
      </c>
      <c r="G141" s="222"/>
      <c r="H141" s="225">
        <v>2.247</v>
      </c>
      <c r="I141" s="298"/>
      <c r="J141" s="222"/>
      <c r="K141" s="222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224</v>
      </c>
      <c r="AU141" s="230" t="s">
        <v>76</v>
      </c>
      <c r="AV141" s="14" t="s">
        <v>76</v>
      </c>
      <c r="AW141" s="14" t="s">
        <v>26</v>
      </c>
      <c r="AX141" s="14" t="s">
        <v>69</v>
      </c>
      <c r="AY141" s="230" t="s">
        <v>101</v>
      </c>
    </row>
    <row r="142" spans="2:51" s="14" customFormat="1" ht="10">
      <c r="B142" s="221"/>
      <c r="C142" s="222"/>
      <c r="D142" s="188" t="s">
        <v>224</v>
      </c>
      <c r="E142" s="223" t="s">
        <v>1</v>
      </c>
      <c r="F142" s="224" t="s">
        <v>231</v>
      </c>
      <c r="G142" s="222"/>
      <c r="H142" s="225">
        <v>4.86</v>
      </c>
      <c r="I142" s="298"/>
      <c r="J142" s="222"/>
      <c r="K142" s="222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224</v>
      </c>
      <c r="AU142" s="230" t="s">
        <v>76</v>
      </c>
      <c r="AV142" s="14" t="s">
        <v>76</v>
      </c>
      <c r="AW142" s="14" t="s">
        <v>26</v>
      </c>
      <c r="AX142" s="14" t="s">
        <v>69</v>
      </c>
      <c r="AY142" s="230" t="s">
        <v>101</v>
      </c>
    </row>
    <row r="143" spans="2:51" s="14" customFormat="1" ht="10">
      <c r="B143" s="221"/>
      <c r="C143" s="222"/>
      <c r="D143" s="188" t="s">
        <v>224</v>
      </c>
      <c r="E143" s="223" t="s">
        <v>1</v>
      </c>
      <c r="F143" s="224" t="s">
        <v>232</v>
      </c>
      <c r="G143" s="222"/>
      <c r="H143" s="225">
        <v>7.26</v>
      </c>
      <c r="I143" s="298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224</v>
      </c>
      <c r="AU143" s="230" t="s">
        <v>76</v>
      </c>
      <c r="AV143" s="14" t="s">
        <v>76</v>
      </c>
      <c r="AW143" s="14" t="s">
        <v>26</v>
      </c>
      <c r="AX143" s="14" t="s">
        <v>69</v>
      </c>
      <c r="AY143" s="230" t="s">
        <v>101</v>
      </c>
    </row>
    <row r="144" spans="2:51" s="15" customFormat="1" ht="10">
      <c r="B144" s="231"/>
      <c r="C144" s="232"/>
      <c r="D144" s="188" t="s">
        <v>224</v>
      </c>
      <c r="E144" s="233" t="s">
        <v>1</v>
      </c>
      <c r="F144" s="234" t="s">
        <v>233</v>
      </c>
      <c r="G144" s="232"/>
      <c r="H144" s="235">
        <v>266.385</v>
      </c>
      <c r="I144" s="299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224</v>
      </c>
      <c r="AU144" s="240" t="s">
        <v>76</v>
      </c>
      <c r="AV144" s="15" t="s">
        <v>107</v>
      </c>
      <c r="AW144" s="15" t="s">
        <v>26</v>
      </c>
      <c r="AX144" s="15" t="s">
        <v>69</v>
      </c>
      <c r="AY144" s="240" t="s">
        <v>101</v>
      </c>
    </row>
    <row r="145" spans="2:51" s="16" customFormat="1" ht="10">
      <c r="B145" s="241"/>
      <c r="C145" s="242"/>
      <c r="D145" s="188" t="s">
        <v>224</v>
      </c>
      <c r="E145" s="243" t="s">
        <v>1</v>
      </c>
      <c r="F145" s="244" t="s">
        <v>234</v>
      </c>
      <c r="G145" s="242"/>
      <c r="H145" s="245">
        <v>266.385</v>
      </c>
      <c r="I145" s="300"/>
      <c r="J145" s="242"/>
      <c r="K145" s="242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224</v>
      </c>
      <c r="AU145" s="250" t="s">
        <v>76</v>
      </c>
      <c r="AV145" s="16" t="s">
        <v>105</v>
      </c>
      <c r="AW145" s="16" t="s">
        <v>26</v>
      </c>
      <c r="AX145" s="16" t="s">
        <v>74</v>
      </c>
      <c r="AY145" s="250" t="s">
        <v>101</v>
      </c>
    </row>
    <row r="146" spans="1:65" s="2" customFormat="1" ht="33" customHeight="1">
      <c r="A146" s="32"/>
      <c r="B146" s="33"/>
      <c r="C146" s="192" t="s">
        <v>76</v>
      </c>
      <c r="D146" s="192" t="s">
        <v>178</v>
      </c>
      <c r="E146" s="193" t="s">
        <v>235</v>
      </c>
      <c r="F146" s="194" t="s">
        <v>236</v>
      </c>
      <c r="G146" s="195" t="s">
        <v>223</v>
      </c>
      <c r="H146" s="196">
        <v>266.385</v>
      </c>
      <c r="I146" s="295"/>
      <c r="J146" s="197">
        <f>ROUND(I146*H146,2)</f>
        <v>0</v>
      </c>
      <c r="K146" s="194" t="s">
        <v>1</v>
      </c>
      <c r="L146" s="37"/>
      <c r="M146" s="198" t="s">
        <v>1</v>
      </c>
      <c r="N146" s="199" t="s">
        <v>34</v>
      </c>
      <c r="O146" s="184">
        <v>0</v>
      </c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86" t="s">
        <v>105</v>
      </c>
      <c r="AT146" s="186" t="s">
        <v>178</v>
      </c>
      <c r="AU146" s="186" t="s">
        <v>76</v>
      </c>
      <c r="AY146" s="18" t="s">
        <v>101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74</v>
      </c>
      <c r="BK146" s="187">
        <f>ROUND(I146*H146,2)</f>
        <v>0</v>
      </c>
      <c r="BL146" s="18" t="s">
        <v>105</v>
      </c>
      <c r="BM146" s="186" t="s">
        <v>105</v>
      </c>
    </row>
    <row r="147" spans="1:47" s="2" customFormat="1" ht="18">
      <c r="A147" s="32"/>
      <c r="B147" s="33"/>
      <c r="C147" s="34"/>
      <c r="D147" s="188" t="s">
        <v>106</v>
      </c>
      <c r="E147" s="34"/>
      <c r="F147" s="189" t="s">
        <v>236</v>
      </c>
      <c r="G147" s="34"/>
      <c r="H147" s="34"/>
      <c r="I147" s="296"/>
      <c r="J147" s="34"/>
      <c r="K147" s="34"/>
      <c r="L147" s="37"/>
      <c r="M147" s="190"/>
      <c r="N147" s="191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8" t="s">
        <v>106</v>
      </c>
      <c r="AU147" s="18" t="s">
        <v>76</v>
      </c>
    </row>
    <row r="148" spans="2:51" s="13" customFormat="1" ht="10">
      <c r="B148" s="212"/>
      <c r="C148" s="213"/>
      <c r="D148" s="188" t="s">
        <v>224</v>
      </c>
      <c r="E148" s="214" t="s">
        <v>1</v>
      </c>
      <c r="F148" s="215" t="s">
        <v>225</v>
      </c>
      <c r="G148" s="213"/>
      <c r="H148" s="214" t="s">
        <v>1</v>
      </c>
      <c r="I148" s="297"/>
      <c r="J148" s="213"/>
      <c r="K148" s="213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224</v>
      </c>
      <c r="AU148" s="220" t="s">
        <v>76</v>
      </c>
      <c r="AV148" s="13" t="s">
        <v>74</v>
      </c>
      <c r="AW148" s="13" t="s">
        <v>26</v>
      </c>
      <c r="AX148" s="13" t="s">
        <v>69</v>
      </c>
      <c r="AY148" s="220" t="s">
        <v>101</v>
      </c>
    </row>
    <row r="149" spans="2:51" s="14" customFormat="1" ht="10">
      <c r="B149" s="221"/>
      <c r="C149" s="222"/>
      <c r="D149" s="188" t="s">
        <v>224</v>
      </c>
      <c r="E149" s="223" t="s">
        <v>1</v>
      </c>
      <c r="F149" s="224" t="s">
        <v>226</v>
      </c>
      <c r="G149" s="222"/>
      <c r="H149" s="225">
        <v>187.572</v>
      </c>
      <c r="I149" s="298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224</v>
      </c>
      <c r="AU149" s="230" t="s">
        <v>76</v>
      </c>
      <c r="AV149" s="14" t="s">
        <v>76</v>
      </c>
      <c r="AW149" s="14" t="s">
        <v>26</v>
      </c>
      <c r="AX149" s="14" t="s">
        <v>69</v>
      </c>
      <c r="AY149" s="230" t="s">
        <v>101</v>
      </c>
    </row>
    <row r="150" spans="2:51" s="14" customFormat="1" ht="10">
      <c r="B150" s="221"/>
      <c r="C150" s="222"/>
      <c r="D150" s="188" t="s">
        <v>224</v>
      </c>
      <c r="E150" s="223" t="s">
        <v>1</v>
      </c>
      <c r="F150" s="224" t="s">
        <v>227</v>
      </c>
      <c r="G150" s="222"/>
      <c r="H150" s="225">
        <v>23.544</v>
      </c>
      <c r="I150" s="298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224</v>
      </c>
      <c r="AU150" s="230" t="s">
        <v>76</v>
      </c>
      <c r="AV150" s="14" t="s">
        <v>76</v>
      </c>
      <c r="AW150" s="14" t="s">
        <v>26</v>
      </c>
      <c r="AX150" s="14" t="s">
        <v>69</v>
      </c>
      <c r="AY150" s="230" t="s">
        <v>101</v>
      </c>
    </row>
    <row r="151" spans="2:51" s="14" customFormat="1" ht="10">
      <c r="B151" s="221"/>
      <c r="C151" s="222"/>
      <c r="D151" s="188" t="s">
        <v>224</v>
      </c>
      <c r="E151" s="223" t="s">
        <v>1</v>
      </c>
      <c r="F151" s="224" t="s">
        <v>228</v>
      </c>
      <c r="G151" s="222"/>
      <c r="H151" s="225">
        <v>37.224</v>
      </c>
      <c r="I151" s="298"/>
      <c r="J151" s="222"/>
      <c r="K151" s="222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224</v>
      </c>
      <c r="AU151" s="230" t="s">
        <v>76</v>
      </c>
      <c r="AV151" s="14" t="s">
        <v>76</v>
      </c>
      <c r="AW151" s="14" t="s">
        <v>26</v>
      </c>
      <c r="AX151" s="14" t="s">
        <v>69</v>
      </c>
      <c r="AY151" s="230" t="s">
        <v>101</v>
      </c>
    </row>
    <row r="152" spans="2:51" s="14" customFormat="1" ht="10">
      <c r="B152" s="221"/>
      <c r="C152" s="222"/>
      <c r="D152" s="188" t="s">
        <v>224</v>
      </c>
      <c r="E152" s="223" t="s">
        <v>1</v>
      </c>
      <c r="F152" s="224" t="s">
        <v>229</v>
      </c>
      <c r="G152" s="222"/>
      <c r="H152" s="225">
        <v>3.678</v>
      </c>
      <c r="I152" s="298"/>
      <c r="J152" s="222"/>
      <c r="K152" s="222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224</v>
      </c>
      <c r="AU152" s="230" t="s">
        <v>76</v>
      </c>
      <c r="AV152" s="14" t="s">
        <v>76</v>
      </c>
      <c r="AW152" s="14" t="s">
        <v>26</v>
      </c>
      <c r="AX152" s="14" t="s">
        <v>69</v>
      </c>
      <c r="AY152" s="230" t="s">
        <v>101</v>
      </c>
    </row>
    <row r="153" spans="2:51" s="14" customFormat="1" ht="10">
      <c r="B153" s="221"/>
      <c r="C153" s="222"/>
      <c r="D153" s="188" t="s">
        <v>224</v>
      </c>
      <c r="E153" s="223" t="s">
        <v>1</v>
      </c>
      <c r="F153" s="224" t="s">
        <v>230</v>
      </c>
      <c r="G153" s="222"/>
      <c r="H153" s="225">
        <v>2.247</v>
      </c>
      <c r="I153" s="298"/>
      <c r="J153" s="222"/>
      <c r="K153" s="222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224</v>
      </c>
      <c r="AU153" s="230" t="s">
        <v>76</v>
      </c>
      <c r="AV153" s="14" t="s">
        <v>76</v>
      </c>
      <c r="AW153" s="14" t="s">
        <v>26</v>
      </c>
      <c r="AX153" s="14" t="s">
        <v>69</v>
      </c>
      <c r="AY153" s="230" t="s">
        <v>101</v>
      </c>
    </row>
    <row r="154" spans="2:51" s="14" customFormat="1" ht="10">
      <c r="B154" s="221"/>
      <c r="C154" s="222"/>
      <c r="D154" s="188" t="s">
        <v>224</v>
      </c>
      <c r="E154" s="223" t="s">
        <v>1</v>
      </c>
      <c r="F154" s="224" t="s">
        <v>231</v>
      </c>
      <c r="G154" s="222"/>
      <c r="H154" s="225">
        <v>4.86</v>
      </c>
      <c r="I154" s="298"/>
      <c r="J154" s="222"/>
      <c r="K154" s="222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224</v>
      </c>
      <c r="AU154" s="230" t="s">
        <v>76</v>
      </c>
      <c r="AV154" s="14" t="s">
        <v>76</v>
      </c>
      <c r="AW154" s="14" t="s">
        <v>26</v>
      </c>
      <c r="AX154" s="14" t="s">
        <v>69</v>
      </c>
      <c r="AY154" s="230" t="s">
        <v>101</v>
      </c>
    </row>
    <row r="155" spans="2:51" s="14" customFormat="1" ht="10">
      <c r="B155" s="221"/>
      <c r="C155" s="222"/>
      <c r="D155" s="188" t="s">
        <v>224</v>
      </c>
      <c r="E155" s="223" t="s">
        <v>1</v>
      </c>
      <c r="F155" s="224" t="s">
        <v>232</v>
      </c>
      <c r="G155" s="222"/>
      <c r="H155" s="225">
        <v>7.26</v>
      </c>
      <c r="I155" s="298"/>
      <c r="J155" s="222"/>
      <c r="K155" s="222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224</v>
      </c>
      <c r="AU155" s="230" t="s">
        <v>76</v>
      </c>
      <c r="AV155" s="14" t="s">
        <v>76</v>
      </c>
      <c r="AW155" s="14" t="s">
        <v>26</v>
      </c>
      <c r="AX155" s="14" t="s">
        <v>69</v>
      </c>
      <c r="AY155" s="230" t="s">
        <v>101</v>
      </c>
    </row>
    <row r="156" spans="2:51" s="15" customFormat="1" ht="10">
      <c r="B156" s="231"/>
      <c r="C156" s="232"/>
      <c r="D156" s="188" t="s">
        <v>224</v>
      </c>
      <c r="E156" s="233" t="s">
        <v>1</v>
      </c>
      <c r="F156" s="234" t="s">
        <v>233</v>
      </c>
      <c r="G156" s="232"/>
      <c r="H156" s="235">
        <v>266.385</v>
      </c>
      <c r="I156" s="299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224</v>
      </c>
      <c r="AU156" s="240" t="s">
        <v>76</v>
      </c>
      <c r="AV156" s="15" t="s">
        <v>107</v>
      </c>
      <c r="AW156" s="15" t="s">
        <v>26</v>
      </c>
      <c r="AX156" s="15" t="s">
        <v>69</v>
      </c>
      <c r="AY156" s="240" t="s">
        <v>101</v>
      </c>
    </row>
    <row r="157" spans="2:51" s="16" customFormat="1" ht="10">
      <c r="B157" s="241"/>
      <c r="C157" s="242"/>
      <c r="D157" s="188" t="s">
        <v>224</v>
      </c>
      <c r="E157" s="243" t="s">
        <v>1</v>
      </c>
      <c r="F157" s="244" t="s">
        <v>234</v>
      </c>
      <c r="G157" s="242"/>
      <c r="H157" s="245">
        <v>266.385</v>
      </c>
      <c r="I157" s="300"/>
      <c r="J157" s="242"/>
      <c r="K157" s="242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224</v>
      </c>
      <c r="AU157" s="250" t="s">
        <v>76</v>
      </c>
      <c r="AV157" s="16" t="s">
        <v>105</v>
      </c>
      <c r="AW157" s="16" t="s">
        <v>26</v>
      </c>
      <c r="AX157" s="16" t="s">
        <v>74</v>
      </c>
      <c r="AY157" s="250" t="s">
        <v>101</v>
      </c>
    </row>
    <row r="158" spans="1:65" s="2" customFormat="1" ht="37.75" customHeight="1">
      <c r="A158" s="32"/>
      <c r="B158" s="33"/>
      <c r="C158" s="192" t="s">
        <v>107</v>
      </c>
      <c r="D158" s="192" t="s">
        <v>178</v>
      </c>
      <c r="E158" s="193" t="s">
        <v>237</v>
      </c>
      <c r="F158" s="194" t="s">
        <v>238</v>
      </c>
      <c r="G158" s="195" t="s">
        <v>167</v>
      </c>
      <c r="H158" s="196">
        <v>1094.902</v>
      </c>
      <c r="I158" s="295"/>
      <c r="J158" s="197">
        <f>ROUND(I158*H158,2)</f>
        <v>0</v>
      </c>
      <c r="K158" s="194" t="s">
        <v>1</v>
      </c>
      <c r="L158" s="37"/>
      <c r="M158" s="198" t="s">
        <v>1</v>
      </c>
      <c r="N158" s="199" t="s">
        <v>34</v>
      </c>
      <c r="O158" s="184">
        <v>0</v>
      </c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86" t="s">
        <v>105</v>
      </c>
      <c r="AT158" s="186" t="s">
        <v>178</v>
      </c>
      <c r="AU158" s="186" t="s">
        <v>76</v>
      </c>
      <c r="AY158" s="18" t="s">
        <v>101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8" t="s">
        <v>74</v>
      </c>
      <c r="BK158" s="187">
        <f>ROUND(I158*H158,2)</f>
        <v>0</v>
      </c>
      <c r="BL158" s="18" t="s">
        <v>105</v>
      </c>
      <c r="BM158" s="186" t="s">
        <v>108</v>
      </c>
    </row>
    <row r="159" spans="1:47" s="2" customFormat="1" ht="18">
      <c r="A159" s="32"/>
      <c r="B159" s="33"/>
      <c r="C159" s="34"/>
      <c r="D159" s="188" t="s">
        <v>106</v>
      </c>
      <c r="E159" s="34"/>
      <c r="F159" s="189" t="s">
        <v>238</v>
      </c>
      <c r="G159" s="34"/>
      <c r="H159" s="34"/>
      <c r="I159" s="296"/>
      <c r="J159" s="34"/>
      <c r="K159" s="34"/>
      <c r="L159" s="37"/>
      <c r="M159" s="190"/>
      <c r="N159" s="191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8" t="s">
        <v>106</v>
      </c>
      <c r="AU159" s="18" t="s">
        <v>76</v>
      </c>
    </row>
    <row r="160" spans="2:51" s="14" customFormat="1" ht="10">
      <c r="B160" s="221"/>
      <c r="C160" s="222"/>
      <c r="D160" s="188" t="s">
        <v>224</v>
      </c>
      <c r="E160" s="223" t="s">
        <v>1</v>
      </c>
      <c r="F160" s="224" t="s">
        <v>239</v>
      </c>
      <c r="G160" s="222"/>
      <c r="H160" s="225">
        <v>776.16</v>
      </c>
      <c r="I160" s="298"/>
      <c r="J160" s="222"/>
      <c r="K160" s="222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224</v>
      </c>
      <c r="AU160" s="230" t="s">
        <v>76</v>
      </c>
      <c r="AV160" s="14" t="s">
        <v>76</v>
      </c>
      <c r="AW160" s="14" t="s">
        <v>26</v>
      </c>
      <c r="AX160" s="14" t="s">
        <v>69</v>
      </c>
      <c r="AY160" s="230" t="s">
        <v>101</v>
      </c>
    </row>
    <row r="161" spans="2:51" s="14" customFormat="1" ht="10">
      <c r="B161" s="221"/>
      <c r="C161" s="222"/>
      <c r="D161" s="188" t="s">
        <v>224</v>
      </c>
      <c r="E161" s="223" t="s">
        <v>1</v>
      </c>
      <c r="F161" s="224" t="s">
        <v>240</v>
      </c>
      <c r="G161" s="222"/>
      <c r="H161" s="225">
        <v>98.88</v>
      </c>
      <c r="I161" s="298"/>
      <c r="J161" s="222"/>
      <c r="K161" s="222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224</v>
      </c>
      <c r="AU161" s="230" t="s">
        <v>76</v>
      </c>
      <c r="AV161" s="14" t="s">
        <v>76</v>
      </c>
      <c r="AW161" s="14" t="s">
        <v>26</v>
      </c>
      <c r="AX161" s="14" t="s">
        <v>69</v>
      </c>
      <c r="AY161" s="230" t="s">
        <v>101</v>
      </c>
    </row>
    <row r="162" spans="2:51" s="14" customFormat="1" ht="10">
      <c r="B162" s="221"/>
      <c r="C162" s="222"/>
      <c r="D162" s="188" t="s">
        <v>224</v>
      </c>
      <c r="E162" s="223" t="s">
        <v>1</v>
      </c>
      <c r="F162" s="224" t="s">
        <v>241</v>
      </c>
      <c r="G162" s="222"/>
      <c r="H162" s="225">
        <v>141.68</v>
      </c>
      <c r="I162" s="298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224</v>
      </c>
      <c r="AU162" s="230" t="s">
        <v>76</v>
      </c>
      <c r="AV162" s="14" t="s">
        <v>76</v>
      </c>
      <c r="AW162" s="14" t="s">
        <v>26</v>
      </c>
      <c r="AX162" s="14" t="s">
        <v>69</v>
      </c>
      <c r="AY162" s="230" t="s">
        <v>101</v>
      </c>
    </row>
    <row r="163" spans="2:51" s="14" customFormat="1" ht="10">
      <c r="B163" s="221"/>
      <c r="C163" s="222"/>
      <c r="D163" s="188" t="s">
        <v>224</v>
      </c>
      <c r="E163" s="223" t="s">
        <v>1</v>
      </c>
      <c r="F163" s="224" t="s">
        <v>242</v>
      </c>
      <c r="G163" s="222"/>
      <c r="H163" s="225">
        <v>14.84</v>
      </c>
      <c r="I163" s="298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224</v>
      </c>
      <c r="AU163" s="230" t="s">
        <v>76</v>
      </c>
      <c r="AV163" s="14" t="s">
        <v>76</v>
      </c>
      <c r="AW163" s="14" t="s">
        <v>26</v>
      </c>
      <c r="AX163" s="14" t="s">
        <v>69</v>
      </c>
      <c r="AY163" s="230" t="s">
        <v>101</v>
      </c>
    </row>
    <row r="164" spans="2:51" s="14" customFormat="1" ht="10">
      <c r="B164" s="221"/>
      <c r="C164" s="222"/>
      <c r="D164" s="188" t="s">
        <v>224</v>
      </c>
      <c r="E164" s="223" t="s">
        <v>1</v>
      </c>
      <c r="F164" s="224" t="s">
        <v>243</v>
      </c>
      <c r="G164" s="222"/>
      <c r="H164" s="225">
        <v>10.142</v>
      </c>
      <c r="I164" s="298"/>
      <c r="J164" s="222"/>
      <c r="K164" s="222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224</v>
      </c>
      <c r="AU164" s="230" t="s">
        <v>76</v>
      </c>
      <c r="AV164" s="14" t="s">
        <v>76</v>
      </c>
      <c r="AW164" s="14" t="s">
        <v>26</v>
      </c>
      <c r="AX164" s="14" t="s">
        <v>69</v>
      </c>
      <c r="AY164" s="230" t="s">
        <v>101</v>
      </c>
    </row>
    <row r="165" spans="2:51" s="14" customFormat="1" ht="10">
      <c r="B165" s="221"/>
      <c r="C165" s="222"/>
      <c r="D165" s="188" t="s">
        <v>224</v>
      </c>
      <c r="E165" s="223" t="s">
        <v>1</v>
      </c>
      <c r="F165" s="224" t="s">
        <v>244</v>
      </c>
      <c r="G165" s="222"/>
      <c r="H165" s="225">
        <v>21</v>
      </c>
      <c r="I165" s="298"/>
      <c r="J165" s="222"/>
      <c r="K165" s="222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224</v>
      </c>
      <c r="AU165" s="230" t="s">
        <v>76</v>
      </c>
      <c r="AV165" s="14" t="s">
        <v>76</v>
      </c>
      <c r="AW165" s="14" t="s">
        <v>26</v>
      </c>
      <c r="AX165" s="14" t="s">
        <v>69</v>
      </c>
      <c r="AY165" s="230" t="s">
        <v>101</v>
      </c>
    </row>
    <row r="166" spans="2:51" s="14" customFormat="1" ht="10">
      <c r="B166" s="221"/>
      <c r="C166" s="222"/>
      <c r="D166" s="188" t="s">
        <v>224</v>
      </c>
      <c r="E166" s="223" t="s">
        <v>1</v>
      </c>
      <c r="F166" s="224" t="s">
        <v>245</v>
      </c>
      <c r="G166" s="222"/>
      <c r="H166" s="225">
        <v>32.2</v>
      </c>
      <c r="I166" s="298"/>
      <c r="J166" s="222"/>
      <c r="K166" s="222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224</v>
      </c>
      <c r="AU166" s="230" t="s">
        <v>76</v>
      </c>
      <c r="AV166" s="14" t="s">
        <v>76</v>
      </c>
      <c r="AW166" s="14" t="s">
        <v>26</v>
      </c>
      <c r="AX166" s="14" t="s">
        <v>69</v>
      </c>
      <c r="AY166" s="230" t="s">
        <v>101</v>
      </c>
    </row>
    <row r="167" spans="2:51" s="15" customFormat="1" ht="10">
      <c r="B167" s="231"/>
      <c r="C167" s="232"/>
      <c r="D167" s="188" t="s">
        <v>224</v>
      </c>
      <c r="E167" s="233" t="s">
        <v>1</v>
      </c>
      <c r="F167" s="234" t="s">
        <v>233</v>
      </c>
      <c r="G167" s="232"/>
      <c r="H167" s="235">
        <v>1094.902</v>
      </c>
      <c r="I167" s="299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224</v>
      </c>
      <c r="AU167" s="240" t="s">
        <v>76</v>
      </c>
      <c r="AV167" s="15" t="s">
        <v>107</v>
      </c>
      <c r="AW167" s="15" t="s">
        <v>26</v>
      </c>
      <c r="AX167" s="15" t="s">
        <v>69</v>
      </c>
      <c r="AY167" s="240" t="s">
        <v>101</v>
      </c>
    </row>
    <row r="168" spans="2:51" s="16" customFormat="1" ht="10">
      <c r="B168" s="241"/>
      <c r="C168" s="242"/>
      <c r="D168" s="188" t="s">
        <v>224</v>
      </c>
      <c r="E168" s="243" t="s">
        <v>1</v>
      </c>
      <c r="F168" s="244" t="s">
        <v>234</v>
      </c>
      <c r="G168" s="242"/>
      <c r="H168" s="245">
        <v>1094.902</v>
      </c>
      <c r="I168" s="300"/>
      <c r="J168" s="242"/>
      <c r="K168" s="242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224</v>
      </c>
      <c r="AU168" s="250" t="s">
        <v>76</v>
      </c>
      <c r="AV168" s="16" t="s">
        <v>105</v>
      </c>
      <c r="AW168" s="16" t="s">
        <v>26</v>
      </c>
      <c r="AX168" s="16" t="s">
        <v>74</v>
      </c>
      <c r="AY168" s="250" t="s">
        <v>101</v>
      </c>
    </row>
    <row r="169" spans="1:65" s="2" customFormat="1" ht="24.15" customHeight="1">
      <c r="A169" s="32"/>
      <c r="B169" s="33"/>
      <c r="C169" s="192" t="s">
        <v>105</v>
      </c>
      <c r="D169" s="192" t="s">
        <v>178</v>
      </c>
      <c r="E169" s="193" t="s">
        <v>246</v>
      </c>
      <c r="F169" s="194" t="s">
        <v>247</v>
      </c>
      <c r="G169" s="195" t="s">
        <v>167</v>
      </c>
      <c r="H169" s="196">
        <v>887.951</v>
      </c>
      <c r="I169" s="295"/>
      <c r="J169" s="197">
        <f>ROUND(I169*H169,2)</f>
        <v>0</v>
      </c>
      <c r="K169" s="194" t="s">
        <v>1</v>
      </c>
      <c r="L169" s="37"/>
      <c r="M169" s="198" t="s">
        <v>1</v>
      </c>
      <c r="N169" s="199" t="s">
        <v>34</v>
      </c>
      <c r="O169" s="184">
        <v>0</v>
      </c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86" t="s">
        <v>105</v>
      </c>
      <c r="AT169" s="186" t="s">
        <v>178</v>
      </c>
      <c r="AU169" s="186" t="s">
        <v>76</v>
      </c>
      <c r="AY169" s="18" t="s">
        <v>101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8" t="s">
        <v>74</v>
      </c>
      <c r="BK169" s="187">
        <f>ROUND(I169*H169,2)</f>
        <v>0</v>
      </c>
      <c r="BL169" s="18" t="s">
        <v>105</v>
      </c>
      <c r="BM169" s="186" t="s">
        <v>104</v>
      </c>
    </row>
    <row r="170" spans="1:47" s="2" customFormat="1" ht="18">
      <c r="A170" s="32"/>
      <c r="B170" s="33"/>
      <c r="C170" s="34"/>
      <c r="D170" s="188" t="s">
        <v>106</v>
      </c>
      <c r="E170" s="34"/>
      <c r="F170" s="189" t="s">
        <v>247</v>
      </c>
      <c r="G170" s="34"/>
      <c r="H170" s="34"/>
      <c r="I170" s="296"/>
      <c r="J170" s="34"/>
      <c r="K170" s="34"/>
      <c r="L170" s="37"/>
      <c r="M170" s="190"/>
      <c r="N170" s="191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8" t="s">
        <v>106</v>
      </c>
      <c r="AU170" s="18" t="s">
        <v>76</v>
      </c>
    </row>
    <row r="171" spans="2:51" s="14" customFormat="1" ht="10">
      <c r="B171" s="221"/>
      <c r="C171" s="222"/>
      <c r="D171" s="188" t="s">
        <v>224</v>
      </c>
      <c r="E171" s="223" t="s">
        <v>1</v>
      </c>
      <c r="F171" s="224" t="s">
        <v>248</v>
      </c>
      <c r="G171" s="222"/>
      <c r="H171" s="225">
        <v>625.24</v>
      </c>
      <c r="I171" s="298"/>
      <c r="J171" s="222"/>
      <c r="K171" s="222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224</v>
      </c>
      <c r="AU171" s="230" t="s">
        <v>76</v>
      </c>
      <c r="AV171" s="14" t="s">
        <v>76</v>
      </c>
      <c r="AW171" s="14" t="s">
        <v>26</v>
      </c>
      <c r="AX171" s="14" t="s">
        <v>69</v>
      </c>
      <c r="AY171" s="230" t="s">
        <v>101</v>
      </c>
    </row>
    <row r="172" spans="2:51" s="14" customFormat="1" ht="10">
      <c r="B172" s="221"/>
      <c r="C172" s="222"/>
      <c r="D172" s="188" t="s">
        <v>224</v>
      </c>
      <c r="E172" s="223" t="s">
        <v>1</v>
      </c>
      <c r="F172" s="224" t="s">
        <v>249</v>
      </c>
      <c r="G172" s="222"/>
      <c r="H172" s="225">
        <v>78.48</v>
      </c>
      <c r="I172" s="298"/>
      <c r="J172" s="222"/>
      <c r="K172" s="222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224</v>
      </c>
      <c r="AU172" s="230" t="s">
        <v>76</v>
      </c>
      <c r="AV172" s="14" t="s">
        <v>76</v>
      </c>
      <c r="AW172" s="14" t="s">
        <v>26</v>
      </c>
      <c r="AX172" s="14" t="s">
        <v>69</v>
      </c>
      <c r="AY172" s="230" t="s">
        <v>101</v>
      </c>
    </row>
    <row r="173" spans="2:51" s="14" customFormat="1" ht="10">
      <c r="B173" s="221"/>
      <c r="C173" s="222"/>
      <c r="D173" s="188" t="s">
        <v>224</v>
      </c>
      <c r="E173" s="223" t="s">
        <v>1</v>
      </c>
      <c r="F173" s="224" t="s">
        <v>250</v>
      </c>
      <c r="G173" s="222"/>
      <c r="H173" s="225">
        <v>124.08</v>
      </c>
      <c r="I173" s="298"/>
      <c r="J173" s="222"/>
      <c r="K173" s="222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224</v>
      </c>
      <c r="AU173" s="230" t="s">
        <v>76</v>
      </c>
      <c r="AV173" s="14" t="s">
        <v>76</v>
      </c>
      <c r="AW173" s="14" t="s">
        <v>26</v>
      </c>
      <c r="AX173" s="14" t="s">
        <v>69</v>
      </c>
      <c r="AY173" s="230" t="s">
        <v>101</v>
      </c>
    </row>
    <row r="174" spans="2:51" s="14" customFormat="1" ht="10">
      <c r="B174" s="221"/>
      <c r="C174" s="222"/>
      <c r="D174" s="188" t="s">
        <v>224</v>
      </c>
      <c r="E174" s="223" t="s">
        <v>1</v>
      </c>
      <c r="F174" s="224" t="s">
        <v>251</v>
      </c>
      <c r="G174" s="222"/>
      <c r="H174" s="225">
        <v>12.26</v>
      </c>
      <c r="I174" s="298"/>
      <c r="J174" s="222"/>
      <c r="K174" s="222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224</v>
      </c>
      <c r="AU174" s="230" t="s">
        <v>76</v>
      </c>
      <c r="AV174" s="14" t="s">
        <v>76</v>
      </c>
      <c r="AW174" s="14" t="s">
        <v>26</v>
      </c>
      <c r="AX174" s="14" t="s">
        <v>69</v>
      </c>
      <c r="AY174" s="230" t="s">
        <v>101</v>
      </c>
    </row>
    <row r="175" spans="2:51" s="14" customFormat="1" ht="10">
      <c r="B175" s="221"/>
      <c r="C175" s="222"/>
      <c r="D175" s="188" t="s">
        <v>224</v>
      </c>
      <c r="E175" s="223" t="s">
        <v>1</v>
      </c>
      <c r="F175" s="224" t="s">
        <v>252</v>
      </c>
      <c r="G175" s="222"/>
      <c r="H175" s="225">
        <v>7.491</v>
      </c>
      <c r="I175" s="298"/>
      <c r="J175" s="222"/>
      <c r="K175" s="222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224</v>
      </c>
      <c r="AU175" s="230" t="s">
        <v>76</v>
      </c>
      <c r="AV175" s="14" t="s">
        <v>76</v>
      </c>
      <c r="AW175" s="14" t="s">
        <v>26</v>
      </c>
      <c r="AX175" s="14" t="s">
        <v>69</v>
      </c>
      <c r="AY175" s="230" t="s">
        <v>101</v>
      </c>
    </row>
    <row r="176" spans="2:51" s="14" customFormat="1" ht="10">
      <c r="B176" s="221"/>
      <c r="C176" s="222"/>
      <c r="D176" s="188" t="s">
        <v>224</v>
      </c>
      <c r="E176" s="223" t="s">
        <v>1</v>
      </c>
      <c r="F176" s="224" t="s">
        <v>253</v>
      </c>
      <c r="G176" s="222"/>
      <c r="H176" s="225">
        <v>16.2</v>
      </c>
      <c r="I176" s="298"/>
      <c r="J176" s="222"/>
      <c r="K176" s="222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224</v>
      </c>
      <c r="AU176" s="230" t="s">
        <v>76</v>
      </c>
      <c r="AV176" s="14" t="s">
        <v>76</v>
      </c>
      <c r="AW176" s="14" t="s">
        <v>26</v>
      </c>
      <c r="AX176" s="14" t="s">
        <v>69</v>
      </c>
      <c r="AY176" s="230" t="s">
        <v>101</v>
      </c>
    </row>
    <row r="177" spans="2:51" s="14" customFormat="1" ht="10">
      <c r="B177" s="221"/>
      <c r="C177" s="222"/>
      <c r="D177" s="188" t="s">
        <v>224</v>
      </c>
      <c r="E177" s="223" t="s">
        <v>1</v>
      </c>
      <c r="F177" s="224" t="s">
        <v>254</v>
      </c>
      <c r="G177" s="222"/>
      <c r="H177" s="225">
        <v>24.2</v>
      </c>
      <c r="I177" s="298"/>
      <c r="J177" s="222"/>
      <c r="K177" s="222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224</v>
      </c>
      <c r="AU177" s="230" t="s">
        <v>76</v>
      </c>
      <c r="AV177" s="14" t="s">
        <v>76</v>
      </c>
      <c r="AW177" s="14" t="s">
        <v>26</v>
      </c>
      <c r="AX177" s="14" t="s">
        <v>69</v>
      </c>
      <c r="AY177" s="230" t="s">
        <v>101</v>
      </c>
    </row>
    <row r="178" spans="2:51" s="15" customFormat="1" ht="10">
      <c r="B178" s="231"/>
      <c r="C178" s="232"/>
      <c r="D178" s="188" t="s">
        <v>224</v>
      </c>
      <c r="E178" s="233" t="s">
        <v>1</v>
      </c>
      <c r="F178" s="234" t="s">
        <v>233</v>
      </c>
      <c r="G178" s="232"/>
      <c r="H178" s="235">
        <v>887.9510000000001</v>
      </c>
      <c r="I178" s="299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224</v>
      </c>
      <c r="AU178" s="240" t="s">
        <v>76</v>
      </c>
      <c r="AV178" s="15" t="s">
        <v>107</v>
      </c>
      <c r="AW178" s="15" t="s">
        <v>26</v>
      </c>
      <c r="AX178" s="15" t="s">
        <v>69</v>
      </c>
      <c r="AY178" s="240" t="s">
        <v>101</v>
      </c>
    </row>
    <row r="179" spans="2:51" s="16" customFormat="1" ht="10">
      <c r="B179" s="241"/>
      <c r="C179" s="242"/>
      <c r="D179" s="188" t="s">
        <v>224</v>
      </c>
      <c r="E179" s="243" t="s">
        <v>1</v>
      </c>
      <c r="F179" s="244" t="s">
        <v>234</v>
      </c>
      <c r="G179" s="242"/>
      <c r="H179" s="245">
        <v>887.9510000000001</v>
      </c>
      <c r="I179" s="300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224</v>
      </c>
      <c r="AU179" s="250" t="s">
        <v>76</v>
      </c>
      <c r="AV179" s="16" t="s">
        <v>105</v>
      </c>
      <c r="AW179" s="16" t="s">
        <v>26</v>
      </c>
      <c r="AX179" s="16" t="s">
        <v>74</v>
      </c>
      <c r="AY179" s="250" t="s">
        <v>101</v>
      </c>
    </row>
    <row r="180" spans="1:65" s="2" customFormat="1" ht="44.25" customHeight="1">
      <c r="A180" s="32"/>
      <c r="B180" s="33"/>
      <c r="C180" s="192" t="s">
        <v>109</v>
      </c>
      <c r="D180" s="192" t="s">
        <v>178</v>
      </c>
      <c r="E180" s="193" t="s">
        <v>255</v>
      </c>
      <c r="F180" s="194" t="s">
        <v>256</v>
      </c>
      <c r="G180" s="195" t="s">
        <v>167</v>
      </c>
      <c r="H180" s="196">
        <v>887.951</v>
      </c>
      <c r="I180" s="295"/>
      <c r="J180" s="197">
        <f>ROUND(I180*H180,2)</f>
        <v>0</v>
      </c>
      <c r="K180" s="194" t="s">
        <v>1</v>
      </c>
      <c r="L180" s="37"/>
      <c r="M180" s="198" t="s">
        <v>1</v>
      </c>
      <c r="N180" s="199" t="s">
        <v>34</v>
      </c>
      <c r="O180" s="184">
        <v>0</v>
      </c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86" t="s">
        <v>105</v>
      </c>
      <c r="AT180" s="186" t="s">
        <v>178</v>
      </c>
      <c r="AU180" s="186" t="s">
        <v>76</v>
      </c>
      <c r="AY180" s="18" t="s">
        <v>101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8" t="s">
        <v>74</v>
      </c>
      <c r="BK180" s="187">
        <f>ROUND(I180*H180,2)</f>
        <v>0</v>
      </c>
      <c r="BL180" s="18" t="s">
        <v>105</v>
      </c>
      <c r="BM180" s="186" t="s">
        <v>110</v>
      </c>
    </row>
    <row r="181" spans="1:47" s="2" customFormat="1" ht="27">
      <c r="A181" s="32"/>
      <c r="B181" s="33"/>
      <c r="C181" s="34"/>
      <c r="D181" s="188" t="s">
        <v>106</v>
      </c>
      <c r="E181" s="34"/>
      <c r="F181" s="189" t="s">
        <v>256</v>
      </c>
      <c r="G181" s="34"/>
      <c r="H181" s="34"/>
      <c r="I181" s="296"/>
      <c r="J181" s="34"/>
      <c r="K181" s="34"/>
      <c r="L181" s="37"/>
      <c r="M181" s="190"/>
      <c r="N181" s="191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8" t="s">
        <v>106</v>
      </c>
      <c r="AU181" s="18" t="s">
        <v>76</v>
      </c>
    </row>
    <row r="182" spans="1:47" s="2" customFormat="1" ht="18">
      <c r="A182" s="32"/>
      <c r="B182" s="33"/>
      <c r="C182" s="34"/>
      <c r="D182" s="188" t="s">
        <v>257</v>
      </c>
      <c r="E182" s="34"/>
      <c r="F182" s="251" t="s">
        <v>258</v>
      </c>
      <c r="G182" s="34"/>
      <c r="H182" s="34"/>
      <c r="I182" s="296"/>
      <c r="J182" s="34"/>
      <c r="K182" s="34"/>
      <c r="L182" s="37"/>
      <c r="M182" s="190"/>
      <c r="N182" s="191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8" t="s">
        <v>257</v>
      </c>
      <c r="AU182" s="18" t="s">
        <v>76</v>
      </c>
    </row>
    <row r="183" spans="2:51" s="14" customFormat="1" ht="10">
      <c r="B183" s="221"/>
      <c r="C183" s="222"/>
      <c r="D183" s="188" t="s">
        <v>224</v>
      </c>
      <c r="E183" s="223" t="s">
        <v>1</v>
      </c>
      <c r="F183" s="224" t="s">
        <v>248</v>
      </c>
      <c r="G183" s="222"/>
      <c r="H183" s="225">
        <v>625.24</v>
      </c>
      <c r="I183" s="298"/>
      <c r="J183" s="222"/>
      <c r="K183" s="222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224</v>
      </c>
      <c r="AU183" s="230" t="s">
        <v>76</v>
      </c>
      <c r="AV183" s="14" t="s">
        <v>76</v>
      </c>
      <c r="AW183" s="14" t="s">
        <v>26</v>
      </c>
      <c r="AX183" s="14" t="s">
        <v>69</v>
      </c>
      <c r="AY183" s="230" t="s">
        <v>101</v>
      </c>
    </row>
    <row r="184" spans="2:51" s="14" customFormat="1" ht="10">
      <c r="B184" s="221"/>
      <c r="C184" s="222"/>
      <c r="D184" s="188" t="s">
        <v>224</v>
      </c>
      <c r="E184" s="223" t="s">
        <v>1</v>
      </c>
      <c r="F184" s="224" t="s">
        <v>249</v>
      </c>
      <c r="G184" s="222"/>
      <c r="H184" s="225">
        <v>78.48</v>
      </c>
      <c r="I184" s="298"/>
      <c r="J184" s="222"/>
      <c r="K184" s="222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224</v>
      </c>
      <c r="AU184" s="230" t="s">
        <v>76</v>
      </c>
      <c r="AV184" s="14" t="s">
        <v>76</v>
      </c>
      <c r="AW184" s="14" t="s">
        <v>26</v>
      </c>
      <c r="AX184" s="14" t="s">
        <v>69</v>
      </c>
      <c r="AY184" s="230" t="s">
        <v>101</v>
      </c>
    </row>
    <row r="185" spans="2:51" s="14" customFormat="1" ht="10">
      <c r="B185" s="221"/>
      <c r="C185" s="222"/>
      <c r="D185" s="188" t="s">
        <v>224</v>
      </c>
      <c r="E185" s="223" t="s">
        <v>1</v>
      </c>
      <c r="F185" s="224" t="s">
        <v>250</v>
      </c>
      <c r="G185" s="222"/>
      <c r="H185" s="225">
        <v>124.08</v>
      </c>
      <c r="I185" s="298"/>
      <c r="J185" s="222"/>
      <c r="K185" s="222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224</v>
      </c>
      <c r="AU185" s="230" t="s">
        <v>76</v>
      </c>
      <c r="AV185" s="14" t="s">
        <v>76</v>
      </c>
      <c r="AW185" s="14" t="s">
        <v>26</v>
      </c>
      <c r="AX185" s="14" t="s">
        <v>69</v>
      </c>
      <c r="AY185" s="230" t="s">
        <v>101</v>
      </c>
    </row>
    <row r="186" spans="2:51" s="14" customFormat="1" ht="10">
      <c r="B186" s="221"/>
      <c r="C186" s="222"/>
      <c r="D186" s="188" t="s">
        <v>224</v>
      </c>
      <c r="E186" s="223" t="s">
        <v>1</v>
      </c>
      <c r="F186" s="224" t="s">
        <v>251</v>
      </c>
      <c r="G186" s="222"/>
      <c r="H186" s="225">
        <v>12.26</v>
      </c>
      <c r="I186" s="298"/>
      <c r="J186" s="222"/>
      <c r="K186" s="222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224</v>
      </c>
      <c r="AU186" s="230" t="s">
        <v>76</v>
      </c>
      <c r="AV186" s="14" t="s">
        <v>76</v>
      </c>
      <c r="AW186" s="14" t="s">
        <v>26</v>
      </c>
      <c r="AX186" s="14" t="s">
        <v>69</v>
      </c>
      <c r="AY186" s="230" t="s">
        <v>101</v>
      </c>
    </row>
    <row r="187" spans="2:51" s="14" customFormat="1" ht="10">
      <c r="B187" s="221"/>
      <c r="C187" s="222"/>
      <c r="D187" s="188" t="s">
        <v>224</v>
      </c>
      <c r="E187" s="223" t="s">
        <v>1</v>
      </c>
      <c r="F187" s="224" t="s">
        <v>252</v>
      </c>
      <c r="G187" s="222"/>
      <c r="H187" s="225">
        <v>7.491</v>
      </c>
      <c r="I187" s="298"/>
      <c r="J187" s="222"/>
      <c r="K187" s="222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224</v>
      </c>
      <c r="AU187" s="230" t="s">
        <v>76</v>
      </c>
      <c r="AV187" s="14" t="s">
        <v>76</v>
      </c>
      <c r="AW187" s="14" t="s">
        <v>26</v>
      </c>
      <c r="AX187" s="14" t="s">
        <v>69</v>
      </c>
      <c r="AY187" s="230" t="s">
        <v>101</v>
      </c>
    </row>
    <row r="188" spans="2:51" s="14" customFormat="1" ht="10">
      <c r="B188" s="221"/>
      <c r="C188" s="222"/>
      <c r="D188" s="188" t="s">
        <v>224</v>
      </c>
      <c r="E188" s="223" t="s">
        <v>1</v>
      </c>
      <c r="F188" s="224" t="s">
        <v>253</v>
      </c>
      <c r="G188" s="222"/>
      <c r="H188" s="225">
        <v>16.2</v>
      </c>
      <c r="I188" s="298"/>
      <c r="J188" s="222"/>
      <c r="K188" s="222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224</v>
      </c>
      <c r="AU188" s="230" t="s">
        <v>76</v>
      </c>
      <c r="AV188" s="14" t="s">
        <v>76</v>
      </c>
      <c r="AW188" s="14" t="s">
        <v>26</v>
      </c>
      <c r="AX188" s="14" t="s">
        <v>69</v>
      </c>
      <c r="AY188" s="230" t="s">
        <v>101</v>
      </c>
    </row>
    <row r="189" spans="2:51" s="14" customFormat="1" ht="10">
      <c r="B189" s="221"/>
      <c r="C189" s="222"/>
      <c r="D189" s="188" t="s">
        <v>224</v>
      </c>
      <c r="E189" s="223" t="s">
        <v>1</v>
      </c>
      <c r="F189" s="224" t="s">
        <v>254</v>
      </c>
      <c r="G189" s="222"/>
      <c r="H189" s="225">
        <v>24.2</v>
      </c>
      <c r="I189" s="298"/>
      <c r="J189" s="222"/>
      <c r="K189" s="222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224</v>
      </c>
      <c r="AU189" s="230" t="s">
        <v>76</v>
      </c>
      <c r="AV189" s="14" t="s">
        <v>76</v>
      </c>
      <c r="AW189" s="14" t="s">
        <v>26</v>
      </c>
      <c r="AX189" s="14" t="s">
        <v>69</v>
      </c>
      <c r="AY189" s="230" t="s">
        <v>101</v>
      </c>
    </row>
    <row r="190" spans="2:51" s="15" customFormat="1" ht="10">
      <c r="B190" s="231"/>
      <c r="C190" s="232"/>
      <c r="D190" s="188" t="s">
        <v>224</v>
      </c>
      <c r="E190" s="233" t="s">
        <v>1</v>
      </c>
      <c r="F190" s="234" t="s">
        <v>233</v>
      </c>
      <c r="G190" s="232"/>
      <c r="H190" s="235">
        <v>887.9510000000001</v>
      </c>
      <c r="I190" s="299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224</v>
      </c>
      <c r="AU190" s="240" t="s">
        <v>76</v>
      </c>
      <c r="AV190" s="15" t="s">
        <v>107</v>
      </c>
      <c r="AW190" s="15" t="s">
        <v>26</v>
      </c>
      <c r="AX190" s="15" t="s">
        <v>69</v>
      </c>
      <c r="AY190" s="240" t="s">
        <v>101</v>
      </c>
    </row>
    <row r="191" spans="2:51" s="16" customFormat="1" ht="10">
      <c r="B191" s="241"/>
      <c r="C191" s="242"/>
      <c r="D191" s="188" t="s">
        <v>224</v>
      </c>
      <c r="E191" s="243" t="s">
        <v>1</v>
      </c>
      <c r="F191" s="244" t="s">
        <v>234</v>
      </c>
      <c r="G191" s="242"/>
      <c r="H191" s="245">
        <v>887.9510000000001</v>
      </c>
      <c r="I191" s="300"/>
      <c r="J191" s="242"/>
      <c r="K191" s="242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224</v>
      </c>
      <c r="AU191" s="250" t="s">
        <v>76</v>
      </c>
      <c r="AV191" s="16" t="s">
        <v>105</v>
      </c>
      <c r="AW191" s="16" t="s">
        <v>26</v>
      </c>
      <c r="AX191" s="16" t="s">
        <v>74</v>
      </c>
      <c r="AY191" s="250" t="s">
        <v>101</v>
      </c>
    </row>
    <row r="192" spans="1:65" s="2" customFormat="1" ht="24.15" customHeight="1">
      <c r="A192" s="32"/>
      <c r="B192" s="33"/>
      <c r="C192" s="175" t="s">
        <v>108</v>
      </c>
      <c r="D192" s="175" t="s">
        <v>102</v>
      </c>
      <c r="E192" s="176" t="s">
        <v>259</v>
      </c>
      <c r="F192" s="177" t="s">
        <v>260</v>
      </c>
      <c r="G192" s="178" t="s">
        <v>167</v>
      </c>
      <c r="H192" s="179">
        <v>932.349</v>
      </c>
      <c r="I192" s="301"/>
      <c r="J192" s="180">
        <f>ROUND(I192*H192,2)</f>
        <v>0</v>
      </c>
      <c r="K192" s="177" t="s">
        <v>1</v>
      </c>
      <c r="L192" s="181"/>
      <c r="M192" s="182" t="s">
        <v>1</v>
      </c>
      <c r="N192" s="183" t="s">
        <v>34</v>
      </c>
      <c r="O192" s="184">
        <v>0</v>
      </c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86" t="s">
        <v>104</v>
      </c>
      <c r="AT192" s="186" t="s">
        <v>102</v>
      </c>
      <c r="AU192" s="186" t="s">
        <v>76</v>
      </c>
      <c r="AY192" s="18" t="s">
        <v>101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8" t="s">
        <v>74</v>
      </c>
      <c r="BK192" s="187">
        <f>ROUND(I192*H192,2)</f>
        <v>0</v>
      </c>
      <c r="BL192" s="18" t="s">
        <v>105</v>
      </c>
      <c r="BM192" s="186" t="s">
        <v>111</v>
      </c>
    </row>
    <row r="193" spans="1:47" s="2" customFormat="1" ht="10">
      <c r="A193" s="32"/>
      <c r="B193" s="33"/>
      <c r="C193" s="34"/>
      <c r="D193" s="188" t="s">
        <v>106</v>
      </c>
      <c r="E193" s="34"/>
      <c r="F193" s="189" t="s">
        <v>260</v>
      </c>
      <c r="G193" s="34"/>
      <c r="H193" s="34"/>
      <c r="I193" s="296"/>
      <c r="J193" s="34"/>
      <c r="K193" s="34"/>
      <c r="L193" s="37"/>
      <c r="M193" s="190"/>
      <c r="N193" s="191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8" t="s">
        <v>106</v>
      </c>
      <c r="AU193" s="18" t="s">
        <v>76</v>
      </c>
    </row>
    <row r="194" spans="2:51" s="14" customFormat="1" ht="10">
      <c r="B194" s="221"/>
      <c r="C194" s="222"/>
      <c r="D194" s="188" t="s">
        <v>224</v>
      </c>
      <c r="E194" s="223" t="s">
        <v>1</v>
      </c>
      <c r="F194" s="224" t="s">
        <v>261</v>
      </c>
      <c r="G194" s="222"/>
      <c r="H194" s="225">
        <v>932.349</v>
      </c>
      <c r="I194" s="298"/>
      <c r="J194" s="222"/>
      <c r="K194" s="222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224</v>
      </c>
      <c r="AU194" s="230" t="s">
        <v>76</v>
      </c>
      <c r="AV194" s="14" t="s">
        <v>76</v>
      </c>
      <c r="AW194" s="14" t="s">
        <v>26</v>
      </c>
      <c r="AX194" s="14" t="s">
        <v>69</v>
      </c>
      <c r="AY194" s="230" t="s">
        <v>101</v>
      </c>
    </row>
    <row r="195" spans="2:51" s="16" customFormat="1" ht="10">
      <c r="B195" s="241"/>
      <c r="C195" s="242"/>
      <c r="D195" s="188" t="s">
        <v>224</v>
      </c>
      <c r="E195" s="243" t="s">
        <v>1</v>
      </c>
      <c r="F195" s="244" t="s">
        <v>234</v>
      </c>
      <c r="G195" s="242"/>
      <c r="H195" s="245">
        <v>932.349</v>
      </c>
      <c r="I195" s="300"/>
      <c r="J195" s="242"/>
      <c r="K195" s="242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224</v>
      </c>
      <c r="AU195" s="250" t="s">
        <v>76</v>
      </c>
      <c r="AV195" s="16" t="s">
        <v>105</v>
      </c>
      <c r="AW195" s="16" t="s">
        <v>26</v>
      </c>
      <c r="AX195" s="16" t="s">
        <v>74</v>
      </c>
      <c r="AY195" s="250" t="s">
        <v>101</v>
      </c>
    </row>
    <row r="196" spans="1:65" s="2" customFormat="1" ht="55.5" customHeight="1">
      <c r="A196" s="32"/>
      <c r="B196" s="33"/>
      <c r="C196" s="192" t="s">
        <v>112</v>
      </c>
      <c r="D196" s="192" t="s">
        <v>178</v>
      </c>
      <c r="E196" s="193" t="s">
        <v>262</v>
      </c>
      <c r="F196" s="194" t="s">
        <v>263</v>
      </c>
      <c r="G196" s="195" t="s">
        <v>167</v>
      </c>
      <c r="H196" s="196">
        <v>887.951</v>
      </c>
      <c r="I196" s="295"/>
      <c r="J196" s="197">
        <f>ROUND(I196*H196,2)</f>
        <v>0</v>
      </c>
      <c r="K196" s="194" t="s">
        <v>1</v>
      </c>
      <c r="L196" s="37"/>
      <c r="M196" s="198" t="s">
        <v>1</v>
      </c>
      <c r="N196" s="199" t="s">
        <v>34</v>
      </c>
      <c r="O196" s="184">
        <v>0</v>
      </c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86" t="s">
        <v>105</v>
      </c>
      <c r="AT196" s="186" t="s">
        <v>178</v>
      </c>
      <c r="AU196" s="186" t="s">
        <v>76</v>
      </c>
      <c r="AY196" s="18" t="s">
        <v>101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8" t="s">
        <v>74</v>
      </c>
      <c r="BK196" s="187">
        <f>ROUND(I196*H196,2)</f>
        <v>0</v>
      </c>
      <c r="BL196" s="18" t="s">
        <v>105</v>
      </c>
      <c r="BM196" s="186" t="s">
        <v>113</v>
      </c>
    </row>
    <row r="197" spans="1:47" s="2" customFormat="1" ht="36">
      <c r="A197" s="32"/>
      <c r="B197" s="33"/>
      <c r="C197" s="34"/>
      <c r="D197" s="188" t="s">
        <v>106</v>
      </c>
      <c r="E197" s="34"/>
      <c r="F197" s="189" t="s">
        <v>263</v>
      </c>
      <c r="G197" s="34"/>
      <c r="H197" s="34"/>
      <c r="I197" s="296"/>
      <c r="J197" s="34"/>
      <c r="K197" s="34"/>
      <c r="L197" s="37"/>
      <c r="M197" s="190"/>
      <c r="N197" s="191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8" t="s">
        <v>106</v>
      </c>
      <c r="AU197" s="18" t="s">
        <v>76</v>
      </c>
    </row>
    <row r="198" spans="2:51" s="14" customFormat="1" ht="10">
      <c r="B198" s="221"/>
      <c r="C198" s="222"/>
      <c r="D198" s="188" t="s">
        <v>224</v>
      </c>
      <c r="E198" s="223" t="s">
        <v>1</v>
      </c>
      <c r="F198" s="224" t="s">
        <v>248</v>
      </c>
      <c r="G198" s="222"/>
      <c r="H198" s="225">
        <v>625.24</v>
      </c>
      <c r="I198" s="298"/>
      <c r="J198" s="222"/>
      <c r="K198" s="222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224</v>
      </c>
      <c r="AU198" s="230" t="s">
        <v>76</v>
      </c>
      <c r="AV198" s="14" t="s">
        <v>76</v>
      </c>
      <c r="AW198" s="14" t="s">
        <v>26</v>
      </c>
      <c r="AX198" s="14" t="s">
        <v>69</v>
      </c>
      <c r="AY198" s="230" t="s">
        <v>101</v>
      </c>
    </row>
    <row r="199" spans="2:51" s="14" customFormat="1" ht="10">
      <c r="B199" s="221"/>
      <c r="C199" s="222"/>
      <c r="D199" s="188" t="s">
        <v>224</v>
      </c>
      <c r="E199" s="223" t="s">
        <v>1</v>
      </c>
      <c r="F199" s="224" t="s">
        <v>249</v>
      </c>
      <c r="G199" s="222"/>
      <c r="H199" s="225">
        <v>78.48</v>
      </c>
      <c r="I199" s="298"/>
      <c r="J199" s="222"/>
      <c r="K199" s="222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224</v>
      </c>
      <c r="AU199" s="230" t="s">
        <v>76</v>
      </c>
      <c r="AV199" s="14" t="s">
        <v>76</v>
      </c>
      <c r="AW199" s="14" t="s">
        <v>26</v>
      </c>
      <c r="AX199" s="14" t="s">
        <v>69</v>
      </c>
      <c r="AY199" s="230" t="s">
        <v>101</v>
      </c>
    </row>
    <row r="200" spans="2:51" s="14" customFormat="1" ht="10">
      <c r="B200" s="221"/>
      <c r="C200" s="222"/>
      <c r="D200" s="188" t="s">
        <v>224</v>
      </c>
      <c r="E200" s="223" t="s">
        <v>1</v>
      </c>
      <c r="F200" s="224" t="s">
        <v>250</v>
      </c>
      <c r="G200" s="222"/>
      <c r="H200" s="225">
        <v>124.08</v>
      </c>
      <c r="I200" s="298"/>
      <c r="J200" s="222"/>
      <c r="K200" s="222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224</v>
      </c>
      <c r="AU200" s="230" t="s">
        <v>76</v>
      </c>
      <c r="AV200" s="14" t="s">
        <v>76</v>
      </c>
      <c r="AW200" s="14" t="s">
        <v>26</v>
      </c>
      <c r="AX200" s="14" t="s">
        <v>69</v>
      </c>
      <c r="AY200" s="230" t="s">
        <v>101</v>
      </c>
    </row>
    <row r="201" spans="2:51" s="14" customFormat="1" ht="10">
      <c r="B201" s="221"/>
      <c r="C201" s="222"/>
      <c r="D201" s="188" t="s">
        <v>224</v>
      </c>
      <c r="E201" s="223" t="s">
        <v>1</v>
      </c>
      <c r="F201" s="224" t="s">
        <v>251</v>
      </c>
      <c r="G201" s="222"/>
      <c r="H201" s="225">
        <v>12.26</v>
      </c>
      <c r="I201" s="298"/>
      <c r="J201" s="222"/>
      <c r="K201" s="222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224</v>
      </c>
      <c r="AU201" s="230" t="s">
        <v>76</v>
      </c>
      <c r="AV201" s="14" t="s">
        <v>76</v>
      </c>
      <c r="AW201" s="14" t="s">
        <v>26</v>
      </c>
      <c r="AX201" s="14" t="s">
        <v>69</v>
      </c>
      <c r="AY201" s="230" t="s">
        <v>101</v>
      </c>
    </row>
    <row r="202" spans="2:51" s="14" customFormat="1" ht="10">
      <c r="B202" s="221"/>
      <c r="C202" s="222"/>
      <c r="D202" s="188" t="s">
        <v>224</v>
      </c>
      <c r="E202" s="223" t="s">
        <v>1</v>
      </c>
      <c r="F202" s="224" t="s">
        <v>252</v>
      </c>
      <c r="G202" s="222"/>
      <c r="H202" s="225">
        <v>7.491</v>
      </c>
      <c r="I202" s="298"/>
      <c r="J202" s="222"/>
      <c r="K202" s="222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224</v>
      </c>
      <c r="AU202" s="230" t="s">
        <v>76</v>
      </c>
      <c r="AV202" s="14" t="s">
        <v>76</v>
      </c>
      <c r="AW202" s="14" t="s">
        <v>26</v>
      </c>
      <c r="AX202" s="14" t="s">
        <v>69</v>
      </c>
      <c r="AY202" s="230" t="s">
        <v>101</v>
      </c>
    </row>
    <row r="203" spans="2:51" s="14" customFormat="1" ht="10">
      <c r="B203" s="221"/>
      <c r="C203" s="222"/>
      <c r="D203" s="188" t="s">
        <v>224</v>
      </c>
      <c r="E203" s="223" t="s">
        <v>1</v>
      </c>
      <c r="F203" s="224" t="s">
        <v>253</v>
      </c>
      <c r="G203" s="222"/>
      <c r="H203" s="225">
        <v>16.2</v>
      </c>
      <c r="I203" s="298"/>
      <c r="J203" s="222"/>
      <c r="K203" s="222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224</v>
      </c>
      <c r="AU203" s="230" t="s">
        <v>76</v>
      </c>
      <c r="AV203" s="14" t="s">
        <v>76</v>
      </c>
      <c r="AW203" s="14" t="s">
        <v>26</v>
      </c>
      <c r="AX203" s="14" t="s">
        <v>69</v>
      </c>
      <c r="AY203" s="230" t="s">
        <v>101</v>
      </c>
    </row>
    <row r="204" spans="2:51" s="14" customFormat="1" ht="10">
      <c r="B204" s="221"/>
      <c r="C204" s="222"/>
      <c r="D204" s="188" t="s">
        <v>224</v>
      </c>
      <c r="E204" s="223" t="s">
        <v>1</v>
      </c>
      <c r="F204" s="224" t="s">
        <v>254</v>
      </c>
      <c r="G204" s="222"/>
      <c r="H204" s="225">
        <v>24.2</v>
      </c>
      <c r="I204" s="298"/>
      <c r="J204" s="222"/>
      <c r="K204" s="222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224</v>
      </c>
      <c r="AU204" s="230" t="s">
        <v>76</v>
      </c>
      <c r="AV204" s="14" t="s">
        <v>76</v>
      </c>
      <c r="AW204" s="14" t="s">
        <v>26</v>
      </c>
      <c r="AX204" s="14" t="s">
        <v>69</v>
      </c>
      <c r="AY204" s="230" t="s">
        <v>101</v>
      </c>
    </row>
    <row r="205" spans="2:51" s="15" customFormat="1" ht="10">
      <c r="B205" s="231"/>
      <c r="C205" s="232"/>
      <c r="D205" s="188" t="s">
        <v>224</v>
      </c>
      <c r="E205" s="233" t="s">
        <v>1</v>
      </c>
      <c r="F205" s="234" t="s">
        <v>233</v>
      </c>
      <c r="G205" s="232"/>
      <c r="H205" s="235">
        <v>887.9510000000001</v>
      </c>
      <c r="I205" s="299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224</v>
      </c>
      <c r="AU205" s="240" t="s">
        <v>76</v>
      </c>
      <c r="AV205" s="15" t="s">
        <v>107</v>
      </c>
      <c r="AW205" s="15" t="s">
        <v>26</v>
      </c>
      <c r="AX205" s="15" t="s">
        <v>69</v>
      </c>
      <c r="AY205" s="240" t="s">
        <v>101</v>
      </c>
    </row>
    <row r="206" spans="2:51" s="16" customFormat="1" ht="10">
      <c r="B206" s="241"/>
      <c r="C206" s="242"/>
      <c r="D206" s="188" t="s">
        <v>224</v>
      </c>
      <c r="E206" s="243" t="s">
        <v>1</v>
      </c>
      <c r="F206" s="244" t="s">
        <v>234</v>
      </c>
      <c r="G206" s="242"/>
      <c r="H206" s="245">
        <v>887.9510000000001</v>
      </c>
      <c r="I206" s="300"/>
      <c r="J206" s="242"/>
      <c r="K206" s="242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224</v>
      </c>
      <c r="AU206" s="250" t="s">
        <v>76</v>
      </c>
      <c r="AV206" s="16" t="s">
        <v>105</v>
      </c>
      <c r="AW206" s="16" t="s">
        <v>26</v>
      </c>
      <c r="AX206" s="16" t="s">
        <v>74</v>
      </c>
      <c r="AY206" s="250" t="s">
        <v>101</v>
      </c>
    </row>
    <row r="207" spans="1:65" s="2" customFormat="1" ht="24.15" customHeight="1">
      <c r="A207" s="32"/>
      <c r="B207" s="33"/>
      <c r="C207" s="175" t="s">
        <v>104</v>
      </c>
      <c r="D207" s="175" t="s">
        <v>102</v>
      </c>
      <c r="E207" s="176" t="s">
        <v>264</v>
      </c>
      <c r="F207" s="177" t="s">
        <v>265</v>
      </c>
      <c r="G207" s="178" t="s">
        <v>167</v>
      </c>
      <c r="H207" s="179">
        <v>932.349</v>
      </c>
      <c r="I207" s="301"/>
      <c r="J207" s="180">
        <f>ROUND(I207*H207,2)</f>
        <v>0</v>
      </c>
      <c r="K207" s="177" t="s">
        <v>1</v>
      </c>
      <c r="L207" s="181"/>
      <c r="M207" s="182" t="s">
        <v>1</v>
      </c>
      <c r="N207" s="183" t="s">
        <v>34</v>
      </c>
      <c r="O207" s="184">
        <v>0</v>
      </c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86" t="s">
        <v>104</v>
      </c>
      <c r="AT207" s="186" t="s">
        <v>102</v>
      </c>
      <c r="AU207" s="186" t="s">
        <v>76</v>
      </c>
      <c r="AY207" s="18" t="s">
        <v>101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74</v>
      </c>
      <c r="BK207" s="187">
        <f>ROUND(I207*H207,2)</f>
        <v>0</v>
      </c>
      <c r="BL207" s="18" t="s">
        <v>105</v>
      </c>
      <c r="BM207" s="186" t="s">
        <v>114</v>
      </c>
    </row>
    <row r="208" spans="1:47" s="2" customFormat="1" ht="10">
      <c r="A208" s="32"/>
      <c r="B208" s="33"/>
      <c r="C208" s="34"/>
      <c r="D208" s="188" t="s">
        <v>106</v>
      </c>
      <c r="E208" s="34"/>
      <c r="F208" s="189" t="s">
        <v>265</v>
      </c>
      <c r="G208" s="34"/>
      <c r="H208" s="34"/>
      <c r="I208" s="296"/>
      <c r="J208" s="34"/>
      <c r="K208" s="34"/>
      <c r="L208" s="37"/>
      <c r="M208" s="190"/>
      <c r="N208" s="191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8" t="s">
        <v>106</v>
      </c>
      <c r="AU208" s="18" t="s">
        <v>76</v>
      </c>
    </row>
    <row r="209" spans="2:51" s="14" customFormat="1" ht="10">
      <c r="B209" s="221"/>
      <c r="C209" s="222"/>
      <c r="D209" s="188" t="s">
        <v>224</v>
      </c>
      <c r="E209" s="223" t="s">
        <v>1</v>
      </c>
      <c r="F209" s="224" t="s">
        <v>261</v>
      </c>
      <c r="G209" s="222"/>
      <c r="H209" s="225">
        <v>932.349</v>
      </c>
      <c r="I209" s="298"/>
      <c r="J209" s="222"/>
      <c r="K209" s="222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224</v>
      </c>
      <c r="AU209" s="230" t="s">
        <v>76</v>
      </c>
      <c r="AV209" s="14" t="s">
        <v>76</v>
      </c>
      <c r="AW209" s="14" t="s">
        <v>26</v>
      </c>
      <c r="AX209" s="14" t="s">
        <v>69</v>
      </c>
      <c r="AY209" s="230" t="s">
        <v>101</v>
      </c>
    </row>
    <row r="210" spans="2:51" s="16" customFormat="1" ht="10">
      <c r="B210" s="241"/>
      <c r="C210" s="242"/>
      <c r="D210" s="188" t="s">
        <v>224</v>
      </c>
      <c r="E210" s="243" t="s">
        <v>1</v>
      </c>
      <c r="F210" s="244" t="s">
        <v>234</v>
      </c>
      <c r="G210" s="242"/>
      <c r="H210" s="245">
        <v>932.349</v>
      </c>
      <c r="I210" s="300"/>
      <c r="J210" s="242"/>
      <c r="K210" s="242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224</v>
      </c>
      <c r="AU210" s="250" t="s">
        <v>76</v>
      </c>
      <c r="AV210" s="16" t="s">
        <v>105</v>
      </c>
      <c r="AW210" s="16" t="s">
        <v>26</v>
      </c>
      <c r="AX210" s="16" t="s">
        <v>74</v>
      </c>
      <c r="AY210" s="250" t="s">
        <v>101</v>
      </c>
    </row>
    <row r="211" spans="2:63" s="11" customFormat="1" ht="22.75" customHeight="1">
      <c r="B211" s="162"/>
      <c r="C211" s="163"/>
      <c r="D211" s="164" t="s">
        <v>68</v>
      </c>
      <c r="E211" s="210" t="s">
        <v>115</v>
      </c>
      <c r="F211" s="210" t="s">
        <v>266</v>
      </c>
      <c r="G211" s="163"/>
      <c r="H211" s="163"/>
      <c r="I211" s="302"/>
      <c r="J211" s="211">
        <f>BK211</f>
        <v>0</v>
      </c>
      <c r="K211" s="163"/>
      <c r="L211" s="167"/>
      <c r="M211" s="168"/>
      <c r="N211" s="169"/>
      <c r="O211" s="169"/>
      <c r="P211" s="170">
        <f>SUM(P212:P241)</f>
        <v>0</v>
      </c>
      <c r="Q211" s="169"/>
      <c r="R211" s="170">
        <f>SUM(R212:R241)</f>
        <v>0</v>
      </c>
      <c r="S211" s="169"/>
      <c r="T211" s="171">
        <f>SUM(T212:T241)</f>
        <v>0</v>
      </c>
      <c r="AR211" s="172" t="s">
        <v>74</v>
      </c>
      <c r="AT211" s="173" t="s">
        <v>68</v>
      </c>
      <c r="AU211" s="173" t="s">
        <v>74</v>
      </c>
      <c r="AY211" s="172" t="s">
        <v>101</v>
      </c>
      <c r="BK211" s="174">
        <f>SUM(BK212:BK241)</f>
        <v>0</v>
      </c>
    </row>
    <row r="212" spans="1:65" s="2" customFormat="1" ht="37.75" customHeight="1">
      <c r="A212" s="32"/>
      <c r="B212" s="33"/>
      <c r="C212" s="192" t="s">
        <v>115</v>
      </c>
      <c r="D212" s="192" t="s">
        <v>178</v>
      </c>
      <c r="E212" s="193" t="s">
        <v>267</v>
      </c>
      <c r="F212" s="194" t="s">
        <v>268</v>
      </c>
      <c r="G212" s="195" t="s">
        <v>223</v>
      </c>
      <c r="H212" s="196">
        <v>206.951</v>
      </c>
      <c r="I212" s="295"/>
      <c r="J212" s="197">
        <f>ROUND(I212*H212,2)</f>
        <v>0</v>
      </c>
      <c r="K212" s="194" t="s">
        <v>1</v>
      </c>
      <c r="L212" s="37"/>
      <c r="M212" s="198" t="s">
        <v>1</v>
      </c>
      <c r="N212" s="199" t="s">
        <v>34</v>
      </c>
      <c r="O212" s="184">
        <v>0</v>
      </c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86" t="s">
        <v>105</v>
      </c>
      <c r="AT212" s="186" t="s">
        <v>178</v>
      </c>
      <c r="AU212" s="186" t="s">
        <v>76</v>
      </c>
      <c r="AY212" s="18" t="s">
        <v>101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8" t="s">
        <v>74</v>
      </c>
      <c r="BK212" s="187">
        <f>ROUND(I212*H212,2)</f>
        <v>0</v>
      </c>
      <c r="BL212" s="18" t="s">
        <v>105</v>
      </c>
      <c r="BM212" s="186" t="s">
        <v>116</v>
      </c>
    </row>
    <row r="213" spans="1:47" s="2" customFormat="1" ht="18">
      <c r="A213" s="32"/>
      <c r="B213" s="33"/>
      <c r="C213" s="34"/>
      <c r="D213" s="188" t="s">
        <v>106</v>
      </c>
      <c r="E213" s="34"/>
      <c r="F213" s="189" t="s">
        <v>268</v>
      </c>
      <c r="G213" s="34"/>
      <c r="H213" s="34"/>
      <c r="I213" s="296"/>
      <c r="J213" s="34"/>
      <c r="K213" s="34"/>
      <c r="L213" s="37"/>
      <c r="M213" s="190"/>
      <c r="N213" s="191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8" t="s">
        <v>106</v>
      </c>
      <c r="AU213" s="18" t="s">
        <v>76</v>
      </c>
    </row>
    <row r="214" spans="2:51" s="14" customFormat="1" ht="10">
      <c r="B214" s="221"/>
      <c r="C214" s="222"/>
      <c r="D214" s="188" t="s">
        <v>224</v>
      </c>
      <c r="E214" s="223" t="s">
        <v>1</v>
      </c>
      <c r="F214" s="224" t="s">
        <v>269</v>
      </c>
      <c r="G214" s="222"/>
      <c r="H214" s="225">
        <v>150.92</v>
      </c>
      <c r="I214" s="298"/>
      <c r="J214" s="222"/>
      <c r="K214" s="222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224</v>
      </c>
      <c r="AU214" s="230" t="s">
        <v>76</v>
      </c>
      <c r="AV214" s="14" t="s">
        <v>76</v>
      </c>
      <c r="AW214" s="14" t="s">
        <v>26</v>
      </c>
      <c r="AX214" s="14" t="s">
        <v>69</v>
      </c>
      <c r="AY214" s="230" t="s">
        <v>101</v>
      </c>
    </row>
    <row r="215" spans="2:51" s="14" customFormat="1" ht="10">
      <c r="B215" s="221"/>
      <c r="C215" s="222"/>
      <c r="D215" s="188" t="s">
        <v>224</v>
      </c>
      <c r="E215" s="223" t="s">
        <v>1</v>
      </c>
      <c r="F215" s="224" t="s">
        <v>270</v>
      </c>
      <c r="G215" s="222"/>
      <c r="H215" s="225">
        <v>20.4</v>
      </c>
      <c r="I215" s="298"/>
      <c r="J215" s="222"/>
      <c r="K215" s="222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224</v>
      </c>
      <c r="AU215" s="230" t="s">
        <v>76</v>
      </c>
      <c r="AV215" s="14" t="s">
        <v>76</v>
      </c>
      <c r="AW215" s="14" t="s">
        <v>26</v>
      </c>
      <c r="AX215" s="14" t="s">
        <v>69</v>
      </c>
      <c r="AY215" s="230" t="s">
        <v>101</v>
      </c>
    </row>
    <row r="216" spans="2:51" s="14" customFormat="1" ht="10">
      <c r="B216" s="221"/>
      <c r="C216" s="222"/>
      <c r="D216" s="188" t="s">
        <v>224</v>
      </c>
      <c r="E216" s="223" t="s">
        <v>1</v>
      </c>
      <c r="F216" s="224" t="s">
        <v>271</v>
      </c>
      <c r="G216" s="222"/>
      <c r="H216" s="225">
        <v>17.6</v>
      </c>
      <c r="I216" s="298"/>
      <c r="J216" s="222"/>
      <c r="K216" s="222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224</v>
      </c>
      <c r="AU216" s="230" t="s">
        <v>76</v>
      </c>
      <c r="AV216" s="14" t="s">
        <v>76</v>
      </c>
      <c r="AW216" s="14" t="s">
        <v>26</v>
      </c>
      <c r="AX216" s="14" t="s">
        <v>69</v>
      </c>
      <c r="AY216" s="230" t="s">
        <v>101</v>
      </c>
    </row>
    <row r="217" spans="2:51" s="14" customFormat="1" ht="10">
      <c r="B217" s="221"/>
      <c r="C217" s="222"/>
      <c r="D217" s="188" t="s">
        <v>224</v>
      </c>
      <c r="E217" s="223" t="s">
        <v>1</v>
      </c>
      <c r="F217" s="224" t="s">
        <v>272</v>
      </c>
      <c r="G217" s="222"/>
      <c r="H217" s="225">
        <v>2.58</v>
      </c>
      <c r="I217" s="298"/>
      <c r="J217" s="222"/>
      <c r="K217" s="222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224</v>
      </c>
      <c r="AU217" s="230" t="s">
        <v>76</v>
      </c>
      <c r="AV217" s="14" t="s">
        <v>76</v>
      </c>
      <c r="AW217" s="14" t="s">
        <v>26</v>
      </c>
      <c r="AX217" s="14" t="s">
        <v>69</v>
      </c>
      <c r="AY217" s="230" t="s">
        <v>101</v>
      </c>
    </row>
    <row r="218" spans="2:51" s="14" customFormat="1" ht="10">
      <c r="B218" s="221"/>
      <c r="C218" s="222"/>
      <c r="D218" s="188" t="s">
        <v>224</v>
      </c>
      <c r="E218" s="223" t="s">
        <v>1</v>
      </c>
      <c r="F218" s="224" t="s">
        <v>273</v>
      </c>
      <c r="G218" s="222"/>
      <c r="H218" s="225">
        <v>2.651</v>
      </c>
      <c r="I218" s="298"/>
      <c r="J218" s="222"/>
      <c r="K218" s="222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224</v>
      </c>
      <c r="AU218" s="230" t="s">
        <v>76</v>
      </c>
      <c r="AV218" s="14" t="s">
        <v>76</v>
      </c>
      <c r="AW218" s="14" t="s">
        <v>26</v>
      </c>
      <c r="AX218" s="14" t="s">
        <v>69</v>
      </c>
      <c r="AY218" s="230" t="s">
        <v>101</v>
      </c>
    </row>
    <row r="219" spans="2:51" s="14" customFormat="1" ht="10">
      <c r="B219" s="221"/>
      <c r="C219" s="222"/>
      <c r="D219" s="188" t="s">
        <v>224</v>
      </c>
      <c r="E219" s="223" t="s">
        <v>1</v>
      </c>
      <c r="F219" s="224" t="s">
        <v>274</v>
      </c>
      <c r="G219" s="222"/>
      <c r="H219" s="225">
        <v>4.8</v>
      </c>
      <c r="I219" s="298"/>
      <c r="J219" s="222"/>
      <c r="K219" s="222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224</v>
      </c>
      <c r="AU219" s="230" t="s">
        <v>76</v>
      </c>
      <c r="AV219" s="14" t="s">
        <v>76</v>
      </c>
      <c r="AW219" s="14" t="s">
        <v>26</v>
      </c>
      <c r="AX219" s="14" t="s">
        <v>69</v>
      </c>
      <c r="AY219" s="230" t="s">
        <v>101</v>
      </c>
    </row>
    <row r="220" spans="2:51" s="14" customFormat="1" ht="10">
      <c r="B220" s="221"/>
      <c r="C220" s="222"/>
      <c r="D220" s="188" t="s">
        <v>224</v>
      </c>
      <c r="E220" s="223" t="s">
        <v>1</v>
      </c>
      <c r="F220" s="224" t="s">
        <v>275</v>
      </c>
      <c r="G220" s="222"/>
      <c r="H220" s="225">
        <v>8</v>
      </c>
      <c r="I220" s="298"/>
      <c r="J220" s="222"/>
      <c r="K220" s="222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224</v>
      </c>
      <c r="AU220" s="230" t="s">
        <v>76</v>
      </c>
      <c r="AV220" s="14" t="s">
        <v>76</v>
      </c>
      <c r="AW220" s="14" t="s">
        <v>26</v>
      </c>
      <c r="AX220" s="14" t="s">
        <v>69</v>
      </c>
      <c r="AY220" s="230" t="s">
        <v>101</v>
      </c>
    </row>
    <row r="221" spans="2:51" s="15" customFormat="1" ht="10">
      <c r="B221" s="231"/>
      <c r="C221" s="232"/>
      <c r="D221" s="188" t="s">
        <v>224</v>
      </c>
      <c r="E221" s="233" t="s">
        <v>1</v>
      </c>
      <c r="F221" s="234" t="s">
        <v>233</v>
      </c>
      <c r="G221" s="232"/>
      <c r="H221" s="235">
        <v>206.95100000000002</v>
      </c>
      <c r="I221" s="299"/>
      <c r="J221" s="232"/>
      <c r="K221" s="232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224</v>
      </c>
      <c r="AU221" s="240" t="s">
        <v>76</v>
      </c>
      <c r="AV221" s="15" t="s">
        <v>107</v>
      </c>
      <c r="AW221" s="15" t="s">
        <v>26</v>
      </c>
      <c r="AX221" s="15" t="s">
        <v>69</v>
      </c>
      <c r="AY221" s="240" t="s">
        <v>101</v>
      </c>
    </row>
    <row r="222" spans="2:51" s="16" customFormat="1" ht="10">
      <c r="B222" s="241"/>
      <c r="C222" s="242"/>
      <c r="D222" s="188" t="s">
        <v>224</v>
      </c>
      <c r="E222" s="243" t="s">
        <v>1</v>
      </c>
      <c r="F222" s="244" t="s">
        <v>234</v>
      </c>
      <c r="G222" s="242"/>
      <c r="H222" s="245">
        <v>206.95100000000002</v>
      </c>
      <c r="I222" s="300"/>
      <c r="J222" s="242"/>
      <c r="K222" s="242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224</v>
      </c>
      <c r="AU222" s="250" t="s">
        <v>76</v>
      </c>
      <c r="AV222" s="16" t="s">
        <v>105</v>
      </c>
      <c r="AW222" s="16" t="s">
        <v>26</v>
      </c>
      <c r="AX222" s="16" t="s">
        <v>74</v>
      </c>
      <c r="AY222" s="250" t="s">
        <v>101</v>
      </c>
    </row>
    <row r="223" spans="1:65" s="2" customFormat="1" ht="37.75" customHeight="1">
      <c r="A223" s="32"/>
      <c r="B223" s="33"/>
      <c r="C223" s="192" t="s">
        <v>110</v>
      </c>
      <c r="D223" s="192" t="s">
        <v>178</v>
      </c>
      <c r="E223" s="193" t="s">
        <v>276</v>
      </c>
      <c r="F223" s="194" t="s">
        <v>277</v>
      </c>
      <c r="G223" s="195" t="s">
        <v>200</v>
      </c>
      <c r="H223" s="196">
        <v>1</v>
      </c>
      <c r="I223" s="295"/>
      <c r="J223" s="197">
        <f>ROUND(I223*H223,2)</f>
        <v>0</v>
      </c>
      <c r="K223" s="194" t="s">
        <v>1</v>
      </c>
      <c r="L223" s="37"/>
      <c r="M223" s="198" t="s">
        <v>1</v>
      </c>
      <c r="N223" s="199" t="s">
        <v>34</v>
      </c>
      <c r="O223" s="184">
        <v>0</v>
      </c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86" t="s">
        <v>105</v>
      </c>
      <c r="AT223" s="186" t="s">
        <v>178</v>
      </c>
      <c r="AU223" s="186" t="s">
        <v>76</v>
      </c>
      <c r="AY223" s="18" t="s">
        <v>101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8" t="s">
        <v>74</v>
      </c>
      <c r="BK223" s="187">
        <f>ROUND(I223*H223,2)</f>
        <v>0</v>
      </c>
      <c r="BL223" s="18" t="s">
        <v>105</v>
      </c>
      <c r="BM223" s="186" t="s">
        <v>118</v>
      </c>
    </row>
    <row r="224" spans="1:47" s="2" customFormat="1" ht="18">
      <c r="A224" s="32"/>
      <c r="B224" s="33"/>
      <c r="C224" s="34"/>
      <c r="D224" s="188" t="s">
        <v>106</v>
      </c>
      <c r="E224" s="34"/>
      <c r="F224" s="189" t="s">
        <v>277</v>
      </c>
      <c r="G224" s="34"/>
      <c r="H224" s="34"/>
      <c r="I224" s="296"/>
      <c r="J224" s="34"/>
      <c r="K224" s="34"/>
      <c r="L224" s="37"/>
      <c r="M224" s="190"/>
      <c r="N224" s="191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8" t="s">
        <v>106</v>
      </c>
      <c r="AU224" s="18" t="s">
        <v>76</v>
      </c>
    </row>
    <row r="225" spans="1:65" s="2" customFormat="1" ht="44.25" customHeight="1">
      <c r="A225" s="32"/>
      <c r="B225" s="33"/>
      <c r="C225" s="192" t="s">
        <v>119</v>
      </c>
      <c r="D225" s="192" t="s">
        <v>178</v>
      </c>
      <c r="E225" s="193" t="s">
        <v>278</v>
      </c>
      <c r="F225" s="194" t="s">
        <v>279</v>
      </c>
      <c r="G225" s="195" t="s">
        <v>223</v>
      </c>
      <c r="H225" s="196">
        <v>15.954</v>
      </c>
      <c r="I225" s="295"/>
      <c r="J225" s="197">
        <f>ROUND(I225*H225,2)</f>
        <v>0</v>
      </c>
      <c r="K225" s="194" t="s">
        <v>1</v>
      </c>
      <c r="L225" s="37"/>
      <c r="M225" s="198" t="s">
        <v>1</v>
      </c>
      <c r="N225" s="199" t="s">
        <v>34</v>
      </c>
      <c r="O225" s="184">
        <v>0</v>
      </c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86" t="s">
        <v>105</v>
      </c>
      <c r="AT225" s="186" t="s">
        <v>178</v>
      </c>
      <c r="AU225" s="186" t="s">
        <v>76</v>
      </c>
      <c r="AY225" s="18" t="s">
        <v>101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8" t="s">
        <v>74</v>
      </c>
      <c r="BK225" s="187">
        <f>ROUND(I225*H225,2)</f>
        <v>0</v>
      </c>
      <c r="BL225" s="18" t="s">
        <v>105</v>
      </c>
      <c r="BM225" s="186" t="s">
        <v>120</v>
      </c>
    </row>
    <row r="226" spans="1:47" s="2" customFormat="1" ht="18">
      <c r="A226" s="32"/>
      <c r="B226" s="33"/>
      <c r="C226" s="34"/>
      <c r="D226" s="188" t="s">
        <v>106</v>
      </c>
      <c r="E226" s="34"/>
      <c r="F226" s="189" t="s">
        <v>279</v>
      </c>
      <c r="G226" s="34"/>
      <c r="H226" s="34"/>
      <c r="I226" s="296"/>
      <c r="J226" s="34"/>
      <c r="K226" s="34"/>
      <c r="L226" s="37"/>
      <c r="M226" s="190"/>
      <c r="N226" s="191"/>
      <c r="O226" s="69"/>
      <c r="P226" s="69"/>
      <c r="Q226" s="69"/>
      <c r="R226" s="69"/>
      <c r="S226" s="69"/>
      <c r="T226" s="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8" t="s">
        <v>106</v>
      </c>
      <c r="AU226" s="18" t="s">
        <v>76</v>
      </c>
    </row>
    <row r="227" spans="2:51" s="14" customFormat="1" ht="10">
      <c r="B227" s="221"/>
      <c r="C227" s="222"/>
      <c r="D227" s="188" t="s">
        <v>224</v>
      </c>
      <c r="E227" s="223" t="s">
        <v>1</v>
      </c>
      <c r="F227" s="224" t="s">
        <v>280</v>
      </c>
      <c r="G227" s="222"/>
      <c r="H227" s="225">
        <v>15.954</v>
      </c>
      <c r="I227" s="298"/>
      <c r="J227" s="222"/>
      <c r="K227" s="222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224</v>
      </c>
      <c r="AU227" s="230" t="s">
        <v>76</v>
      </c>
      <c r="AV227" s="14" t="s">
        <v>76</v>
      </c>
      <c r="AW227" s="14" t="s">
        <v>26</v>
      </c>
      <c r="AX227" s="14" t="s">
        <v>69</v>
      </c>
      <c r="AY227" s="230" t="s">
        <v>101</v>
      </c>
    </row>
    <row r="228" spans="2:51" s="16" customFormat="1" ht="10">
      <c r="B228" s="241"/>
      <c r="C228" s="242"/>
      <c r="D228" s="188" t="s">
        <v>224</v>
      </c>
      <c r="E228" s="243" t="s">
        <v>1</v>
      </c>
      <c r="F228" s="244" t="s">
        <v>234</v>
      </c>
      <c r="G228" s="242"/>
      <c r="H228" s="245">
        <v>15.954</v>
      </c>
      <c r="I228" s="300"/>
      <c r="J228" s="242"/>
      <c r="K228" s="242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224</v>
      </c>
      <c r="AU228" s="250" t="s">
        <v>76</v>
      </c>
      <c r="AV228" s="16" t="s">
        <v>105</v>
      </c>
      <c r="AW228" s="16" t="s">
        <v>26</v>
      </c>
      <c r="AX228" s="16" t="s">
        <v>74</v>
      </c>
      <c r="AY228" s="250" t="s">
        <v>101</v>
      </c>
    </row>
    <row r="229" spans="1:65" s="2" customFormat="1" ht="44.25" customHeight="1">
      <c r="A229" s="32"/>
      <c r="B229" s="33"/>
      <c r="C229" s="192" t="s">
        <v>111</v>
      </c>
      <c r="D229" s="192" t="s">
        <v>178</v>
      </c>
      <c r="E229" s="193" t="s">
        <v>281</v>
      </c>
      <c r="F229" s="194" t="s">
        <v>282</v>
      </c>
      <c r="G229" s="195" t="s">
        <v>223</v>
      </c>
      <c r="H229" s="196">
        <v>436.142</v>
      </c>
      <c r="I229" s="295"/>
      <c r="J229" s="197">
        <f>ROUND(I229*H229,2)</f>
        <v>0</v>
      </c>
      <c r="K229" s="194" t="s">
        <v>1</v>
      </c>
      <c r="L229" s="37"/>
      <c r="M229" s="198" t="s">
        <v>1</v>
      </c>
      <c r="N229" s="199" t="s">
        <v>34</v>
      </c>
      <c r="O229" s="184">
        <v>0</v>
      </c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86" t="s">
        <v>105</v>
      </c>
      <c r="AT229" s="186" t="s">
        <v>178</v>
      </c>
      <c r="AU229" s="186" t="s">
        <v>76</v>
      </c>
      <c r="AY229" s="18" t="s">
        <v>101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8" t="s">
        <v>74</v>
      </c>
      <c r="BK229" s="187">
        <f>ROUND(I229*H229,2)</f>
        <v>0</v>
      </c>
      <c r="BL229" s="18" t="s">
        <v>105</v>
      </c>
      <c r="BM229" s="186" t="s">
        <v>121</v>
      </c>
    </row>
    <row r="230" spans="1:47" s="2" customFormat="1" ht="18">
      <c r="A230" s="32"/>
      <c r="B230" s="33"/>
      <c r="C230" s="34"/>
      <c r="D230" s="188" t="s">
        <v>106</v>
      </c>
      <c r="E230" s="34"/>
      <c r="F230" s="189" t="s">
        <v>282</v>
      </c>
      <c r="G230" s="34"/>
      <c r="H230" s="34"/>
      <c r="I230" s="296"/>
      <c r="J230" s="34"/>
      <c r="K230" s="34"/>
      <c r="L230" s="37"/>
      <c r="M230" s="190"/>
      <c r="N230" s="191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8" t="s">
        <v>106</v>
      </c>
      <c r="AU230" s="18" t="s">
        <v>76</v>
      </c>
    </row>
    <row r="231" spans="2:51" s="14" customFormat="1" ht="10">
      <c r="B231" s="221"/>
      <c r="C231" s="222"/>
      <c r="D231" s="188" t="s">
        <v>224</v>
      </c>
      <c r="E231" s="223" t="s">
        <v>1</v>
      </c>
      <c r="F231" s="224" t="s">
        <v>283</v>
      </c>
      <c r="G231" s="222"/>
      <c r="H231" s="225">
        <v>365.226</v>
      </c>
      <c r="I231" s="298"/>
      <c r="J231" s="222"/>
      <c r="K231" s="222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224</v>
      </c>
      <c r="AU231" s="230" t="s">
        <v>76</v>
      </c>
      <c r="AV231" s="14" t="s">
        <v>76</v>
      </c>
      <c r="AW231" s="14" t="s">
        <v>26</v>
      </c>
      <c r="AX231" s="14" t="s">
        <v>69</v>
      </c>
      <c r="AY231" s="230" t="s">
        <v>101</v>
      </c>
    </row>
    <row r="232" spans="2:51" s="14" customFormat="1" ht="10">
      <c r="B232" s="221"/>
      <c r="C232" s="222"/>
      <c r="D232" s="188" t="s">
        <v>224</v>
      </c>
      <c r="E232" s="223" t="s">
        <v>1</v>
      </c>
      <c r="F232" s="224" t="s">
        <v>284</v>
      </c>
      <c r="G232" s="222"/>
      <c r="H232" s="225">
        <v>42.592</v>
      </c>
      <c r="I232" s="298"/>
      <c r="J232" s="222"/>
      <c r="K232" s="222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224</v>
      </c>
      <c r="AU232" s="230" t="s">
        <v>76</v>
      </c>
      <c r="AV232" s="14" t="s">
        <v>76</v>
      </c>
      <c r="AW232" s="14" t="s">
        <v>26</v>
      </c>
      <c r="AX232" s="14" t="s">
        <v>69</v>
      </c>
      <c r="AY232" s="230" t="s">
        <v>101</v>
      </c>
    </row>
    <row r="233" spans="2:51" s="14" customFormat="1" ht="10">
      <c r="B233" s="221"/>
      <c r="C233" s="222"/>
      <c r="D233" s="188" t="s">
        <v>224</v>
      </c>
      <c r="E233" s="223" t="s">
        <v>1</v>
      </c>
      <c r="F233" s="224" t="s">
        <v>285</v>
      </c>
      <c r="G233" s="222"/>
      <c r="H233" s="225">
        <v>6.244</v>
      </c>
      <c r="I233" s="298"/>
      <c r="J233" s="222"/>
      <c r="K233" s="222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224</v>
      </c>
      <c r="AU233" s="230" t="s">
        <v>76</v>
      </c>
      <c r="AV233" s="14" t="s">
        <v>76</v>
      </c>
      <c r="AW233" s="14" t="s">
        <v>26</v>
      </c>
      <c r="AX233" s="14" t="s">
        <v>69</v>
      </c>
      <c r="AY233" s="230" t="s">
        <v>101</v>
      </c>
    </row>
    <row r="234" spans="2:51" s="14" customFormat="1" ht="10">
      <c r="B234" s="221"/>
      <c r="C234" s="222"/>
      <c r="D234" s="188" t="s">
        <v>224</v>
      </c>
      <c r="E234" s="223" t="s">
        <v>1</v>
      </c>
      <c r="F234" s="224" t="s">
        <v>286</v>
      </c>
      <c r="G234" s="222"/>
      <c r="H234" s="225">
        <v>9.12</v>
      </c>
      <c r="I234" s="298"/>
      <c r="J234" s="222"/>
      <c r="K234" s="222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224</v>
      </c>
      <c r="AU234" s="230" t="s">
        <v>76</v>
      </c>
      <c r="AV234" s="14" t="s">
        <v>76</v>
      </c>
      <c r="AW234" s="14" t="s">
        <v>26</v>
      </c>
      <c r="AX234" s="14" t="s">
        <v>69</v>
      </c>
      <c r="AY234" s="230" t="s">
        <v>101</v>
      </c>
    </row>
    <row r="235" spans="2:51" s="14" customFormat="1" ht="10">
      <c r="B235" s="221"/>
      <c r="C235" s="222"/>
      <c r="D235" s="188" t="s">
        <v>224</v>
      </c>
      <c r="E235" s="223" t="s">
        <v>1</v>
      </c>
      <c r="F235" s="224" t="s">
        <v>287</v>
      </c>
      <c r="G235" s="222"/>
      <c r="H235" s="225">
        <v>12.96</v>
      </c>
      <c r="I235" s="298"/>
      <c r="J235" s="222"/>
      <c r="K235" s="222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224</v>
      </c>
      <c r="AU235" s="230" t="s">
        <v>76</v>
      </c>
      <c r="AV235" s="14" t="s">
        <v>76</v>
      </c>
      <c r="AW235" s="14" t="s">
        <v>26</v>
      </c>
      <c r="AX235" s="14" t="s">
        <v>69</v>
      </c>
      <c r="AY235" s="230" t="s">
        <v>101</v>
      </c>
    </row>
    <row r="236" spans="2:51" s="16" customFormat="1" ht="10">
      <c r="B236" s="241"/>
      <c r="C236" s="242"/>
      <c r="D236" s="188" t="s">
        <v>224</v>
      </c>
      <c r="E236" s="243" t="s">
        <v>1</v>
      </c>
      <c r="F236" s="244" t="s">
        <v>234</v>
      </c>
      <c r="G236" s="242"/>
      <c r="H236" s="245">
        <v>436.142</v>
      </c>
      <c r="I236" s="300"/>
      <c r="J236" s="242"/>
      <c r="K236" s="242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224</v>
      </c>
      <c r="AU236" s="250" t="s">
        <v>76</v>
      </c>
      <c r="AV236" s="16" t="s">
        <v>105</v>
      </c>
      <c r="AW236" s="16" t="s">
        <v>26</v>
      </c>
      <c r="AX236" s="16" t="s">
        <v>74</v>
      </c>
      <c r="AY236" s="250" t="s">
        <v>101</v>
      </c>
    </row>
    <row r="237" spans="1:65" s="2" customFormat="1" ht="44.25" customHeight="1">
      <c r="A237" s="32"/>
      <c r="B237" s="33"/>
      <c r="C237" s="192" t="s">
        <v>122</v>
      </c>
      <c r="D237" s="192" t="s">
        <v>178</v>
      </c>
      <c r="E237" s="193" t="s">
        <v>288</v>
      </c>
      <c r="F237" s="194" t="s">
        <v>289</v>
      </c>
      <c r="G237" s="195" t="s">
        <v>223</v>
      </c>
      <c r="H237" s="196">
        <v>55.783</v>
      </c>
      <c r="I237" s="295"/>
      <c r="J237" s="197">
        <f>ROUND(I237*H237,2)</f>
        <v>0</v>
      </c>
      <c r="K237" s="194" t="s">
        <v>1</v>
      </c>
      <c r="L237" s="37"/>
      <c r="M237" s="198" t="s">
        <v>1</v>
      </c>
      <c r="N237" s="199" t="s">
        <v>34</v>
      </c>
      <c r="O237" s="184">
        <v>0</v>
      </c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86" t="s">
        <v>105</v>
      </c>
      <c r="AT237" s="186" t="s">
        <v>178</v>
      </c>
      <c r="AU237" s="186" t="s">
        <v>76</v>
      </c>
      <c r="AY237" s="18" t="s">
        <v>101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8" t="s">
        <v>74</v>
      </c>
      <c r="BK237" s="187">
        <f>ROUND(I237*H237,2)</f>
        <v>0</v>
      </c>
      <c r="BL237" s="18" t="s">
        <v>105</v>
      </c>
      <c r="BM237" s="186" t="s">
        <v>123</v>
      </c>
    </row>
    <row r="238" spans="1:47" s="2" customFormat="1" ht="27">
      <c r="A238" s="32"/>
      <c r="B238" s="33"/>
      <c r="C238" s="34"/>
      <c r="D238" s="188" t="s">
        <v>106</v>
      </c>
      <c r="E238" s="34"/>
      <c r="F238" s="189" t="s">
        <v>289</v>
      </c>
      <c r="G238" s="34"/>
      <c r="H238" s="34"/>
      <c r="I238" s="296"/>
      <c r="J238" s="34"/>
      <c r="K238" s="34"/>
      <c r="L238" s="37"/>
      <c r="M238" s="190"/>
      <c r="N238" s="191"/>
      <c r="O238" s="69"/>
      <c r="P238" s="69"/>
      <c r="Q238" s="69"/>
      <c r="R238" s="69"/>
      <c r="S238" s="69"/>
      <c r="T238" s="7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8" t="s">
        <v>106</v>
      </c>
      <c r="AU238" s="18" t="s">
        <v>76</v>
      </c>
    </row>
    <row r="239" spans="2:51" s="14" customFormat="1" ht="10">
      <c r="B239" s="221"/>
      <c r="C239" s="222"/>
      <c r="D239" s="188" t="s">
        <v>224</v>
      </c>
      <c r="E239" s="223" t="s">
        <v>1</v>
      </c>
      <c r="F239" s="224" t="s">
        <v>290</v>
      </c>
      <c r="G239" s="222"/>
      <c r="H239" s="225">
        <v>49.368</v>
      </c>
      <c r="I239" s="298"/>
      <c r="J239" s="222"/>
      <c r="K239" s="222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224</v>
      </c>
      <c r="AU239" s="230" t="s">
        <v>76</v>
      </c>
      <c r="AV239" s="14" t="s">
        <v>76</v>
      </c>
      <c r="AW239" s="14" t="s">
        <v>26</v>
      </c>
      <c r="AX239" s="14" t="s">
        <v>69</v>
      </c>
      <c r="AY239" s="230" t="s">
        <v>101</v>
      </c>
    </row>
    <row r="240" spans="2:51" s="14" customFormat="1" ht="10">
      <c r="B240" s="221"/>
      <c r="C240" s="222"/>
      <c r="D240" s="188" t="s">
        <v>224</v>
      </c>
      <c r="E240" s="223" t="s">
        <v>1</v>
      </c>
      <c r="F240" s="224" t="s">
        <v>291</v>
      </c>
      <c r="G240" s="222"/>
      <c r="H240" s="225">
        <v>6.415</v>
      </c>
      <c r="I240" s="298"/>
      <c r="J240" s="222"/>
      <c r="K240" s="222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224</v>
      </c>
      <c r="AU240" s="230" t="s">
        <v>76</v>
      </c>
      <c r="AV240" s="14" t="s">
        <v>76</v>
      </c>
      <c r="AW240" s="14" t="s">
        <v>26</v>
      </c>
      <c r="AX240" s="14" t="s">
        <v>69</v>
      </c>
      <c r="AY240" s="230" t="s">
        <v>101</v>
      </c>
    </row>
    <row r="241" spans="2:51" s="16" customFormat="1" ht="10">
      <c r="B241" s="241"/>
      <c r="C241" s="242"/>
      <c r="D241" s="188" t="s">
        <v>224</v>
      </c>
      <c r="E241" s="243" t="s">
        <v>1</v>
      </c>
      <c r="F241" s="244" t="s">
        <v>234</v>
      </c>
      <c r="G241" s="242"/>
      <c r="H241" s="245">
        <v>55.783</v>
      </c>
      <c r="I241" s="300"/>
      <c r="J241" s="242"/>
      <c r="K241" s="242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224</v>
      </c>
      <c r="AU241" s="250" t="s">
        <v>76</v>
      </c>
      <c r="AV241" s="16" t="s">
        <v>105</v>
      </c>
      <c r="AW241" s="16" t="s">
        <v>26</v>
      </c>
      <c r="AX241" s="16" t="s">
        <v>74</v>
      </c>
      <c r="AY241" s="250" t="s">
        <v>101</v>
      </c>
    </row>
    <row r="242" spans="2:63" s="11" customFormat="1" ht="22.75" customHeight="1">
      <c r="B242" s="162"/>
      <c r="C242" s="163"/>
      <c r="D242" s="164" t="s">
        <v>68</v>
      </c>
      <c r="E242" s="210" t="s">
        <v>292</v>
      </c>
      <c r="F242" s="210" t="s">
        <v>293</v>
      </c>
      <c r="G242" s="163"/>
      <c r="H242" s="163"/>
      <c r="I242" s="302"/>
      <c r="J242" s="211">
        <f>BK242</f>
        <v>0</v>
      </c>
      <c r="K242" s="163"/>
      <c r="L242" s="167"/>
      <c r="M242" s="168"/>
      <c r="N242" s="169"/>
      <c r="O242" s="169"/>
      <c r="P242" s="170">
        <f>SUM(P243:P266)</f>
        <v>0</v>
      </c>
      <c r="Q242" s="169"/>
      <c r="R242" s="170">
        <f>SUM(R243:R266)</f>
        <v>0</v>
      </c>
      <c r="S242" s="169"/>
      <c r="T242" s="171">
        <f>SUM(T243:T266)</f>
        <v>0</v>
      </c>
      <c r="AR242" s="172" t="s">
        <v>74</v>
      </c>
      <c r="AT242" s="173" t="s">
        <v>68</v>
      </c>
      <c r="AU242" s="173" t="s">
        <v>74</v>
      </c>
      <c r="AY242" s="172" t="s">
        <v>101</v>
      </c>
      <c r="BK242" s="174">
        <f>SUM(BK243:BK266)</f>
        <v>0</v>
      </c>
    </row>
    <row r="243" spans="1:65" s="2" customFormat="1" ht="37.75" customHeight="1">
      <c r="A243" s="32"/>
      <c r="B243" s="33"/>
      <c r="C243" s="192" t="s">
        <v>113</v>
      </c>
      <c r="D243" s="192" t="s">
        <v>178</v>
      </c>
      <c r="E243" s="193" t="s">
        <v>294</v>
      </c>
      <c r="F243" s="194" t="s">
        <v>295</v>
      </c>
      <c r="G243" s="195" t="s">
        <v>296</v>
      </c>
      <c r="H243" s="196">
        <v>17.22</v>
      </c>
      <c r="I243" s="295"/>
      <c r="J243" s="197">
        <f>ROUND(I243*H243,2)</f>
        <v>0</v>
      </c>
      <c r="K243" s="194" t="s">
        <v>1</v>
      </c>
      <c r="L243" s="37"/>
      <c r="M243" s="198" t="s">
        <v>1</v>
      </c>
      <c r="N243" s="199" t="s">
        <v>34</v>
      </c>
      <c r="O243" s="184">
        <v>0</v>
      </c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86" t="s">
        <v>105</v>
      </c>
      <c r="AT243" s="186" t="s">
        <v>178</v>
      </c>
      <c r="AU243" s="186" t="s">
        <v>76</v>
      </c>
      <c r="AY243" s="18" t="s">
        <v>101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8" t="s">
        <v>74</v>
      </c>
      <c r="BK243" s="187">
        <f>ROUND(I243*H243,2)</f>
        <v>0</v>
      </c>
      <c r="BL243" s="18" t="s">
        <v>105</v>
      </c>
      <c r="BM243" s="186" t="s">
        <v>124</v>
      </c>
    </row>
    <row r="244" spans="1:47" s="2" customFormat="1" ht="18">
      <c r="A244" s="32"/>
      <c r="B244" s="33"/>
      <c r="C244" s="34"/>
      <c r="D244" s="188" t="s">
        <v>106</v>
      </c>
      <c r="E244" s="34"/>
      <c r="F244" s="189" t="s">
        <v>295</v>
      </c>
      <c r="G244" s="34"/>
      <c r="H244" s="34"/>
      <c r="I244" s="296"/>
      <c r="J244" s="34"/>
      <c r="K244" s="34"/>
      <c r="L244" s="37"/>
      <c r="M244" s="190"/>
      <c r="N244" s="191"/>
      <c r="O244" s="69"/>
      <c r="P244" s="69"/>
      <c r="Q244" s="69"/>
      <c r="R244" s="69"/>
      <c r="S244" s="69"/>
      <c r="T244" s="7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8" t="s">
        <v>106</v>
      </c>
      <c r="AU244" s="18" t="s">
        <v>76</v>
      </c>
    </row>
    <row r="245" spans="1:65" s="2" customFormat="1" ht="62.75" customHeight="1">
      <c r="A245" s="32"/>
      <c r="B245" s="33"/>
      <c r="C245" s="192" t="s">
        <v>8</v>
      </c>
      <c r="D245" s="192" t="s">
        <v>178</v>
      </c>
      <c r="E245" s="193" t="s">
        <v>297</v>
      </c>
      <c r="F245" s="194" t="s">
        <v>298</v>
      </c>
      <c r="G245" s="195" t="s">
        <v>296</v>
      </c>
      <c r="H245" s="196">
        <v>86.1</v>
      </c>
      <c r="I245" s="295"/>
      <c r="J245" s="197">
        <f>ROUND(I245*H245,2)</f>
        <v>0</v>
      </c>
      <c r="K245" s="194" t="s">
        <v>1</v>
      </c>
      <c r="L245" s="37"/>
      <c r="M245" s="198" t="s">
        <v>1</v>
      </c>
      <c r="N245" s="199" t="s">
        <v>34</v>
      </c>
      <c r="O245" s="184">
        <v>0</v>
      </c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86" t="s">
        <v>105</v>
      </c>
      <c r="AT245" s="186" t="s">
        <v>178</v>
      </c>
      <c r="AU245" s="186" t="s">
        <v>76</v>
      </c>
      <c r="AY245" s="18" t="s">
        <v>101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8" t="s">
        <v>74</v>
      </c>
      <c r="BK245" s="187">
        <f>ROUND(I245*H245,2)</f>
        <v>0</v>
      </c>
      <c r="BL245" s="18" t="s">
        <v>105</v>
      </c>
      <c r="BM245" s="186" t="s">
        <v>125</v>
      </c>
    </row>
    <row r="246" spans="1:47" s="2" customFormat="1" ht="36">
      <c r="A246" s="32"/>
      <c r="B246" s="33"/>
      <c r="C246" s="34"/>
      <c r="D246" s="188" t="s">
        <v>106</v>
      </c>
      <c r="E246" s="34"/>
      <c r="F246" s="189" t="s">
        <v>298</v>
      </c>
      <c r="G246" s="34"/>
      <c r="H246" s="34"/>
      <c r="I246" s="296"/>
      <c r="J246" s="34"/>
      <c r="K246" s="34"/>
      <c r="L246" s="37"/>
      <c r="M246" s="190"/>
      <c r="N246" s="191"/>
      <c r="O246" s="69"/>
      <c r="P246" s="69"/>
      <c r="Q246" s="69"/>
      <c r="R246" s="69"/>
      <c r="S246" s="69"/>
      <c r="T246" s="7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8" t="s">
        <v>106</v>
      </c>
      <c r="AU246" s="18" t="s">
        <v>76</v>
      </c>
    </row>
    <row r="247" spans="2:51" s="14" customFormat="1" ht="10">
      <c r="B247" s="221"/>
      <c r="C247" s="222"/>
      <c r="D247" s="188" t="s">
        <v>224</v>
      </c>
      <c r="E247" s="223" t="s">
        <v>1</v>
      </c>
      <c r="F247" s="224" t="s">
        <v>299</v>
      </c>
      <c r="G247" s="222"/>
      <c r="H247" s="225">
        <v>86.1</v>
      </c>
      <c r="I247" s="298"/>
      <c r="J247" s="222"/>
      <c r="K247" s="222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224</v>
      </c>
      <c r="AU247" s="230" t="s">
        <v>76</v>
      </c>
      <c r="AV247" s="14" t="s">
        <v>76</v>
      </c>
      <c r="AW247" s="14" t="s">
        <v>26</v>
      </c>
      <c r="AX247" s="14" t="s">
        <v>69</v>
      </c>
      <c r="AY247" s="230" t="s">
        <v>101</v>
      </c>
    </row>
    <row r="248" spans="2:51" s="16" customFormat="1" ht="10">
      <c r="B248" s="241"/>
      <c r="C248" s="242"/>
      <c r="D248" s="188" t="s">
        <v>224</v>
      </c>
      <c r="E248" s="243" t="s">
        <v>1</v>
      </c>
      <c r="F248" s="244" t="s">
        <v>234</v>
      </c>
      <c r="G248" s="242"/>
      <c r="H248" s="245">
        <v>86.1</v>
      </c>
      <c r="I248" s="300"/>
      <c r="J248" s="242"/>
      <c r="K248" s="242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224</v>
      </c>
      <c r="AU248" s="250" t="s">
        <v>76</v>
      </c>
      <c r="AV248" s="16" t="s">
        <v>105</v>
      </c>
      <c r="AW248" s="16" t="s">
        <v>26</v>
      </c>
      <c r="AX248" s="16" t="s">
        <v>74</v>
      </c>
      <c r="AY248" s="250" t="s">
        <v>101</v>
      </c>
    </row>
    <row r="249" spans="1:65" s="2" customFormat="1" ht="33" customHeight="1">
      <c r="A249" s="32"/>
      <c r="B249" s="33"/>
      <c r="C249" s="192" t="s">
        <v>114</v>
      </c>
      <c r="D249" s="192" t="s">
        <v>178</v>
      </c>
      <c r="E249" s="193" t="s">
        <v>300</v>
      </c>
      <c r="F249" s="194" t="s">
        <v>301</v>
      </c>
      <c r="G249" s="195" t="s">
        <v>296</v>
      </c>
      <c r="H249" s="196">
        <v>17.22</v>
      </c>
      <c r="I249" s="295"/>
      <c r="J249" s="197">
        <f>ROUND(I249*H249,2)</f>
        <v>0</v>
      </c>
      <c r="K249" s="194" t="s">
        <v>1</v>
      </c>
      <c r="L249" s="37"/>
      <c r="M249" s="198" t="s">
        <v>1</v>
      </c>
      <c r="N249" s="199" t="s">
        <v>34</v>
      </c>
      <c r="O249" s="184">
        <v>0</v>
      </c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86" t="s">
        <v>105</v>
      </c>
      <c r="AT249" s="186" t="s">
        <v>178</v>
      </c>
      <c r="AU249" s="186" t="s">
        <v>76</v>
      </c>
      <c r="AY249" s="18" t="s">
        <v>101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8" t="s">
        <v>74</v>
      </c>
      <c r="BK249" s="187">
        <f>ROUND(I249*H249,2)</f>
        <v>0</v>
      </c>
      <c r="BL249" s="18" t="s">
        <v>105</v>
      </c>
      <c r="BM249" s="186" t="s">
        <v>126</v>
      </c>
    </row>
    <row r="250" spans="1:47" s="2" customFormat="1" ht="18">
      <c r="A250" s="32"/>
      <c r="B250" s="33"/>
      <c r="C250" s="34"/>
      <c r="D250" s="188" t="s">
        <v>106</v>
      </c>
      <c r="E250" s="34"/>
      <c r="F250" s="189" t="s">
        <v>301</v>
      </c>
      <c r="G250" s="34"/>
      <c r="H250" s="34"/>
      <c r="I250" s="296"/>
      <c r="J250" s="34"/>
      <c r="K250" s="34"/>
      <c r="L250" s="37"/>
      <c r="M250" s="190"/>
      <c r="N250" s="191"/>
      <c r="O250" s="69"/>
      <c r="P250" s="69"/>
      <c r="Q250" s="69"/>
      <c r="R250" s="69"/>
      <c r="S250" s="69"/>
      <c r="T250" s="70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8" t="s">
        <v>106</v>
      </c>
      <c r="AU250" s="18" t="s">
        <v>76</v>
      </c>
    </row>
    <row r="251" spans="1:65" s="2" customFormat="1" ht="44.25" customHeight="1">
      <c r="A251" s="32"/>
      <c r="B251" s="33"/>
      <c r="C251" s="192" t="s">
        <v>127</v>
      </c>
      <c r="D251" s="192" t="s">
        <v>178</v>
      </c>
      <c r="E251" s="193" t="s">
        <v>302</v>
      </c>
      <c r="F251" s="194" t="s">
        <v>303</v>
      </c>
      <c r="G251" s="195" t="s">
        <v>296</v>
      </c>
      <c r="H251" s="196">
        <v>86.1</v>
      </c>
      <c r="I251" s="295"/>
      <c r="J251" s="197">
        <f>ROUND(I251*H251,2)</f>
        <v>0</v>
      </c>
      <c r="K251" s="194" t="s">
        <v>1</v>
      </c>
      <c r="L251" s="37"/>
      <c r="M251" s="198" t="s">
        <v>1</v>
      </c>
      <c r="N251" s="199" t="s">
        <v>34</v>
      </c>
      <c r="O251" s="184">
        <v>0</v>
      </c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86" t="s">
        <v>105</v>
      </c>
      <c r="AT251" s="186" t="s">
        <v>178</v>
      </c>
      <c r="AU251" s="186" t="s">
        <v>76</v>
      </c>
      <c r="AY251" s="18" t="s">
        <v>101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8" t="s">
        <v>74</v>
      </c>
      <c r="BK251" s="187">
        <f>ROUND(I251*H251,2)</f>
        <v>0</v>
      </c>
      <c r="BL251" s="18" t="s">
        <v>105</v>
      </c>
      <c r="BM251" s="186" t="s">
        <v>128</v>
      </c>
    </row>
    <row r="252" spans="1:47" s="2" customFormat="1" ht="27">
      <c r="A252" s="32"/>
      <c r="B252" s="33"/>
      <c r="C252" s="34"/>
      <c r="D252" s="188" t="s">
        <v>106</v>
      </c>
      <c r="E252" s="34"/>
      <c r="F252" s="189" t="s">
        <v>303</v>
      </c>
      <c r="G252" s="34"/>
      <c r="H252" s="34"/>
      <c r="I252" s="296"/>
      <c r="J252" s="34"/>
      <c r="K252" s="34"/>
      <c r="L252" s="37"/>
      <c r="M252" s="190"/>
      <c r="N252" s="191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8" t="s">
        <v>106</v>
      </c>
      <c r="AU252" s="18" t="s">
        <v>76</v>
      </c>
    </row>
    <row r="253" spans="2:51" s="14" customFormat="1" ht="10">
      <c r="B253" s="221"/>
      <c r="C253" s="222"/>
      <c r="D253" s="188" t="s">
        <v>224</v>
      </c>
      <c r="E253" s="223" t="s">
        <v>1</v>
      </c>
      <c r="F253" s="224" t="s">
        <v>299</v>
      </c>
      <c r="G253" s="222"/>
      <c r="H253" s="225">
        <v>86.1</v>
      </c>
      <c r="I253" s="298"/>
      <c r="J253" s="222"/>
      <c r="K253" s="222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224</v>
      </c>
      <c r="AU253" s="230" t="s">
        <v>76</v>
      </c>
      <c r="AV253" s="14" t="s">
        <v>76</v>
      </c>
      <c r="AW253" s="14" t="s">
        <v>26</v>
      </c>
      <c r="AX253" s="14" t="s">
        <v>69</v>
      </c>
      <c r="AY253" s="230" t="s">
        <v>101</v>
      </c>
    </row>
    <row r="254" spans="2:51" s="16" customFormat="1" ht="10">
      <c r="B254" s="241"/>
      <c r="C254" s="242"/>
      <c r="D254" s="188" t="s">
        <v>224</v>
      </c>
      <c r="E254" s="243" t="s">
        <v>1</v>
      </c>
      <c r="F254" s="244" t="s">
        <v>234</v>
      </c>
      <c r="G254" s="242"/>
      <c r="H254" s="245">
        <v>86.1</v>
      </c>
      <c r="I254" s="300"/>
      <c r="J254" s="242"/>
      <c r="K254" s="242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224</v>
      </c>
      <c r="AU254" s="250" t="s">
        <v>76</v>
      </c>
      <c r="AV254" s="16" t="s">
        <v>105</v>
      </c>
      <c r="AW254" s="16" t="s">
        <v>26</v>
      </c>
      <c r="AX254" s="16" t="s">
        <v>74</v>
      </c>
      <c r="AY254" s="250" t="s">
        <v>101</v>
      </c>
    </row>
    <row r="255" spans="1:65" s="2" customFormat="1" ht="44.25" customHeight="1">
      <c r="A255" s="32"/>
      <c r="B255" s="33"/>
      <c r="C255" s="192" t="s">
        <v>116</v>
      </c>
      <c r="D255" s="192" t="s">
        <v>178</v>
      </c>
      <c r="E255" s="193" t="s">
        <v>304</v>
      </c>
      <c r="F255" s="194" t="s">
        <v>305</v>
      </c>
      <c r="G255" s="195" t="s">
        <v>296</v>
      </c>
      <c r="H255" s="196">
        <v>1.722</v>
      </c>
      <c r="I255" s="295"/>
      <c r="J255" s="197">
        <f>ROUND(I255*H255,2)</f>
        <v>0</v>
      </c>
      <c r="K255" s="194" t="s">
        <v>1</v>
      </c>
      <c r="L255" s="37"/>
      <c r="M255" s="198" t="s">
        <v>1</v>
      </c>
      <c r="N255" s="199" t="s">
        <v>34</v>
      </c>
      <c r="O255" s="184">
        <v>0</v>
      </c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86" t="s">
        <v>105</v>
      </c>
      <c r="AT255" s="186" t="s">
        <v>178</v>
      </c>
      <c r="AU255" s="186" t="s">
        <v>76</v>
      </c>
      <c r="AY255" s="18" t="s">
        <v>101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8" t="s">
        <v>74</v>
      </c>
      <c r="BK255" s="187">
        <f>ROUND(I255*H255,2)</f>
        <v>0</v>
      </c>
      <c r="BL255" s="18" t="s">
        <v>105</v>
      </c>
      <c r="BM255" s="186" t="s">
        <v>129</v>
      </c>
    </row>
    <row r="256" spans="1:47" s="2" customFormat="1" ht="27">
      <c r="A256" s="32"/>
      <c r="B256" s="33"/>
      <c r="C256" s="34"/>
      <c r="D256" s="188" t="s">
        <v>106</v>
      </c>
      <c r="E256" s="34"/>
      <c r="F256" s="189" t="s">
        <v>305</v>
      </c>
      <c r="G256" s="34"/>
      <c r="H256" s="34"/>
      <c r="I256" s="296"/>
      <c r="J256" s="34"/>
      <c r="K256" s="34"/>
      <c r="L256" s="37"/>
      <c r="M256" s="190"/>
      <c r="N256" s="191"/>
      <c r="O256" s="69"/>
      <c r="P256" s="69"/>
      <c r="Q256" s="69"/>
      <c r="R256" s="69"/>
      <c r="S256" s="69"/>
      <c r="T256" s="7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8" t="s">
        <v>106</v>
      </c>
      <c r="AU256" s="18" t="s">
        <v>76</v>
      </c>
    </row>
    <row r="257" spans="2:51" s="14" customFormat="1" ht="10">
      <c r="B257" s="221"/>
      <c r="C257" s="222"/>
      <c r="D257" s="188" t="s">
        <v>224</v>
      </c>
      <c r="E257" s="223" t="s">
        <v>1</v>
      </c>
      <c r="F257" s="224" t="s">
        <v>306</v>
      </c>
      <c r="G257" s="222"/>
      <c r="H257" s="225">
        <v>1.722</v>
      </c>
      <c r="I257" s="298"/>
      <c r="J257" s="222"/>
      <c r="K257" s="222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224</v>
      </c>
      <c r="AU257" s="230" t="s">
        <v>76</v>
      </c>
      <c r="AV257" s="14" t="s">
        <v>76</v>
      </c>
      <c r="AW257" s="14" t="s">
        <v>26</v>
      </c>
      <c r="AX257" s="14" t="s">
        <v>69</v>
      </c>
      <c r="AY257" s="230" t="s">
        <v>101</v>
      </c>
    </row>
    <row r="258" spans="2:51" s="16" customFormat="1" ht="10">
      <c r="B258" s="241"/>
      <c r="C258" s="242"/>
      <c r="D258" s="188" t="s">
        <v>224</v>
      </c>
      <c r="E258" s="243" t="s">
        <v>1</v>
      </c>
      <c r="F258" s="244" t="s">
        <v>234</v>
      </c>
      <c r="G258" s="242"/>
      <c r="H258" s="245">
        <v>1.722</v>
      </c>
      <c r="I258" s="300"/>
      <c r="J258" s="242"/>
      <c r="K258" s="242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224</v>
      </c>
      <c r="AU258" s="250" t="s">
        <v>76</v>
      </c>
      <c r="AV258" s="16" t="s">
        <v>105</v>
      </c>
      <c r="AW258" s="16" t="s">
        <v>26</v>
      </c>
      <c r="AX258" s="16" t="s">
        <v>74</v>
      </c>
      <c r="AY258" s="250" t="s">
        <v>101</v>
      </c>
    </row>
    <row r="259" spans="1:65" s="2" customFormat="1" ht="37.75" customHeight="1">
      <c r="A259" s="32"/>
      <c r="B259" s="33"/>
      <c r="C259" s="192" t="s">
        <v>130</v>
      </c>
      <c r="D259" s="192" t="s">
        <v>178</v>
      </c>
      <c r="E259" s="193" t="s">
        <v>307</v>
      </c>
      <c r="F259" s="194" t="s">
        <v>308</v>
      </c>
      <c r="G259" s="195" t="s">
        <v>296</v>
      </c>
      <c r="H259" s="196">
        <v>6.027</v>
      </c>
      <c r="I259" s="295"/>
      <c r="J259" s="197">
        <f>ROUND(I259*H259,2)</f>
        <v>0</v>
      </c>
      <c r="K259" s="194" t="s">
        <v>1</v>
      </c>
      <c r="L259" s="37"/>
      <c r="M259" s="198" t="s">
        <v>1</v>
      </c>
      <c r="N259" s="199" t="s">
        <v>34</v>
      </c>
      <c r="O259" s="184">
        <v>0</v>
      </c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86" t="s">
        <v>105</v>
      </c>
      <c r="AT259" s="186" t="s">
        <v>178</v>
      </c>
      <c r="AU259" s="186" t="s">
        <v>76</v>
      </c>
      <c r="AY259" s="18" t="s">
        <v>101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8" t="s">
        <v>74</v>
      </c>
      <c r="BK259" s="187">
        <f>ROUND(I259*H259,2)</f>
        <v>0</v>
      </c>
      <c r="BL259" s="18" t="s">
        <v>105</v>
      </c>
      <c r="BM259" s="186" t="s">
        <v>131</v>
      </c>
    </row>
    <row r="260" spans="1:47" s="2" customFormat="1" ht="18">
      <c r="A260" s="32"/>
      <c r="B260" s="33"/>
      <c r="C260" s="34"/>
      <c r="D260" s="188" t="s">
        <v>106</v>
      </c>
      <c r="E260" s="34"/>
      <c r="F260" s="189" t="s">
        <v>308</v>
      </c>
      <c r="G260" s="34"/>
      <c r="H260" s="34"/>
      <c r="I260" s="296"/>
      <c r="J260" s="34"/>
      <c r="K260" s="34"/>
      <c r="L260" s="37"/>
      <c r="M260" s="190"/>
      <c r="N260" s="191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8" t="s">
        <v>106</v>
      </c>
      <c r="AU260" s="18" t="s">
        <v>76</v>
      </c>
    </row>
    <row r="261" spans="2:51" s="14" customFormat="1" ht="10">
      <c r="B261" s="221"/>
      <c r="C261" s="222"/>
      <c r="D261" s="188" t="s">
        <v>224</v>
      </c>
      <c r="E261" s="223" t="s">
        <v>1</v>
      </c>
      <c r="F261" s="224" t="s">
        <v>309</v>
      </c>
      <c r="G261" s="222"/>
      <c r="H261" s="225">
        <v>6.027</v>
      </c>
      <c r="I261" s="298"/>
      <c r="J261" s="222"/>
      <c r="K261" s="222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224</v>
      </c>
      <c r="AU261" s="230" t="s">
        <v>76</v>
      </c>
      <c r="AV261" s="14" t="s">
        <v>76</v>
      </c>
      <c r="AW261" s="14" t="s">
        <v>26</v>
      </c>
      <c r="AX261" s="14" t="s">
        <v>69</v>
      </c>
      <c r="AY261" s="230" t="s">
        <v>101</v>
      </c>
    </row>
    <row r="262" spans="2:51" s="16" customFormat="1" ht="10">
      <c r="B262" s="241"/>
      <c r="C262" s="242"/>
      <c r="D262" s="188" t="s">
        <v>224</v>
      </c>
      <c r="E262" s="243" t="s">
        <v>1</v>
      </c>
      <c r="F262" s="244" t="s">
        <v>234</v>
      </c>
      <c r="G262" s="242"/>
      <c r="H262" s="245">
        <v>6.027</v>
      </c>
      <c r="I262" s="300"/>
      <c r="J262" s="242"/>
      <c r="K262" s="242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224</v>
      </c>
      <c r="AU262" s="250" t="s">
        <v>76</v>
      </c>
      <c r="AV262" s="16" t="s">
        <v>105</v>
      </c>
      <c r="AW262" s="16" t="s">
        <v>26</v>
      </c>
      <c r="AX262" s="16" t="s">
        <v>74</v>
      </c>
      <c r="AY262" s="250" t="s">
        <v>101</v>
      </c>
    </row>
    <row r="263" spans="1:65" s="2" customFormat="1" ht="37.75" customHeight="1">
      <c r="A263" s="32"/>
      <c r="B263" s="33"/>
      <c r="C263" s="192" t="s">
        <v>118</v>
      </c>
      <c r="D263" s="192" t="s">
        <v>178</v>
      </c>
      <c r="E263" s="193" t="s">
        <v>310</v>
      </c>
      <c r="F263" s="194" t="s">
        <v>311</v>
      </c>
      <c r="G263" s="195" t="s">
        <v>296</v>
      </c>
      <c r="H263" s="196">
        <v>9.471</v>
      </c>
      <c r="I263" s="295"/>
      <c r="J263" s="197">
        <f>ROUND(I263*H263,2)</f>
        <v>0</v>
      </c>
      <c r="K263" s="194" t="s">
        <v>1</v>
      </c>
      <c r="L263" s="37"/>
      <c r="M263" s="198" t="s">
        <v>1</v>
      </c>
      <c r="N263" s="199" t="s">
        <v>34</v>
      </c>
      <c r="O263" s="184">
        <v>0</v>
      </c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86" t="s">
        <v>105</v>
      </c>
      <c r="AT263" s="186" t="s">
        <v>178</v>
      </c>
      <c r="AU263" s="186" t="s">
        <v>76</v>
      </c>
      <c r="AY263" s="18" t="s">
        <v>101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8" t="s">
        <v>74</v>
      </c>
      <c r="BK263" s="187">
        <f>ROUND(I263*H263,2)</f>
        <v>0</v>
      </c>
      <c r="BL263" s="18" t="s">
        <v>105</v>
      </c>
      <c r="BM263" s="186" t="s">
        <v>132</v>
      </c>
    </row>
    <row r="264" spans="1:47" s="2" customFormat="1" ht="18">
      <c r="A264" s="32"/>
      <c r="B264" s="33"/>
      <c r="C264" s="34"/>
      <c r="D264" s="188" t="s">
        <v>106</v>
      </c>
      <c r="E264" s="34"/>
      <c r="F264" s="189" t="s">
        <v>311</v>
      </c>
      <c r="G264" s="34"/>
      <c r="H264" s="34"/>
      <c r="I264" s="296"/>
      <c r="J264" s="34"/>
      <c r="K264" s="34"/>
      <c r="L264" s="37"/>
      <c r="M264" s="190"/>
      <c r="N264" s="191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8" t="s">
        <v>106</v>
      </c>
      <c r="AU264" s="18" t="s">
        <v>76</v>
      </c>
    </row>
    <row r="265" spans="2:51" s="14" customFormat="1" ht="10">
      <c r="B265" s="221"/>
      <c r="C265" s="222"/>
      <c r="D265" s="188" t="s">
        <v>224</v>
      </c>
      <c r="E265" s="223" t="s">
        <v>1</v>
      </c>
      <c r="F265" s="224" t="s">
        <v>312</v>
      </c>
      <c r="G265" s="222"/>
      <c r="H265" s="225">
        <v>9.471</v>
      </c>
      <c r="I265" s="298"/>
      <c r="J265" s="222"/>
      <c r="K265" s="222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224</v>
      </c>
      <c r="AU265" s="230" t="s">
        <v>76</v>
      </c>
      <c r="AV265" s="14" t="s">
        <v>76</v>
      </c>
      <c r="AW265" s="14" t="s">
        <v>26</v>
      </c>
      <c r="AX265" s="14" t="s">
        <v>69</v>
      </c>
      <c r="AY265" s="230" t="s">
        <v>101</v>
      </c>
    </row>
    <row r="266" spans="2:51" s="16" customFormat="1" ht="10">
      <c r="B266" s="241"/>
      <c r="C266" s="242"/>
      <c r="D266" s="188" t="s">
        <v>224</v>
      </c>
      <c r="E266" s="243" t="s">
        <v>1</v>
      </c>
      <c r="F266" s="244" t="s">
        <v>234</v>
      </c>
      <c r="G266" s="242"/>
      <c r="H266" s="245">
        <v>9.471</v>
      </c>
      <c r="I266" s="300"/>
      <c r="J266" s="242"/>
      <c r="K266" s="242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224</v>
      </c>
      <c r="AU266" s="250" t="s">
        <v>76</v>
      </c>
      <c r="AV266" s="16" t="s">
        <v>105</v>
      </c>
      <c r="AW266" s="16" t="s">
        <v>26</v>
      </c>
      <c r="AX266" s="16" t="s">
        <v>74</v>
      </c>
      <c r="AY266" s="250" t="s">
        <v>101</v>
      </c>
    </row>
    <row r="267" spans="2:63" s="11" customFormat="1" ht="22.75" customHeight="1">
      <c r="B267" s="162"/>
      <c r="C267" s="163"/>
      <c r="D267" s="164" t="s">
        <v>68</v>
      </c>
      <c r="E267" s="210" t="s">
        <v>313</v>
      </c>
      <c r="F267" s="210" t="s">
        <v>314</v>
      </c>
      <c r="G267" s="163"/>
      <c r="H267" s="163"/>
      <c r="I267" s="302"/>
      <c r="J267" s="211">
        <f>BK267</f>
        <v>0</v>
      </c>
      <c r="K267" s="163"/>
      <c r="L267" s="167"/>
      <c r="M267" s="168"/>
      <c r="N267" s="169"/>
      <c r="O267" s="169"/>
      <c r="P267" s="170">
        <f>SUM(P268:P271)</f>
        <v>0</v>
      </c>
      <c r="Q267" s="169"/>
      <c r="R267" s="170">
        <f>SUM(R268:R271)</f>
        <v>0</v>
      </c>
      <c r="S267" s="169"/>
      <c r="T267" s="171">
        <f>SUM(T268:T271)</f>
        <v>0</v>
      </c>
      <c r="AR267" s="172" t="s">
        <v>74</v>
      </c>
      <c r="AT267" s="173" t="s">
        <v>68</v>
      </c>
      <c r="AU267" s="173" t="s">
        <v>74</v>
      </c>
      <c r="AY267" s="172" t="s">
        <v>101</v>
      </c>
      <c r="BK267" s="174">
        <f>SUM(BK268:BK271)</f>
        <v>0</v>
      </c>
    </row>
    <row r="268" spans="1:65" s="2" customFormat="1" ht="55.5" customHeight="1">
      <c r="A268" s="32"/>
      <c r="B268" s="33"/>
      <c r="C268" s="192" t="s">
        <v>7</v>
      </c>
      <c r="D268" s="192" t="s">
        <v>178</v>
      </c>
      <c r="E268" s="193" t="s">
        <v>315</v>
      </c>
      <c r="F268" s="194" t="s">
        <v>316</v>
      </c>
      <c r="G268" s="195" t="s">
        <v>296</v>
      </c>
      <c r="H268" s="196">
        <v>3.664</v>
      </c>
      <c r="I268" s="295"/>
      <c r="J268" s="197">
        <f>ROUND(I268*H268,2)</f>
        <v>0</v>
      </c>
      <c r="K268" s="194" t="s">
        <v>1</v>
      </c>
      <c r="L268" s="37"/>
      <c r="M268" s="198" t="s">
        <v>1</v>
      </c>
      <c r="N268" s="199" t="s">
        <v>34</v>
      </c>
      <c r="O268" s="184">
        <v>0</v>
      </c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86" t="s">
        <v>105</v>
      </c>
      <c r="AT268" s="186" t="s">
        <v>178</v>
      </c>
      <c r="AU268" s="186" t="s">
        <v>76</v>
      </c>
      <c r="AY268" s="18" t="s">
        <v>101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8" t="s">
        <v>74</v>
      </c>
      <c r="BK268" s="187">
        <f>ROUND(I268*H268,2)</f>
        <v>0</v>
      </c>
      <c r="BL268" s="18" t="s">
        <v>105</v>
      </c>
      <c r="BM268" s="186" t="s">
        <v>133</v>
      </c>
    </row>
    <row r="269" spans="1:47" s="2" customFormat="1" ht="27">
      <c r="A269" s="32"/>
      <c r="B269" s="33"/>
      <c r="C269" s="34"/>
      <c r="D269" s="188" t="s">
        <v>106</v>
      </c>
      <c r="E269" s="34"/>
      <c r="F269" s="189" t="s">
        <v>316</v>
      </c>
      <c r="G269" s="34"/>
      <c r="H269" s="34"/>
      <c r="I269" s="296"/>
      <c r="J269" s="34"/>
      <c r="K269" s="34"/>
      <c r="L269" s="37"/>
      <c r="M269" s="190"/>
      <c r="N269" s="191"/>
      <c r="O269" s="69"/>
      <c r="P269" s="69"/>
      <c r="Q269" s="69"/>
      <c r="R269" s="69"/>
      <c r="S269" s="69"/>
      <c r="T269" s="7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8" t="s">
        <v>106</v>
      </c>
      <c r="AU269" s="18" t="s">
        <v>76</v>
      </c>
    </row>
    <row r="270" spans="1:65" s="2" customFormat="1" ht="66.75" customHeight="1">
      <c r="A270" s="32"/>
      <c r="B270" s="33"/>
      <c r="C270" s="192" t="s">
        <v>120</v>
      </c>
      <c r="D270" s="192" t="s">
        <v>178</v>
      </c>
      <c r="E270" s="193" t="s">
        <v>317</v>
      </c>
      <c r="F270" s="194" t="s">
        <v>318</v>
      </c>
      <c r="G270" s="195" t="s">
        <v>296</v>
      </c>
      <c r="H270" s="196">
        <v>3.664</v>
      </c>
      <c r="I270" s="295"/>
      <c r="J270" s="197">
        <f>ROUND(I270*H270,2)</f>
        <v>0</v>
      </c>
      <c r="K270" s="194" t="s">
        <v>1</v>
      </c>
      <c r="L270" s="37"/>
      <c r="M270" s="198" t="s">
        <v>1</v>
      </c>
      <c r="N270" s="199" t="s">
        <v>34</v>
      </c>
      <c r="O270" s="184">
        <v>0</v>
      </c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86" t="s">
        <v>105</v>
      </c>
      <c r="AT270" s="186" t="s">
        <v>178</v>
      </c>
      <c r="AU270" s="186" t="s">
        <v>76</v>
      </c>
      <c r="AY270" s="18" t="s">
        <v>101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8" t="s">
        <v>74</v>
      </c>
      <c r="BK270" s="187">
        <f>ROUND(I270*H270,2)</f>
        <v>0</v>
      </c>
      <c r="BL270" s="18" t="s">
        <v>105</v>
      </c>
      <c r="BM270" s="186" t="s">
        <v>134</v>
      </c>
    </row>
    <row r="271" spans="1:47" s="2" customFormat="1" ht="36">
      <c r="A271" s="32"/>
      <c r="B271" s="33"/>
      <c r="C271" s="34"/>
      <c r="D271" s="188" t="s">
        <v>106</v>
      </c>
      <c r="E271" s="34"/>
      <c r="F271" s="189" t="s">
        <v>318</v>
      </c>
      <c r="G271" s="34"/>
      <c r="H271" s="34"/>
      <c r="I271" s="296"/>
      <c r="J271" s="34"/>
      <c r="K271" s="34"/>
      <c r="L271" s="37"/>
      <c r="M271" s="190"/>
      <c r="N271" s="191"/>
      <c r="O271" s="69"/>
      <c r="P271" s="69"/>
      <c r="Q271" s="69"/>
      <c r="R271" s="69"/>
      <c r="S271" s="69"/>
      <c r="T271" s="7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8" t="s">
        <v>106</v>
      </c>
      <c r="AU271" s="18" t="s">
        <v>76</v>
      </c>
    </row>
    <row r="272" spans="2:63" s="11" customFormat="1" ht="25.9" customHeight="1">
      <c r="B272" s="162"/>
      <c r="C272" s="163"/>
      <c r="D272" s="164" t="s">
        <v>68</v>
      </c>
      <c r="E272" s="165" t="s">
        <v>198</v>
      </c>
      <c r="F272" s="165" t="s">
        <v>199</v>
      </c>
      <c r="G272" s="163"/>
      <c r="H272" s="163"/>
      <c r="I272" s="302"/>
      <c r="J272" s="166">
        <f>BK272</f>
        <v>0</v>
      </c>
      <c r="K272" s="163"/>
      <c r="L272" s="167"/>
      <c r="M272" s="168"/>
      <c r="N272" s="169"/>
      <c r="O272" s="169"/>
      <c r="P272" s="170">
        <f>P273+P290+P389+P438</f>
        <v>0</v>
      </c>
      <c r="Q272" s="169"/>
      <c r="R272" s="170">
        <f>R273+R290+R389+R438</f>
        <v>0</v>
      </c>
      <c r="S272" s="169"/>
      <c r="T272" s="171">
        <f>T273+T290+T389+T438</f>
        <v>0</v>
      </c>
      <c r="AR272" s="172" t="s">
        <v>76</v>
      </c>
      <c r="AT272" s="173" t="s">
        <v>68</v>
      </c>
      <c r="AU272" s="173" t="s">
        <v>69</v>
      </c>
      <c r="AY272" s="172" t="s">
        <v>101</v>
      </c>
      <c r="BK272" s="174">
        <f>BK273+BK290+BK389+BK438</f>
        <v>0</v>
      </c>
    </row>
    <row r="273" spans="2:63" s="11" customFormat="1" ht="22.75" customHeight="1">
      <c r="B273" s="162"/>
      <c r="C273" s="163"/>
      <c r="D273" s="164" t="s">
        <v>68</v>
      </c>
      <c r="E273" s="210" t="s">
        <v>319</v>
      </c>
      <c r="F273" s="210" t="s">
        <v>320</v>
      </c>
      <c r="G273" s="163"/>
      <c r="H273" s="163"/>
      <c r="I273" s="302"/>
      <c r="J273" s="211">
        <f>BK273</f>
        <v>0</v>
      </c>
      <c r="K273" s="163"/>
      <c r="L273" s="167"/>
      <c r="M273" s="168"/>
      <c r="N273" s="169"/>
      <c r="O273" s="169"/>
      <c r="P273" s="170">
        <f>SUM(P274:P289)</f>
        <v>0</v>
      </c>
      <c r="Q273" s="169"/>
      <c r="R273" s="170">
        <f>SUM(R274:R289)</f>
        <v>0</v>
      </c>
      <c r="S273" s="169"/>
      <c r="T273" s="171">
        <f>SUM(T274:T289)</f>
        <v>0</v>
      </c>
      <c r="AR273" s="172" t="s">
        <v>76</v>
      </c>
      <c r="AT273" s="173" t="s">
        <v>68</v>
      </c>
      <c r="AU273" s="173" t="s">
        <v>74</v>
      </c>
      <c r="AY273" s="172" t="s">
        <v>101</v>
      </c>
      <c r="BK273" s="174">
        <f>SUM(BK274:BK289)</f>
        <v>0</v>
      </c>
    </row>
    <row r="274" spans="1:65" s="2" customFormat="1" ht="37.75" customHeight="1">
      <c r="A274" s="32"/>
      <c r="B274" s="33"/>
      <c r="C274" s="192" t="s">
        <v>135</v>
      </c>
      <c r="D274" s="192" t="s">
        <v>178</v>
      </c>
      <c r="E274" s="193" t="s">
        <v>321</v>
      </c>
      <c r="F274" s="194" t="s">
        <v>322</v>
      </c>
      <c r="G274" s="195" t="s">
        <v>223</v>
      </c>
      <c r="H274" s="196">
        <v>266.385</v>
      </c>
      <c r="I274" s="295"/>
      <c r="J274" s="197">
        <f>ROUND(I274*H274,2)</f>
        <v>0</v>
      </c>
      <c r="K274" s="194" t="s">
        <v>1</v>
      </c>
      <c r="L274" s="37"/>
      <c r="M274" s="198" t="s">
        <v>1</v>
      </c>
      <c r="N274" s="199" t="s">
        <v>34</v>
      </c>
      <c r="O274" s="184">
        <v>0</v>
      </c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86" t="s">
        <v>114</v>
      </c>
      <c r="AT274" s="186" t="s">
        <v>178</v>
      </c>
      <c r="AU274" s="186" t="s">
        <v>76</v>
      </c>
      <c r="AY274" s="18" t="s">
        <v>101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8" t="s">
        <v>74</v>
      </c>
      <c r="BK274" s="187">
        <f>ROUND(I274*H274,2)</f>
        <v>0</v>
      </c>
      <c r="BL274" s="18" t="s">
        <v>114</v>
      </c>
      <c r="BM274" s="186" t="s">
        <v>136</v>
      </c>
    </row>
    <row r="275" spans="1:47" s="2" customFormat="1" ht="18">
      <c r="A275" s="32"/>
      <c r="B275" s="33"/>
      <c r="C275" s="34"/>
      <c r="D275" s="188" t="s">
        <v>106</v>
      </c>
      <c r="E275" s="34"/>
      <c r="F275" s="189" t="s">
        <v>322</v>
      </c>
      <c r="G275" s="34"/>
      <c r="H275" s="34"/>
      <c r="I275" s="296"/>
      <c r="J275" s="34"/>
      <c r="K275" s="34"/>
      <c r="L275" s="37"/>
      <c r="M275" s="190"/>
      <c r="N275" s="191"/>
      <c r="O275" s="69"/>
      <c r="P275" s="69"/>
      <c r="Q275" s="69"/>
      <c r="R275" s="69"/>
      <c r="S275" s="69"/>
      <c r="T275" s="7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8" t="s">
        <v>106</v>
      </c>
      <c r="AU275" s="18" t="s">
        <v>76</v>
      </c>
    </row>
    <row r="276" spans="2:51" s="13" customFormat="1" ht="10">
      <c r="B276" s="212"/>
      <c r="C276" s="213"/>
      <c r="D276" s="188" t="s">
        <v>224</v>
      </c>
      <c r="E276" s="214" t="s">
        <v>1</v>
      </c>
      <c r="F276" s="215" t="s">
        <v>323</v>
      </c>
      <c r="G276" s="213"/>
      <c r="H276" s="214" t="s">
        <v>1</v>
      </c>
      <c r="I276" s="297"/>
      <c r="J276" s="213"/>
      <c r="K276" s="213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224</v>
      </c>
      <c r="AU276" s="220" t="s">
        <v>76</v>
      </c>
      <c r="AV276" s="13" t="s">
        <v>74</v>
      </c>
      <c r="AW276" s="13" t="s">
        <v>26</v>
      </c>
      <c r="AX276" s="13" t="s">
        <v>69</v>
      </c>
      <c r="AY276" s="220" t="s">
        <v>101</v>
      </c>
    </row>
    <row r="277" spans="2:51" s="14" customFormat="1" ht="10">
      <c r="B277" s="221"/>
      <c r="C277" s="222"/>
      <c r="D277" s="188" t="s">
        <v>224</v>
      </c>
      <c r="E277" s="223" t="s">
        <v>1</v>
      </c>
      <c r="F277" s="224" t="s">
        <v>226</v>
      </c>
      <c r="G277" s="222"/>
      <c r="H277" s="225">
        <v>187.572</v>
      </c>
      <c r="I277" s="298"/>
      <c r="J277" s="222"/>
      <c r="K277" s="222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224</v>
      </c>
      <c r="AU277" s="230" t="s">
        <v>76</v>
      </c>
      <c r="AV277" s="14" t="s">
        <v>76</v>
      </c>
      <c r="AW277" s="14" t="s">
        <v>26</v>
      </c>
      <c r="AX277" s="14" t="s">
        <v>69</v>
      </c>
      <c r="AY277" s="230" t="s">
        <v>101</v>
      </c>
    </row>
    <row r="278" spans="2:51" s="14" customFormat="1" ht="10">
      <c r="B278" s="221"/>
      <c r="C278" s="222"/>
      <c r="D278" s="188" t="s">
        <v>224</v>
      </c>
      <c r="E278" s="223" t="s">
        <v>1</v>
      </c>
      <c r="F278" s="224" t="s">
        <v>227</v>
      </c>
      <c r="G278" s="222"/>
      <c r="H278" s="225">
        <v>23.544</v>
      </c>
      <c r="I278" s="298"/>
      <c r="J278" s="222"/>
      <c r="K278" s="222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224</v>
      </c>
      <c r="AU278" s="230" t="s">
        <v>76</v>
      </c>
      <c r="AV278" s="14" t="s">
        <v>76</v>
      </c>
      <c r="AW278" s="14" t="s">
        <v>26</v>
      </c>
      <c r="AX278" s="14" t="s">
        <v>69</v>
      </c>
      <c r="AY278" s="230" t="s">
        <v>101</v>
      </c>
    </row>
    <row r="279" spans="2:51" s="14" customFormat="1" ht="10">
      <c r="B279" s="221"/>
      <c r="C279" s="222"/>
      <c r="D279" s="188" t="s">
        <v>224</v>
      </c>
      <c r="E279" s="223" t="s">
        <v>1</v>
      </c>
      <c r="F279" s="224" t="s">
        <v>228</v>
      </c>
      <c r="G279" s="222"/>
      <c r="H279" s="225">
        <v>37.224</v>
      </c>
      <c r="I279" s="298"/>
      <c r="J279" s="222"/>
      <c r="K279" s="222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224</v>
      </c>
      <c r="AU279" s="230" t="s">
        <v>76</v>
      </c>
      <c r="AV279" s="14" t="s">
        <v>76</v>
      </c>
      <c r="AW279" s="14" t="s">
        <v>26</v>
      </c>
      <c r="AX279" s="14" t="s">
        <v>69</v>
      </c>
      <c r="AY279" s="230" t="s">
        <v>101</v>
      </c>
    </row>
    <row r="280" spans="2:51" s="14" customFormat="1" ht="10">
      <c r="B280" s="221"/>
      <c r="C280" s="222"/>
      <c r="D280" s="188" t="s">
        <v>224</v>
      </c>
      <c r="E280" s="223" t="s">
        <v>1</v>
      </c>
      <c r="F280" s="224" t="s">
        <v>229</v>
      </c>
      <c r="G280" s="222"/>
      <c r="H280" s="225">
        <v>3.678</v>
      </c>
      <c r="I280" s="298"/>
      <c r="J280" s="222"/>
      <c r="K280" s="222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224</v>
      </c>
      <c r="AU280" s="230" t="s">
        <v>76</v>
      </c>
      <c r="AV280" s="14" t="s">
        <v>76</v>
      </c>
      <c r="AW280" s="14" t="s">
        <v>26</v>
      </c>
      <c r="AX280" s="14" t="s">
        <v>69</v>
      </c>
      <c r="AY280" s="230" t="s">
        <v>101</v>
      </c>
    </row>
    <row r="281" spans="2:51" s="14" customFormat="1" ht="10">
      <c r="B281" s="221"/>
      <c r="C281" s="222"/>
      <c r="D281" s="188" t="s">
        <v>224</v>
      </c>
      <c r="E281" s="223" t="s">
        <v>1</v>
      </c>
      <c r="F281" s="224" t="s">
        <v>230</v>
      </c>
      <c r="G281" s="222"/>
      <c r="H281" s="225">
        <v>2.247</v>
      </c>
      <c r="I281" s="298"/>
      <c r="J281" s="222"/>
      <c r="K281" s="222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224</v>
      </c>
      <c r="AU281" s="230" t="s">
        <v>76</v>
      </c>
      <c r="AV281" s="14" t="s">
        <v>76</v>
      </c>
      <c r="AW281" s="14" t="s">
        <v>26</v>
      </c>
      <c r="AX281" s="14" t="s">
        <v>69</v>
      </c>
      <c r="AY281" s="230" t="s">
        <v>101</v>
      </c>
    </row>
    <row r="282" spans="2:51" s="14" customFormat="1" ht="10">
      <c r="B282" s="221"/>
      <c r="C282" s="222"/>
      <c r="D282" s="188" t="s">
        <v>224</v>
      </c>
      <c r="E282" s="223" t="s">
        <v>1</v>
      </c>
      <c r="F282" s="224" t="s">
        <v>231</v>
      </c>
      <c r="G282" s="222"/>
      <c r="H282" s="225">
        <v>4.86</v>
      </c>
      <c r="I282" s="298"/>
      <c r="J282" s="222"/>
      <c r="K282" s="222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224</v>
      </c>
      <c r="AU282" s="230" t="s">
        <v>76</v>
      </c>
      <c r="AV282" s="14" t="s">
        <v>76</v>
      </c>
      <c r="AW282" s="14" t="s">
        <v>26</v>
      </c>
      <c r="AX282" s="14" t="s">
        <v>69</v>
      </c>
      <c r="AY282" s="230" t="s">
        <v>101</v>
      </c>
    </row>
    <row r="283" spans="2:51" s="14" customFormat="1" ht="10">
      <c r="B283" s="221"/>
      <c r="C283" s="222"/>
      <c r="D283" s="188" t="s">
        <v>224</v>
      </c>
      <c r="E283" s="223" t="s">
        <v>1</v>
      </c>
      <c r="F283" s="224" t="s">
        <v>232</v>
      </c>
      <c r="G283" s="222"/>
      <c r="H283" s="225">
        <v>7.26</v>
      </c>
      <c r="I283" s="298"/>
      <c r="J283" s="222"/>
      <c r="K283" s="222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224</v>
      </c>
      <c r="AU283" s="230" t="s">
        <v>76</v>
      </c>
      <c r="AV283" s="14" t="s">
        <v>76</v>
      </c>
      <c r="AW283" s="14" t="s">
        <v>26</v>
      </c>
      <c r="AX283" s="14" t="s">
        <v>69</v>
      </c>
      <c r="AY283" s="230" t="s">
        <v>101</v>
      </c>
    </row>
    <row r="284" spans="2:51" s="15" customFormat="1" ht="10">
      <c r="B284" s="231"/>
      <c r="C284" s="232"/>
      <c r="D284" s="188" t="s">
        <v>224</v>
      </c>
      <c r="E284" s="233" t="s">
        <v>1</v>
      </c>
      <c r="F284" s="234" t="s">
        <v>233</v>
      </c>
      <c r="G284" s="232"/>
      <c r="H284" s="235">
        <v>266.385</v>
      </c>
      <c r="I284" s="299"/>
      <c r="J284" s="232"/>
      <c r="K284" s="232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224</v>
      </c>
      <c r="AU284" s="240" t="s">
        <v>76</v>
      </c>
      <c r="AV284" s="15" t="s">
        <v>107</v>
      </c>
      <c r="AW284" s="15" t="s">
        <v>26</v>
      </c>
      <c r="AX284" s="15" t="s">
        <v>69</v>
      </c>
      <c r="AY284" s="240" t="s">
        <v>101</v>
      </c>
    </row>
    <row r="285" spans="2:51" s="16" customFormat="1" ht="10">
      <c r="B285" s="241"/>
      <c r="C285" s="242"/>
      <c r="D285" s="188" t="s">
        <v>224</v>
      </c>
      <c r="E285" s="243" t="s">
        <v>1</v>
      </c>
      <c r="F285" s="244" t="s">
        <v>234</v>
      </c>
      <c r="G285" s="242"/>
      <c r="H285" s="245">
        <v>266.385</v>
      </c>
      <c r="I285" s="300"/>
      <c r="J285" s="242"/>
      <c r="K285" s="242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224</v>
      </c>
      <c r="AU285" s="250" t="s">
        <v>76</v>
      </c>
      <c r="AV285" s="16" t="s">
        <v>105</v>
      </c>
      <c r="AW285" s="16" t="s">
        <v>26</v>
      </c>
      <c r="AX285" s="16" t="s">
        <v>74</v>
      </c>
      <c r="AY285" s="250" t="s">
        <v>101</v>
      </c>
    </row>
    <row r="286" spans="1:65" s="2" customFormat="1" ht="24.15" customHeight="1">
      <c r="A286" s="32"/>
      <c r="B286" s="33"/>
      <c r="C286" s="175" t="s">
        <v>121</v>
      </c>
      <c r="D286" s="175" t="s">
        <v>102</v>
      </c>
      <c r="E286" s="176" t="s">
        <v>324</v>
      </c>
      <c r="F286" s="177" t="s">
        <v>325</v>
      </c>
      <c r="G286" s="178" t="s">
        <v>223</v>
      </c>
      <c r="H286" s="179">
        <v>306.343</v>
      </c>
      <c r="I286" s="301"/>
      <c r="J286" s="180">
        <f>ROUND(I286*H286,2)</f>
        <v>0</v>
      </c>
      <c r="K286" s="177" t="s">
        <v>1</v>
      </c>
      <c r="L286" s="181"/>
      <c r="M286" s="182" t="s">
        <v>1</v>
      </c>
      <c r="N286" s="183" t="s">
        <v>34</v>
      </c>
      <c r="O286" s="184">
        <v>0</v>
      </c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86" t="s">
        <v>126</v>
      </c>
      <c r="AT286" s="186" t="s">
        <v>102</v>
      </c>
      <c r="AU286" s="186" t="s">
        <v>76</v>
      </c>
      <c r="AY286" s="18" t="s">
        <v>101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74</v>
      </c>
      <c r="BK286" s="187">
        <f>ROUND(I286*H286,2)</f>
        <v>0</v>
      </c>
      <c r="BL286" s="18" t="s">
        <v>114</v>
      </c>
      <c r="BM286" s="186" t="s">
        <v>137</v>
      </c>
    </row>
    <row r="287" spans="1:47" s="2" customFormat="1" ht="10">
      <c r="A287" s="32"/>
      <c r="B287" s="33"/>
      <c r="C287" s="34"/>
      <c r="D287" s="188" t="s">
        <v>106</v>
      </c>
      <c r="E287" s="34"/>
      <c r="F287" s="189" t="s">
        <v>325</v>
      </c>
      <c r="G287" s="34"/>
      <c r="H287" s="34"/>
      <c r="I287" s="296"/>
      <c r="J287" s="34"/>
      <c r="K287" s="34"/>
      <c r="L287" s="37"/>
      <c r="M287" s="190"/>
      <c r="N287" s="191"/>
      <c r="O287" s="69"/>
      <c r="P287" s="69"/>
      <c r="Q287" s="69"/>
      <c r="R287" s="69"/>
      <c r="S287" s="69"/>
      <c r="T287" s="7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8" t="s">
        <v>106</v>
      </c>
      <c r="AU287" s="18" t="s">
        <v>76</v>
      </c>
    </row>
    <row r="288" spans="2:51" s="14" customFormat="1" ht="10">
      <c r="B288" s="221"/>
      <c r="C288" s="222"/>
      <c r="D288" s="188" t="s">
        <v>224</v>
      </c>
      <c r="E288" s="223" t="s">
        <v>1</v>
      </c>
      <c r="F288" s="224" t="s">
        <v>326</v>
      </c>
      <c r="G288" s="222"/>
      <c r="H288" s="225">
        <v>306.343</v>
      </c>
      <c r="I288" s="298"/>
      <c r="J288" s="222"/>
      <c r="K288" s="222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224</v>
      </c>
      <c r="AU288" s="230" t="s">
        <v>76</v>
      </c>
      <c r="AV288" s="14" t="s">
        <v>76</v>
      </c>
      <c r="AW288" s="14" t="s">
        <v>26</v>
      </c>
      <c r="AX288" s="14" t="s">
        <v>69</v>
      </c>
      <c r="AY288" s="230" t="s">
        <v>101</v>
      </c>
    </row>
    <row r="289" spans="2:51" s="16" customFormat="1" ht="10">
      <c r="B289" s="241"/>
      <c r="C289" s="242"/>
      <c r="D289" s="188" t="s">
        <v>224</v>
      </c>
      <c r="E289" s="243" t="s">
        <v>1</v>
      </c>
      <c r="F289" s="244" t="s">
        <v>234</v>
      </c>
      <c r="G289" s="242"/>
      <c r="H289" s="245">
        <v>306.343</v>
      </c>
      <c r="I289" s="300"/>
      <c r="J289" s="242"/>
      <c r="K289" s="242"/>
      <c r="L289" s="246"/>
      <c r="M289" s="247"/>
      <c r="N289" s="248"/>
      <c r="O289" s="248"/>
      <c r="P289" s="248"/>
      <c r="Q289" s="248"/>
      <c r="R289" s="248"/>
      <c r="S289" s="248"/>
      <c r="T289" s="249"/>
      <c r="AT289" s="250" t="s">
        <v>224</v>
      </c>
      <c r="AU289" s="250" t="s">
        <v>76</v>
      </c>
      <c r="AV289" s="16" t="s">
        <v>105</v>
      </c>
      <c r="AW289" s="16" t="s">
        <v>26</v>
      </c>
      <c r="AX289" s="16" t="s">
        <v>74</v>
      </c>
      <c r="AY289" s="250" t="s">
        <v>101</v>
      </c>
    </row>
    <row r="290" spans="2:63" s="11" customFormat="1" ht="22.75" customHeight="1">
      <c r="B290" s="162"/>
      <c r="C290" s="163"/>
      <c r="D290" s="164" t="s">
        <v>68</v>
      </c>
      <c r="E290" s="210" t="s">
        <v>327</v>
      </c>
      <c r="F290" s="210" t="s">
        <v>328</v>
      </c>
      <c r="G290" s="163"/>
      <c r="H290" s="163"/>
      <c r="I290" s="302"/>
      <c r="J290" s="211">
        <f>BK290</f>
        <v>0</v>
      </c>
      <c r="K290" s="163"/>
      <c r="L290" s="167"/>
      <c r="M290" s="168"/>
      <c r="N290" s="169"/>
      <c r="O290" s="169"/>
      <c r="P290" s="170">
        <f>SUM(P291:P388)</f>
        <v>0</v>
      </c>
      <c r="Q290" s="169"/>
      <c r="R290" s="170">
        <f>SUM(R291:R388)</f>
        <v>0</v>
      </c>
      <c r="S290" s="169"/>
      <c r="T290" s="171">
        <f>SUM(T291:T388)</f>
        <v>0</v>
      </c>
      <c r="AR290" s="172" t="s">
        <v>76</v>
      </c>
      <c r="AT290" s="173" t="s">
        <v>68</v>
      </c>
      <c r="AU290" s="173" t="s">
        <v>74</v>
      </c>
      <c r="AY290" s="172" t="s">
        <v>101</v>
      </c>
      <c r="BK290" s="174">
        <f>SUM(BK291:BK388)</f>
        <v>0</v>
      </c>
    </row>
    <row r="291" spans="1:65" s="2" customFormat="1" ht="33" customHeight="1">
      <c r="A291" s="32"/>
      <c r="B291" s="33"/>
      <c r="C291" s="192" t="s">
        <v>138</v>
      </c>
      <c r="D291" s="192" t="s">
        <v>178</v>
      </c>
      <c r="E291" s="193" t="s">
        <v>329</v>
      </c>
      <c r="F291" s="194" t="s">
        <v>330</v>
      </c>
      <c r="G291" s="195" t="s">
        <v>223</v>
      </c>
      <c r="H291" s="196">
        <v>15.954</v>
      </c>
      <c r="I291" s="295"/>
      <c r="J291" s="197">
        <f>ROUND(I291*H291,2)</f>
        <v>0</v>
      </c>
      <c r="K291" s="194" t="s">
        <v>1</v>
      </c>
      <c r="L291" s="37"/>
      <c r="M291" s="198" t="s">
        <v>1</v>
      </c>
      <c r="N291" s="199" t="s">
        <v>34</v>
      </c>
      <c r="O291" s="184">
        <v>0</v>
      </c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86" t="s">
        <v>114</v>
      </c>
      <c r="AT291" s="186" t="s">
        <v>178</v>
      </c>
      <c r="AU291" s="186" t="s">
        <v>76</v>
      </c>
      <c r="AY291" s="18" t="s">
        <v>101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8" t="s">
        <v>74</v>
      </c>
      <c r="BK291" s="187">
        <f>ROUND(I291*H291,2)</f>
        <v>0</v>
      </c>
      <c r="BL291" s="18" t="s">
        <v>114</v>
      </c>
      <c r="BM291" s="186" t="s">
        <v>139</v>
      </c>
    </row>
    <row r="292" spans="1:47" s="2" customFormat="1" ht="18">
      <c r="A292" s="32"/>
      <c r="B292" s="33"/>
      <c r="C292" s="34"/>
      <c r="D292" s="188" t="s">
        <v>106</v>
      </c>
      <c r="E292" s="34"/>
      <c r="F292" s="189" t="s">
        <v>330</v>
      </c>
      <c r="G292" s="34"/>
      <c r="H292" s="34"/>
      <c r="I292" s="296"/>
      <c r="J292" s="34"/>
      <c r="K292" s="34"/>
      <c r="L292" s="37"/>
      <c r="M292" s="190"/>
      <c r="N292" s="191"/>
      <c r="O292" s="69"/>
      <c r="P292" s="69"/>
      <c r="Q292" s="69"/>
      <c r="R292" s="69"/>
      <c r="S292" s="69"/>
      <c r="T292" s="7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8" t="s">
        <v>106</v>
      </c>
      <c r="AU292" s="18" t="s">
        <v>76</v>
      </c>
    </row>
    <row r="293" spans="2:51" s="14" customFormat="1" ht="10">
      <c r="B293" s="221"/>
      <c r="C293" s="222"/>
      <c r="D293" s="188" t="s">
        <v>224</v>
      </c>
      <c r="E293" s="223" t="s">
        <v>1</v>
      </c>
      <c r="F293" s="224" t="s">
        <v>280</v>
      </c>
      <c r="G293" s="222"/>
      <c r="H293" s="225">
        <v>15.954</v>
      </c>
      <c r="I293" s="298"/>
      <c r="J293" s="222"/>
      <c r="K293" s="222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224</v>
      </c>
      <c r="AU293" s="230" t="s">
        <v>76</v>
      </c>
      <c r="AV293" s="14" t="s">
        <v>76</v>
      </c>
      <c r="AW293" s="14" t="s">
        <v>26</v>
      </c>
      <c r="AX293" s="14" t="s">
        <v>69</v>
      </c>
      <c r="AY293" s="230" t="s">
        <v>101</v>
      </c>
    </row>
    <row r="294" spans="2:51" s="16" customFormat="1" ht="10">
      <c r="B294" s="241"/>
      <c r="C294" s="242"/>
      <c r="D294" s="188" t="s">
        <v>224</v>
      </c>
      <c r="E294" s="243" t="s">
        <v>1</v>
      </c>
      <c r="F294" s="244" t="s">
        <v>234</v>
      </c>
      <c r="G294" s="242"/>
      <c r="H294" s="245">
        <v>15.954</v>
      </c>
      <c r="I294" s="300"/>
      <c r="J294" s="242"/>
      <c r="K294" s="242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224</v>
      </c>
      <c r="AU294" s="250" t="s">
        <v>76</v>
      </c>
      <c r="AV294" s="16" t="s">
        <v>105</v>
      </c>
      <c r="AW294" s="16" t="s">
        <v>26</v>
      </c>
      <c r="AX294" s="16" t="s">
        <v>74</v>
      </c>
      <c r="AY294" s="250" t="s">
        <v>101</v>
      </c>
    </row>
    <row r="295" spans="1:65" s="2" customFormat="1" ht="24.15" customHeight="1">
      <c r="A295" s="32"/>
      <c r="B295" s="33"/>
      <c r="C295" s="175" t="s">
        <v>123</v>
      </c>
      <c r="D295" s="175" t="s">
        <v>102</v>
      </c>
      <c r="E295" s="176" t="s">
        <v>331</v>
      </c>
      <c r="F295" s="177" t="s">
        <v>332</v>
      </c>
      <c r="G295" s="178" t="s">
        <v>117</v>
      </c>
      <c r="H295" s="179">
        <v>11</v>
      </c>
      <c r="I295" s="301"/>
      <c r="J295" s="180">
        <f>ROUND(I295*H295,2)</f>
        <v>0</v>
      </c>
      <c r="K295" s="177" t="s">
        <v>1</v>
      </c>
      <c r="L295" s="181"/>
      <c r="M295" s="182" t="s">
        <v>1</v>
      </c>
      <c r="N295" s="183" t="s">
        <v>34</v>
      </c>
      <c r="O295" s="184">
        <v>0</v>
      </c>
      <c r="P295" s="184">
        <f>O295*H295</f>
        <v>0</v>
      </c>
      <c r="Q295" s="184">
        <v>0</v>
      </c>
      <c r="R295" s="184">
        <f>Q295*H295</f>
        <v>0</v>
      </c>
      <c r="S295" s="184">
        <v>0</v>
      </c>
      <c r="T295" s="185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86" t="s">
        <v>126</v>
      </c>
      <c r="AT295" s="186" t="s">
        <v>102</v>
      </c>
      <c r="AU295" s="186" t="s">
        <v>76</v>
      </c>
      <c r="AY295" s="18" t="s">
        <v>101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8" t="s">
        <v>74</v>
      </c>
      <c r="BK295" s="187">
        <f>ROUND(I295*H295,2)</f>
        <v>0</v>
      </c>
      <c r="BL295" s="18" t="s">
        <v>114</v>
      </c>
      <c r="BM295" s="186" t="s">
        <v>140</v>
      </c>
    </row>
    <row r="296" spans="1:47" s="2" customFormat="1" ht="10">
      <c r="A296" s="32"/>
      <c r="B296" s="33"/>
      <c r="C296" s="34"/>
      <c r="D296" s="188" t="s">
        <v>106</v>
      </c>
      <c r="E296" s="34"/>
      <c r="F296" s="189" t="s">
        <v>332</v>
      </c>
      <c r="G296" s="34"/>
      <c r="H296" s="34"/>
      <c r="I296" s="296"/>
      <c r="J296" s="34"/>
      <c r="K296" s="34"/>
      <c r="L296" s="37"/>
      <c r="M296" s="190"/>
      <c r="N296" s="191"/>
      <c r="O296" s="69"/>
      <c r="P296" s="69"/>
      <c r="Q296" s="69"/>
      <c r="R296" s="69"/>
      <c r="S296" s="69"/>
      <c r="T296" s="7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8" t="s">
        <v>106</v>
      </c>
      <c r="AU296" s="18" t="s">
        <v>76</v>
      </c>
    </row>
    <row r="297" spans="1:47" s="2" customFormat="1" ht="27">
      <c r="A297" s="32"/>
      <c r="B297" s="33"/>
      <c r="C297" s="34"/>
      <c r="D297" s="188" t="s">
        <v>257</v>
      </c>
      <c r="E297" s="34"/>
      <c r="F297" s="251" t="s">
        <v>333</v>
      </c>
      <c r="G297" s="34"/>
      <c r="H297" s="34"/>
      <c r="I297" s="296"/>
      <c r="J297" s="34"/>
      <c r="K297" s="34"/>
      <c r="L297" s="37"/>
      <c r="M297" s="190"/>
      <c r="N297" s="191"/>
      <c r="O297" s="69"/>
      <c r="P297" s="69"/>
      <c r="Q297" s="69"/>
      <c r="R297" s="69"/>
      <c r="S297" s="69"/>
      <c r="T297" s="7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8" t="s">
        <v>257</v>
      </c>
      <c r="AU297" s="18" t="s">
        <v>76</v>
      </c>
    </row>
    <row r="298" spans="1:65" s="2" customFormat="1" ht="33" customHeight="1">
      <c r="A298" s="32"/>
      <c r="B298" s="33"/>
      <c r="C298" s="192" t="s">
        <v>141</v>
      </c>
      <c r="D298" s="192" t="s">
        <v>178</v>
      </c>
      <c r="E298" s="193" t="s">
        <v>334</v>
      </c>
      <c r="F298" s="194" t="s">
        <v>335</v>
      </c>
      <c r="G298" s="195" t="s">
        <v>223</v>
      </c>
      <c r="H298" s="196">
        <v>491.925</v>
      </c>
      <c r="I298" s="295"/>
      <c r="J298" s="197">
        <f>ROUND(I298*H298,2)</f>
        <v>0</v>
      </c>
      <c r="K298" s="194" t="s">
        <v>1</v>
      </c>
      <c r="L298" s="37"/>
      <c r="M298" s="198" t="s">
        <v>1</v>
      </c>
      <c r="N298" s="199" t="s">
        <v>34</v>
      </c>
      <c r="O298" s="184">
        <v>0</v>
      </c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86" t="s">
        <v>114</v>
      </c>
      <c r="AT298" s="186" t="s">
        <v>178</v>
      </c>
      <c r="AU298" s="186" t="s">
        <v>76</v>
      </c>
      <c r="AY298" s="18" t="s">
        <v>101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8" t="s">
        <v>74</v>
      </c>
      <c r="BK298" s="187">
        <f>ROUND(I298*H298,2)</f>
        <v>0</v>
      </c>
      <c r="BL298" s="18" t="s">
        <v>114</v>
      </c>
      <c r="BM298" s="186" t="s">
        <v>142</v>
      </c>
    </row>
    <row r="299" spans="1:47" s="2" customFormat="1" ht="18">
      <c r="A299" s="32"/>
      <c r="B299" s="33"/>
      <c r="C299" s="34"/>
      <c r="D299" s="188" t="s">
        <v>106</v>
      </c>
      <c r="E299" s="34"/>
      <c r="F299" s="189" t="s">
        <v>335</v>
      </c>
      <c r="G299" s="34"/>
      <c r="H299" s="34"/>
      <c r="I299" s="296"/>
      <c r="J299" s="34"/>
      <c r="K299" s="34"/>
      <c r="L299" s="37"/>
      <c r="M299" s="190"/>
      <c r="N299" s="191"/>
      <c r="O299" s="69"/>
      <c r="P299" s="69"/>
      <c r="Q299" s="69"/>
      <c r="R299" s="69"/>
      <c r="S299" s="69"/>
      <c r="T299" s="7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8" t="s">
        <v>106</v>
      </c>
      <c r="AU299" s="18" t="s">
        <v>76</v>
      </c>
    </row>
    <row r="300" spans="2:51" s="14" customFormat="1" ht="10">
      <c r="B300" s="221"/>
      <c r="C300" s="222"/>
      <c r="D300" s="188" t="s">
        <v>224</v>
      </c>
      <c r="E300" s="223" t="s">
        <v>1</v>
      </c>
      <c r="F300" s="224" t="s">
        <v>283</v>
      </c>
      <c r="G300" s="222"/>
      <c r="H300" s="225">
        <v>365.226</v>
      </c>
      <c r="I300" s="298"/>
      <c r="J300" s="222"/>
      <c r="K300" s="222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224</v>
      </c>
      <c r="AU300" s="230" t="s">
        <v>76</v>
      </c>
      <c r="AV300" s="14" t="s">
        <v>76</v>
      </c>
      <c r="AW300" s="14" t="s">
        <v>26</v>
      </c>
      <c r="AX300" s="14" t="s">
        <v>69</v>
      </c>
      <c r="AY300" s="230" t="s">
        <v>101</v>
      </c>
    </row>
    <row r="301" spans="2:51" s="14" customFormat="1" ht="10">
      <c r="B301" s="221"/>
      <c r="C301" s="222"/>
      <c r="D301" s="188" t="s">
        <v>224</v>
      </c>
      <c r="E301" s="223" t="s">
        <v>1</v>
      </c>
      <c r="F301" s="224" t="s">
        <v>284</v>
      </c>
      <c r="G301" s="222"/>
      <c r="H301" s="225">
        <v>42.592</v>
      </c>
      <c r="I301" s="298"/>
      <c r="J301" s="222"/>
      <c r="K301" s="222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224</v>
      </c>
      <c r="AU301" s="230" t="s">
        <v>76</v>
      </c>
      <c r="AV301" s="14" t="s">
        <v>76</v>
      </c>
      <c r="AW301" s="14" t="s">
        <v>26</v>
      </c>
      <c r="AX301" s="14" t="s">
        <v>69</v>
      </c>
      <c r="AY301" s="230" t="s">
        <v>101</v>
      </c>
    </row>
    <row r="302" spans="2:51" s="14" customFormat="1" ht="10">
      <c r="B302" s="221"/>
      <c r="C302" s="222"/>
      <c r="D302" s="188" t="s">
        <v>224</v>
      </c>
      <c r="E302" s="223" t="s">
        <v>1</v>
      </c>
      <c r="F302" s="224" t="s">
        <v>285</v>
      </c>
      <c r="G302" s="222"/>
      <c r="H302" s="225">
        <v>6.244</v>
      </c>
      <c r="I302" s="298"/>
      <c r="J302" s="222"/>
      <c r="K302" s="222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224</v>
      </c>
      <c r="AU302" s="230" t="s">
        <v>76</v>
      </c>
      <c r="AV302" s="14" t="s">
        <v>76</v>
      </c>
      <c r="AW302" s="14" t="s">
        <v>26</v>
      </c>
      <c r="AX302" s="14" t="s">
        <v>69</v>
      </c>
      <c r="AY302" s="230" t="s">
        <v>101</v>
      </c>
    </row>
    <row r="303" spans="2:51" s="14" customFormat="1" ht="10">
      <c r="B303" s="221"/>
      <c r="C303" s="222"/>
      <c r="D303" s="188" t="s">
        <v>224</v>
      </c>
      <c r="E303" s="223" t="s">
        <v>1</v>
      </c>
      <c r="F303" s="224" t="s">
        <v>286</v>
      </c>
      <c r="G303" s="222"/>
      <c r="H303" s="225">
        <v>9.12</v>
      </c>
      <c r="I303" s="298"/>
      <c r="J303" s="222"/>
      <c r="K303" s="222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224</v>
      </c>
      <c r="AU303" s="230" t="s">
        <v>76</v>
      </c>
      <c r="AV303" s="14" t="s">
        <v>76</v>
      </c>
      <c r="AW303" s="14" t="s">
        <v>26</v>
      </c>
      <c r="AX303" s="14" t="s">
        <v>69</v>
      </c>
      <c r="AY303" s="230" t="s">
        <v>101</v>
      </c>
    </row>
    <row r="304" spans="2:51" s="14" customFormat="1" ht="10">
      <c r="B304" s="221"/>
      <c r="C304" s="222"/>
      <c r="D304" s="188" t="s">
        <v>224</v>
      </c>
      <c r="E304" s="223" t="s">
        <v>1</v>
      </c>
      <c r="F304" s="224" t="s">
        <v>287</v>
      </c>
      <c r="G304" s="222"/>
      <c r="H304" s="225">
        <v>12.96</v>
      </c>
      <c r="I304" s="298"/>
      <c r="J304" s="222"/>
      <c r="K304" s="222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224</v>
      </c>
      <c r="AU304" s="230" t="s">
        <v>76</v>
      </c>
      <c r="AV304" s="14" t="s">
        <v>76</v>
      </c>
      <c r="AW304" s="14" t="s">
        <v>26</v>
      </c>
      <c r="AX304" s="14" t="s">
        <v>69</v>
      </c>
      <c r="AY304" s="230" t="s">
        <v>101</v>
      </c>
    </row>
    <row r="305" spans="2:51" s="15" customFormat="1" ht="10">
      <c r="B305" s="231"/>
      <c r="C305" s="232"/>
      <c r="D305" s="188" t="s">
        <v>224</v>
      </c>
      <c r="E305" s="233" t="s">
        <v>1</v>
      </c>
      <c r="F305" s="234" t="s">
        <v>233</v>
      </c>
      <c r="G305" s="232"/>
      <c r="H305" s="235">
        <v>436.142</v>
      </c>
      <c r="I305" s="299"/>
      <c r="J305" s="232"/>
      <c r="K305" s="232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224</v>
      </c>
      <c r="AU305" s="240" t="s">
        <v>76</v>
      </c>
      <c r="AV305" s="15" t="s">
        <v>107</v>
      </c>
      <c r="AW305" s="15" t="s">
        <v>26</v>
      </c>
      <c r="AX305" s="15" t="s">
        <v>69</v>
      </c>
      <c r="AY305" s="240" t="s">
        <v>101</v>
      </c>
    </row>
    <row r="306" spans="2:51" s="14" customFormat="1" ht="10">
      <c r="B306" s="221"/>
      <c r="C306" s="222"/>
      <c r="D306" s="188" t="s">
        <v>224</v>
      </c>
      <c r="E306" s="223" t="s">
        <v>1</v>
      </c>
      <c r="F306" s="224" t="s">
        <v>290</v>
      </c>
      <c r="G306" s="222"/>
      <c r="H306" s="225">
        <v>49.368</v>
      </c>
      <c r="I306" s="298"/>
      <c r="J306" s="222"/>
      <c r="K306" s="222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224</v>
      </c>
      <c r="AU306" s="230" t="s">
        <v>76</v>
      </c>
      <c r="AV306" s="14" t="s">
        <v>76</v>
      </c>
      <c r="AW306" s="14" t="s">
        <v>26</v>
      </c>
      <c r="AX306" s="14" t="s">
        <v>69</v>
      </c>
      <c r="AY306" s="230" t="s">
        <v>101</v>
      </c>
    </row>
    <row r="307" spans="2:51" s="14" customFormat="1" ht="10">
      <c r="B307" s="221"/>
      <c r="C307" s="222"/>
      <c r="D307" s="188" t="s">
        <v>224</v>
      </c>
      <c r="E307" s="223" t="s">
        <v>1</v>
      </c>
      <c r="F307" s="224" t="s">
        <v>291</v>
      </c>
      <c r="G307" s="222"/>
      <c r="H307" s="225">
        <v>6.415</v>
      </c>
      <c r="I307" s="298"/>
      <c r="J307" s="222"/>
      <c r="K307" s="222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224</v>
      </c>
      <c r="AU307" s="230" t="s">
        <v>76</v>
      </c>
      <c r="AV307" s="14" t="s">
        <v>76</v>
      </c>
      <c r="AW307" s="14" t="s">
        <v>26</v>
      </c>
      <c r="AX307" s="14" t="s">
        <v>69</v>
      </c>
      <c r="AY307" s="230" t="s">
        <v>101</v>
      </c>
    </row>
    <row r="308" spans="2:51" s="15" customFormat="1" ht="10">
      <c r="B308" s="231"/>
      <c r="C308" s="232"/>
      <c r="D308" s="188" t="s">
        <v>224</v>
      </c>
      <c r="E308" s="233" t="s">
        <v>1</v>
      </c>
      <c r="F308" s="234" t="s">
        <v>233</v>
      </c>
      <c r="G308" s="232"/>
      <c r="H308" s="235">
        <v>55.783</v>
      </c>
      <c r="I308" s="299"/>
      <c r="J308" s="232"/>
      <c r="K308" s="232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224</v>
      </c>
      <c r="AU308" s="240" t="s">
        <v>76</v>
      </c>
      <c r="AV308" s="15" t="s">
        <v>107</v>
      </c>
      <c r="AW308" s="15" t="s">
        <v>26</v>
      </c>
      <c r="AX308" s="15" t="s">
        <v>69</v>
      </c>
      <c r="AY308" s="240" t="s">
        <v>101</v>
      </c>
    </row>
    <row r="309" spans="2:51" s="16" customFormat="1" ht="10">
      <c r="B309" s="241"/>
      <c r="C309" s="242"/>
      <c r="D309" s="188" t="s">
        <v>224</v>
      </c>
      <c r="E309" s="243" t="s">
        <v>1</v>
      </c>
      <c r="F309" s="244" t="s">
        <v>234</v>
      </c>
      <c r="G309" s="242"/>
      <c r="H309" s="245">
        <v>491.925</v>
      </c>
      <c r="I309" s="300"/>
      <c r="J309" s="242"/>
      <c r="K309" s="242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224</v>
      </c>
      <c r="AU309" s="250" t="s">
        <v>76</v>
      </c>
      <c r="AV309" s="16" t="s">
        <v>105</v>
      </c>
      <c r="AW309" s="16" t="s">
        <v>26</v>
      </c>
      <c r="AX309" s="16" t="s">
        <v>74</v>
      </c>
      <c r="AY309" s="250" t="s">
        <v>101</v>
      </c>
    </row>
    <row r="310" spans="1:65" s="2" customFormat="1" ht="24.15" customHeight="1">
      <c r="A310" s="32"/>
      <c r="B310" s="33"/>
      <c r="C310" s="175" t="s">
        <v>124</v>
      </c>
      <c r="D310" s="175" t="s">
        <v>102</v>
      </c>
      <c r="E310" s="176" t="s">
        <v>336</v>
      </c>
      <c r="F310" s="177" t="s">
        <v>337</v>
      </c>
      <c r="G310" s="178" t="s">
        <v>117</v>
      </c>
      <c r="H310" s="179">
        <v>98</v>
      </c>
      <c r="I310" s="301"/>
      <c r="J310" s="180">
        <f>ROUND(I310*H310,2)</f>
        <v>0</v>
      </c>
      <c r="K310" s="177" t="s">
        <v>1</v>
      </c>
      <c r="L310" s="181"/>
      <c r="M310" s="182" t="s">
        <v>1</v>
      </c>
      <c r="N310" s="183" t="s">
        <v>34</v>
      </c>
      <c r="O310" s="184">
        <v>0</v>
      </c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86" t="s">
        <v>126</v>
      </c>
      <c r="AT310" s="186" t="s">
        <v>102</v>
      </c>
      <c r="AU310" s="186" t="s">
        <v>76</v>
      </c>
      <c r="AY310" s="18" t="s">
        <v>101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8" t="s">
        <v>74</v>
      </c>
      <c r="BK310" s="187">
        <f>ROUND(I310*H310,2)</f>
        <v>0</v>
      </c>
      <c r="BL310" s="18" t="s">
        <v>114</v>
      </c>
      <c r="BM310" s="186" t="s">
        <v>143</v>
      </c>
    </row>
    <row r="311" spans="1:47" s="2" customFormat="1" ht="10">
      <c r="A311" s="32"/>
      <c r="B311" s="33"/>
      <c r="C311" s="34"/>
      <c r="D311" s="188" t="s">
        <v>106</v>
      </c>
      <c r="E311" s="34"/>
      <c r="F311" s="189" t="s">
        <v>337</v>
      </c>
      <c r="G311" s="34"/>
      <c r="H311" s="34"/>
      <c r="I311" s="296"/>
      <c r="J311" s="34"/>
      <c r="K311" s="34"/>
      <c r="L311" s="37"/>
      <c r="M311" s="190"/>
      <c r="N311" s="191"/>
      <c r="O311" s="69"/>
      <c r="P311" s="69"/>
      <c r="Q311" s="69"/>
      <c r="R311" s="69"/>
      <c r="S311" s="69"/>
      <c r="T311" s="7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8" t="s">
        <v>106</v>
      </c>
      <c r="AU311" s="18" t="s">
        <v>76</v>
      </c>
    </row>
    <row r="312" spans="1:47" s="2" customFormat="1" ht="27">
      <c r="A312" s="32"/>
      <c r="B312" s="33"/>
      <c r="C312" s="34"/>
      <c r="D312" s="188" t="s">
        <v>257</v>
      </c>
      <c r="E312" s="34"/>
      <c r="F312" s="251" t="s">
        <v>333</v>
      </c>
      <c r="G312" s="34"/>
      <c r="H312" s="34"/>
      <c r="I312" s="296"/>
      <c r="J312" s="34"/>
      <c r="K312" s="34"/>
      <c r="L312" s="37"/>
      <c r="M312" s="190"/>
      <c r="N312" s="191"/>
      <c r="O312" s="69"/>
      <c r="P312" s="69"/>
      <c r="Q312" s="69"/>
      <c r="R312" s="69"/>
      <c r="S312" s="69"/>
      <c r="T312" s="7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8" t="s">
        <v>257</v>
      </c>
      <c r="AU312" s="18" t="s">
        <v>76</v>
      </c>
    </row>
    <row r="313" spans="1:65" s="2" customFormat="1" ht="24.15" customHeight="1">
      <c r="A313" s="32"/>
      <c r="B313" s="33"/>
      <c r="C313" s="175" t="s">
        <v>144</v>
      </c>
      <c r="D313" s="175" t="s">
        <v>102</v>
      </c>
      <c r="E313" s="176" t="s">
        <v>338</v>
      </c>
      <c r="F313" s="177" t="s">
        <v>339</v>
      </c>
      <c r="G313" s="178" t="s">
        <v>117</v>
      </c>
      <c r="H313" s="179">
        <v>12</v>
      </c>
      <c r="I313" s="301"/>
      <c r="J313" s="180">
        <f>ROUND(I313*H313,2)</f>
        <v>0</v>
      </c>
      <c r="K313" s="177" t="s">
        <v>1</v>
      </c>
      <c r="L313" s="181"/>
      <c r="M313" s="182" t="s">
        <v>1</v>
      </c>
      <c r="N313" s="183" t="s">
        <v>34</v>
      </c>
      <c r="O313" s="184">
        <v>0</v>
      </c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86" t="s">
        <v>126</v>
      </c>
      <c r="AT313" s="186" t="s">
        <v>102</v>
      </c>
      <c r="AU313" s="186" t="s">
        <v>76</v>
      </c>
      <c r="AY313" s="18" t="s">
        <v>101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8" t="s">
        <v>74</v>
      </c>
      <c r="BK313" s="187">
        <f>ROUND(I313*H313,2)</f>
        <v>0</v>
      </c>
      <c r="BL313" s="18" t="s">
        <v>114</v>
      </c>
      <c r="BM313" s="186" t="s">
        <v>145</v>
      </c>
    </row>
    <row r="314" spans="1:47" s="2" customFormat="1" ht="10">
      <c r="A314" s="32"/>
      <c r="B314" s="33"/>
      <c r="C314" s="34"/>
      <c r="D314" s="188" t="s">
        <v>106</v>
      </c>
      <c r="E314" s="34"/>
      <c r="F314" s="189" t="s">
        <v>339</v>
      </c>
      <c r="G314" s="34"/>
      <c r="H314" s="34"/>
      <c r="I314" s="296"/>
      <c r="J314" s="34"/>
      <c r="K314" s="34"/>
      <c r="L314" s="37"/>
      <c r="M314" s="190"/>
      <c r="N314" s="191"/>
      <c r="O314" s="69"/>
      <c r="P314" s="69"/>
      <c r="Q314" s="69"/>
      <c r="R314" s="69"/>
      <c r="S314" s="69"/>
      <c r="T314" s="7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8" t="s">
        <v>106</v>
      </c>
      <c r="AU314" s="18" t="s">
        <v>76</v>
      </c>
    </row>
    <row r="315" spans="1:47" s="2" customFormat="1" ht="27">
      <c r="A315" s="32"/>
      <c r="B315" s="33"/>
      <c r="C315" s="34"/>
      <c r="D315" s="188" t="s">
        <v>257</v>
      </c>
      <c r="E315" s="34"/>
      <c r="F315" s="251" t="s">
        <v>333</v>
      </c>
      <c r="G315" s="34"/>
      <c r="H315" s="34"/>
      <c r="I315" s="296"/>
      <c r="J315" s="34"/>
      <c r="K315" s="34"/>
      <c r="L315" s="37"/>
      <c r="M315" s="190"/>
      <c r="N315" s="191"/>
      <c r="O315" s="69"/>
      <c r="P315" s="69"/>
      <c r="Q315" s="69"/>
      <c r="R315" s="69"/>
      <c r="S315" s="69"/>
      <c r="T315" s="7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8" t="s">
        <v>257</v>
      </c>
      <c r="AU315" s="18" t="s">
        <v>76</v>
      </c>
    </row>
    <row r="316" spans="1:65" s="2" customFormat="1" ht="24.15" customHeight="1">
      <c r="A316" s="32"/>
      <c r="B316" s="33"/>
      <c r="C316" s="175" t="s">
        <v>125</v>
      </c>
      <c r="D316" s="175" t="s">
        <v>102</v>
      </c>
      <c r="E316" s="176" t="s">
        <v>340</v>
      </c>
      <c r="F316" s="177" t="s">
        <v>341</v>
      </c>
      <c r="G316" s="178" t="s">
        <v>117</v>
      </c>
      <c r="H316" s="179">
        <v>22</v>
      </c>
      <c r="I316" s="301"/>
      <c r="J316" s="180">
        <f>ROUND(I316*H316,2)</f>
        <v>0</v>
      </c>
      <c r="K316" s="177" t="s">
        <v>1</v>
      </c>
      <c r="L316" s="181"/>
      <c r="M316" s="182" t="s">
        <v>1</v>
      </c>
      <c r="N316" s="183" t="s">
        <v>34</v>
      </c>
      <c r="O316" s="184">
        <v>0</v>
      </c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86" t="s">
        <v>126</v>
      </c>
      <c r="AT316" s="186" t="s">
        <v>102</v>
      </c>
      <c r="AU316" s="186" t="s">
        <v>76</v>
      </c>
      <c r="AY316" s="18" t="s">
        <v>101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8" t="s">
        <v>74</v>
      </c>
      <c r="BK316" s="187">
        <f>ROUND(I316*H316,2)</f>
        <v>0</v>
      </c>
      <c r="BL316" s="18" t="s">
        <v>114</v>
      </c>
      <c r="BM316" s="186" t="s">
        <v>146</v>
      </c>
    </row>
    <row r="317" spans="1:47" s="2" customFormat="1" ht="10">
      <c r="A317" s="32"/>
      <c r="B317" s="33"/>
      <c r="C317" s="34"/>
      <c r="D317" s="188" t="s">
        <v>106</v>
      </c>
      <c r="E317" s="34"/>
      <c r="F317" s="189" t="s">
        <v>341</v>
      </c>
      <c r="G317" s="34"/>
      <c r="H317" s="34"/>
      <c r="I317" s="296"/>
      <c r="J317" s="34"/>
      <c r="K317" s="34"/>
      <c r="L317" s="37"/>
      <c r="M317" s="190"/>
      <c r="N317" s="191"/>
      <c r="O317" s="69"/>
      <c r="P317" s="69"/>
      <c r="Q317" s="69"/>
      <c r="R317" s="69"/>
      <c r="S317" s="69"/>
      <c r="T317" s="7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8" t="s">
        <v>106</v>
      </c>
      <c r="AU317" s="18" t="s">
        <v>76</v>
      </c>
    </row>
    <row r="318" spans="1:47" s="2" customFormat="1" ht="27">
      <c r="A318" s="32"/>
      <c r="B318" s="33"/>
      <c r="C318" s="34"/>
      <c r="D318" s="188" t="s">
        <v>257</v>
      </c>
      <c r="E318" s="34"/>
      <c r="F318" s="251" t="s">
        <v>333</v>
      </c>
      <c r="G318" s="34"/>
      <c r="H318" s="34"/>
      <c r="I318" s="296"/>
      <c r="J318" s="34"/>
      <c r="K318" s="34"/>
      <c r="L318" s="37"/>
      <c r="M318" s="190"/>
      <c r="N318" s="191"/>
      <c r="O318" s="69"/>
      <c r="P318" s="69"/>
      <c r="Q318" s="69"/>
      <c r="R318" s="69"/>
      <c r="S318" s="69"/>
      <c r="T318" s="7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8" t="s">
        <v>257</v>
      </c>
      <c r="AU318" s="18" t="s">
        <v>76</v>
      </c>
    </row>
    <row r="319" spans="1:65" s="2" customFormat="1" ht="24.15" customHeight="1">
      <c r="A319" s="32"/>
      <c r="B319" s="33"/>
      <c r="C319" s="175" t="s">
        <v>147</v>
      </c>
      <c r="D319" s="175" t="s">
        <v>102</v>
      </c>
      <c r="E319" s="176" t="s">
        <v>342</v>
      </c>
      <c r="F319" s="177" t="s">
        <v>343</v>
      </c>
      <c r="G319" s="178" t="s">
        <v>117</v>
      </c>
      <c r="H319" s="179">
        <v>2</v>
      </c>
      <c r="I319" s="301"/>
      <c r="J319" s="180">
        <f>ROUND(I319*H319,2)</f>
        <v>0</v>
      </c>
      <c r="K319" s="177" t="s">
        <v>1</v>
      </c>
      <c r="L319" s="181"/>
      <c r="M319" s="182" t="s">
        <v>1</v>
      </c>
      <c r="N319" s="183" t="s">
        <v>34</v>
      </c>
      <c r="O319" s="184">
        <v>0</v>
      </c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86" t="s">
        <v>126</v>
      </c>
      <c r="AT319" s="186" t="s">
        <v>102</v>
      </c>
      <c r="AU319" s="186" t="s">
        <v>76</v>
      </c>
      <c r="AY319" s="18" t="s">
        <v>101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8" t="s">
        <v>74</v>
      </c>
      <c r="BK319" s="187">
        <f>ROUND(I319*H319,2)</f>
        <v>0</v>
      </c>
      <c r="BL319" s="18" t="s">
        <v>114</v>
      </c>
      <c r="BM319" s="186" t="s">
        <v>148</v>
      </c>
    </row>
    <row r="320" spans="1:47" s="2" customFormat="1" ht="10">
      <c r="A320" s="32"/>
      <c r="B320" s="33"/>
      <c r="C320" s="34"/>
      <c r="D320" s="188" t="s">
        <v>106</v>
      </c>
      <c r="E320" s="34"/>
      <c r="F320" s="189" t="s">
        <v>343</v>
      </c>
      <c r="G320" s="34"/>
      <c r="H320" s="34"/>
      <c r="I320" s="296"/>
      <c r="J320" s="34"/>
      <c r="K320" s="34"/>
      <c r="L320" s="37"/>
      <c r="M320" s="190"/>
      <c r="N320" s="191"/>
      <c r="O320" s="69"/>
      <c r="P320" s="69"/>
      <c r="Q320" s="69"/>
      <c r="R320" s="69"/>
      <c r="S320" s="69"/>
      <c r="T320" s="7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8" t="s">
        <v>106</v>
      </c>
      <c r="AU320" s="18" t="s">
        <v>76</v>
      </c>
    </row>
    <row r="321" spans="1:47" s="2" customFormat="1" ht="27">
      <c r="A321" s="32"/>
      <c r="B321" s="33"/>
      <c r="C321" s="34"/>
      <c r="D321" s="188" t="s">
        <v>257</v>
      </c>
      <c r="E321" s="34"/>
      <c r="F321" s="251" t="s">
        <v>333</v>
      </c>
      <c r="G321" s="34"/>
      <c r="H321" s="34"/>
      <c r="I321" s="296"/>
      <c r="J321" s="34"/>
      <c r="K321" s="34"/>
      <c r="L321" s="37"/>
      <c r="M321" s="190"/>
      <c r="N321" s="191"/>
      <c r="O321" s="69"/>
      <c r="P321" s="69"/>
      <c r="Q321" s="69"/>
      <c r="R321" s="69"/>
      <c r="S321" s="69"/>
      <c r="T321" s="7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8" t="s">
        <v>257</v>
      </c>
      <c r="AU321" s="18" t="s">
        <v>76</v>
      </c>
    </row>
    <row r="322" spans="1:65" s="2" customFormat="1" ht="24.15" customHeight="1">
      <c r="A322" s="32"/>
      <c r="B322" s="33"/>
      <c r="C322" s="175" t="s">
        <v>126</v>
      </c>
      <c r="D322" s="175" t="s">
        <v>102</v>
      </c>
      <c r="E322" s="176" t="s">
        <v>344</v>
      </c>
      <c r="F322" s="177" t="s">
        <v>345</v>
      </c>
      <c r="G322" s="178" t="s">
        <v>117</v>
      </c>
      <c r="H322" s="179">
        <v>1</v>
      </c>
      <c r="I322" s="301"/>
      <c r="J322" s="180">
        <f>ROUND(I322*H322,2)</f>
        <v>0</v>
      </c>
      <c r="K322" s="177" t="s">
        <v>1</v>
      </c>
      <c r="L322" s="181"/>
      <c r="M322" s="182" t="s">
        <v>1</v>
      </c>
      <c r="N322" s="183" t="s">
        <v>34</v>
      </c>
      <c r="O322" s="184">
        <v>0</v>
      </c>
      <c r="P322" s="184">
        <f>O322*H322</f>
        <v>0</v>
      </c>
      <c r="Q322" s="184">
        <v>0</v>
      </c>
      <c r="R322" s="184">
        <f>Q322*H322</f>
        <v>0</v>
      </c>
      <c r="S322" s="184">
        <v>0</v>
      </c>
      <c r="T322" s="185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86" t="s">
        <v>126</v>
      </c>
      <c r="AT322" s="186" t="s">
        <v>102</v>
      </c>
      <c r="AU322" s="186" t="s">
        <v>76</v>
      </c>
      <c r="AY322" s="18" t="s">
        <v>101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8" t="s">
        <v>74</v>
      </c>
      <c r="BK322" s="187">
        <f>ROUND(I322*H322,2)</f>
        <v>0</v>
      </c>
      <c r="BL322" s="18" t="s">
        <v>114</v>
      </c>
      <c r="BM322" s="186" t="s">
        <v>149</v>
      </c>
    </row>
    <row r="323" spans="1:47" s="2" customFormat="1" ht="10">
      <c r="A323" s="32"/>
      <c r="B323" s="33"/>
      <c r="C323" s="34"/>
      <c r="D323" s="188" t="s">
        <v>106</v>
      </c>
      <c r="E323" s="34"/>
      <c r="F323" s="189" t="s">
        <v>345</v>
      </c>
      <c r="G323" s="34"/>
      <c r="H323" s="34"/>
      <c r="I323" s="296"/>
      <c r="J323" s="34"/>
      <c r="K323" s="34"/>
      <c r="L323" s="37"/>
      <c r="M323" s="190"/>
      <c r="N323" s="191"/>
      <c r="O323" s="69"/>
      <c r="P323" s="69"/>
      <c r="Q323" s="69"/>
      <c r="R323" s="69"/>
      <c r="S323" s="69"/>
      <c r="T323" s="7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8" t="s">
        <v>106</v>
      </c>
      <c r="AU323" s="18" t="s">
        <v>76</v>
      </c>
    </row>
    <row r="324" spans="1:47" s="2" customFormat="1" ht="27">
      <c r="A324" s="32"/>
      <c r="B324" s="33"/>
      <c r="C324" s="34"/>
      <c r="D324" s="188" t="s">
        <v>257</v>
      </c>
      <c r="E324" s="34"/>
      <c r="F324" s="251" t="s">
        <v>333</v>
      </c>
      <c r="G324" s="34"/>
      <c r="H324" s="34"/>
      <c r="I324" s="296"/>
      <c r="J324" s="34"/>
      <c r="K324" s="34"/>
      <c r="L324" s="37"/>
      <c r="M324" s="190"/>
      <c r="N324" s="191"/>
      <c r="O324" s="69"/>
      <c r="P324" s="69"/>
      <c r="Q324" s="69"/>
      <c r="R324" s="69"/>
      <c r="S324" s="69"/>
      <c r="T324" s="7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8" t="s">
        <v>257</v>
      </c>
      <c r="AU324" s="18" t="s">
        <v>76</v>
      </c>
    </row>
    <row r="325" spans="1:65" s="2" customFormat="1" ht="24.15" customHeight="1">
      <c r="A325" s="32"/>
      <c r="B325" s="33"/>
      <c r="C325" s="175" t="s">
        <v>150</v>
      </c>
      <c r="D325" s="175" t="s">
        <v>102</v>
      </c>
      <c r="E325" s="176" t="s">
        <v>346</v>
      </c>
      <c r="F325" s="177" t="s">
        <v>347</v>
      </c>
      <c r="G325" s="178" t="s">
        <v>117</v>
      </c>
      <c r="H325" s="179">
        <v>3</v>
      </c>
      <c r="I325" s="301"/>
      <c r="J325" s="180">
        <f>ROUND(I325*H325,2)</f>
        <v>0</v>
      </c>
      <c r="K325" s="177" t="s">
        <v>1</v>
      </c>
      <c r="L325" s="181"/>
      <c r="M325" s="182" t="s">
        <v>1</v>
      </c>
      <c r="N325" s="183" t="s">
        <v>34</v>
      </c>
      <c r="O325" s="184">
        <v>0</v>
      </c>
      <c r="P325" s="184">
        <f>O325*H325</f>
        <v>0</v>
      </c>
      <c r="Q325" s="184">
        <v>0</v>
      </c>
      <c r="R325" s="184">
        <f>Q325*H325</f>
        <v>0</v>
      </c>
      <c r="S325" s="184">
        <v>0</v>
      </c>
      <c r="T325" s="185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86" t="s">
        <v>126</v>
      </c>
      <c r="AT325" s="186" t="s">
        <v>102</v>
      </c>
      <c r="AU325" s="186" t="s">
        <v>76</v>
      </c>
      <c r="AY325" s="18" t="s">
        <v>101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8" t="s">
        <v>74</v>
      </c>
      <c r="BK325" s="187">
        <f>ROUND(I325*H325,2)</f>
        <v>0</v>
      </c>
      <c r="BL325" s="18" t="s">
        <v>114</v>
      </c>
      <c r="BM325" s="186" t="s">
        <v>151</v>
      </c>
    </row>
    <row r="326" spans="1:47" s="2" customFormat="1" ht="10">
      <c r="A326" s="32"/>
      <c r="B326" s="33"/>
      <c r="C326" s="34"/>
      <c r="D326" s="188" t="s">
        <v>106</v>
      </c>
      <c r="E326" s="34"/>
      <c r="F326" s="189" t="s">
        <v>347</v>
      </c>
      <c r="G326" s="34"/>
      <c r="H326" s="34"/>
      <c r="I326" s="296"/>
      <c r="J326" s="34"/>
      <c r="K326" s="34"/>
      <c r="L326" s="37"/>
      <c r="M326" s="190"/>
      <c r="N326" s="191"/>
      <c r="O326" s="69"/>
      <c r="P326" s="69"/>
      <c r="Q326" s="69"/>
      <c r="R326" s="69"/>
      <c r="S326" s="69"/>
      <c r="T326" s="7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8" t="s">
        <v>106</v>
      </c>
      <c r="AU326" s="18" t="s">
        <v>76</v>
      </c>
    </row>
    <row r="327" spans="1:47" s="2" customFormat="1" ht="27">
      <c r="A327" s="32"/>
      <c r="B327" s="33"/>
      <c r="C327" s="34"/>
      <c r="D327" s="188" t="s">
        <v>257</v>
      </c>
      <c r="E327" s="34"/>
      <c r="F327" s="251" t="s">
        <v>333</v>
      </c>
      <c r="G327" s="34"/>
      <c r="H327" s="34"/>
      <c r="I327" s="296"/>
      <c r="J327" s="34"/>
      <c r="K327" s="34"/>
      <c r="L327" s="37"/>
      <c r="M327" s="190"/>
      <c r="N327" s="191"/>
      <c r="O327" s="69"/>
      <c r="P327" s="69"/>
      <c r="Q327" s="69"/>
      <c r="R327" s="69"/>
      <c r="S327" s="69"/>
      <c r="T327" s="7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8" t="s">
        <v>257</v>
      </c>
      <c r="AU327" s="18" t="s">
        <v>76</v>
      </c>
    </row>
    <row r="328" spans="1:65" s="2" customFormat="1" ht="24.15" customHeight="1">
      <c r="A328" s="32"/>
      <c r="B328" s="33"/>
      <c r="C328" s="175" t="s">
        <v>128</v>
      </c>
      <c r="D328" s="175" t="s">
        <v>102</v>
      </c>
      <c r="E328" s="176" t="s">
        <v>348</v>
      </c>
      <c r="F328" s="177" t="s">
        <v>349</v>
      </c>
      <c r="G328" s="178" t="s">
        <v>117</v>
      </c>
      <c r="H328" s="179">
        <v>5</v>
      </c>
      <c r="I328" s="301"/>
      <c r="J328" s="180">
        <f>ROUND(I328*H328,2)</f>
        <v>0</v>
      </c>
      <c r="K328" s="177" t="s">
        <v>1</v>
      </c>
      <c r="L328" s="181"/>
      <c r="M328" s="182" t="s">
        <v>1</v>
      </c>
      <c r="N328" s="183" t="s">
        <v>34</v>
      </c>
      <c r="O328" s="184">
        <v>0</v>
      </c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86" t="s">
        <v>126</v>
      </c>
      <c r="AT328" s="186" t="s">
        <v>102</v>
      </c>
      <c r="AU328" s="186" t="s">
        <v>76</v>
      </c>
      <c r="AY328" s="18" t="s">
        <v>101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8" t="s">
        <v>74</v>
      </c>
      <c r="BK328" s="187">
        <f>ROUND(I328*H328,2)</f>
        <v>0</v>
      </c>
      <c r="BL328" s="18" t="s">
        <v>114</v>
      </c>
      <c r="BM328" s="186" t="s">
        <v>152</v>
      </c>
    </row>
    <row r="329" spans="1:47" s="2" customFormat="1" ht="10">
      <c r="A329" s="32"/>
      <c r="B329" s="33"/>
      <c r="C329" s="34"/>
      <c r="D329" s="188" t="s">
        <v>106</v>
      </c>
      <c r="E329" s="34"/>
      <c r="F329" s="189" t="s">
        <v>349</v>
      </c>
      <c r="G329" s="34"/>
      <c r="H329" s="34"/>
      <c r="I329" s="296"/>
      <c r="J329" s="34"/>
      <c r="K329" s="34"/>
      <c r="L329" s="37"/>
      <c r="M329" s="190"/>
      <c r="N329" s="191"/>
      <c r="O329" s="69"/>
      <c r="P329" s="69"/>
      <c r="Q329" s="69"/>
      <c r="R329" s="69"/>
      <c r="S329" s="69"/>
      <c r="T329" s="7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8" t="s">
        <v>106</v>
      </c>
      <c r="AU329" s="18" t="s">
        <v>76</v>
      </c>
    </row>
    <row r="330" spans="1:47" s="2" customFormat="1" ht="27">
      <c r="A330" s="32"/>
      <c r="B330" s="33"/>
      <c r="C330" s="34"/>
      <c r="D330" s="188" t="s">
        <v>257</v>
      </c>
      <c r="E330" s="34"/>
      <c r="F330" s="251" t="s">
        <v>333</v>
      </c>
      <c r="G330" s="34"/>
      <c r="H330" s="34"/>
      <c r="I330" s="296"/>
      <c r="J330" s="34"/>
      <c r="K330" s="34"/>
      <c r="L330" s="37"/>
      <c r="M330" s="190"/>
      <c r="N330" s="191"/>
      <c r="O330" s="69"/>
      <c r="P330" s="69"/>
      <c r="Q330" s="69"/>
      <c r="R330" s="69"/>
      <c r="S330" s="69"/>
      <c r="T330" s="70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8" t="s">
        <v>257</v>
      </c>
      <c r="AU330" s="18" t="s">
        <v>76</v>
      </c>
    </row>
    <row r="331" spans="1:65" s="2" customFormat="1" ht="33" customHeight="1">
      <c r="A331" s="32"/>
      <c r="B331" s="33"/>
      <c r="C331" s="192" t="s">
        <v>153</v>
      </c>
      <c r="D331" s="192" t="s">
        <v>178</v>
      </c>
      <c r="E331" s="193" t="s">
        <v>350</v>
      </c>
      <c r="F331" s="194" t="s">
        <v>351</v>
      </c>
      <c r="G331" s="195" t="s">
        <v>167</v>
      </c>
      <c r="H331" s="196">
        <v>887.951</v>
      </c>
      <c r="I331" s="295"/>
      <c r="J331" s="197">
        <f>ROUND(I331*H331,2)</f>
        <v>0</v>
      </c>
      <c r="K331" s="194" t="s">
        <v>1</v>
      </c>
      <c r="L331" s="37"/>
      <c r="M331" s="198" t="s">
        <v>1</v>
      </c>
      <c r="N331" s="199" t="s">
        <v>34</v>
      </c>
      <c r="O331" s="184">
        <v>0</v>
      </c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86" t="s">
        <v>114</v>
      </c>
      <c r="AT331" s="186" t="s">
        <v>178</v>
      </c>
      <c r="AU331" s="186" t="s">
        <v>76</v>
      </c>
      <c r="AY331" s="18" t="s">
        <v>101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8" t="s">
        <v>74</v>
      </c>
      <c r="BK331" s="187">
        <f>ROUND(I331*H331,2)</f>
        <v>0</v>
      </c>
      <c r="BL331" s="18" t="s">
        <v>114</v>
      </c>
      <c r="BM331" s="186" t="s">
        <v>154</v>
      </c>
    </row>
    <row r="332" spans="1:47" s="2" customFormat="1" ht="18">
      <c r="A332" s="32"/>
      <c r="B332" s="33"/>
      <c r="C332" s="34"/>
      <c r="D332" s="188" t="s">
        <v>106</v>
      </c>
      <c r="E332" s="34"/>
      <c r="F332" s="189" t="s">
        <v>351</v>
      </c>
      <c r="G332" s="34"/>
      <c r="H332" s="34"/>
      <c r="I332" s="296"/>
      <c r="J332" s="34"/>
      <c r="K332" s="34"/>
      <c r="L332" s="37"/>
      <c r="M332" s="190"/>
      <c r="N332" s="191"/>
      <c r="O332" s="69"/>
      <c r="P332" s="69"/>
      <c r="Q332" s="69"/>
      <c r="R332" s="69"/>
      <c r="S332" s="69"/>
      <c r="T332" s="70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8" t="s">
        <v>106</v>
      </c>
      <c r="AU332" s="18" t="s">
        <v>76</v>
      </c>
    </row>
    <row r="333" spans="2:51" s="14" customFormat="1" ht="10">
      <c r="B333" s="221"/>
      <c r="C333" s="222"/>
      <c r="D333" s="188" t="s">
        <v>224</v>
      </c>
      <c r="E333" s="223" t="s">
        <v>1</v>
      </c>
      <c r="F333" s="224" t="s">
        <v>248</v>
      </c>
      <c r="G333" s="222"/>
      <c r="H333" s="225">
        <v>625.24</v>
      </c>
      <c r="I333" s="298"/>
      <c r="J333" s="222"/>
      <c r="K333" s="222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224</v>
      </c>
      <c r="AU333" s="230" t="s">
        <v>76</v>
      </c>
      <c r="AV333" s="14" t="s">
        <v>76</v>
      </c>
      <c r="AW333" s="14" t="s">
        <v>26</v>
      </c>
      <c r="AX333" s="14" t="s">
        <v>69</v>
      </c>
      <c r="AY333" s="230" t="s">
        <v>101</v>
      </c>
    </row>
    <row r="334" spans="2:51" s="14" customFormat="1" ht="10">
      <c r="B334" s="221"/>
      <c r="C334" s="222"/>
      <c r="D334" s="188" t="s">
        <v>224</v>
      </c>
      <c r="E334" s="223" t="s">
        <v>1</v>
      </c>
      <c r="F334" s="224" t="s">
        <v>249</v>
      </c>
      <c r="G334" s="222"/>
      <c r="H334" s="225">
        <v>78.48</v>
      </c>
      <c r="I334" s="298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224</v>
      </c>
      <c r="AU334" s="230" t="s">
        <v>76</v>
      </c>
      <c r="AV334" s="14" t="s">
        <v>76</v>
      </c>
      <c r="AW334" s="14" t="s">
        <v>26</v>
      </c>
      <c r="AX334" s="14" t="s">
        <v>69</v>
      </c>
      <c r="AY334" s="230" t="s">
        <v>101</v>
      </c>
    </row>
    <row r="335" spans="2:51" s="14" customFormat="1" ht="10">
      <c r="B335" s="221"/>
      <c r="C335" s="222"/>
      <c r="D335" s="188" t="s">
        <v>224</v>
      </c>
      <c r="E335" s="223" t="s">
        <v>1</v>
      </c>
      <c r="F335" s="224" t="s">
        <v>250</v>
      </c>
      <c r="G335" s="222"/>
      <c r="H335" s="225">
        <v>124.08</v>
      </c>
      <c r="I335" s="298"/>
      <c r="J335" s="222"/>
      <c r="K335" s="222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224</v>
      </c>
      <c r="AU335" s="230" t="s">
        <v>76</v>
      </c>
      <c r="AV335" s="14" t="s">
        <v>76</v>
      </c>
      <c r="AW335" s="14" t="s">
        <v>26</v>
      </c>
      <c r="AX335" s="14" t="s">
        <v>69</v>
      </c>
      <c r="AY335" s="230" t="s">
        <v>101</v>
      </c>
    </row>
    <row r="336" spans="2:51" s="14" customFormat="1" ht="10">
      <c r="B336" s="221"/>
      <c r="C336" s="222"/>
      <c r="D336" s="188" t="s">
        <v>224</v>
      </c>
      <c r="E336" s="223" t="s">
        <v>1</v>
      </c>
      <c r="F336" s="224" t="s">
        <v>251</v>
      </c>
      <c r="G336" s="222"/>
      <c r="H336" s="225">
        <v>12.26</v>
      </c>
      <c r="I336" s="298"/>
      <c r="J336" s="222"/>
      <c r="K336" s="222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224</v>
      </c>
      <c r="AU336" s="230" t="s">
        <v>76</v>
      </c>
      <c r="AV336" s="14" t="s">
        <v>76</v>
      </c>
      <c r="AW336" s="14" t="s">
        <v>26</v>
      </c>
      <c r="AX336" s="14" t="s">
        <v>69</v>
      </c>
      <c r="AY336" s="230" t="s">
        <v>101</v>
      </c>
    </row>
    <row r="337" spans="2:51" s="14" customFormat="1" ht="10">
      <c r="B337" s="221"/>
      <c r="C337" s="222"/>
      <c r="D337" s="188" t="s">
        <v>224</v>
      </c>
      <c r="E337" s="223" t="s">
        <v>1</v>
      </c>
      <c r="F337" s="224" t="s">
        <v>252</v>
      </c>
      <c r="G337" s="222"/>
      <c r="H337" s="225">
        <v>7.491</v>
      </c>
      <c r="I337" s="298"/>
      <c r="J337" s="222"/>
      <c r="K337" s="222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224</v>
      </c>
      <c r="AU337" s="230" t="s">
        <v>76</v>
      </c>
      <c r="AV337" s="14" t="s">
        <v>76</v>
      </c>
      <c r="AW337" s="14" t="s">
        <v>26</v>
      </c>
      <c r="AX337" s="14" t="s">
        <v>69</v>
      </c>
      <c r="AY337" s="230" t="s">
        <v>101</v>
      </c>
    </row>
    <row r="338" spans="2:51" s="14" customFormat="1" ht="10">
      <c r="B338" s="221"/>
      <c r="C338" s="222"/>
      <c r="D338" s="188" t="s">
        <v>224</v>
      </c>
      <c r="E338" s="223" t="s">
        <v>1</v>
      </c>
      <c r="F338" s="224" t="s">
        <v>253</v>
      </c>
      <c r="G338" s="222"/>
      <c r="H338" s="225">
        <v>16.2</v>
      </c>
      <c r="I338" s="298"/>
      <c r="J338" s="222"/>
      <c r="K338" s="222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224</v>
      </c>
      <c r="AU338" s="230" t="s">
        <v>76</v>
      </c>
      <c r="AV338" s="14" t="s">
        <v>76</v>
      </c>
      <c r="AW338" s="14" t="s">
        <v>26</v>
      </c>
      <c r="AX338" s="14" t="s">
        <v>69</v>
      </c>
      <c r="AY338" s="230" t="s">
        <v>101</v>
      </c>
    </row>
    <row r="339" spans="2:51" s="14" customFormat="1" ht="10">
      <c r="B339" s="221"/>
      <c r="C339" s="222"/>
      <c r="D339" s="188" t="s">
        <v>224</v>
      </c>
      <c r="E339" s="223" t="s">
        <v>1</v>
      </c>
      <c r="F339" s="224" t="s">
        <v>254</v>
      </c>
      <c r="G339" s="222"/>
      <c r="H339" s="225">
        <v>24.2</v>
      </c>
      <c r="I339" s="298"/>
      <c r="J339" s="222"/>
      <c r="K339" s="222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224</v>
      </c>
      <c r="AU339" s="230" t="s">
        <v>76</v>
      </c>
      <c r="AV339" s="14" t="s">
        <v>76</v>
      </c>
      <c r="AW339" s="14" t="s">
        <v>26</v>
      </c>
      <c r="AX339" s="14" t="s">
        <v>69</v>
      </c>
      <c r="AY339" s="230" t="s">
        <v>101</v>
      </c>
    </row>
    <row r="340" spans="2:51" s="15" customFormat="1" ht="10">
      <c r="B340" s="231"/>
      <c r="C340" s="232"/>
      <c r="D340" s="188" t="s">
        <v>224</v>
      </c>
      <c r="E340" s="233" t="s">
        <v>1</v>
      </c>
      <c r="F340" s="234" t="s">
        <v>233</v>
      </c>
      <c r="G340" s="232"/>
      <c r="H340" s="235">
        <v>887.9510000000001</v>
      </c>
      <c r="I340" s="299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224</v>
      </c>
      <c r="AU340" s="240" t="s">
        <v>76</v>
      </c>
      <c r="AV340" s="15" t="s">
        <v>107</v>
      </c>
      <c r="AW340" s="15" t="s">
        <v>26</v>
      </c>
      <c r="AX340" s="15" t="s">
        <v>69</v>
      </c>
      <c r="AY340" s="240" t="s">
        <v>101</v>
      </c>
    </row>
    <row r="341" spans="2:51" s="16" customFormat="1" ht="10">
      <c r="B341" s="241"/>
      <c r="C341" s="242"/>
      <c r="D341" s="188" t="s">
        <v>224</v>
      </c>
      <c r="E341" s="243" t="s">
        <v>1</v>
      </c>
      <c r="F341" s="244" t="s">
        <v>234</v>
      </c>
      <c r="G341" s="242"/>
      <c r="H341" s="245">
        <v>887.9510000000001</v>
      </c>
      <c r="I341" s="300"/>
      <c r="J341" s="242"/>
      <c r="K341" s="242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224</v>
      </c>
      <c r="AU341" s="250" t="s">
        <v>76</v>
      </c>
      <c r="AV341" s="16" t="s">
        <v>105</v>
      </c>
      <c r="AW341" s="16" t="s">
        <v>26</v>
      </c>
      <c r="AX341" s="16" t="s">
        <v>74</v>
      </c>
      <c r="AY341" s="250" t="s">
        <v>101</v>
      </c>
    </row>
    <row r="342" spans="1:65" s="2" customFormat="1" ht="24.15" customHeight="1">
      <c r="A342" s="32"/>
      <c r="B342" s="33"/>
      <c r="C342" s="175" t="s">
        <v>129</v>
      </c>
      <c r="D342" s="175" t="s">
        <v>102</v>
      </c>
      <c r="E342" s="176" t="s">
        <v>352</v>
      </c>
      <c r="F342" s="177" t="s">
        <v>353</v>
      </c>
      <c r="G342" s="178" t="s">
        <v>167</v>
      </c>
      <c r="H342" s="179">
        <v>976.746</v>
      </c>
      <c r="I342" s="301"/>
      <c r="J342" s="180">
        <f>ROUND(I342*H342,2)</f>
        <v>0</v>
      </c>
      <c r="K342" s="177" t="s">
        <v>1</v>
      </c>
      <c r="L342" s="181"/>
      <c r="M342" s="182" t="s">
        <v>1</v>
      </c>
      <c r="N342" s="183" t="s">
        <v>34</v>
      </c>
      <c r="O342" s="184">
        <v>0</v>
      </c>
      <c r="P342" s="184">
        <f>O342*H342</f>
        <v>0</v>
      </c>
      <c r="Q342" s="184">
        <v>0</v>
      </c>
      <c r="R342" s="184">
        <f>Q342*H342</f>
        <v>0</v>
      </c>
      <c r="S342" s="184">
        <v>0</v>
      </c>
      <c r="T342" s="185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86" t="s">
        <v>126</v>
      </c>
      <c r="AT342" s="186" t="s">
        <v>102</v>
      </c>
      <c r="AU342" s="186" t="s">
        <v>76</v>
      </c>
      <c r="AY342" s="18" t="s">
        <v>101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8" t="s">
        <v>74</v>
      </c>
      <c r="BK342" s="187">
        <f>ROUND(I342*H342,2)</f>
        <v>0</v>
      </c>
      <c r="BL342" s="18" t="s">
        <v>114</v>
      </c>
      <c r="BM342" s="186" t="s">
        <v>155</v>
      </c>
    </row>
    <row r="343" spans="1:47" s="2" customFormat="1" ht="10">
      <c r="A343" s="32"/>
      <c r="B343" s="33"/>
      <c r="C343" s="34"/>
      <c r="D343" s="188" t="s">
        <v>106</v>
      </c>
      <c r="E343" s="34"/>
      <c r="F343" s="189" t="s">
        <v>353</v>
      </c>
      <c r="G343" s="34"/>
      <c r="H343" s="34"/>
      <c r="I343" s="296"/>
      <c r="J343" s="34"/>
      <c r="K343" s="34"/>
      <c r="L343" s="37"/>
      <c r="M343" s="190"/>
      <c r="N343" s="191"/>
      <c r="O343" s="69"/>
      <c r="P343" s="69"/>
      <c r="Q343" s="69"/>
      <c r="R343" s="69"/>
      <c r="S343" s="69"/>
      <c r="T343" s="7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8" t="s">
        <v>106</v>
      </c>
      <c r="AU343" s="18" t="s">
        <v>76</v>
      </c>
    </row>
    <row r="344" spans="1:47" s="2" customFormat="1" ht="18">
      <c r="A344" s="32"/>
      <c r="B344" s="33"/>
      <c r="C344" s="34"/>
      <c r="D344" s="188" t="s">
        <v>257</v>
      </c>
      <c r="E344" s="34"/>
      <c r="F344" s="251" t="s">
        <v>354</v>
      </c>
      <c r="G344" s="34"/>
      <c r="H344" s="34"/>
      <c r="I344" s="296"/>
      <c r="J344" s="34"/>
      <c r="K344" s="34"/>
      <c r="L344" s="37"/>
      <c r="M344" s="190"/>
      <c r="N344" s="191"/>
      <c r="O344" s="69"/>
      <c r="P344" s="69"/>
      <c r="Q344" s="69"/>
      <c r="R344" s="69"/>
      <c r="S344" s="69"/>
      <c r="T344" s="7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8" t="s">
        <v>257</v>
      </c>
      <c r="AU344" s="18" t="s">
        <v>76</v>
      </c>
    </row>
    <row r="345" spans="2:51" s="14" customFormat="1" ht="10">
      <c r="B345" s="221"/>
      <c r="C345" s="222"/>
      <c r="D345" s="188" t="s">
        <v>224</v>
      </c>
      <c r="E345" s="223" t="s">
        <v>1</v>
      </c>
      <c r="F345" s="224" t="s">
        <v>355</v>
      </c>
      <c r="G345" s="222"/>
      <c r="H345" s="225">
        <v>976.746</v>
      </c>
      <c r="I345" s="298"/>
      <c r="J345" s="222"/>
      <c r="K345" s="222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224</v>
      </c>
      <c r="AU345" s="230" t="s">
        <v>76</v>
      </c>
      <c r="AV345" s="14" t="s">
        <v>76</v>
      </c>
      <c r="AW345" s="14" t="s">
        <v>26</v>
      </c>
      <c r="AX345" s="14" t="s">
        <v>69</v>
      </c>
      <c r="AY345" s="230" t="s">
        <v>101</v>
      </c>
    </row>
    <row r="346" spans="2:51" s="16" customFormat="1" ht="10">
      <c r="B346" s="241"/>
      <c r="C346" s="242"/>
      <c r="D346" s="188" t="s">
        <v>224</v>
      </c>
      <c r="E346" s="243" t="s">
        <v>1</v>
      </c>
      <c r="F346" s="244" t="s">
        <v>234</v>
      </c>
      <c r="G346" s="242"/>
      <c r="H346" s="245">
        <v>976.746</v>
      </c>
      <c r="I346" s="300"/>
      <c r="J346" s="242"/>
      <c r="K346" s="242"/>
      <c r="L346" s="246"/>
      <c r="M346" s="247"/>
      <c r="N346" s="248"/>
      <c r="O346" s="248"/>
      <c r="P346" s="248"/>
      <c r="Q346" s="248"/>
      <c r="R346" s="248"/>
      <c r="S346" s="248"/>
      <c r="T346" s="249"/>
      <c r="AT346" s="250" t="s">
        <v>224</v>
      </c>
      <c r="AU346" s="250" t="s">
        <v>76</v>
      </c>
      <c r="AV346" s="16" t="s">
        <v>105</v>
      </c>
      <c r="AW346" s="16" t="s">
        <v>26</v>
      </c>
      <c r="AX346" s="16" t="s">
        <v>74</v>
      </c>
      <c r="AY346" s="250" t="s">
        <v>101</v>
      </c>
    </row>
    <row r="347" spans="1:65" s="2" customFormat="1" ht="37.75" customHeight="1">
      <c r="A347" s="32"/>
      <c r="B347" s="33"/>
      <c r="C347" s="192" t="s">
        <v>156</v>
      </c>
      <c r="D347" s="192" t="s">
        <v>178</v>
      </c>
      <c r="E347" s="193" t="s">
        <v>356</v>
      </c>
      <c r="F347" s="194" t="s">
        <v>357</v>
      </c>
      <c r="G347" s="195" t="s">
        <v>117</v>
      </c>
      <c r="H347" s="196">
        <v>22</v>
      </c>
      <c r="I347" s="295"/>
      <c r="J347" s="197">
        <f>ROUND(I347*H347,2)</f>
        <v>0</v>
      </c>
      <c r="K347" s="194" t="s">
        <v>1</v>
      </c>
      <c r="L347" s="37"/>
      <c r="M347" s="198" t="s">
        <v>1</v>
      </c>
      <c r="N347" s="199" t="s">
        <v>34</v>
      </c>
      <c r="O347" s="184">
        <v>0</v>
      </c>
      <c r="P347" s="184">
        <f>O347*H347</f>
        <v>0</v>
      </c>
      <c r="Q347" s="184">
        <v>0</v>
      </c>
      <c r="R347" s="184">
        <f>Q347*H347</f>
        <v>0</v>
      </c>
      <c r="S347" s="184">
        <v>0</v>
      </c>
      <c r="T347" s="185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86" t="s">
        <v>114</v>
      </c>
      <c r="AT347" s="186" t="s">
        <v>178</v>
      </c>
      <c r="AU347" s="186" t="s">
        <v>76</v>
      </c>
      <c r="AY347" s="18" t="s">
        <v>101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8" t="s">
        <v>74</v>
      </c>
      <c r="BK347" s="187">
        <f>ROUND(I347*H347,2)</f>
        <v>0</v>
      </c>
      <c r="BL347" s="18" t="s">
        <v>114</v>
      </c>
      <c r="BM347" s="186" t="s">
        <v>157</v>
      </c>
    </row>
    <row r="348" spans="1:47" s="2" customFormat="1" ht="18">
      <c r="A348" s="32"/>
      <c r="B348" s="33"/>
      <c r="C348" s="34"/>
      <c r="D348" s="188" t="s">
        <v>106</v>
      </c>
      <c r="E348" s="34"/>
      <c r="F348" s="189" t="s">
        <v>357</v>
      </c>
      <c r="G348" s="34"/>
      <c r="H348" s="34"/>
      <c r="I348" s="296"/>
      <c r="J348" s="34"/>
      <c r="K348" s="34"/>
      <c r="L348" s="37"/>
      <c r="M348" s="190"/>
      <c r="N348" s="191"/>
      <c r="O348" s="69"/>
      <c r="P348" s="69"/>
      <c r="Q348" s="69"/>
      <c r="R348" s="69"/>
      <c r="S348" s="69"/>
      <c r="T348" s="7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8" t="s">
        <v>106</v>
      </c>
      <c r="AU348" s="18" t="s">
        <v>76</v>
      </c>
    </row>
    <row r="349" spans="2:51" s="14" customFormat="1" ht="10">
      <c r="B349" s="221"/>
      <c r="C349" s="222"/>
      <c r="D349" s="188" t="s">
        <v>224</v>
      </c>
      <c r="E349" s="223" t="s">
        <v>1</v>
      </c>
      <c r="F349" s="224" t="s">
        <v>358</v>
      </c>
      <c r="G349" s="222"/>
      <c r="H349" s="225">
        <v>22</v>
      </c>
      <c r="I349" s="298"/>
      <c r="J349" s="222"/>
      <c r="K349" s="222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224</v>
      </c>
      <c r="AU349" s="230" t="s">
        <v>76</v>
      </c>
      <c r="AV349" s="14" t="s">
        <v>76</v>
      </c>
      <c r="AW349" s="14" t="s">
        <v>26</v>
      </c>
      <c r="AX349" s="14" t="s">
        <v>69</v>
      </c>
      <c r="AY349" s="230" t="s">
        <v>101</v>
      </c>
    </row>
    <row r="350" spans="2:51" s="15" customFormat="1" ht="10">
      <c r="B350" s="231"/>
      <c r="C350" s="232"/>
      <c r="D350" s="188" t="s">
        <v>224</v>
      </c>
      <c r="E350" s="233" t="s">
        <v>1</v>
      </c>
      <c r="F350" s="234" t="s">
        <v>233</v>
      </c>
      <c r="G350" s="232"/>
      <c r="H350" s="235">
        <v>22</v>
      </c>
      <c r="I350" s="299"/>
      <c r="J350" s="232"/>
      <c r="K350" s="232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224</v>
      </c>
      <c r="AU350" s="240" t="s">
        <v>76</v>
      </c>
      <c r="AV350" s="15" t="s">
        <v>107</v>
      </c>
      <c r="AW350" s="15" t="s">
        <v>26</v>
      </c>
      <c r="AX350" s="15" t="s">
        <v>69</v>
      </c>
      <c r="AY350" s="240" t="s">
        <v>101</v>
      </c>
    </row>
    <row r="351" spans="2:51" s="16" customFormat="1" ht="10">
      <c r="B351" s="241"/>
      <c r="C351" s="242"/>
      <c r="D351" s="188" t="s">
        <v>224</v>
      </c>
      <c r="E351" s="243" t="s">
        <v>1</v>
      </c>
      <c r="F351" s="244" t="s">
        <v>234</v>
      </c>
      <c r="G351" s="242"/>
      <c r="H351" s="245">
        <v>22</v>
      </c>
      <c r="I351" s="300"/>
      <c r="J351" s="242"/>
      <c r="K351" s="242"/>
      <c r="L351" s="246"/>
      <c r="M351" s="247"/>
      <c r="N351" s="248"/>
      <c r="O351" s="248"/>
      <c r="P351" s="248"/>
      <c r="Q351" s="248"/>
      <c r="R351" s="248"/>
      <c r="S351" s="248"/>
      <c r="T351" s="249"/>
      <c r="AT351" s="250" t="s">
        <v>224</v>
      </c>
      <c r="AU351" s="250" t="s">
        <v>76</v>
      </c>
      <c r="AV351" s="16" t="s">
        <v>105</v>
      </c>
      <c r="AW351" s="16" t="s">
        <v>26</v>
      </c>
      <c r="AX351" s="16" t="s">
        <v>74</v>
      </c>
      <c r="AY351" s="250" t="s">
        <v>101</v>
      </c>
    </row>
    <row r="352" spans="1:65" s="2" customFormat="1" ht="24.15" customHeight="1">
      <c r="A352" s="32"/>
      <c r="B352" s="33"/>
      <c r="C352" s="175" t="s">
        <v>131</v>
      </c>
      <c r="D352" s="175" t="s">
        <v>102</v>
      </c>
      <c r="E352" s="176" t="s">
        <v>359</v>
      </c>
      <c r="F352" s="177" t="s">
        <v>360</v>
      </c>
      <c r="G352" s="178" t="s">
        <v>167</v>
      </c>
      <c r="H352" s="179">
        <v>17.6</v>
      </c>
      <c r="I352" s="301"/>
      <c r="J352" s="180">
        <f>ROUND(I352*H352,2)</f>
        <v>0</v>
      </c>
      <c r="K352" s="177" t="s">
        <v>1</v>
      </c>
      <c r="L352" s="181"/>
      <c r="M352" s="182" t="s">
        <v>1</v>
      </c>
      <c r="N352" s="183" t="s">
        <v>34</v>
      </c>
      <c r="O352" s="184">
        <v>0</v>
      </c>
      <c r="P352" s="184">
        <f>O352*H352</f>
        <v>0</v>
      </c>
      <c r="Q352" s="184">
        <v>0</v>
      </c>
      <c r="R352" s="184">
        <f>Q352*H352</f>
        <v>0</v>
      </c>
      <c r="S352" s="184">
        <v>0</v>
      </c>
      <c r="T352" s="185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86" t="s">
        <v>126</v>
      </c>
      <c r="AT352" s="186" t="s">
        <v>102</v>
      </c>
      <c r="AU352" s="186" t="s">
        <v>76</v>
      </c>
      <c r="AY352" s="18" t="s">
        <v>101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8" t="s">
        <v>74</v>
      </c>
      <c r="BK352" s="187">
        <f>ROUND(I352*H352,2)</f>
        <v>0</v>
      </c>
      <c r="BL352" s="18" t="s">
        <v>114</v>
      </c>
      <c r="BM352" s="186" t="s">
        <v>158</v>
      </c>
    </row>
    <row r="353" spans="1:47" s="2" customFormat="1" ht="10">
      <c r="A353" s="32"/>
      <c r="B353" s="33"/>
      <c r="C353" s="34"/>
      <c r="D353" s="188" t="s">
        <v>106</v>
      </c>
      <c r="E353" s="34"/>
      <c r="F353" s="189" t="s">
        <v>360</v>
      </c>
      <c r="G353" s="34"/>
      <c r="H353" s="34"/>
      <c r="I353" s="296"/>
      <c r="J353" s="34"/>
      <c r="K353" s="34"/>
      <c r="L353" s="37"/>
      <c r="M353" s="190"/>
      <c r="N353" s="191"/>
      <c r="O353" s="69"/>
      <c r="P353" s="69"/>
      <c r="Q353" s="69"/>
      <c r="R353" s="69"/>
      <c r="S353" s="69"/>
      <c r="T353" s="7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8" t="s">
        <v>106</v>
      </c>
      <c r="AU353" s="18" t="s">
        <v>76</v>
      </c>
    </row>
    <row r="354" spans="2:51" s="14" customFormat="1" ht="10">
      <c r="B354" s="221"/>
      <c r="C354" s="222"/>
      <c r="D354" s="188" t="s">
        <v>224</v>
      </c>
      <c r="E354" s="223" t="s">
        <v>1</v>
      </c>
      <c r="F354" s="224" t="s">
        <v>361</v>
      </c>
      <c r="G354" s="222"/>
      <c r="H354" s="225">
        <v>17.6</v>
      </c>
      <c r="I354" s="298"/>
      <c r="J354" s="222"/>
      <c r="K354" s="222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224</v>
      </c>
      <c r="AU354" s="230" t="s">
        <v>76</v>
      </c>
      <c r="AV354" s="14" t="s">
        <v>76</v>
      </c>
      <c r="AW354" s="14" t="s">
        <v>26</v>
      </c>
      <c r="AX354" s="14" t="s">
        <v>69</v>
      </c>
      <c r="AY354" s="230" t="s">
        <v>101</v>
      </c>
    </row>
    <row r="355" spans="2:51" s="15" customFormat="1" ht="10">
      <c r="B355" s="231"/>
      <c r="C355" s="232"/>
      <c r="D355" s="188" t="s">
        <v>224</v>
      </c>
      <c r="E355" s="233" t="s">
        <v>1</v>
      </c>
      <c r="F355" s="234" t="s">
        <v>233</v>
      </c>
      <c r="G355" s="232"/>
      <c r="H355" s="235">
        <v>17.6</v>
      </c>
      <c r="I355" s="299"/>
      <c r="J355" s="232"/>
      <c r="K355" s="232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224</v>
      </c>
      <c r="AU355" s="240" t="s">
        <v>76</v>
      </c>
      <c r="AV355" s="15" t="s">
        <v>107</v>
      </c>
      <c r="AW355" s="15" t="s">
        <v>26</v>
      </c>
      <c r="AX355" s="15" t="s">
        <v>69</v>
      </c>
      <c r="AY355" s="240" t="s">
        <v>101</v>
      </c>
    </row>
    <row r="356" spans="2:51" s="16" customFormat="1" ht="10">
      <c r="B356" s="241"/>
      <c r="C356" s="242"/>
      <c r="D356" s="188" t="s">
        <v>224</v>
      </c>
      <c r="E356" s="243" t="s">
        <v>1</v>
      </c>
      <c r="F356" s="244" t="s">
        <v>234</v>
      </c>
      <c r="G356" s="242"/>
      <c r="H356" s="245">
        <v>17.6</v>
      </c>
      <c r="I356" s="300"/>
      <c r="J356" s="242"/>
      <c r="K356" s="242"/>
      <c r="L356" s="246"/>
      <c r="M356" s="247"/>
      <c r="N356" s="248"/>
      <c r="O356" s="248"/>
      <c r="P356" s="248"/>
      <c r="Q356" s="248"/>
      <c r="R356" s="248"/>
      <c r="S356" s="248"/>
      <c r="T356" s="249"/>
      <c r="AT356" s="250" t="s">
        <v>224</v>
      </c>
      <c r="AU356" s="250" t="s">
        <v>76</v>
      </c>
      <c r="AV356" s="16" t="s">
        <v>105</v>
      </c>
      <c r="AW356" s="16" t="s">
        <v>26</v>
      </c>
      <c r="AX356" s="16" t="s">
        <v>74</v>
      </c>
      <c r="AY356" s="250" t="s">
        <v>101</v>
      </c>
    </row>
    <row r="357" spans="1:65" s="2" customFormat="1" ht="44.25" customHeight="1">
      <c r="A357" s="32"/>
      <c r="B357" s="33"/>
      <c r="C357" s="192" t="s">
        <v>159</v>
      </c>
      <c r="D357" s="192" t="s">
        <v>178</v>
      </c>
      <c r="E357" s="193" t="s">
        <v>362</v>
      </c>
      <c r="F357" s="194" t="s">
        <v>363</v>
      </c>
      <c r="G357" s="195" t="s">
        <v>117</v>
      </c>
      <c r="H357" s="196">
        <v>108</v>
      </c>
      <c r="I357" s="295"/>
      <c r="J357" s="197">
        <f>ROUND(I357*H357,2)</f>
        <v>0</v>
      </c>
      <c r="K357" s="194" t="s">
        <v>1</v>
      </c>
      <c r="L357" s="37"/>
      <c r="M357" s="198" t="s">
        <v>1</v>
      </c>
      <c r="N357" s="199" t="s">
        <v>34</v>
      </c>
      <c r="O357" s="184">
        <v>0</v>
      </c>
      <c r="P357" s="184">
        <f>O357*H357</f>
        <v>0</v>
      </c>
      <c r="Q357" s="184">
        <v>0</v>
      </c>
      <c r="R357" s="184">
        <f>Q357*H357</f>
        <v>0</v>
      </c>
      <c r="S357" s="184">
        <v>0</v>
      </c>
      <c r="T357" s="185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86" t="s">
        <v>114</v>
      </c>
      <c r="AT357" s="186" t="s">
        <v>178</v>
      </c>
      <c r="AU357" s="186" t="s">
        <v>76</v>
      </c>
      <c r="AY357" s="18" t="s">
        <v>101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8" t="s">
        <v>74</v>
      </c>
      <c r="BK357" s="187">
        <f>ROUND(I357*H357,2)</f>
        <v>0</v>
      </c>
      <c r="BL357" s="18" t="s">
        <v>114</v>
      </c>
      <c r="BM357" s="186" t="s">
        <v>160</v>
      </c>
    </row>
    <row r="358" spans="1:47" s="2" customFormat="1" ht="27">
      <c r="A358" s="32"/>
      <c r="B358" s="33"/>
      <c r="C358" s="34"/>
      <c r="D358" s="188" t="s">
        <v>106</v>
      </c>
      <c r="E358" s="34"/>
      <c r="F358" s="189" t="s">
        <v>363</v>
      </c>
      <c r="G358" s="34"/>
      <c r="H358" s="34"/>
      <c r="I358" s="296"/>
      <c r="J358" s="34"/>
      <c r="K358" s="34"/>
      <c r="L358" s="37"/>
      <c r="M358" s="190"/>
      <c r="N358" s="191"/>
      <c r="O358" s="69"/>
      <c r="P358" s="69"/>
      <c r="Q358" s="69"/>
      <c r="R358" s="69"/>
      <c r="S358" s="69"/>
      <c r="T358" s="70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8" t="s">
        <v>106</v>
      </c>
      <c r="AU358" s="18" t="s">
        <v>76</v>
      </c>
    </row>
    <row r="359" spans="2:51" s="14" customFormat="1" ht="10">
      <c r="B359" s="221"/>
      <c r="C359" s="222"/>
      <c r="D359" s="188" t="s">
        <v>224</v>
      </c>
      <c r="E359" s="223" t="s">
        <v>1</v>
      </c>
      <c r="F359" s="224" t="s">
        <v>364</v>
      </c>
      <c r="G359" s="222"/>
      <c r="H359" s="225">
        <v>98</v>
      </c>
      <c r="I359" s="298"/>
      <c r="J359" s="222"/>
      <c r="K359" s="222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224</v>
      </c>
      <c r="AU359" s="230" t="s">
        <v>76</v>
      </c>
      <c r="AV359" s="14" t="s">
        <v>76</v>
      </c>
      <c r="AW359" s="14" t="s">
        <v>26</v>
      </c>
      <c r="AX359" s="14" t="s">
        <v>69</v>
      </c>
      <c r="AY359" s="230" t="s">
        <v>101</v>
      </c>
    </row>
    <row r="360" spans="2:51" s="14" customFormat="1" ht="10">
      <c r="B360" s="221"/>
      <c r="C360" s="222"/>
      <c r="D360" s="188" t="s">
        <v>224</v>
      </c>
      <c r="E360" s="223" t="s">
        <v>1</v>
      </c>
      <c r="F360" s="224" t="s">
        <v>365</v>
      </c>
      <c r="G360" s="222"/>
      <c r="H360" s="225">
        <v>2</v>
      </c>
      <c r="I360" s="298"/>
      <c r="J360" s="222"/>
      <c r="K360" s="222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224</v>
      </c>
      <c r="AU360" s="230" t="s">
        <v>76</v>
      </c>
      <c r="AV360" s="14" t="s">
        <v>76</v>
      </c>
      <c r="AW360" s="14" t="s">
        <v>26</v>
      </c>
      <c r="AX360" s="14" t="s">
        <v>69</v>
      </c>
      <c r="AY360" s="230" t="s">
        <v>101</v>
      </c>
    </row>
    <row r="361" spans="2:51" s="14" customFormat="1" ht="10">
      <c r="B361" s="221"/>
      <c r="C361" s="222"/>
      <c r="D361" s="188" t="s">
        <v>224</v>
      </c>
      <c r="E361" s="223" t="s">
        <v>1</v>
      </c>
      <c r="F361" s="224" t="s">
        <v>366</v>
      </c>
      <c r="G361" s="222"/>
      <c r="H361" s="225">
        <v>3</v>
      </c>
      <c r="I361" s="298"/>
      <c r="J361" s="222"/>
      <c r="K361" s="222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224</v>
      </c>
      <c r="AU361" s="230" t="s">
        <v>76</v>
      </c>
      <c r="AV361" s="14" t="s">
        <v>76</v>
      </c>
      <c r="AW361" s="14" t="s">
        <v>26</v>
      </c>
      <c r="AX361" s="14" t="s">
        <v>69</v>
      </c>
      <c r="AY361" s="230" t="s">
        <v>101</v>
      </c>
    </row>
    <row r="362" spans="2:51" s="14" customFormat="1" ht="10">
      <c r="B362" s="221"/>
      <c r="C362" s="222"/>
      <c r="D362" s="188" t="s">
        <v>224</v>
      </c>
      <c r="E362" s="223" t="s">
        <v>1</v>
      </c>
      <c r="F362" s="224" t="s">
        <v>367</v>
      </c>
      <c r="G362" s="222"/>
      <c r="H362" s="225">
        <v>5</v>
      </c>
      <c r="I362" s="298"/>
      <c r="J362" s="222"/>
      <c r="K362" s="222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224</v>
      </c>
      <c r="AU362" s="230" t="s">
        <v>76</v>
      </c>
      <c r="AV362" s="14" t="s">
        <v>76</v>
      </c>
      <c r="AW362" s="14" t="s">
        <v>26</v>
      </c>
      <c r="AX362" s="14" t="s">
        <v>69</v>
      </c>
      <c r="AY362" s="230" t="s">
        <v>101</v>
      </c>
    </row>
    <row r="363" spans="2:51" s="15" customFormat="1" ht="10">
      <c r="B363" s="231"/>
      <c r="C363" s="232"/>
      <c r="D363" s="188" t="s">
        <v>224</v>
      </c>
      <c r="E363" s="233" t="s">
        <v>1</v>
      </c>
      <c r="F363" s="234" t="s">
        <v>233</v>
      </c>
      <c r="G363" s="232"/>
      <c r="H363" s="235">
        <v>108</v>
      </c>
      <c r="I363" s="299"/>
      <c r="J363" s="232"/>
      <c r="K363" s="232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224</v>
      </c>
      <c r="AU363" s="240" t="s">
        <v>76</v>
      </c>
      <c r="AV363" s="15" t="s">
        <v>107</v>
      </c>
      <c r="AW363" s="15" t="s">
        <v>26</v>
      </c>
      <c r="AX363" s="15" t="s">
        <v>69</v>
      </c>
      <c r="AY363" s="240" t="s">
        <v>101</v>
      </c>
    </row>
    <row r="364" spans="2:51" s="16" customFormat="1" ht="10">
      <c r="B364" s="241"/>
      <c r="C364" s="242"/>
      <c r="D364" s="188" t="s">
        <v>224</v>
      </c>
      <c r="E364" s="243" t="s">
        <v>1</v>
      </c>
      <c r="F364" s="244" t="s">
        <v>234</v>
      </c>
      <c r="G364" s="242"/>
      <c r="H364" s="245">
        <v>108</v>
      </c>
      <c r="I364" s="300"/>
      <c r="J364" s="242"/>
      <c r="K364" s="242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224</v>
      </c>
      <c r="AU364" s="250" t="s">
        <v>76</v>
      </c>
      <c r="AV364" s="16" t="s">
        <v>105</v>
      </c>
      <c r="AW364" s="16" t="s">
        <v>26</v>
      </c>
      <c r="AX364" s="16" t="s">
        <v>74</v>
      </c>
      <c r="AY364" s="250" t="s">
        <v>101</v>
      </c>
    </row>
    <row r="365" spans="1:65" s="2" customFormat="1" ht="24.15" customHeight="1">
      <c r="A365" s="32"/>
      <c r="B365" s="33"/>
      <c r="C365" s="175" t="s">
        <v>132</v>
      </c>
      <c r="D365" s="175" t="s">
        <v>102</v>
      </c>
      <c r="E365" s="176" t="s">
        <v>359</v>
      </c>
      <c r="F365" s="177" t="s">
        <v>360</v>
      </c>
      <c r="G365" s="178" t="s">
        <v>167</v>
      </c>
      <c r="H365" s="179">
        <v>166.3</v>
      </c>
      <c r="I365" s="301"/>
      <c r="J365" s="180">
        <f>ROUND(I365*H365,2)</f>
        <v>0</v>
      </c>
      <c r="K365" s="177" t="s">
        <v>1</v>
      </c>
      <c r="L365" s="181"/>
      <c r="M365" s="182" t="s">
        <v>1</v>
      </c>
      <c r="N365" s="183" t="s">
        <v>34</v>
      </c>
      <c r="O365" s="184">
        <v>0</v>
      </c>
      <c r="P365" s="184">
        <f>O365*H365</f>
        <v>0</v>
      </c>
      <c r="Q365" s="184">
        <v>0</v>
      </c>
      <c r="R365" s="184">
        <f>Q365*H365</f>
        <v>0</v>
      </c>
      <c r="S365" s="184">
        <v>0</v>
      </c>
      <c r="T365" s="185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86" t="s">
        <v>126</v>
      </c>
      <c r="AT365" s="186" t="s">
        <v>102</v>
      </c>
      <c r="AU365" s="186" t="s">
        <v>76</v>
      </c>
      <c r="AY365" s="18" t="s">
        <v>101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8" t="s">
        <v>74</v>
      </c>
      <c r="BK365" s="187">
        <f>ROUND(I365*H365,2)</f>
        <v>0</v>
      </c>
      <c r="BL365" s="18" t="s">
        <v>114</v>
      </c>
      <c r="BM365" s="186" t="s">
        <v>161</v>
      </c>
    </row>
    <row r="366" spans="1:47" s="2" customFormat="1" ht="10">
      <c r="A366" s="32"/>
      <c r="B366" s="33"/>
      <c r="C366" s="34"/>
      <c r="D366" s="188" t="s">
        <v>106</v>
      </c>
      <c r="E366" s="34"/>
      <c r="F366" s="189" t="s">
        <v>360</v>
      </c>
      <c r="G366" s="34"/>
      <c r="H366" s="34"/>
      <c r="I366" s="296"/>
      <c r="J366" s="34"/>
      <c r="K366" s="34"/>
      <c r="L366" s="37"/>
      <c r="M366" s="190"/>
      <c r="N366" s="191"/>
      <c r="O366" s="69"/>
      <c r="P366" s="69"/>
      <c r="Q366" s="69"/>
      <c r="R366" s="69"/>
      <c r="S366" s="69"/>
      <c r="T366" s="7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8" t="s">
        <v>106</v>
      </c>
      <c r="AU366" s="18" t="s">
        <v>76</v>
      </c>
    </row>
    <row r="367" spans="2:51" s="14" customFormat="1" ht="10">
      <c r="B367" s="221"/>
      <c r="C367" s="222"/>
      <c r="D367" s="188" t="s">
        <v>224</v>
      </c>
      <c r="E367" s="223" t="s">
        <v>1</v>
      </c>
      <c r="F367" s="224" t="s">
        <v>269</v>
      </c>
      <c r="G367" s="222"/>
      <c r="H367" s="225">
        <v>150.92</v>
      </c>
      <c r="I367" s="298"/>
      <c r="J367" s="222"/>
      <c r="K367" s="222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224</v>
      </c>
      <c r="AU367" s="230" t="s">
        <v>76</v>
      </c>
      <c r="AV367" s="14" t="s">
        <v>76</v>
      </c>
      <c r="AW367" s="14" t="s">
        <v>26</v>
      </c>
      <c r="AX367" s="14" t="s">
        <v>69</v>
      </c>
      <c r="AY367" s="230" t="s">
        <v>101</v>
      </c>
    </row>
    <row r="368" spans="2:51" s="14" customFormat="1" ht="10">
      <c r="B368" s="221"/>
      <c r="C368" s="222"/>
      <c r="D368" s="188" t="s">
        <v>224</v>
      </c>
      <c r="E368" s="223" t="s">
        <v>1</v>
      </c>
      <c r="F368" s="224" t="s">
        <v>272</v>
      </c>
      <c r="G368" s="222"/>
      <c r="H368" s="225">
        <v>2.58</v>
      </c>
      <c r="I368" s="298"/>
      <c r="J368" s="222"/>
      <c r="K368" s="222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224</v>
      </c>
      <c r="AU368" s="230" t="s">
        <v>76</v>
      </c>
      <c r="AV368" s="14" t="s">
        <v>76</v>
      </c>
      <c r="AW368" s="14" t="s">
        <v>26</v>
      </c>
      <c r="AX368" s="14" t="s">
        <v>69</v>
      </c>
      <c r="AY368" s="230" t="s">
        <v>101</v>
      </c>
    </row>
    <row r="369" spans="2:51" s="14" customFormat="1" ht="10">
      <c r="B369" s="221"/>
      <c r="C369" s="222"/>
      <c r="D369" s="188" t="s">
        <v>224</v>
      </c>
      <c r="E369" s="223" t="s">
        <v>1</v>
      </c>
      <c r="F369" s="224" t="s">
        <v>274</v>
      </c>
      <c r="G369" s="222"/>
      <c r="H369" s="225">
        <v>4.8</v>
      </c>
      <c r="I369" s="298"/>
      <c r="J369" s="222"/>
      <c r="K369" s="222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224</v>
      </c>
      <c r="AU369" s="230" t="s">
        <v>76</v>
      </c>
      <c r="AV369" s="14" t="s">
        <v>76</v>
      </c>
      <c r="AW369" s="14" t="s">
        <v>26</v>
      </c>
      <c r="AX369" s="14" t="s">
        <v>69</v>
      </c>
      <c r="AY369" s="230" t="s">
        <v>101</v>
      </c>
    </row>
    <row r="370" spans="2:51" s="14" customFormat="1" ht="10">
      <c r="B370" s="221"/>
      <c r="C370" s="222"/>
      <c r="D370" s="188" t="s">
        <v>224</v>
      </c>
      <c r="E370" s="223" t="s">
        <v>1</v>
      </c>
      <c r="F370" s="224" t="s">
        <v>275</v>
      </c>
      <c r="G370" s="222"/>
      <c r="H370" s="225">
        <v>8</v>
      </c>
      <c r="I370" s="298"/>
      <c r="J370" s="222"/>
      <c r="K370" s="222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224</v>
      </c>
      <c r="AU370" s="230" t="s">
        <v>76</v>
      </c>
      <c r="AV370" s="14" t="s">
        <v>76</v>
      </c>
      <c r="AW370" s="14" t="s">
        <v>26</v>
      </c>
      <c r="AX370" s="14" t="s">
        <v>69</v>
      </c>
      <c r="AY370" s="230" t="s">
        <v>101</v>
      </c>
    </row>
    <row r="371" spans="2:51" s="15" customFormat="1" ht="10">
      <c r="B371" s="231"/>
      <c r="C371" s="232"/>
      <c r="D371" s="188" t="s">
        <v>224</v>
      </c>
      <c r="E371" s="233" t="s">
        <v>1</v>
      </c>
      <c r="F371" s="234" t="s">
        <v>233</v>
      </c>
      <c r="G371" s="232"/>
      <c r="H371" s="235">
        <v>166.3</v>
      </c>
      <c r="I371" s="299"/>
      <c r="J371" s="232"/>
      <c r="K371" s="232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224</v>
      </c>
      <c r="AU371" s="240" t="s">
        <v>76</v>
      </c>
      <c r="AV371" s="15" t="s">
        <v>107</v>
      </c>
      <c r="AW371" s="15" t="s">
        <v>26</v>
      </c>
      <c r="AX371" s="15" t="s">
        <v>69</v>
      </c>
      <c r="AY371" s="240" t="s">
        <v>101</v>
      </c>
    </row>
    <row r="372" spans="2:51" s="16" customFormat="1" ht="10">
      <c r="B372" s="241"/>
      <c r="C372" s="242"/>
      <c r="D372" s="188" t="s">
        <v>224</v>
      </c>
      <c r="E372" s="243" t="s">
        <v>1</v>
      </c>
      <c r="F372" s="244" t="s">
        <v>234</v>
      </c>
      <c r="G372" s="242"/>
      <c r="H372" s="245">
        <v>166.3</v>
      </c>
      <c r="I372" s="300"/>
      <c r="J372" s="242"/>
      <c r="K372" s="242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224</v>
      </c>
      <c r="AU372" s="250" t="s">
        <v>76</v>
      </c>
      <c r="AV372" s="16" t="s">
        <v>105</v>
      </c>
      <c r="AW372" s="16" t="s">
        <v>26</v>
      </c>
      <c r="AX372" s="16" t="s">
        <v>74</v>
      </c>
      <c r="AY372" s="250" t="s">
        <v>101</v>
      </c>
    </row>
    <row r="373" spans="1:65" s="2" customFormat="1" ht="44.25" customHeight="1">
      <c r="A373" s="32"/>
      <c r="B373" s="33"/>
      <c r="C373" s="192" t="s">
        <v>162</v>
      </c>
      <c r="D373" s="192" t="s">
        <v>178</v>
      </c>
      <c r="E373" s="193" t="s">
        <v>368</v>
      </c>
      <c r="F373" s="194" t="s">
        <v>369</v>
      </c>
      <c r="G373" s="195" t="s">
        <v>117</v>
      </c>
      <c r="H373" s="196">
        <v>13</v>
      </c>
      <c r="I373" s="295"/>
      <c r="J373" s="197">
        <f>ROUND(I373*H373,2)</f>
        <v>0</v>
      </c>
      <c r="K373" s="194" t="s">
        <v>1</v>
      </c>
      <c r="L373" s="37"/>
      <c r="M373" s="198" t="s">
        <v>1</v>
      </c>
      <c r="N373" s="199" t="s">
        <v>34</v>
      </c>
      <c r="O373" s="184">
        <v>0</v>
      </c>
      <c r="P373" s="184">
        <f>O373*H373</f>
        <v>0</v>
      </c>
      <c r="Q373" s="184">
        <v>0</v>
      </c>
      <c r="R373" s="184">
        <f>Q373*H373</f>
        <v>0</v>
      </c>
      <c r="S373" s="184">
        <v>0</v>
      </c>
      <c r="T373" s="185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86" t="s">
        <v>114</v>
      </c>
      <c r="AT373" s="186" t="s">
        <v>178</v>
      </c>
      <c r="AU373" s="186" t="s">
        <v>76</v>
      </c>
      <c r="AY373" s="18" t="s">
        <v>101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8" t="s">
        <v>74</v>
      </c>
      <c r="BK373" s="187">
        <f>ROUND(I373*H373,2)</f>
        <v>0</v>
      </c>
      <c r="BL373" s="18" t="s">
        <v>114</v>
      </c>
      <c r="BM373" s="186" t="s">
        <v>163</v>
      </c>
    </row>
    <row r="374" spans="1:47" s="2" customFormat="1" ht="27">
      <c r="A374" s="32"/>
      <c r="B374" s="33"/>
      <c r="C374" s="34"/>
      <c r="D374" s="188" t="s">
        <v>106</v>
      </c>
      <c r="E374" s="34"/>
      <c r="F374" s="189" t="s">
        <v>369</v>
      </c>
      <c r="G374" s="34"/>
      <c r="H374" s="34"/>
      <c r="I374" s="296"/>
      <c r="J374" s="34"/>
      <c r="K374" s="34"/>
      <c r="L374" s="37"/>
      <c r="M374" s="190"/>
      <c r="N374" s="191"/>
      <c r="O374" s="69"/>
      <c r="P374" s="69"/>
      <c r="Q374" s="69"/>
      <c r="R374" s="69"/>
      <c r="S374" s="69"/>
      <c r="T374" s="7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T374" s="18" t="s">
        <v>106</v>
      </c>
      <c r="AU374" s="18" t="s">
        <v>76</v>
      </c>
    </row>
    <row r="375" spans="2:51" s="14" customFormat="1" ht="10">
      <c r="B375" s="221"/>
      <c r="C375" s="222"/>
      <c r="D375" s="188" t="s">
        <v>224</v>
      </c>
      <c r="E375" s="223" t="s">
        <v>1</v>
      </c>
      <c r="F375" s="224" t="s">
        <v>370</v>
      </c>
      <c r="G375" s="222"/>
      <c r="H375" s="225">
        <v>12</v>
      </c>
      <c r="I375" s="298"/>
      <c r="J375" s="222"/>
      <c r="K375" s="222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224</v>
      </c>
      <c r="AU375" s="230" t="s">
        <v>76</v>
      </c>
      <c r="AV375" s="14" t="s">
        <v>76</v>
      </c>
      <c r="AW375" s="14" t="s">
        <v>26</v>
      </c>
      <c r="AX375" s="14" t="s">
        <v>69</v>
      </c>
      <c r="AY375" s="230" t="s">
        <v>101</v>
      </c>
    </row>
    <row r="376" spans="2:51" s="14" customFormat="1" ht="10">
      <c r="B376" s="221"/>
      <c r="C376" s="222"/>
      <c r="D376" s="188" t="s">
        <v>224</v>
      </c>
      <c r="E376" s="223" t="s">
        <v>1</v>
      </c>
      <c r="F376" s="224" t="s">
        <v>371</v>
      </c>
      <c r="G376" s="222"/>
      <c r="H376" s="225">
        <v>1</v>
      </c>
      <c r="I376" s="298"/>
      <c r="J376" s="222"/>
      <c r="K376" s="222"/>
      <c r="L376" s="226"/>
      <c r="M376" s="227"/>
      <c r="N376" s="228"/>
      <c r="O376" s="228"/>
      <c r="P376" s="228"/>
      <c r="Q376" s="228"/>
      <c r="R376" s="228"/>
      <c r="S376" s="228"/>
      <c r="T376" s="229"/>
      <c r="AT376" s="230" t="s">
        <v>224</v>
      </c>
      <c r="AU376" s="230" t="s">
        <v>76</v>
      </c>
      <c r="AV376" s="14" t="s">
        <v>76</v>
      </c>
      <c r="AW376" s="14" t="s">
        <v>26</v>
      </c>
      <c r="AX376" s="14" t="s">
        <v>69</v>
      </c>
      <c r="AY376" s="230" t="s">
        <v>101</v>
      </c>
    </row>
    <row r="377" spans="2:51" s="16" customFormat="1" ht="10">
      <c r="B377" s="241"/>
      <c r="C377" s="242"/>
      <c r="D377" s="188" t="s">
        <v>224</v>
      </c>
      <c r="E377" s="243" t="s">
        <v>1</v>
      </c>
      <c r="F377" s="244" t="s">
        <v>234</v>
      </c>
      <c r="G377" s="242"/>
      <c r="H377" s="245">
        <v>13</v>
      </c>
      <c r="I377" s="300"/>
      <c r="J377" s="242"/>
      <c r="K377" s="242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224</v>
      </c>
      <c r="AU377" s="250" t="s">
        <v>76</v>
      </c>
      <c r="AV377" s="16" t="s">
        <v>105</v>
      </c>
      <c r="AW377" s="16" t="s">
        <v>26</v>
      </c>
      <c r="AX377" s="16" t="s">
        <v>74</v>
      </c>
      <c r="AY377" s="250" t="s">
        <v>101</v>
      </c>
    </row>
    <row r="378" spans="1:65" s="2" customFormat="1" ht="24.15" customHeight="1">
      <c r="A378" s="32"/>
      <c r="B378" s="33"/>
      <c r="C378" s="175" t="s">
        <v>133</v>
      </c>
      <c r="D378" s="175" t="s">
        <v>102</v>
      </c>
      <c r="E378" s="176" t="s">
        <v>359</v>
      </c>
      <c r="F378" s="177" t="s">
        <v>360</v>
      </c>
      <c r="G378" s="178" t="s">
        <v>167</v>
      </c>
      <c r="H378" s="179">
        <v>22.995</v>
      </c>
      <c r="I378" s="301"/>
      <c r="J378" s="180">
        <f>ROUND(I378*H378,2)</f>
        <v>0</v>
      </c>
      <c r="K378" s="177" t="s">
        <v>1</v>
      </c>
      <c r="L378" s="181"/>
      <c r="M378" s="182" t="s">
        <v>1</v>
      </c>
      <c r="N378" s="183" t="s">
        <v>34</v>
      </c>
      <c r="O378" s="184">
        <v>0</v>
      </c>
      <c r="P378" s="184">
        <f>O378*H378</f>
        <v>0</v>
      </c>
      <c r="Q378" s="184">
        <v>0</v>
      </c>
      <c r="R378" s="184">
        <f>Q378*H378</f>
        <v>0</v>
      </c>
      <c r="S378" s="184">
        <v>0</v>
      </c>
      <c r="T378" s="185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86" t="s">
        <v>126</v>
      </c>
      <c r="AT378" s="186" t="s">
        <v>102</v>
      </c>
      <c r="AU378" s="186" t="s">
        <v>76</v>
      </c>
      <c r="AY378" s="18" t="s">
        <v>101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8" t="s">
        <v>74</v>
      </c>
      <c r="BK378" s="187">
        <f>ROUND(I378*H378,2)</f>
        <v>0</v>
      </c>
      <c r="BL378" s="18" t="s">
        <v>114</v>
      </c>
      <c r="BM378" s="186" t="s">
        <v>164</v>
      </c>
    </row>
    <row r="379" spans="1:47" s="2" customFormat="1" ht="10">
      <c r="A379" s="32"/>
      <c r="B379" s="33"/>
      <c r="C379" s="34"/>
      <c r="D379" s="188" t="s">
        <v>106</v>
      </c>
      <c r="E379" s="34"/>
      <c r="F379" s="189" t="s">
        <v>360</v>
      </c>
      <c r="G379" s="34"/>
      <c r="H379" s="34"/>
      <c r="I379" s="296"/>
      <c r="J379" s="34"/>
      <c r="K379" s="34"/>
      <c r="L379" s="37"/>
      <c r="M379" s="190"/>
      <c r="N379" s="191"/>
      <c r="O379" s="69"/>
      <c r="P379" s="69"/>
      <c r="Q379" s="69"/>
      <c r="R379" s="69"/>
      <c r="S379" s="69"/>
      <c r="T379" s="7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8" t="s">
        <v>106</v>
      </c>
      <c r="AU379" s="18" t="s">
        <v>76</v>
      </c>
    </row>
    <row r="380" spans="2:51" s="14" customFormat="1" ht="10">
      <c r="B380" s="221"/>
      <c r="C380" s="222"/>
      <c r="D380" s="188" t="s">
        <v>224</v>
      </c>
      <c r="E380" s="223" t="s">
        <v>1</v>
      </c>
      <c r="F380" s="224" t="s">
        <v>372</v>
      </c>
      <c r="G380" s="222"/>
      <c r="H380" s="225">
        <v>20.4</v>
      </c>
      <c r="I380" s="298"/>
      <c r="J380" s="222"/>
      <c r="K380" s="222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224</v>
      </c>
      <c r="AU380" s="230" t="s">
        <v>76</v>
      </c>
      <c r="AV380" s="14" t="s">
        <v>76</v>
      </c>
      <c r="AW380" s="14" t="s">
        <v>26</v>
      </c>
      <c r="AX380" s="14" t="s">
        <v>69</v>
      </c>
      <c r="AY380" s="230" t="s">
        <v>101</v>
      </c>
    </row>
    <row r="381" spans="2:51" s="14" customFormat="1" ht="10">
      <c r="B381" s="221"/>
      <c r="C381" s="222"/>
      <c r="D381" s="188" t="s">
        <v>224</v>
      </c>
      <c r="E381" s="223" t="s">
        <v>1</v>
      </c>
      <c r="F381" s="224" t="s">
        <v>373</v>
      </c>
      <c r="G381" s="222"/>
      <c r="H381" s="225">
        <v>2.595</v>
      </c>
      <c r="I381" s="298"/>
      <c r="J381" s="222"/>
      <c r="K381" s="222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224</v>
      </c>
      <c r="AU381" s="230" t="s">
        <v>76</v>
      </c>
      <c r="AV381" s="14" t="s">
        <v>76</v>
      </c>
      <c r="AW381" s="14" t="s">
        <v>26</v>
      </c>
      <c r="AX381" s="14" t="s">
        <v>69</v>
      </c>
      <c r="AY381" s="230" t="s">
        <v>101</v>
      </c>
    </row>
    <row r="382" spans="2:51" s="16" customFormat="1" ht="10">
      <c r="B382" s="241"/>
      <c r="C382" s="242"/>
      <c r="D382" s="188" t="s">
        <v>224</v>
      </c>
      <c r="E382" s="243" t="s">
        <v>1</v>
      </c>
      <c r="F382" s="244" t="s">
        <v>234</v>
      </c>
      <c r="G382" s="242"/>
      <c r="H382" s="245">
        <v>22.994999999999997</v>
      </c>
      <c r="I382" s="300"/>
      <c r="J382" s="242"/>
      <c r="K382" s="242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224</v>
      </c>
      <c r="AU382" s="250" t="s">
        <v>76</v>
      </c>
      <c r="AV382" s="16" t="s">
        <v>105</v>
      </c>
      <c r="AW382" s="16" t="s">
        <v>26</v>
      </c>
      <c r="AX382" s="16" t="s">
        <v>74</v>
      </c>
      <c r="AY382" s="250" t="s">
        <v>101</v>
      </c>
    </row>
    <row r="383" spans="1:65" s="2" customFormat="1" ht="49" customHeight="1">
      <c r="A383" s="32"/>
      <c r="B383" s="33"/>
      <c r="C383" s="192" t="s">
        <v>165</v>
      </c>
      <c r="D383" s="192" t="s">
        <v>178</v>
      </c>
      <c r="E383" s="193" t="s">
        <v>374</v>
      </c>
      <c r="F383" s="194" t="s">
        <v>375</v>
      </c>
      <c r="G383" s="195" t="s">
        <v>296</v>
      </c>
      <c r="H383" s="196">
        <v>6.594</v>
      </c>
      <c r="I383" s="295"/>
      <c r="J383" s="197">
        <f>ROUND(I383*H383,2)</f>
        <v>0</v>
      </c>
      <c r="K383" s="194" t="s">
        <v>1</v>
      </c>
      <c r="L383" s="37"/>
      <c r="M383" s="198" t="s">
        <v>1</v>
      </c>
      <c r="N383" s="199" t="s">
        <v>34</v>
      </c>
      <c r="O383" s="184">
        <v>0</v>
      </c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86" t="s">
        <v>114</v>
      </c>
      <c r="AT383" s="186" t="s">
        <v>178</v>
      </c>
      <c r="AU383" s="186" t="s">
        <v>76</v>
      </c>
      <c r="AY383" s="18" t="s">
        <v>101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8" t="s">
        <v>74</v>
      </c>
      <c r="BK383" s="187">
        <f>ROUND(I383*H383,2)</f>
        <v>0</v>
      </c>
      <c r="BL383" s="18" t="s">
        <v>114</v>
      </c>
      <c r="BM383" s="186" t="s">
        <v>166</v>
      </c>
    </row>
    <row r="384" spans="1:47" s="2" customFormat="1" ht="27">
      <c r="A384" s="32"/>
      <c r="B384" s="33"/>
      <c r="C384" s="34"/>
      <c r="D384" s="188" t="s">
        <v>106</v>
      </c>
      <c r="E384" s="34"/>
      <c r="F384" s="189" t="s">
        <v>375</v>
      </c>
      <c r="G384" s="34"/>
      <c r="H384" s="34"/>
      <c r="I384" s="296"/>
      <c r="J384" s="34"/>
      <c r="K384" s="34"/>
      <c r="L384" s="37"/>
      <c r="M384" s="190"/>
      <c r="N384" s="191"/>
      <c r="O384" s="69"/>
      <c r="P384" s="69"/>
      <c r="Q384" s="69"/>
      <c r="R384" s="69"/>
      <c r="S384" s="69"/>
      <c r="T384" s="7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8" t="s">
        <v>106</v>
      </c>
      <c r="AU384" s="18" t="s">
        <v>76</v>
      </c>
    </row>
    <row r="385" spans="1:65" s="2" customFormat="1" ht="49" customHeight="1">
      <c r="A385" s="32"/>
      <c r="B385" s="33"/>
      <c r="C385" s="192" t="s">
        <v>134</v>
      </c>
      <c r="D385" s="192" t="s">
        <v>178</v>
      </c>
      <c r="E385" s="193" t="s">
        <v>376</v>
      </c>
      <c r="F385" s="194" t="s">
        <v>377</v>
      </c>
      <c r="G385" s="195" t="s">
        <v>296</v>
      </c>
      <c r="H385" s="196">
        <v>6.594</v>
      </c>
      <c r="I385" s="295"/>
      <c r="J385" s="197">
        <f>ROUND(I385*H385,2)</f>
        <v>0</v>
      </c>
      <c r="K385" s="194" t="s">
        <v>1</v>
      </c>
      <c r="L385" s="37"/>
      <c r="M385" s="198" t="s">
        <v>1</v>
      </c>
      <c r="N385" s="199" t="s">
        <v>34</v>
      </c>
      <c r="O385" s="184">
        <v>0</v>
      </c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86" t="s">
        <v>114</v>
      </c>
      <c r="AT385" s="186" t="s">
        <v>178</v>
      </c>
      <c r="AU385" s="186" t="s">
        <v>76</v>
      </c>
      <c r="AY385" s="18" t="s">
        <v>101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8" t="s">
        <v>74</v>
      </c>
      <c r="BK385" s="187">
        <f>ROUND(I385*H385,2)</f>
        <v>0</v>
      </c>
      <c r="BL385" s="18" t="s">
        <v>114</v>
      </c>
      <c r="BM385" s="186" t="s">
        <v>168</v>
      </c>
    </row>
    <row r="386" spans="1:47" s="2" customFormat="1" ht="27">
      <c r="A386" s="32"/>
      <c r="B386" s="33"/>
      <c r="C386" s="34"/>
      <c r="D386" s="188" t="s">
        <v>106</v>
      </c>
      <c r="E386" s="34"/>
      <c r="F386" s="189" t="s">
        <v>377</v>
      </c>
      <c r="G386" s="34"/>
      <c r="H386" s="34"/>
      <c r="I386" s="296"/>
      <c r="J386" s="34"/>
      <c r="K386" s="34"/>
      <c r="L386" s="37"/>
      <c r="M386" s="190"/>
      <c r="N386" s="191"/>
      <c r="O386" s="69"/>
      <c r="P386" s="69"/>
      <c r="Q386" s="69"/>
      <c r="R386" s="69"/>
      <c r="S386" s="69"/>
      <c r="T386" s="70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8" t="s">
        <v>106</v>
      </c>
      <c r="AU386" s="18" t="s">
        <v>76</v>
      </c>
    </row>
    <row r="387" spans="1:65" s="2" customFormat="1" ht="49" customHeight="1">
      <c r="A387" s="32"/>
      <c r="B387" s="33"/>
      <c r="C387" s="192" t="s">
        <v>169</v>
      </c>
      <c r="D387" s="192" t="s">
        <v>178</v>
      </c>
      <c r="E387" s="193" t="s">
        <v>378</v>
      </c>
      <c r="F387" s="194" t="s">
        <v>379</v>
      </c>
      <c r="G387" s="195" t="s">
        <v>296</v>
      </c>
      <c r="H387" s="196">
        <v>6.594</v>
      </c>
      <c r="I387" s="295"/>
      <c r="J387" s="197">
        <f>ROUND(I387*H387,2)</f>
        <v>0</v>
      </c>
      <c r="K387" s="194" t="s">
        <v>1</v>
      </c>
      <c r="L387" s="37"/>
      <c r="M387" s="198" t="s">
        <v>1</v>
      </c>
      <c r="N387" s="199" t="s">
        <v>34</v>
      </c>
      <c r="O387" s="184">
        <v>0</v>
      </c>
      <c r="P387" s="184">
        <f>O387*H387</f>
        <v>0</v>
      </c>
      <c r="Q387" s="184">
        <v>0</v>
      </c>
      <c r="R387" s="184">
        <f>Q387*H387</f>
        <v>0</v>
      </c>
      <c r="S387" s="184">
        <v>0</v>
      </c>
      <c r="T387" s="185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86" t="s">
        <v>114</v>
      </c>
      <c r="AT387" s="186" t="s">
        <v>178</v>
      </c>
      <c r="AU387" s="186" t="s">
        <v>76</v>
      </c>
      <c r="AY387" s="18" t="s">
        <v>101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8" t="s">
        <v>74</v>
      </c>
      <c r="BK387" s="187">
        <f>ROUND(I387*H387,2)</f>
        <v>0</v>
      </c>
      <c r="BL387" s="18" t="s">
        <v>114</v>
      </c>
      <c r="BM387" s="186" t="s">
        <v>170</v>
      </c>
    </row>
    <row r="388" spans="1:47" s="2" customFormat="1" ht="27">
      <c r="A388" s="32"/>
      <c r="B388" s="33"/>
      <c r="C388" s="34"/>
      <c r="D388" s="188" t="s">
        <v>106</v>
      </c>
      <c r="E388" s="34"/>
      <c r="F388" s="189" t="s">
        <v>379</v>
      </c>
      <c r="G388" s="34"/>
      <c r="H388" s="34"/>
      <c r="I388" s="296"/>
      <c r="J388" s="34"/>
      <c r="K388" s="34"/>
      <c r="L388" s="37"/>
      <c r="M388" s="190"/>
      <c r="N388" s="191"/>
      <c r="O388" s="69"/>
      <c r="P388" s="69"/>
      <c r="Q388" s="69"/>
      <c r="R388" s="69"/>
      <c r="S388" s="69"/>
      <c r="T388" s="7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8" t="s">
        <v>106</v>
      </c>
      <c r="AU388" s="18" t="s">
        <v>76</v>
      </c>
    </row>
    <row r="389" spans="2:63" s="11" customFormat="1" ht="22.75" customHeight="1">
      <c r="B389" s="162"/>
      <c r="C389" s="163"/>
      <c r="D389" s="164" t="s">
        <v>68</v>
      </c>
      <c r="E389" s="210" t="s">
        <v>380</v>
      </c>
      <c r="F389" s="210" t="s">
        <v>381</v>
      </c>
      <c r="G389" s="163"/>
      <c r="H389" s="163"/>
      <c r="I389" s="302"/>
      <c r="J389" s="211">
        <f>BK389</f>
        <v>0</v>
      </c>
      <c r="K389" s="163"/>
      <c r="L389" s="167"/>
      <c r="M389" s="168"/>
      <c r="N389" s="169"/>
      <c r="O389" s="169"/>
      <c r="P389" s="170">
        <f>SUM(P390:P437)</f>
        <v>0</v>
      </c>
      <c r="Q389" s="169"/>
      <c r="R389" s="170">
        <f>SUM(R390:R437)</f>
        <v>0</v>
      </c>
      <c r="S389" s="169"/>
      <c r="T389" s="171">
        <f>SUM(T390:T437)</f>
        <v>0</v>
      </c>
      <c r="AR389" s="172" t="s">
        <v>76</v>
      </c>
      <c r="AT389" s="173" t="s">
        <v>68</v>
      </c>
      <c r="AU389" s="173" t="s">
        <v>74</v>
      </c>
      <c r="AY389" s="172" t="s">
        <v>101</v>
      </c>
      <c r="BK389" s="174">
        <f>SUM(BK390:BK437)</f>
        <v>0</v>
      </c>
    </row>
    <row r="390" spans="1:65" s="2" customFormat="1" ht="24.15" customHeight="1">
      <c r="A390" s="32"/>
      <c r="B390" s="33"/>
      <c r="C390" s="192" t="s">
        <v>136</v>
      </c>
      <c r="D390" s="192" t="s">
        <v>178</v>
      </c>
      <c r="E390" s="193" t="s">
        <v>382</v>
      </c>
      <c r="F390" s="194" t="s">
        <v>383</v>
      </c>
      <c r="G390" s="195" t="s">
        <v>223</v>
      </c>
      <c r="H390" s="196">
        <v>266.385</v>
      </c>
      <c r="I390" s="295"/>
      <c r="J390" s="197">
        <f>ROUND(I390*H390,2)</f>
        <v>0</v>
      </c>
      <c r="K390" s="194" t="s">
        <v>1</v>
      </c>
      <c r="L390" s="37"/>
      <c r="M390" s="198" t="s">
        <v>1</v>
      </c>
      <c r="N390" s="199" t="s">
        <v>34</v>
      </c>
      <c r="O390" s="184">
        <v>0</v>
      </c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86" t="s">
        <v>114</v>
      </c>
      <c r="AT390" s="186" t="s">
        <v>178</v>
      </c>
      <c r="AU390" s="186" t="s">
        <v>76</v>
      </c>
      <c r="AY390" s="18" t="s">
        <v>101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8" t="s">
        <v>74</v>
      </c>
      <c r="BK390" s="187">
        <f>ROUND(I390*H390,2)</f>
        <v>0</v>
      </c>
      <c r="BL390" s="18" t="s">
        <v>114</v>
      </c>
      <c r="BM390" s="186" t="s">
        <v>171</v>
      </c>
    </row>
    <row r="391" spans="1:47" s="2" customFormat="1" ht="18">
      <c r="A391" s="32"/>
      <c r="B391" s="33"/>
      <c r="C391" s="34"/>
      <c r="D391" s="188" t="s">
        <v>106</v>
      </c>
      <c r="E391" s="34"/>
      <c r="F391" s="189" t="s">
        <v>383</v>
      </c>
      <c r="G391" s="34"/>
      <c r="H391" s="34"/>
      <c r="I391" s="296"/>
      <c r="J391" s="34"/>
      <c r="K391" s="34"/>
      <c r="L391" s="37"/>
      <c r="M391" s="190"/>
      <c r="N391" s="191"/>
      <c r="O391" s="69"/>
      <c r="P391" s="69"/>
      <c r="Q391" s="69"/>
      <c r="R391" s="69"/>
      <c r="S391" s="69"/>
      <c r="T391" s="7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8" t="s">
        <v>106</v>
      </c>
      <c r="AU391" s="18" t="s">
        <v>76</v>
      </c>
    </row>
    <row r="392" spans="2:51" s="13" customFormat="1" ht="10">
      <c r="B392" s="212"/>
      <c r="C392" s="213"/>
      <c r="D392" s="188" t="s">
        <v>224</v>
      </c>
      <c r="E392" s="214" t="s">
        <v>1</v>
      </c>
      <c r="F392" s="215" t="s">
        <v>225</v>
      </c>
      <c r="G392" s="213"/>
      <c r="H392" s="214" t="s">
        <v>1</v>
      </c>
      <c r="I392" s="297"/>
      <c r="J392" s="213"/>
      <c r="K392" s="213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224</v>
      </c>
      <c r="AU392" s="220" t="s">
        <v>76</v>
      </c>
      <c r="AV392" s="13" t="s">
        <v>74</v>
      </c>
      <c r="AW392" s="13" t="s">
        <v>26</v>
      </c>
      <c r="AX392" s="13" t="s">
        <v>69</v>
      </c>
      <c r="AY392" s="220" t="s">
        <v>101</v>
      </c>
    </row>
    <row r="393" spans="2:51" s="14" customFormat="1" ht="10">
      <c r="B393" s="221"/>
      <c r="C393" s="222"/>
      <c r="D393" s="188" t="s">
        <v>224</v>
      </c>
      <c r="E393" s="223" t="s">
        <v>1</v>
      </c>
      <c r="F393" s="224" t="s">
        <v>226</v>
      </c>
      <c r="G393" s="222"/>
      <c r="H393" s="225">
        <v>187.572</v>
      </c>
      <c r="I393" s="298"/>
      <c r="J393" s="222"/>
      <c r="K393" s="222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224</v>
      </c>
      <c r="AU393" s="230" t="s">
        <v>76</v>
      </c>
      <c r="AV393" s="14" t="s">
        <v>76</v>
      </c>
      <c r="AW393" s="14" t="s">
        <v>26</v>
      </c>
      <c r="AX393" s="14" t="s">
        <v>69</v>
      </c>
      <c r="AY393" s="230" t="s">
        <v>101</v>
      </c>
    </row>
    <row r="394" spans="2:51" s="14" customFormat="1" ht="10">
      <c r="B394" s="221"/>
      <c r="C394" s="222"/>
      <c r="D394" s="188" t="s">
        <v>224</v>
      </c>
      <c r="E394" s="223" t="s">
        <v>1</v>
      </c>
      <c r="F394" s="224" t="s">
        <v>227</v>
      </c>
      <c r="G394" s="222"/>
      <c r="H394" s="225">
        <v>23.544</v>
      </c>
      <c r="I394" s="298"/>
      <c r="J394" s="222"/>
      <c r="K394" s="222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224</v>
      </c>
      <c r="AU394" s="230" t="s">
        <v>76</v>
      </c>
      <c r="AV394" s="14" t="s">
        <v>76</v>
      </c>
      <c r="AW394" s="14" t="s">
        <v>26</v>
      </c>
      <c r="AX394" s="14" t="s">
        <v>69</v>
      </c>
      <c r="AY394" s="230" t="s">
        <v>101</v>
      </c>
    </row>
    <row r="395" spans="2:51" s="14" customFormat="1" ht="10">
      <c r="B395" s="221"/>
      <c r="C395" s="222"/>
      <c r="D395" s="188" t="s">
        <v>224</v>
      </c>
      <c r="E395" s="223" t="s">
        <v>1</v>
      </c>
      <c r="F395" s="224" t="s">
        <v>228</v>
      </c>
      <c r="G395" s="222"/>
      <c r="H395" s="225">
        <v>37.224</v>
      </c>
      <c r="I395" s="298"/>
      <c r="J395" s="222"/>
      <c r="K395" s="222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224</v>
      </c>
      <c r="AU395" s="230" t="s">
        <v>76</v>
      </c>
      <c r="AV395" s="14" t="s">
        <v>76</v>
      </c>
      <c r="AW395" s="14" t="s">
        <v>26</v>
      </c>
      <c r="AX395" s="14" t="s">
        <v>69</v>
      </c>
      <c r="AY395" s="230" t="s">
        <v>101</v>
      </c>
    </row>
    <row r="396" spans="2:51" s="14" customFormat="1" ht="10">
      <c r="B396" s="221"/>
      <c r="C396" s="222"/>
      <c r="D396" s="188" t="s">
        <v>224</v>
      </c>
      <c r="E396" s="223" t="s">
        <v>1</v>
      </c>
      <c r="F396" s="224" t="s">
        <v>229</v>
      </c>
      <c r="G396" s="222"/>
      <c r="H396" s="225">
        <v>3.678</v>
      </c>
      <c r="I396" s="298"/>
      <c r="J396" s="222"/>
      <c r="K396" s="222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224</v>
      </c>
      <c r="AU396" s="230" t="s">
        <v>76</v>
      </c>
      <c r="AV396" s="14" t="s">
        <v>76</v>
      </c>
      <c r="AW396" s="14" t="s">
        <v>26</v>
      </c>
      <c r="AX396" s="14" t="s">
        <v>69</v>
      </c>
      <c r="AY396" s="230" t="s">
        <v>101</v>
      </c>
    </row>
    <row r="397" spans="2:51" s="14" customFormat="1" ht="10">
      <c r="B397" s="221"/>
      <c r="C397" s="222"/>
      <c r="D397" s="188" t="s">
        <v>224</v>
      </c>
      <c r="E397" s="223" t="s">
        <v>1</v>
      </c>
      <c r="F397" s="224" t="s">
        <v>230</v>
      </c>
      <c r="G397" s="222"/>
      <c r="H397" s="225">
        <v>2.247</v>
      </c>
      <c r="I397" s="298"/>
      <c r="J397" s="222"/>
      <c r="K397" s="222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224</v>
      </c>
      <c r="AU397" s="230" t="s">
        <v>76</v>
      </c>
      <c r="AV397" s="14" t="s">
        <v>76</v>
      </c>
      <c r="AW397" s="14" t="s">
        <v>26</v>
      </c>
      <c r="AX397" s="14" t="s">
        <v>69</v>
      </c>
      <c r="AY397" s="230" t="s">
        <v>101</v>
      </c>
    </row>
    <row r="398" spans="2:51" s="14" customFormat="1" ht="10">
      <c r="B398" s="221"/>
      <c r="C398" s="222"/>
      <c r="D398" s="188" t="s">
        <v>224</v>
      </c>
      <c r="E398" s="223" t="s">
        <v>1</v>
      </c>
      <c r="F398" s="224" t="s">
        <v>231</v>
      </c>
      <c r="G398" s="222"/>
      <c r="H398" s="225">
        <v>4.86</v>
      </c>
      <c r="I398" s="298"/>
      <c r="J398" s="222"/>
      <c r="K398" s="222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224</v>
      </c>
      <c r="AU398" s="230" t="s">
        <v>76</v>
      </c>
      <c r="AV398" s="14" t="s">
        <v>76</v>
      </c>
      <c r="AW398" s="14" t="s">
        <v>26</v>
      </c>
      <c r="AX398" s="14" t="s">
        <v>69</v>
      </c>
      <c r="AY398" s="230" t="s">
        <v>101</v>
      </c>
    </row>
    <row r="399" spans="2:51" s="14" customFormat="1" ht="10">
      <c r="B399" s="221"/>
      <c r="C399" s="222"/>
      <c r="D399" s="188" t="s">
        <v>224</v>
      </c>
      <c r="E399" s="223" t="s">
        <v>1</v>
      </c>
      <c r="F399" s="224" t="s">
        <v>232</v>
      </c>
      <c r="G399" s="222"/>
      <c r="H399" s="225">
        <v>7.26</v>
      </c>
      <c r="I399" s="298"/>
      <c r="J399" s="222"/>
      <c r="K399" s="222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224</v>
      </c>
      <c r="AU399" s="230" t="s">
        <v>76</v>
      </c>
      <c r="AV399" s="14" t="s">
        <v>76</v>
      </c>
      <c r="AW399" s="14" t="s">
        <v>26</v>
      </c>
      <c r="AX399" s="14" t="s">
        <v>69</v>
      </c>
      <c r="AY399" s="230" t="s">
        <v>101</v>
      </c>
    </row>
    <row r="400" spans="2:51" s="15" customFormat="1" ht="10">
      <c r="B400" s="231"/>
      <c r="C400" s="232"/>
      <c r="D400" s="188" t="s">
        <v>224</v>
      </c>
      <c r="E400" s="233" t="s">
        <v>1</v>
      </c>
      <c r="F400" s="234" t="s">
        <v>233</v>
      </c>
      <c r="G400" s="232"/>
      <c r="H400" s="235">
        <v>266.385</v>
      </c>
      <c r="I400" s="299"/>
      <c r="J400" s="232"/>
      <c r="K400" s="232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224</v>
      </c>
      <c r="AU400" s="240" t="s">
        <v>76</v>
      </c>
      <c r="AV400" s="15" t="s">
        <v>107</v>
      </c>
      <c r="AW400" s="15" t="s">
        <v>26</v>
      </c>
      <c r="AX400" s="15" t="s">
        <v>69</v>
      </c>
      <c r="AY400" s="240" t="s">
        <v>101</v>
      </c>
    </row>
    <row r="401" spans="2:51" s="16" customFormat="1" ht="10">
      <c r="B401" s="241"/>
      <c r="C401" s="242"/>
      <c r="D401" s="188" t="s">
        <v>224</v>
      </c>
      <c r="E401" s="243" t="s">
        <v>1</v>
      </c>
      <c r="F401" s="244" t="s">
        <v>234</v>
      </c>
      <c r="G401" s="242"/>
      <c r="H401" s="245">
        <v>266.385</v>
      </c>
      <c r="I401" s="300"/>
      <c r="J401" s="242"/>
      <c r="K401" s="242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224</v>
      </c>
      <c r="AU401" s="250" t="s">
        <v>76</v>
      </c>
      <c r="AV401" s="16" t="s">
        <v>105</v>
      </c>
      <c r="AW401" s="16" t="s">
        <v>26</v>
      </c>
      <c r="AX401" s="16" t="s">
        <v>74</v>
      </c>
      <c r="AY401" s="250" t="s">
        <v>101</v>
      </c>
    </row>
    <row r="402" spans="1:65" s="2" customFormat="1" ht="44.25" customHeight="1">
      <c r="A402" s="32"/>
      <c r="B402" s="33"/>
      <c r="C402" s="192" t="s">
        <v>172</v>
      </c>
      <c r="D402" s="192" t="s">
        <v>178</v>
      </c>
      <c r="E402" s="193" t="s">
        <v>384</v>
      </c>
      <c r="F402" s="194" t="s">
        <v>385</v>
      </c>
      <c r="G402" s="195" t="s">
        <v>223</v>
      </c>
      <c r="H402" s="196">
        <v>507.879</v>
      </c>
      <c r="I402" s="295"/>
      <c r="J402" s="197">
        <f>ROUND(I402*H402,2)</f>
        <v>0</v>
      </c>
      <c r="K402" s="194" t="s">
        <v>1</v>
      </c>
      <c r="L402" s="37"/>
      <c r="M402" s="198" t="s">
        <v>1</v>
      </c>
      <c r="N402" s="199" t="s">
        <v>34</v>
      </c>
      <c r="O402" s="184">
        <v>0</v>
      </c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86" t="s">
        <v>114</v>
      </c>
      <c r="AT402" s="186" t="s">
        <v>178</v>
      </c>
      <c r="AU402" s="186" t="s">
        <v>76</v>
      </c>
      <c r="AY402" s="18" t="s">
        <v>101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8" t="s">
        <v>74</v>
      </c>
      <c r="BK402" s="187">
        <f>ROUND(I402*H402,2)</f>
        <v>0</v>
      </c>
      <c r="BL402" s="18" t="s">
        <v>114</v>
      </c>
      <c r="BM402" s="186" t="s">
        <v>173</v>
      </c>
    </row>
    <row r="403" spans="1:47" s="2" customFormat="1" ht="27">
      <c r="A403" s="32"/>
      <c r="B403" s="33"/>
      <c r="C403" s="34"/>
      <c r="D403" s="188" t="s">
        <v>106</v>
      </c>
      <c r="E403" s="34"/>
      <c r="F403" s="189" t="s">
        <v>385</v>
      </c>
      <c r="G403" s="34"/>
      <c r="H403" s="34"/>
      <c r="I403" s="296"/>
      <c r="J403" s="34"/>
      <c r="K403" s="34"/>
      <c r="L403" s="37"/>
      <c r="M403" s="190"/>
      <c r="N403" s="191"/>
      <c r="O403" s="69"/>
      <c r="P403" s="69"/>
      <c r="Q403" s="69"/>
      <c r="R403" s="69"/>
      <c r="S403" s="69"/>
      <c r="T403" s="7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8" t="s">
        <v>106</v>
      </c>
      <c r="AU403" s="18" t="s">
        <v>76</v>
      </c>
    </row>
    <row r="404" spans="2:51" s="14" customFormat="1" ht="10">
      <c r="B404" s="221"/>
      <c r="C404" s="222"/>
      <c r="D404" s="188" t="s">
        <v>224</v>
      </c>
      <c r="E404" s="223" t="s">
        <v>1</v>
      </c>
      <c r="F404" s="224" t="s">
        <v>283</v>
      </c>
      <c r="G404" s="222"/>
      <c r="H404" s="225">
        <v>365.226</v>
      </c>
      <c r="I404" s="298"/>
      <c r="J404" s="222"/>
      <c r="K404" s="222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224</v>
      </c>
      <c r="AU404" s="230" t="s">
        <v>76</v>
      </c>
      <c r="AV404" s="14" t="s">
        <v>76</v>
      </c>
      <c r="AW404" s="14" t="s">
        <v>26</v>
      </c>
      <c r="AX404" s="14" t="s">
        <v>69</v>
      </c>
      <c r="AY404" s="230" t="s">
        <v>101</v>
      </c>
    </row>
    <row r="405" spans="2:51" s="14" customFormat="1" ht="10">
      <c r="B405" s="221"/>
      <c r="C405" s="222"/>
      <c r="D405" s="188" t="s">
        <v>224</v>
      </c>
      <c r="E405" s="223" t="s">
        <v>1</v>
      </c>
      <c r="F405" s="224" t="s">
        <v>290</v>
      </c>
      <c r="G405" s="222"/>
      <c r="H405" s="225">
        <v>49.368</v>
      </c>
      <c r="I405" s="298"/>
      <c r="J405" s="222"/>
      <c r="K405" s="222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224</v>
      </c>
      <c r="AU405" s="230" t="s">
        <v>76</v>
      </c>
      <c r="AV405" s="14" t="s">
        <v>76</v>
      </c>
      <c r="AW405" s="14" t="s">
        <v>26</v>
      </c>
      <c r="AX405" s="14" t="s">
        <v>69</v>
      </c>
      <c r="AY405" s="230" t="s">
        <v>101</v>
      </c>
    </row>
    <row r="406" spans="2:51" s="14" customFormat="1" ht="10">
      <c r="B406" s="221"/>
      <c r="C406" s="222"/>
      <c r="D406" s="188" t="s">
        <v>224</v>
      </c>
      <c r="E406" s="223" t="s">
        <v>1</v>
      </c>
      <c r="F406" s="224" t="s">
        <v>284</v>
      </c>
      <c r="G406" s="222"/>
      <c r="H406" s="225">
        <v>42.592</v>
      </c>
      <c r="I406" s="298"/>
      <c r="J406" s="222"/>
      <c r="K406" s="222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224</v>
      </c>
      <c r="AU406" s="230" t="s">
        <v>76</v>
      </c>
      <c r="AV406" s="14" t="s">
        <v>76</v>
      </c>
      <c r="AW406" s="14" t="s">
        <v>26</v>
      </c>
      <c r="AX406" s="14" t="s">
        <v>69</v>
      </c>
      <c r="AY406" s="230" t="s">
        <v>101</v>
      </c>
    </row>
    <row r="407" spans="2:51" s="14" customFormat="1" ht="10">
      <c r="B407" s="221"/>
      <c r="C407" s="222"/>
      <c r="D407" s="188" t="s">
        <v>224</v>
      </c>
      <c r="E407" s="223" t="s">
        <v>1</v>
      </c>
      <c r="F407" s="224" t="s">
        <v>280</v>
      </c>
      <c r="G407" s="222"/>
      <c r="H407" s="225">
        <v>15.954</v>
      </c>
      <c r="I407" s="298"/>
      <c r="J407" s="222"/>
      <c r="K407" s="222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224</v>
      </c>
      <c r="AU407" s="230" t="s">
        <v>76</v>
      </c>
      <c r="AV407" s="14" t="s">
        <v>76</v>
      </c>
      <c r="AW407" s="14" t="s">
        <v>26</v>
      </c>
      <c r="AX407" s="14" t="s">
        <v>69</v>
      </c>
      <c r="AY407" s="230" t="s">
        <v>101</v>
      </c>
    </row>
    <row r="408" spans="2:51" s="14" customFormat="1" ht="10">
      <c r="B408" s="221"/>
      <c r="C408" s="222"/>
      <c r="D408" s="188" t="s">
        <v>224</v>
      </c>
      <c r="E408" s="223" t="s">
        <v>1</v>
      </c>
      <c r="F408" s="224" t="s">
        <v>285</v>
      </c>
      <c r="G408" s="222"/>
      <c r="H408" s="225">
        <v>6.244</v>
      </c>
      <c r="I408" s="298"/>
      <c r="J408" s="222"/>
      <c r="K408" s="222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224</v>
      </c>
      <c r="AU408" s="230" t="s">
        <v>76</v>
      </c>
      <c r="AV408" s="14" t="s">
        <v>76</v>
      </c>
      <c r="AW408" s="14" t="s">
        <v>26</v>
      </c>
      <c r="AX408" s="14" t="s">
        <v>69</v>
      </c>
      <c r="AY408" s="230" t="s">
        <v>101</v>
      </c>
    </row>
    <row r="409" spans="2:51" s="14" customFormat="1" ht="10">
      <c r="B409" s="221"/>
      <c r="C409" s="222"/>
      <c r="D409" s="188" t="s">
        <v>224</v>
      </c>
      <c r="E409" s="223" t="s">
        <v>1</v>
      </c>
      <c r="F409" s="224" t="s">
        <v>291</v>
      </c>
      <c r="G409" s="222"/>
      <c r="H409" s="225">
        <v>6.415</v>
      </c>
      <c r="I409" s="298"/>
      <c r="J409" s="222"/>
      <c r="K409" s="222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224</v>
      </c>
      <c r="AU409" s="230" t="s">
        <v>76</v>
      </c>
      <c r="AV409" s="14" t="s">
        <v>76</v>
      </c>
      <c r="AW409" s="14" t="s">
        <v>26</v>
      </c>
      <c r="AX409" s="14" t="s">
        <v>69</v>
      </c>
      <c r="AY409" s="230" t="s">
        <v>101</v>
      </c>
    </row>
    <row r="410" spans="2:51" s="14" customFormat="1" ht="10">
      <c r="B410" s="221"/>
      <c r="C410" s="222"/>
      <c r="D410" s="188" t="s">
        <v>224</v>
      </c>
      <c r="E410" s="223" t="s">
        <v>1</v>
      </c>
      <c r="F410" s="224" t="s">
        <v>286</v>
      </c>
      <c r="G410" s="222"/>
      <c r="H410" s="225">
        <v>9.12</v>
      </c>
      <c r="I410" s="298"/>
      <c r="J410" s="222"/>
      <c r="K410" s="222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224</v>
      </c>
      <c r="AU410" s="230" t="s">
        <v>76</v>
      </c>
      <c r="AV410" s="14" t="s">
        <v>76</v>
      </c>
      <c r="AW410" s="14" t="s">
        <v>26</v>
      </c>
      <c r="AX410" s="14" t="s">
        <v>69</v>
      </c>
      <c r="AY410" s="230" t="s">
        <v>101</v>
      </c>
    </row>
    <row r="411" spans="2:51" s="14" customFormat="1" ht="10">
      <c r="B411" s="221"/>
      <c r="C411" s="222"/>
      <c r="D411" s="188" t="s">
        <v>224</v>
      </c>
      <c r="E411" s="223" t="s">
        <v>1</v>
      </c>
      <c r="F411" s="224" t="s">
        <v>287</v>
      </c>
      <c r="G411" s="222"/>
      <c r="H411" s="225">
        <v>12.96</v>
      </c>
      <c r="I411" s="298"/>
      <c r="J411" s="222"/>
      <c r="K411" s="222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224</v>
      </c>
      <c r="AU411" s="230" t="s">
        <v>76</v>
      </c>
      <c r="AV411" s="14" t="s">
        <v>76</v>
      </c>
      <c r="AW411" s="14" t="s">
        <v>26</v>
      </c>
      <c r="AX411" s="14" t="s">
        <v>69</v>
      </c>
      <c r="AY411" s="230" t="s">
        <v>101</v>
      </c>
    </row>
    <row r="412" spans="2:51" s="15" customFormat="1" ht="10">
      <c r="B412" s="231"/>
      <c r="C412" s="232"/>
      <c r="D412" s="188" t="s">
        <v>224</v>
      </c>
      <c r="E412" s="233" t="s">
        <v>1</v>
      </c>
      <c r="F412" s="234" t="s">
        <v>233</v>
      </c>
      <c r="G412" s="232"/>
      <c r="H412" s="235">
        <v>507.879</v>
      </c>
      <c r="I412" s="299"/>
      <c r="J412" s="232"/>
      <c r="K412" s="232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224</v>
      </c>
      <c r="AU412" s="240" t="s">
        <v>76</v>
      </c>
      <c r="AV412" s="15" t="s">
        <v>107</v>
      </c>
      <c r="AW412" s="15" t="s">
        <v>26</v>
      </c>
      <c r="AX412" s="15" t="s">
        <v>69</v>
      </c>
      <c r="AY412" s="240" t="s">
        <v>101</v>
      </c>
    </row>
    <row r="413" spans="2:51" s="16" customFormat="1" ht="10">
      <c r="B413" s="241"/>
      <c r="C413" s="242"/>
      <c r="D413" s="188" t="s">
        <v>224</v>
      </c>
      <c r="E413" s="243" t="s">
        <v>1</v>
      </c>
      <c r="F413" s="244" t="s">
        <v>234</v>
      </c>
      <c r="G413" s="242"/>
      <c r="H413" s="245">
        <v>507.879</v>
      </c>
      <c r="I413" s="300"/>
      <c r="J413" s="242"/>
      <c r="K413" s="242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224</v>
      </c>
      <c r="AU413" s="250" t="s">
        <v>76</v>
      </c>
      <c r="AV413" s="16" t="s">
        <v>105</v>
      </c>
      <c r="AW413" s="16" t="s">
        <v>26</v>
      </c>
      <c r="AX413" s="16" t="s">
        <v>74</v>
      </c>
      <c r="AY413" s="250" t="s">
        <v>101</v>
      </c>
    </row>
    <row r="414" spans="1:65" s="2" customFormat="1" ht="16.5" customHeight="1">
      <c r="A414" s="32"/>
      <c r="B414" s="33"/>
      <c r="C414" s="175" t="s">
        <v>137</v>
      </c>
      <c r="D414" s="175" t="s">
        <v>102</v>
      </c>
      <c r="E414" s="176" t="s">
        <v>386</v>
      </c>
      <c r="F414" s="177" t="s">
        <v>387</v>
      </c>
      <c r="G414" s="178" t="s">
        <v>223</v>
      </c>
      <c r="H414" s="179">
        <v>533.273</v>
      </c>
      <c r="I414" s="301"/>
      <c r="J414" s="180">
        <f>ROUND(I414*H414,2)</f>
        <v>0</v>
      </c>
      <c r="K414" s="177" t="s">
        <v>1</v>
      </c>
      <c r="L414" s="181"/>
      <c r="M414" s="182" t="s">
        <v>1</v>
      </c>
      <c r="N414" s="183" t="s">
        <v>34</v>
      </c>
      <c r="O414" s="184">
        <v>0</v>
      </c>
      <c r="P414" s="184">
        <f>O414*H414</f>
        <v>0</v>
      </c>
      <c r="Q414" s="184">
        <v>0</v>
      </c>
      <c r="R414" s="184">
        <f>Q414*H414</f>
        <v>0</v>
      </c>
      <c r="S414" s="184">
        <v>0</v>
      </c>
      <c r="T414" s="185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86" t="s">
        <v>126</v>
      </c>
      <c r="AT414" s="186" t="s">
        <v>102</v>
      </c>
      <c r="AU414" s="186" t="s">
        <v>76</v>
      </c>
      <c r="AY414" s="18" t="s">
        <v>101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8" t="s">
        <v>74</v>
      </c>
      <c r="BK414" s="187">
        <f>ROUND(I414*H414,2)</f>
        <v>0</v>
      </c>
      <c r="BL414" s="18" t="s">
        <v>114</v>
      </c>
      <c r="BM414" s="186" t="s">
        <v>174</v>
      </c>
    </row>
    <row r="415" spans="1:47" s="2" customFormat="1" ht="10">
      <c r="A415" s="32"/>
      <c r="B415" s="33"/>
      <c r="C415" s="34"/>
      <c r="D415" s="188" t="s">
        <v>106</v>
      </c>
      <c r="E415" s="34"/>
      <c r="F415" s="189" t="s">
        <v>387</v>
      </c>
      <c r="G415" s="34"/>
      <c r="H415" s="34"/>
      <c r="I415" s="296"/>
      <c r="J415" s="34"/>
      <c r="K415" s="34"/>
      <c r="L415" s="37"/>
      <c r="M415" s="190"/>
      <c r="N415" s="191"/>
      <c r="O415" s="69"/>
      <c r="P415" s="69"/>
      <c r="Q415" s="69"/>
      <c r="R415" s="69"/>
      <c r="S415" s="69"/>
      <c r="T415" s="7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T415" s="18" t="s">
        <v>106</v>
      </c>
      <c r="AU415" s="18" t="s">
        <v>76</v>
      </c>
    </row>
    <row r="416" spans="2:51" s="14" customFormat="1" ht="10">
      <c r="B416" s="221"/>
      <c r="C416" s="222"/>
      <c r="D416" s="188" t="s">
        <v>224</v>
      </c>
      <c r="E416" s="223" t="s">
        <v>1</v>
      </c>
      <c r="F416" s="224" t="s">
        <v>388</v>
      </c>
      <c r="G416" s="222"/>
      <c r="H416" s="225">
        <v>533.273</v>
      </c>
      <c r="I416" s="298"/>
      <c r="J416" s="222"/>
      <c r="K416" s="222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224</v>
      </c>
      <c r="AU416" s="230" t="s">
        <v>76</v>
      </c>
      <c r="AV416" s="14" t="s">
        <v>76</v>
      </c>
      <c r="AW416" s="14" t="s">
        <v>26</v>
      </c>
      <c r="AX416" s="14" t="s">
        <v>69</v>
      </c>
      <c r="AY416" s="230" t="s">
        <v>101</v>
      </c>
    </row>
    <row r="417" spans="2:51" s="16" customFormat="1" ht="10">
      <c r="B417" s="241"/>
      <c r="C417" s="242"/>
      <c r="D417" s="188" t="s">
        <v>224</v>
      </c>
      <c r="E417" s="243" t="s">
        <v>1</v>
      </c>
      <c r="F417" s="244" t="s">
        <v>234</v>
      </c>
      <c r="G417" s="242"/>
      <c r="H417" s="245">
        <v>533.273</v>
      </c>
      <c r="I417" s="300"/>
      <c r="J417" s="242"/>
      <c r="K417" s="242"/>
      <c r="L417" s="246"/>
      <c r="M417" s="247"/>
      <c r="N417" s="248"/>
      <c r="O417" s="248"/>
      <c r="P417" s="248"/>
      <c r="Q417" s="248"/>
      <c r="R417" s="248"/>
      <c r="S417" s="248"/>
      <c r="T417" s="249"/>
      <c r="AT417" s="250" t="s">
        <v>224</v>
      </c>
      <c r="AU417" s="250" t="s">
        <v>76</v>
      </c>
      <c r="AV417" s="16" t="s">
        <v>105</v>
      </c>
      <c r="AW417" s="16" t="s">
        <v>26</v>
      </c>
      <c r="AX417" s="16" t="s">
        <v>74</v>
      </c>
      <c r="AY417" s="250" t="s">
        <v>101</v>
      </c>
    </row>
    <row r="418" spans="1:65" s="2" customFormat="1" ht="33" customHeight="1">
      <c r="A418" s="32"/>
      <c r="B418" s="33"/>
      <c r="C418" s="192" t="s">
        <v>175</v>
      </c>
      <c r="D418" s="192" t="s">
        <v>178</v>
      </c>
      <c r="E418" s="193" t="s">
        <v>389</v>
      </c>
      <c r="F418" s="194" t="s">
        <v>390</v>
      </c>
      <c r="G418" s="195" t="s">
        <v>223</v>
      </c>
      <c r="H418" s="196">
        <v>266.385</v>
      </c>
      <c r="I418" s="295"/>
      <c r="J418" s="197">
        <f>ROUND(I418*H418,2)</f>
        <v>0</v>
      </c>
      <c r="K418" s="194" t="s">
        <v>1</v>
      </c>
      <c r="L418" s="37"/>
      <c r="M418" s="198" t="s">
        <v>1</v>
      </c>
      <c r="N418" s="199" t="s">
        <v>34</v>
      </c>
      <c r="O418" s="184">
        <v>0</v>
      </c>
      <c r="P418" s="184">
        <f>O418*H418</f>
        <v>0</v>
      </c>
      <c r="Q418" s="184">
        <v>0</v>
      </c>
      <c r="R418" s="184">
        <f>Q418*H418</f>
        <v>0</v>
      </c>
      <c r="S418" s="184">
        <v>0</v>
      </c>
      <c r="T418" s="185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86" t="s">
        <v>114</v>
      </c>
      <c r="AT418" s="186" t="s">
        <v>178</v>
      </c>
      <c r="AU418" s="186" t="s">
        <v>76</v>
      </c>
      <c r="AY418" s="18" t="s">
        <v>101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18" t="s">
        <v>74</v>
      </c>
      <c r="BK418" s="187">
        <f>ROUND(I418*H418,2)</f>
        <v>0</v>
      </c>
      <c r="BL418" s="18" t="s">
        <v>114</v>
      </c>
      <c r="BM418" s="186" t="s">
        <v>176</v>
      </c>
    </row>
    <row r="419" spans="1:47" s="2" customFormat="1" ht="18">
      <c r="A419" s="32"/>
      <c r="B419" s="33"/>
      <c r="C419" s="34"/>
      <c r="D419" s="188" t="s">
        <v>106</v>
      </c>
      <c r="E419" s="34"/>
      <c r="F419" s="189" t="s">
        <v>390</v>
      </c>
      <c r="G419" s="34"/>
      <c r="H419" s="34"/>
      <c r="I419" s="296"/>
      <c r="J419" s="34"/>
      <c r="K419" s="34"/>
      <c r="L419" s="37"/>
      <c r="M419" s="190"/>
      <c r="N419" s="191"/>
      <c r="O419" s="69"/>
      <c r="P419" s="69"/>
      <c r="Q419" s="69"/>
      <c r="R419" s="69"/>
      <c r="S419" s="69"/>
      <c r="T419" s="7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T419" s="18" t="s">
        <v>106</v>
      </c>
      <c r="AU419" s="18" t="s">
        <v>76</v>
      </c>
    </row>
    <row r="420" spans="1:65" s="2" customFormat="1" ht="37.75" customHeight="1">
      <c r="A420" s="32"/>
      <c r="B420" s="33"/>
      <c r="C420" s="192" t="s">
        <v>139</v>
      </c>
      <c r="D420" s="192" t="s">
        <v>178</v>
      </c>
      <c r="E420" s="193" t="s">
        <v>391</v>
      </c>
      <c r="F420" s="194" t="s">
        <v>392</v>
      </c>
      <c r="G420" s="195" t="s">
        <v>223</v>
      </c>
      <c r="H420" s="196">
        <v>507.879</v>
      </c>
      <c r="I420" s="295"/>
      <c r="J420" s="197">
        <f>ROUND(I420*H420,2)</f>
        <v>0</v>
      </c>
      <c r="K420" s="194" t="s">
        <v>1</v>
      </c>
      <c r="L420" s="37"/>
      <c r="M420" s="198" t="s">
        <v>1</v>
      </c>
      <c r="N420" s="199" t="s">
        <v>34</v>
      </c>
      <c r="O420" s="184">
        <v>0</v>
      </c>
      <c r="P420" s="184">
        <f>O420*H420</f>
        <v>0</v>
      </c>
      <c r="Q420" s="184">
        <v>0</v>
      </c>
      <c r="R420" s="184">
        <f>Q420*H420</f>
        <v>0</v>
      </c>
      <c r="S420" s="184">
        <v>0</v>
      </c>
      <c r="T420" s="185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86" t="s">
        <v>114</v>
      </c>
      <c r="AT420" s="186" t="s">
        <v>178</v>
      </c>
      <c r="AU420" s="186" t="s">
        <v>76</v>
      </c>
      <c r="AY420" s="18" t="s">
        <v>101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8" t="s">
        <v>74</v>
      </c>
      <c r="BK420" s="187">
        <f>ROUND(I420*H420,2)</f>
        <v>0</v>
      </c>
      <c r="BL420" s="18" t="s">
        <v>114</v>
      </c>
      <c r="BM420" s="186" t="s">
        <v>179</v>
      </c>
    </row>
    <row r="421" spans="1:47" s="2" customFormat="1" ht="18">
      <c r="A421" s="32"/>
      <c r="B421" s="33"/>
      <c r="C421" s="34"/>
      <c r="D421" s="188" t="s">
        <v>106</v>
      </c>
      <c r="E421" s="34"/>
      <c r="F421" s="189" t="s">
        <v>392</v>
      </c>
      <c r="G421" s="34"/>
      <c r="H421" s="34"/>
      <c r="I421" s="296"/>
      <c r="J421" s="34"/>
      <c r="K421" s="34"/>
      <c r="L421" s="37"/>
      <c r="M421" s="190"/>
      <c r="N421" s="191"/>
      <c r="O421" s="69"/>
      <c r="P421" s="69"/>
      <c r="Q421" s="69"/>
      <c r="R421" s="69"/>
      <c r="S421" s="69"/>
      <c r="T421" s="7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8" t="s">
        <v>106</v>
      </c>
      <c r="AU421" s="18" t="s">
        <v>76</v>
      </c>
    </row>
    <row r="422" spans="2:51" s="14" customFormat="1" ht="10">
      <c r="B422" s="221"/>
      <c r="C422" s="222"/>
      <c r="D422" s="188" t="s">
        <v>224</v>
      </c>
      <c r="E422" s="223" t="s">
        <v>1</v>
      </c>
      <c r="F422" s="224" t="s">
        <v>283</v>
      </c>
      <c r="G422" s="222"/>
      <c r="H422" s="225">
        <v>365.226</v>
      </c>
      <c r="I422" s="298"/>
      <c r="J422" s="222"/>
      <c r="K422" s="222"/>
      <c r="L422" s="226"/>
      <c r="M422" s="227"/>
      <c r="N422" s="228"/>
      <c r="O422" s="228"/>
      <c r="P422" s="228"/>
      <c r="Q422" s="228"/>
      <c r="R422" s="228"/>
      <c r="S422" s="228"/>
      <c r="T422" s="229"/>
      <c r="AT422" s="230" t="s">
        <v>224</v>
      </c>
      <c r="AU422" s="230" t="s">
        <v>76</v>
      </c>
      <c r="AV422" s="14" t="s">
        <v>76</v>
      </c>
      <c r="AW422" s="14" t="s">
        <v>26</v>
      </c>
      <c r="AX422" s="14" t="s">
        <v>69</v>
      </c>
      <c r="AY422" s="230" t="s">
        <v>101</v>
      </c>
    </row>
    <row r="423" spans="2:51" s="14" customFormat="1" ht="10">
      <c r="B423" s="221"/>
      <c r="C423" s="222"/>
      <c r="D423" s="188" t="s">
        <v>224</v>
      </c>
      <c r="E423" s="223" t="s">
        <v>1</v>
      </c>
      <c r="F423" s="224" t="s">
        <v>290</v>
      </c>
      <c r="G423" s="222"/>
      <c r="H423" s="225">
        <v>49.368</v>
      </c>
      <c r="I423" s="298"/>
      <c r="J423" s="222"/>
      <c r="K423" s="222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224</v>
      </c>
      <c r="AU423" s="230" t="s">
        <v>76</v>
      </c>
      <c r="AV423" s="14" t="s">
        <v>76</v>
      </c>
      <c r="AW423" s="14" t="s">
        <v>26</v>
      </c>
      <c r="AX423" s="14" t="s">
        <v>69</v>
      </c>
      <c r="AY423" s="230" t="s">
        <v>101</v>
      </c>
    </row>
    <row r="424" spans="2:51" s="14" customFormat="1" ht="10">
      <c r="B424" s="221"/>
      <c r="C424" s="222"/>
      <c r="D424" s="188" t="s">
        <v>224</v>
      </c>
      <c r="E424" s="223" t="s">
        <v>1</v>
      </c>
      <c r="F424" s="224" t="s">
        <v>284</v>
      </c>
      <c r="G424" s="222"/>
      <c r="H424" s="225">
        <v>42.592</v>
      </c>
      <c r="I424" s="298"/>
      <c r="J424" s="222"/>
      <c r="K424" s="222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224</v>
      </c>
      <c r="AU424" s="230" t="s">
        <v>76</v>
      </c>
      <c r="AV424" s="14" t="s">
        <v>76</v>
      </c>
      <c r="AW424" s="14" t="s">
        <v>26</v>
      </c>
      <c r="AX424" s="14" t="s">
        <v>69</v>
      </c>
      <c r="AY424" s="230" t="s">
        <v>101</v>
      </c>
    </row>
    <row r="425" spans="2:51" s="14" customFormat="1" ht="10">
      <c r="B425" s="221"/>
      <c r="C425" s="222"/>
      <c r="D425" s="188" t="s">
        <v>224</v>
      </c>
      <c r="E425" s="223" t="s">
        <v>1</v>
      </c>
      <c r="F425" s="224" t="s">
        <v>280</v>
      </c>
      <c r="G425" s="222"/>
      <c r="H425" s="225">
        <v>15.954</v>
      </c>
      <c r="I425" s="298"/>
      <c r="J425" s="222"/>
      <c r="K425" s="222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224</v>
      </c>
      <c r="AU425" s="230" t="s">
        <v>76</v>
      </c>
      <c r="AV425" s="14" t="s">
        <v>76</v>
      </c>
      <c r="AW425" s="14" t="s">
        <v>26</v>
      </c>
      <c r="AX425" s="14" t="s">
        <v>69</v>
      </c>
      <c r="AY425" s="230" t="s">
        <v>101</v>
      </c>
    </row>
    <row r="426" spans="2:51" s="14" customFormat="1" ht="10">
      <c r="B426" s="221"/>
      <c r="C426" s="222"/>
      <c r="D426" s="188" t="s">
        <v>224</v>
      </c>
      <c r="E426" s="223" t="s">
        <v>1</v>
      </c>
      <c r="F426" s="224" t="s">
        <v>285</v>
      </c>
      <c r="G426" s="222"/>
      <c r="H426" s="225">
        <v>6.244</v>
      </c>
      <c r="I426" s="298"/>
      <c r="J426" s="222"/>
      <c r="K426" s="222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224</v>
      </c>
      <c r="AU426" s="230" t="s">
        <v>76</v>
      </c>
      <c r="AV426" s="14" t="s">
        <v>76</v>
      </c>
      <c r="AW426" s="14" t="s">
        <v>26</v>
      </c>
      <c r="AX426" s="14" t="s">
        <v>69</v>
      </c>
      <c r="AY426" s="230" t="s">
        <v>101</v>
      </c>
    </row>
    <row r="427" spans="2:51" s="14" customFormat="1" ht="10">
      <c r="B427" s="221"/>
      <c r="C427" s="222"/>
      <c r="D427" s="188" t="s">
        <v>224</v>
      </c>
      <c r="E427" s="223" t="s">
        <v>1</v>
      </c>
      <c r="F427" s="224" t="s">
        <v>291</v>
      </c>
      <c r="G427" s="222"/>
      <c r="H427" s="225">
        <v>6.415</v>
      </c>
      <c r="I427" s="298"/>
      <c r="J427" s="222"/>
      <c r="K427" s="222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224</v>
      </c>
      <c r="AU427" s="230" t="s">
        <v>76</v>
      </c>
      <c r="AV427" s="14" t="s">
        <v>76</v>
      </c>
      <c r="AW427" s="14" t="s">
        <v>26</v>
      </c>
      <c r="AX427" s="14" t="s">
        <v>69</v>
      </c>
      <c r="AY427" s="230" t="s">
        <v>101</v>
      </c>
    </row>
    <row r="428" spans="2:51" s="14" customFormat="1" ht="10">
      <c r="B428" s="221"/>
      <c r="C428" s="222"/>
      <c r="D428" s="188" t="s">
        <v>224</v>
      </c>
      <c r="E428" s="223" t="s">
        <v>1</v>
      </c>
      <c r="F428" s="224" t="s">
        <v>286</v>
      </c>
      <c r="G428" s="222"/>
      <c r="H428" s="225">
        <v>9.12</v>
      </c>
      <c r="I428" s="298"/>
      <c r="J428" s="222"/>
      <c r="K428" s="222"/>
      <c r="L428" s="226"/>
      <c r="M428" s="227"/>
      <c r="N428" s="228"/>
      <c r="O428" s="228"/>
      <c r="P428" s="228"/>
      <c r="Q428" s="228"/>
      <c r="R428" s="228"/>
      <c r="S428" s="228"/>
      <c r="T428" s="229"/>
      <c r="AT428" s="230" t="s">
        <v>224</v>
      </c>
      <c r="AU428" s="230" t="s">
        <v>76</v>
      </c>
      <c r="AV428" s="14" t="s">
        <v>76</v>
      </c>
      <c r="AW428" s="14" t="s">
        <v>26</v>
      </c>
      <c r="AX428" s="14" t="s">
        <v>69</v>
      </c>
      <c r="AY428" s="230" t="s">
        <v>101</v>
      </c>
    </row>
    <row r="429" spans="2:51" s="14" customFormat="1" ht="10">
      <c r="B429" s="221"/>
      <c r="C429" s="222"/>
      <c r="D429" s="188" t="s">
        <v>224</v>
      </c>
      <c r="E429" s="223" t="s">
        <v>1</v>
      </c>
      <c r="F429" s="224" t="s">
        <v>287</v>
      </c>
      <c r="G429" s="222"/>
      <c r="H429" s="225">
        <v>12.96</v>
      </c>
      <c r="I429" s="298"/>
      <c r="J429" s="222"/>
      <c r="K429" s="222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224</v>
      </c>
      <c r="AU429" s="230" t="s">
        <v>76</v>
      </c>
      <c r="AV429" s="14" t="s">
        <v>76</v>
      </c>
      <c r="AW429" s="14" t="s">
        <v>26</v>
      </c>
      <c r="AX429" s="14" t="s">
        <v>69</v>
      </c>
      <c r="AY429" s="230" t="s">
        <v>101</v>
      </c>
    </row>
    <row r="430" spans="2:51" s="15" customFormat="1" ht="10">
      <c r="B430" s="231"/>
      <c r="C430" s="232"/>
      <c r="D430" s="188" t="s">
        <v>224</v>
      </c>
      <c r="E430" s="233" t="s">
        <v>1</v>
      </c>
      <c r="F430" s="234" t="s">
        <v>233</v>
      </c>
      <c r="G430" s="232"/>
      <c r="H430" s="235">
        <v>507.879</v>
      </c>
      <c r="I430" s="299"/>
      <c r="J430" s="232"/>
      <c r="K430" s="232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224</v>
      </c>
      <c r="AU430" s="240" t="s">
        <v>76</v>
      </c>
      <c r="AV430" s="15" t="s">
        <v>107</v>
      </c>
      <c r="AW430" s="15" t="s">
        <v>26</v>
      </c>
      <c r="AX430" s="15" t="s">
        <v>69</v>
      </c>
      <c r="AY430" s="240" t="s">
        <v>101</v>
      </c>
    </row>
    <row r="431" spans="2:51" s="16" customFormat="1" ht="10">
      <c r="B431" s="241"/>
      <c r="C431" s="242"/>
      <c r="D431" s="188" t="s">
        <v>224</v>
      </c>
      <c r="E431" s="243" t="s">
        <v>1</v>
      </c>
      <c r="F431" s="244" t="s">
        <v>234</v>
      </c>
      <c r="G431" s="242"/>
      <c r="H431" s="245">
        <v>507.879</v>
      </c>
      <c r="I431" s="300"/>
      <c r="J431" s="242"/>
      <c r="K431" s="242"/>
      <c r="L431" s="246"/>
      <c r="M431" s="247"/>
      <c r="N431" s="248"/>
      <c r="O431" s="248"/>
      <c r="P431" s="248"/>
      <c r="Q431" s="248"/>
      <c r="R431" s="248"/>
      <c r="S431" s="248"/>
      <c r="T431" s="249"/>
      <c r="AT431" s="250" t="s">
        <v>224</v>
      </c>
      <c r="AU431" s="250" t="s">
        <v>76</v>
      </c>
      <c r="AV431" s="16" t="s">
        <v>105</v>
      </c>
      <c r="AW431" s="16" t="s">
        <v>26</v>
      </c>
      <c r="AX431" s="16" t="s">
        <v>74</v>
      </c>
      <c r="AY431" s="250" t="s">
        <v>101</v>
      </c>
    </row>
    <row r="432" spans="1:65" s="2" customFormat="1" ht="37.75" customHeight="1">
      <c r="A432" s="32"/>
      <c r="B432" s="33"/>
      <c r="C432" s="192" t="s">
        <v>180</v>
      </c>
      <c r="D432" s="192" t="s">
        <v>178</v>
      </c>
      <c r="E432" s="193" t="s">
        <v>393</v>
      </c>
      <c r="F432" s="194" t="s">
        <v>394</v>
      </c>
      <c r="G432" s="195" t="s">
        <v>223</v>
      </c>
      <c r="H432" s="196">
        <v>266.385</v>
      </c>
      <c r="I432" s="295"/>
      <c r="J432" s="197">
        <f>ROUND(I432*H432,2)</f>
        <v>0</v>
      </c>
      <c r="K432" s="194" t="s">
        <v>1</v>
      </c>
      <c r="L432" s="37"/>
      <c r="M432" s="198" t="s">
        <v>1</v>
      </c>
      <c r="N432" s="199" t="s">
        <v>34</v>
      </c>
      <c r="O432" s="184">
        <v>0</v>
      </c>
      <c r="P432" s="184">
        <f>O432*H432</f>
        <v>0</v>
      </c>
      <c r="Q432" s="184">
        <v>0</v>
      </c>
      <c r="R432" s="184">
        <f>Q432*H432</f>
        <v>0</v>
      </c>
      <c r="S432" s="184">
        <v>0</v>
      </c>
      <c r="T432" s="185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86" t="s">
        <v>114</v>
      </c>
      <c r="AT432" s="186" t="s">
        <v>178</v>
      </c>
      <c r="AU432" s="186" t="s">
        <v>76</v>
      </c>
      <c r="AY432" s="18" t="s">
        <v>101</v>
      </c>
      <c r="BE432" s="187">
        <f>IF(N432="základní",J432,0)</f>
        <v>0</v>
      </c>
      <c r="BF432" s="187">
        <f>IF(N432="snížená",J432,0)</f>
        <v>0</v>
      </c>
      <c r="BG432" s="187">
        <f>IF(N432="zákl. přenesená",J432,0)</f>
        <v>0</v>
      </c>
      <c r="BH432" s="187">
        <f>IF(N432="sníž. přenesená",J432,0)</f>
        <v>0</v>
      </c>
      <c r="BI432" s="187">
        <f>IF(N432="nulová",J432,0)</f>
        <v>0</v>
      </c>
      <c r="BJ432" s="18" t="s">
        <v>74</v>
      </c>
      <c r="BK432" s="187">
        <f>ROUND(I432*H432,2)</f>
        <v>0</v>
      </c>
      <c r="BL432" s="18" t="s">
        <v>114</v>
      </c>
      <c r="BM432" s="186" t="s">
        <v>181</v>
      </c>
    </row>
    <row r="433" spans="1:47" s="2" customFormat="1" ht="27">
      <c r="A433" s="32"/>
      <c r="B433" s="33"/>
      <c r="C433" s="34"/>
      <c r="D433" s="188" t="s">
        <v>106</v>
      </c>
      <c r="E433" s="34"/>
      <c r="F433" s="189" t="s">
        <v>394</v>
      </c>
      <c r="G433" s="34"/>
      <c r="H433" s="34"/>
      <c r="I433" s="296"/>
      <c r="J433" s="34"/>
      <c r="K433" s="34"/>
      <c r="L433" s="37"/>
      <c r="M433" s="190"/>
      <c r="N433" s="191"/>
      <c r="O433" s="69"/>
      <c r="P433" s="69"/>
      <c r="Q433" s="69"/>
      <c r="R433" s="69"/>
      <c r="S433" s="69"/>
      <c r="T433" s="7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T433" s="18" t="s">
        <v>106</v>
      </c>
      <c r="AU433" s="18" t="s">
        <v>76</v>
      </c>
    </row>
    <row r="434" spans="1:65" s="2" customFormat="1" ht="44.25" customHeight="1">
      <c r="A434" s="32"/>
      <c r="B434" s="33"/>
      <c r="C434" s="192" t="s">
        <v>140</v>
      </c>
      <c r="D434" s="192" t="s">
        <v>178</v>
      </c>
      <c r="E434" s="193" t="s">
        <v>395</v>
      </c>
      <c r="F434" s="194" t="s">
        <v>396</v>
      </c>
      <c r="G434" s="195" t="s">
        <v>223</v>
      </c>
      <c r="H434" s="196">
        <v>266.385</v>
      </c>
      <c r="I434" s="295"/>
      <c r="J434" s="197">
        <f>ROUND(I434*H434,2)</f>
        <v>0</v>
      </c>
      <c r="K434" s="194" t="s">
        <v>1</v>
      </c>
      <c r="L434" s="37"/>
      <c r="M434" s="198" t="s">
        <v>1</v>
      </c>
      <c r="N434" s="199" t="s">
        <v>34</v>
      </c>
      <c r="O434" s="184">
        <v>0</v>
      </c>
      <c r="P434" s="184">
        <f>O434*H434</f>
        <v>0</v>
      </c>
      <c r="Q434" s="184">
        <v>0</v>
      </c>
      <c r="R434" s="184">
        <f>Q434*H434</f>
        <v>0</v>
      </c>
      <c r="S434" s="184">
        <v>0</v>
      </c>
      <c r="T434" s="185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86" t="s">
        <v>114</v>
      </c>
      <c r="AT434" s="186" t="s">
        <v>178</v>
      </c>
      <c r="AU434" s="186" t="s">
        <v>76</v>
      </c>
      <c r="AY434" s="18" t="s">
        <v>101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8" t="s">
        <v>74</v>
      </c>
      <c r="BK434" s="187">
        <f>ROUND(I434*H434,2)</f>
        <v>0</v>
      </c>
      <c r="BL434" s="18" t="s">
        <v>114</v>
      </c>
      <c r="BM434" s="186" t="s">
        <v>182</v>
      </c>
    </row>
    <row r="435" spans="1:47" s="2" customFormat="1" ht="27">
      <c r="A435" s="32"/>
      <c r="B435" s="33"/>
      <c r="C435" s="34"/>
      <c r="D435" s="188" t="s">
        <v>106</v>
      </c>
      <c r="E435" s="34"/>
      <c r="F435" s="189" t="s">
        <v>396</v>
      </c>
      <c r="G435" s="34"/>
      <c r="H435" s="34"/>
      <c r="I435" s="296"/>
      <c r="J435" s="34"/>
      <c r="K435" s="34"/>
      <c r="L435" s="37"/>
      <c r="M435" s="190"/>
      <c r="N435" s="191"/>
      <c r="O435" s="69"/>
      <c r="P435" s="69"/>
      <c r="Q435" s="69"/>
      <c r="R435" s="69"/>
      <c r="S435" s="69"/>
      <c r="T435" s="7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T435" s="18" t="s">
        <v>106</v>
      </c>
      <c r="AU435" s="18" t="s">
        <v>76</v>
      </c>
    </row>
    <row r="436" spans="1:65" s="2" customFormat="1" ht="37.75" customHeight="1">
      <c r="A436" s="32"/>
      <c r="B436" s="33"/>
      <c r="C436" s="192" t="s">
        <v>184</v>
      </c>
      <c r="D436" s="192" t="s">
        <v>178</v>
      </c>
      <c r="E436" s="193" t="s">
        <v>397</v>
      </c>
      <c r="F436" s="194" t="s">
        <v>398</v>
      </c>
      <c r="G436" s="195" t="s">
        <v>223</v>
      </c>
      <c r="H436" s="196">
        <v>266.385</v>
      </c>
      <c r="I436" s="295"/>
      <c r="J436" s="197">
        <f>ROUND(I436*H436,2)</f>
        <v>0</v>
      </c>
      <c r="K436" s="194" t="s">
        <v>1</v>
      </c>
      <c r="L436" s="37"/>
      <c r="M436" s="198" t="s">
        <v>1</v>
      </c>
      <c r="N436" s="199" t="s">
        <v>34</v>
      </c>
      <c r="O436" s="184">
        <v>0</v>
      </c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86" t="s">
        <v>114</v>
      </c>
      <c r="AT436" s="186" t="s">
        <v>178</v>
      </c>
      <c r="AU436" s="186" t="s">
        <v>76</v>
      </c>
      <c r="AY436" s="18" t="s">
        <v>101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8" t="s">
        <v>74</v>
      </c>
      <c r="BK436" s="187">
        <f>ROUND(I436*H436,2)</f>
        <v>0</v>
      </c>
      <c r="BL436" s="18" t="s">
        <v>114</v>
      </c>
      <c r="BM436" s="186" t="s">
        <v>183</v>
      </c>
    </row>
    <row r="437" spans="1:47" s="2" customFormat="1" ht="18">
      <c r="A437" s="32"/>
      <c r="B437" s="33"/>
      <c r="C437" s="34"/>
      <c r="D437" s="188" t="s">
        <v>106</v>
      </c>
      <c r="E437" s="34"/>
      <c r="F437" s="189" t="s">
        <v>398</v>
      </c>
      <c r="G437" s="34"/>
      <c r="H437" s="34"/>
      <c r="I437" s="296"/>
      <c r="J437" s="34"/>
      <c r="K437" s="34"/>
      <c r="L437" s="37"/>
      <c r="M437" s="190"/>
      <c r="N437" s="191"/>
      <c r="O437" s="69"/>
      <c r="P437" s="69"/>
      <c r="Q437" s="69"/>
      <c r="R437" s="69"/>
      <c r="S437" s="69"/>
      <c r="T437" s="7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T437" s="18" t="s">
        <v>106</v>
      </c>
      <c r="AU437" s="18" t="s">
        <v>76</v>
      </c>
    </row>
    <row r="438" spans="2:63" s="11" customFormat="1" ht="22.75" customHeight="1">
      <c r="B438" s="162"/>
      <c r="C438" s="163"/>
      <c r="D438" s="164" t="s">
        <v>68</v>
      </c>
      <c r="E438" s="210" t="s">
        <v>399</v>
      </c>
      <c r="F438" s="210" t="s">
        <v>400</v>
      </c>
      <c r="G438" s="163"/>
      <c r="H438" s="163"/>
      <c r="I438" s="302"/>
      <c r="J438" s="211">
        <f>BK438</f>
        <v>0</v>
      </c>
      <c r="K438" s="163"/>
      <c r="L438" s="167"/>
      <c r="M438" s="168"/>
      <c r="N438" s="169"/>
      <c r="O438" s="169"/>
      <c r="P438" s="170">
        <f>SUM(P439:P459)</f>
        <v>0</v>
      </c>
      <c r="Q438" s="169"/>
      <c r="R438" s="170">
        <f>SUM(R439:R459)</f>
        <v>0</v>
      </c>
      <c r="S438" s="169"/>
      <c r="T438" s="171">
        <f>SUM(T439:T459)</f>
        <v>0</v>
      </c>
      <c r="AR438" s="172" t="s">
        <v>76</v>
      </c>
      <c r="AT438" s="173" t="s">
        <v>68</v>
      </c>
      <c r="AU438" s="173" t="s">
        <v>74</v>
      </c>
      <c r="AY438" s="172" t="s">
        <v>101</v>
      </c>
      <c r="BK438" s="174">
        <f>SUM(BK439:BK459)</f>
        <v>0</v>
      </c>
    </row>
    <row r="439" spans="1:65" s="2" customFormat="1" ht="37.75" customHeight="1">
      <c r="A439" s="32"/>
      <c r="B439" s="33"/>
      <c r="C439" s="192" t="s">
        <v>142</v>
      </c>
      <c r="D439" s="192" t="s">
        <v>178</v>
      </c>
      <c r="E439" s="193" t="s">
        <v>401</v>
      </c>
      <c r="F439" s="194" t="s">
        <v>402</v>
      </c>
      <c r="G439" s="195" t="s">
        <v>223</v>
      </c>
      <c r="H439" s="196">
        <v>507.879</v>
      </c>
      <c r="I439" s="295"/>
      <c r="J439" s="197">
        <f>ROUND(I439*H439,2)</f>
        <v>0</v>
      </c>
      <c r="K439" s="194" t="s">
        <v>1</v>
      </c>
      <c r="L439" s="37"/>
      <c r="M439" s="198" t="s">
        <v>1</v>
      </c>
      <c r="N439" s="199" t="s">
        <v>34</v>
      </c>
      <c r="O439" s="184">
        <v>0</v>
      </c>
      <c r="P439" s="184">
        <f>O439*H439</f>
        <v>0</v>
      </c>
      <c r="Q439" s="184">
        <v>0</v>
      </c>
      <c r="R439" s="184">
        <f>Q439*H439</f>
        <v>0</v>
      </c>
      <c r="S439" s="184">
        <v>0</v>
      </c>
      <c r="T439" s="185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86" t="s">
        <v>114</v>
      </c>
      <c r="AT439" s="186" t="s">
        <v>178</v>
      </c>
      <c r="AU439" s="186" t="s">
        <v>76</v>
      </c>
      <c r="AY439" s="18" t="s">
        <v>101</v>
      </c>
      <c r="BE439" s="187">
        <f>IF(N439="základní",J439,0)</f>
        <v>0</v>
      </c>
      <c r="BF439" s="187">
        <f>IF(N439="snížená",J439,0)</f>
        <v>0</v>
      </c>
      <c r="BG439" s="187">
        <f>IF(N439="zákl. přenesená",J439,0)</f>
        <v>0</v>
      </c>
      <c r="BH439" s="187">
        <f>IF(N439="sníž. přenesená",J439,0)</f>
        <v>0</v>
      </c>
      <c r="BI439" s="187">
        <f>IF(N439="nulová",J439,0)</f>
        <v>0</v>
      </c>
      <c r="BJ439" s="18" t="s">
        <v>74</v>
      </c>
      <c r="BK439" s="187">
        <f>ROUND(I439*H439,2)</f>
        <v>0</v>
      </c>
      <c r="BL439" s="18" t="s">
        <v>114</v>
      </c>
      <c r="BM439" s="186" t="s">
        <v>185</v>
      </c>
    </row>
    <row r="440" spans="1:47" s="2" customFormat="1" ht="18">
      <c r="A440" s="32"/>
      <c r="B440" s="33"/>
      <c r="C440" s="34"/>
      <c r="D440" s="188" t="s">
        <v>106</v>
      </c>
      <c r="E440" s="34"/>
      <c r="F440" s="189" t="s">
        <v>402</v>
      </c>
      <c r="G440" s="34"/>
      <c r="H440" s="34"/>
      <c r="I440" s="296"/>
      <c r="J440" s="34"/>
      <c r="K440" s="34"/>
      <c r="L440" s="37"/>
      <c r="M440" s="190"/>
      <c r="N440" s="191"/>
      <c r="O440" s="69"/>
      <c r="P440" s="69"/>
      <c r="Q440" s="69"/>
      <c r="R440" s="69"/>
      <c r="S440" s="69"/>
      <c r="T440" s="70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T440" s="18" t="s">
        <v>106</v>
      </c>
      <c r="AU440" s="18" t="s">
        <v>76</v>
      </c>
    </row>
    <row r="441" spans="2:51" s="14" customFormat="1" ht="10">
      <c r="B441" s="221"/>
      <c r="C441" s="222"/>
      <c r="D441" s="188" t="s">
        <v>224</v>
      </c>
      <c r="E441" s="223" t="s">
        <v>1</v>
      </c>
      <c r="F441" s="224" t="s">
        <v>283</v>
      </c>
      <c r="G441" s="222"/>
      <c r="H441" s="225">
        <v>365.226</v>
      </c>
      <c r="I441" s="298"/>
      <c r="J441" s="222"/>
      <c r="K441" s="222"/>
      <c r="L441" s="226"/>
      <c r="M441" s="227"/>
      <c r="N441" s="228"/>
      <c r="O441" s="228"/>
      <c r="P441" s="228"/>
      <c r="Q441" s="228"/>
      <c r="R441" s="228"/>
      <c r="S441" s="228"/>
      <c r="T441" s="229"/>
      <c r="AT441" s="230" t="s">
        <v>224</v>
      </c>
      <c r="AU441" s="230" t="s">
        <v>76</v>
      </c>
      <c r="AV441" s="14" t="s">
        <v>76</v>
      </c>
      <c r="AW441" s="14" t="s">
        <v>26</v>
      </c>
      <c r="AX441" s="14" t="s">
        <v>69</v>
      </c>
      <c r="AY441" s="230" t="s">
        <v>101</v>
      </c>
    </row>
    <row r="442" spans="2:51" s="14" customFormat="1" ht="10">
      <c r="B442" s="221"/>
      <c r="C442" s="222"/>
      <c r="D442" s="188" t="s">
        <v>224</v>
      </c>
      <c r="E442" s="223" t="s">
        <v>1</v>
      </c>
      <c r="F442" s="224" t="s">
        <v>290</v>
      </c>
      <c r="G442" s="222"/>
      <c r="H442" s="225">
        <v>49.368</v>
      </c>
      <c r="I442" s="298"/>
      <c r="J442" s="222"/>
      <c r="K442" s="222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224</v>
      </c>
      <c r="AU442" s="230" t="s">
        <v>76</v>
      </c>
      <c r="AV442" s="14" t="s">
        <v>76</v>
      </c>
      <c r="AW442" s="14" t="s">
        <v>26</v>
      </c>
      <c r="AX442" s="14" t="s">
        <v>69</v>
      </c>
      <c r="AY442" s="230" t="s">
        <v>101</v>
      </c>
    </row>
    <row r="443" spans="2:51" s="14" customFormat="1" ht="10">
      <c r="B443" s="221"/>
      <c r="C443" s="222"/>
      <c r="D443" s="188" t="s">
        <v>224</v>
      </c>
      <c r="E443" s="223" t="s">
        <v>1</v>
      </c>
      <c r="F443" s="224" t="s">
        <v>284</v>
      </c>
      <c r="G443" s="222"/>
      <c r="H443" s="225">
        <v>42.592</v>
      </c>
      <c r="I443" s="298"/>
      <c r="J443" s="222"/>
      <c r="K443" s="222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224</v>
      </c>
      <c r="AU443" s="230" t="s">
        <v>76</v>
      </c>
      <c r="AV443" s="14" t="s">
        <v>76</v>
      </c>
      <c r="AW443" s="14" t="s">
        <v>26</v>
      </c>
      <c r="AX443" s="14" t="s">
        <v>69</v>
      </c>
      <c r="AY443" s="230" t="s">
        <v>101</v>
      </c>
    </row>
    <row r="444" spans="2:51" s="14" customFormat="1" ht="10">
      <c r="B444" s="221"/>
      <c r="C444" s="222"/>
      <c r="D444" s="188" t="s">
        <v>224</v>
      </c>
      <c r="E444" s="223" t="s">
        <v>1</v>
      </c>
      <c r="F444" s="224" t="s">
        <v>280</v>
      </c>
      <c r="G444" s="222"/>
      <c r="H444" s="225">
        <v>15.954</v>
      </c>
      <c r="I444" s="298"/>
      <c r="J444" s="222"/>
      <c r="K444" s="222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224</v>
      </c>
      <c r="AU444" s="230" t="s">
        <v>76</v>
      </c>
      <c r="AV444" s="14" t="s">
        <v>76</v>
      </c>
      <c r="AW444" s="14" t="s">
        <v>26</v>
      </c>
      <c r="AX444" s="14" t="s">
        <v>69</v>
      </c>
      <c r="AY444" s="230" t="s">
        <v>101</v>
      </c>
    </row>
    <row r="445" spans="2:51" s="14" customFormat="1" ht="10">
      <c r="B445" s="221"/>
      <c r="C445" s="222"/>
      <c r="D445" s="188" t="s">
        <v>224</v>
      </c>
      <c r="E445" s="223" t="s">
        <v>1</v>
      </c>
      <c r="F445" s="224" t="s">
        <v>285</v>
      </c>
      <c r="G445" s="222"/>
      <c r="H445" s="225">
        <v>6.244</v>
      </c>
      <c r="I445" s="298"/>
      <c r="J445" s="222"/>
      <c r="K445" s="222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224</v>
      </c>
      <c r="AU445" s="230" t="s">
        <v>76</v>
      </c>
      <c r="AV445" s="14" t="s">
        <v>76</v>
      </c>
      <c r="AW445" s="14" t="s">
        <v>26</v>
      </c>
      <c r="AX445" s="14" t="s">
        <v>69</v>
      </c>
      <c r="AY445" s="230" t="s">
        <v>101</v>
      </c>
    </row>
    <row r="446" spans="2:51" s="14" customFormat="1" ht="10">
      <c r="B446" s="221"/>
      <c r="C446" s="222"/>
      <c r="D446" s="188" t="s">
        <v>224</v>
      </c>
      <c r="E446" s="223" t="s">
        <v>1</v>
      </c>
      <c r="F446" s="224" t="s">
        <v>291</v>
      </c>
      <c r="G446" s="222"/>
      <c r="H446" s="225">
        <v>6.415</v>
      </c>
      <c r="I446" s="298"/>
      <c r="J446" s="222"/>
      <c r="K446" s="222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224</v>
      </c>
      <c r="AU446" s="230" t="s">
        <v>76</v>
      </c>
      <c r="AV446" s="14" t="s">
        <v>76</v>
      </c>
      <c r="AW446" s="14" t="s">
        <v>26</v>
      </c>
      <c r="AX446" s="14" t="s">
        <v>69</v>
      </c>
      <c r="AY446" s="230" t="s">
        <v>101</v>
      </c>
    </row>
    <row r="447" spans="2:51" s="14" customFormat="1" ht="10">
      <c r="B447" s="221"/>
      <c r="C447" s="222"/>
      <c r="D447" s="188" t="s">
        <v>224</v>
      </c>
      <c r="E447" s="223" t="s">
        <v>1</v>
      </c>
      <c r="F447" s="224" t="s">
        <v>286</v>
      </c>
      <c r="G447" s="222"/>
      <c r="H447" s="225">
        <v>9.12</v>
      </c>
      <c r="I447" s="298"/>
      <c r="J447" s="222"/>
      <c r="K447" s="222"/>
      <c r="L447" s="226"/>
      <c r="M447" s="227"/>
      <c r="N447" s="228"/>
      <c r="O447" s="228"/>
      <c r="P447" s="228"/>
      <c r="Q447" s="228"/>
      <c r="R447" s="228"/>
      <c r="S447" s="228"/>
      <c r="T447" s="229"/>
      <c r="AT447" s="230" t="s">
        <v>224</v>
      </c>
      <c r="AU447" s="230" t="s">
        <v>76</v>
      </c>
      <c r="AV447" s="14" t="s">
        <v>76</v>
      </c>
      <c r="AW447" s="14" t="s">
        <v>26</v>
      </c>
      <c r="AX447" s="14" t="s">
        <v>69</v>
      </c>
      <c r="AY447" s="230" t="s">
        <v>101</v>
      </c>
    </row>
    <row r="448" spans="2:51" s="14" customFormat="1" ht="10">
      <c r="B448" s="221"/>
      <c r="C448" s="222"/>
      <c r="D448" s="188" t="s">
        <v>224</v>
      </c>
      <c r="E448" s="223" t="s">
        <v>1</v>
      </c>
      <c r="F448" s="224" t="s">
        <v>287</v>
      </c>
      <c r="G448" s="222"/>
      <c r="H448" s="225">
        <v>12.96</v>
      </c>
      <c r="I448" s="298"/>
      <c r="J448" s="222"/>
      <c r="K448" s="222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224</v>
      </c>
      <c r="AU448" s="230" t="s">
        <v>76</v>
      </c>
      <c r="AV448" s="14" t="s">
        <v>76</v>
      </c>
      <c r="AW448" s="14" t="s">
        <v>26</v>
      </c>
      <c r="AX448" s="14" t="s">
        <v>69</v>
      </c>
      <c r="AY448" s="230" t="s">
        <v>101</v>
      </c>
    </row>
    <row r="449" spans="2:51" s="15" customFormat="1" ht="10">
      <c r="B449" s="231"/>
      <c r="C449" s="232"/>
      <c r="D449" s="188" t="s">
        <v>224</v>
      </c>
      <c r="E449" s="233" t="s">
        <v>1</v>
      </c>
      <c r="F449" s="234" t="s">
        <v>233</v>
      </c>
      <c r="G449" s="232"/>
      <c r="H449" s="235">
        <v>507.879</v>
      </c>
      <c r="I449" s="299"/>
      <c r="J449" s="232"/>
      <c r="K449" s="232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224</v>
      </c>
      <c r="AU449" s="240" t="s">
        <v>76</v>
      </c>
      <c r="AV449" s="15" t="s">
        <v>107</v>
      </c>
      <c r="AW449" s="15" t="s">
        <v>26</v>
      </c>
      <c r="AX449" s="15" t="s">
        <v>69</v>
      </c>
      <c r="AY449" s="240" t="s">
        <v>101</v>
      </c>
    </row>
    <row r="450" spans="2:51" s="16" customFormat="1" ht="10">
      <c r="B450" s="241"/>
      <c r="C450" s="242"/>
      <c r="D450" s="188" t="s">
        <v>224</v>
      </c>
      <c r="E450" s="243" t="s">
        <v>1</v>
      </c>
      <c r="F450" s="244" t="s">
        <v>234</v>
      </c>
      <c r="G450" s="242"/>
      <c r="H450" s="245">
        <v>507.879</v>
      </c>
      <c r="I450" s="300"/>
      <c r="J450" s="242"/>
      <c r="K450" s="242"/>
      <c r="L450" s="246"/>
      <c r="M450" s="247"/>
      <c r="N450" s="248"/>
      <c r="O450" s="248"/>
      <c r="P450" s="248"/>
      <c r="Q450" s="248"/>
      <c r="R450" s="248"/>
      <c r="S450" s="248"/>
      <c r="T450" s="249"/>
      <c r="AT450" s="250" t="s">
        <v>224</v>
      </c>
      <c r="AU450" s="250" t="s">
        <v>76</v>
      </c>
      <c r="AV450" s="16" t="s">
        <v>105</v>
      </c>
      <c r="AW450" s="16" t="s">
        <v>26</v>
      </c>
      <c r="AX450" s="16" t="s">
        <v>74</v>
      </c>
      <c r="AY450" s="250" t="s">
        <v>101</v>
      </c>
    </row>
    <row r="451" spans="1:65" s="2" customFormat="1" ht="16.5" customHeight="1">
      <c r="A451" s="32"/>
      <c r="B451" s="33"/>
      <c r="C451" s="175" t="s">
        <v>177</v>
      </c>
      <c r="D451" s="175" t="s">
        <v>102</v>
      </c>
      <c r="E451" s="176" t="s">
        <v>403</v>
      </c>
      <c r="F451" s="177" t="s">
        <v>404</v>
      </c>
      <c r="G451" s="178" t="s">
        <v>223</v>
      </c>
      <c r="H451" s="179">
        <v>507.879</v>
      </c>
      <c r="I451" s="301"/>
      <c r="J451" s="180">
        <f>ROUND(I451*H451,2)</f>
        <v>0</v>
      </c>
      <c r="K451" s="177" t="s">
        <v>1</v>
      </c>
      <c r="L451" s="181"/>
      <c r="M451" s="182" t="s">
        <v>1</v>
      </c>
      <c r="N451" s="183" t="s">
        <v>34</v>
      </c>
      <c r="O451" s="184">
        <v>0</v>
      </c>
      <c r="P451" s="184">
        <f>O451*H451</f>
        <v>0</v>
      </c>
      <c r="Q451" s="184">
        <v>0</v>
      </c>
      <c r="R451" s="184">
        <f>Q451*H451</f>
        <v>0</v>
      </c>
      <c r="S451" s="184">
        <v>0</v>
      </c>
      <c r="T451" s="185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86" t="s">
        <v>126</v>
      </c>
      <c r="AT451" s="186" t="s">
        <v>102</v>
      </c>
      <c r="AU451" s="186" t="s">
        <v>76</v>
      </c>
      <c r="AY451" s="18" t="s">
        <v>101</v>
      </c>
      <c r="BE451" s="187">
        <f>IF(N451="základní",J451,0)</f>
        <v>0</v>
      </c>
      <c r="BF451" s="187">
        <f>IF(N451="snížená",J451,0)</f>
        <v>0</v>
      </c>
      <c r="BG451" s="187">
        <f>IF(N451="zákl. přenesená",J451,0)</f>
        <v>0</v>
      </c>
      <c r="BH451" s="187">
        <f>IF(N451="sníž. přenesená",J451,0)</f>
        <v>0</v>
      </c>
      <c r="BI451" s="187">
        <f>IF(N451="nulová",J451,0)</f>
        <v>0</v>
      </c>
      <c r="BJ451" s="18" t="s">
        <v>74</v>
      </c>
      <c r="BK451" s="187">
        <f>ROUND(I451*H451,2)</f>
        <v>0</v>
      </c>
      <c r="BL451" s="18" t="s">
        <v>114</v>
      </c>
      <c r="BM451" s="186" t="s">
        <v>186</v>
      </c>
    </row>
    <row r="452" spans="1:47" s="2" customFormat="1" ht="10">
      <c r="A452" s="32"/>
      <c r="B452" s="33"/>
      <c r="C452" s="34"/>
      <c r="D452" s="188" t="s">
        <v>106</v>
      </c>
      <c r="E452" s="34"/>
      <c r="F452" s="189" t="s">
        <v>404</v>
      </c>
      <c r="G452" s="34"/>
      <c r="H452" s="34"/>
      <c r="I452" s="296"/>
      <c r="J452" s="34"/>
      <c r="K452" s="34"/>
      <c r="L452" s="37"/>
      <c r="M452" s="190"/>
      <c r="N452" s="191"/>
      <c r="O452" s="69"/>
      <c r="P452" s="69"/>
      <c r="Q452" s="69"/>
      <c r="R452" s="69"/>
      <c r="S452" s="69"/>
      <c r="T452" s="7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T452" s="18" t="s">
        <v>106</v>
      </c>
      <c r="AU452" s="18" t="s">
        <v>76</v>
      </c>
    </row>
    <row r="453" spans="1:47" s="2" customFormat="1" ht="18">
      <c r="A453" s="32"/>
      <c r="B453" s="33"/>
      <c r="C453" s="34"/>
      <c r="D453" s="188" t="s">
        <v>257</v>
      </c>
      <c r="E453" s="34"/>
      <c r="F453" s="251" t="s">
        <v>405</v>
      </c>
      <c r="G453" s="34"/>
      <c r="H453" s="34"/>
      <c r="I453" s="296"/>
      <c r="J453" s="34"/>
      <c r="K453" s="34"/>
      <c r="L453" s="37"/>
      <c r="M453" s="190"/>
      <c r="N453" s="191"/>
      <c r="O453" s="69"/>
      <c r="P453" s="69"/>
      <c r="Q453" s="69"/>
      <c r="R453" s="69"/>
      <c r="S453" s="69"/>
      <c r="T453" s="7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T453" s="18" t="s">
        <v>257</v>
      </c>
      <c r="AU453" s="18" t="s">
        <v>76</v>
      </c>
    </row>
    <row r="454" spans="1:65" s="2" customFormat="1" ht="49" customHeight="1">
      <c r="A454" s="32"/>
      <c r="B454" s="33"/>
      <c r="C454" s="192" t="s">
        <v>143</v>
      </c>
      <c r="D454" s="192" t="s">
        <v>178</v>
      </c>
      <c r="E454" s="193" t="s">
        <v>406</v>
      </c>
      <c r="F454" s="194" t="s">
        <v>407</v>
      </c>
      <c r="G454" s="195" t="s">
        <v>296</v>
      </c>
      <c r="H454" s="196">
        <v>0.66</v>
      </c>
      <c r="I454" s="295"/>
      <c r="J454" s="197">
        <f>ROUND(I454*H454,2)</f>
        <v>0</v>
      </c>
      <c r="K454" s="194" t="s">
        <v>1</v>
      </c>
      <c r="L454" s="37"/>
      <c r="M454" s="198" t="s">
        <v>1</v>
      </c>
      <c r="N454" s="199" t="s">
        <v>34</v>
      </c>
      <c r="O454" s="184">
        <v>0</v>
      </c>
      <c r="P454" s="184">
        <f>O454*H454</f>
        <v>0</v>
      </c>
      <c r="Q454" s="184">
        <v>0</v>
      </c>
      <c r="R454" s="184">
        <f>Q454*H454</f>
        <v>0</v>
      </c>
      <c r="S454" s="184">
        <v>0</v>
      </c>
      <c r="T454" s="185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86" t="s">
        <v>114</v>
      </c>
      <c r="AT454" s="186" t="s">
        <v>178</v>
      </c>
      <c r="AU454" s="186" t="s">
        <v>76</v>
      </c>
      <c r="AY454" s="18" t="s">
        <v>101</v>
      </c>
      <c r="BE454" s="187">
        <f>IF(N454="základní",J454,0)</f>
        <v>0</v>
      </c>
      <c r="BF454" s="187">
        <f>IF(N454="snížená",J454,0)</f>
        <v>0</v>
      </c>
      <c r="BG454" s="187">
        <f>IF(N454="zákl. přenesená",J454,0)</f>
        <v>0</v>
      </c>
      <c r="BH454" s="187">
        <f>IF(N454="sníž. přenesená",J454,0)</f>
        <v>0</v>
      </c>
      <c r="BI454" s="187">
        <f>IF(N454="nulová",J454,0)</f>
        <v>0</v>
      </c>
      <c r="BJ454" s="18" t="s">
        <v>74</v>
      </c>
      <c r="BK454" s="187">
        <f>ROUND(I454*H454,2)</f>
        <v>0</v>
      </c>
      <c r="BL454" s="18" t="s">
        <v>114</v>
      </c>
      <c r="BM454" s="186" t="s">
        <v>187</v>
      </c>
    </row>
    <row r="455" spans="1:47" s="2" customFormat="1" ht="27">
      <c r="A455" s="32"/>
      <c r="B455" s="33"/>
      <c r="C455" s="34"/>
      <c r="D455" s="188" t="s">
        <v>106</v>
      </c>
      <c r="E455" s="34"/>
      <c r="F455" s="189" t="s">
        <v>407</v>
      </c>
      <c r="G455" s="34"/>
      <c r="H455" s="34"/>
      <c r="I455" s="296"/>
      <c r="J455" s="34"/>
      <c r="K455" s="34"/>
      <c r="L455" s="37"/>
      <c r="M455" s="190"/>
      <c r="N455" s="191"/>
      <c r="O455" s="69"/>
      <c r="P455" s="69"/>
      <c r="Q455" s="69"/>
      <c r="R455" s="69"/>
      <c r="S455" s="69"/>
      <c r="T455" s="7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T455" s="18" t="s">
        <v>106</v>
      </c>
      <c r="AU455" s="18" t="s">
        <v>76</v>
      </c>
    </row>
    <row r="456" spans="1:65" s="2" customFormat="1" ht="49" customHeight="1">
      <c r="A456" s="32"/>
      <c r="B456" s="33"/>
      <c r="C456" s="192" t="s">
        <v>189</v>
      </c>
      <c r="D456" s="192" t="s">
        <v>178</v>
      </c>
      <c r="E456" s="193" t="s">
        <v>408</v>
      </c>
      <c r="F456" s="194" t="s">
        <v>409</v>
      </c>
      <c r="G456" s="195" t="s">
        <v>296</v>
      </c>
      <c r="H456" s="196">
        <v>0.66</v>
      </c>
      <c r="I456" s="295"/>
      <c r="J456" s="197">
        <f>ROUND(I456*H456,2)</f>
        <v>0</v>
      </c>
      <c r="K456" s="194" t="s">
        <v>1</v>
      </c>
      <c r="L456" s="37"/>
      <c r="M456" s="198" t="s">
        <v>1</v>
      </c>
      <c r="N456" s="199" t="s">
        <v>34</v>
      </c>
      <c r="O456" s="184">
        <v>0</v>
      </c>
      <c r="P456" s="184">
        <f>O456*H456</f>
        <v>0</v>
      </c>
      <c r="Q456" s="184">
        <v>0</v>
      </c>
      <c r="R456" s="184">
        <f>Q456*H456</f>
        <v>0</v>
      </c>
      <c r="S456" s="184">
        <v>0</v>
      </c>
      <c r="T456" s="185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86" t="s">
        <v>114</v>
      </c>
      <c r="AT456" s="186" t="s">
        <v>178</v>
      </c>
      <c r="AU456" s="186" t="s">
        <v>76</v>
      </c>
      <c r="AY456" s="18" t="s">
        <v>101</v>
      </c>
      <c r="BE456" s="187">
        <f>IF(N456="základní",J456,0)</f>
        <v>0</v>
      </c>
      <c r="BF456" s="187">
        <f>IF(N456="snížená",J456,0)</f>
        <v>0</v>
      </c>
      <c r="BG456" s="187">
        <f>IF(N456="zákl. přenesená",J456,0)</f>
        <v>0</v>
      </c>
      <c r="BH456" s="187">
        <f>IF(N456="sníž. přenesená",J456,0)</f>
        <v>0</v>
      </c>
      <c r="BI456" s="187">
        <f>IF(N456="nulová",J456,0)</f>
        <v>0</v>
      </c>
      <c r="BJ456" s="18" t="s">
        <v>74</v>
      </c>
      <c r="BK456" s="187">
        <f>ROUND(I456*H456,2)</f>
        <v>0</v>
      </c>
      <c r="BL456" s="18" t="s">
        <v>114</v>
      </c>
      <c r="BM456" s="186" t="s">
        <v>188</v>
      </c>
    </row>
    <row r="457" spans="1:47" s="2" customFormat="1" ht="27">
      <c r="A457" s="32"/>
      <c r="B457" s="33"/>
      <c r="C457" s="34"/>
      <c r="D457" s="188" t="s">
        <v>106</v>
      </c>
      <c r="E457" s="34"/>
      <c r="F457" s="189" t="s">
        <v>409</v>
      </c>
      <c r="G457" s="34"/>
      <c r="H457" s="34"/>
      <c r="I457" s="296"/>
      <c r="J457" s="34"/>
      <c r="K457" s="34"/>
      <c r="L457" s="37"/>
      <c r="M457" s="190"/>
      <c r="N457" s="191"/>
      <c r="O457" s="69"/>
      <c r="P457" s="69"/>
      <c r="Q457" s="69"/>
      <c r="R457" s="69"/>
      <c r="S457" s="69"/>
      <c r="T457" s="7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T457" s="18" t="s">
        <v>106</v>
      </c>
      <c r="AU457" s="18" t="s">
        <v>76</v>
      </c>
    </row>
    <row r="458" spans="1:65" s="2" customFormat="1" ht="55.5" customHeight="1">
      <c r="A458" s="32"/>
      <c r="B458" s="33"/>
      <c r="C458" s="192" t="s">
        <v>145</v>
      </c>
      <c r="D458" s="192" t="s">
        <v>178</v>
      </c>
      <c r="E458" s="193" t="s">
        <v>410</v>
      </c>
      <c r="F458" s="194" t="s">
        <v>411</v>
      </c>
      <c r="G458" s="195" t="s">
        <v>296</v>
      </c>
      <c r="H458" s="196">
        <v>0.66</v>
      </c>
      <c r="I458" s="295"/>
      <c r="J458" s="197">
        <f>ROUND(I458*H458,2)</f>
        <v>0</v>
      </c>
      <c r="K458" s="194" t="s">
        <v>1</v>
      </c>
      <c r="L458" s="37"/>
      <c r="M458" s="198" t="s">
        <v>1</v>
      </c>
      <c r="N458" s="199" t="s">
        <v>34</v>
      </c>
      <c r="O458" s="184">
        <v>0</v>
      </c>
      <c r="P458" s="184">
        <f>O458*H458</f>
        <v>0</v>
      </c>
      <c r="Q458" s="184">
        <v>0</v>
      </c>
      <c r="R458" s="184">
        <f>Q458*H458</f>
        <v>0</v>
      </c>
      <c r="S458" s="184">
        <v>0</v>
      </c>
      <c r="T458" s="185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86" t="s">
        <v>114</v>
      </c>
      <c r="AT458" s="186" t="s">
        <v>178</v>
      </c>
      <c r="AU458" s="186" t="s">
        <v>76</v>
      </c>
      <c r="AY458" s="18" t="s">
        <v>101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8" t="s">
        <v>74</v>
      </c>
      <c r="BK458" s="187">
        <f>ROUND(I458*H458,2)</f>
        <v>0</v>
      </c>
      <c r="BL458" s="18" t="s">
        <v>114</v>
      </c>
      <c r="BM458" s="186" t="s">
        <v>190</v>
      </c>
    </row>
    <row r="459" spans="1:47" s="2" customFormat="1" ht="27">
      <c r="A459" s="32"/>
      <c r="B459" s="33"/>
      <c r="C459" s="34"/>
      <c r="D459" s="188" t="s">
        <v>106</v>
      </c>
      <c r="E459" s="34"/>
      <c r="F459" s="189" t="s">
        <v>411</v>
      </c>
      <c r="G459" s="34"/>
      <c r="H459" s="34"/>
      <c r="I459" s="296"/>
      <c r="J459" s="34"/>
      <c r="K459" s="34"/>
      <c r="L459" s="37"/>
      <c r="M459" s="190"/>
      <c r="N459" s="191"/>
      <c r="O459" s="69"/>
      <c r="P459" s="69"/>
      <c r="Q459" s="69"/>
      <c r="R459" s="69"/>
      <c r="S459" s="69"/>
      <c r="T459" s="7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T459" s="18" t="s">
        <v>106</v>
      </c>
      <c r="AU459" s="18" t="s">
        <v>76</v>
      </c>
    </row>
    <row r="460" spans="2:63" s="11" customFormat="1" ht="25.9" customHeight="1">
      <c r="B460" s="162"/>
      <c r="C460" s="163"/>
      <c r="D460" s="164" t="s">
        <v>68</v>
      </c>
      <c r="E460" s="165" t="s">
        <v>412</v>
      </c>
      <c r="F460" s="165" t="s">
        <v>413</v>
      </c>
      <c r="G460" s="163"/>
      <c r="H460" s="163"/>
      <c r="I460" s="302"/>
      <c r="J460" s="166">
        <f>BK460</f>
        <v>0</v>
      </c>
      <c r="K460" s="163"/>
      <c r="L460" s="167"/>
      <c r="M460" s="168"/>
      <c r="N460" s="169"/>
      <c r="O460" s="169"/>
      <c r="P460" s="170">
        <f>P461+P464+P467+P474</f>
        <v>0</v>
      </c>
      <c r="Q460" s="169"/>
      <c r="R460" s="170">
        <f>R461+R464+R467+R474</f>
        <v>0</v>
      </c>
      <c r="S460" s="169"/>
      <c r="T460" s="171">
        <f>T461+T464+T467+T474</f>
        <v>0</v>
      </c>
      <c r="AR460" s="172" t="s">
        <v>109</v>
      </c>
      <c r="AT460" s="173" t="s">
        <v>68</v>
      </c>
      <c r="AU460" s="173" t="s">
        <v>69</v>
      </c>
      <c r="AY460" s="172" t="s">
        <v>101</v>
      </c>
      <c r="BK460" s="174">
        <f>BK461+BK464+BK467+BK474</f>
        <v>0</v>
      </c>
    </row>
    <row r="461" spans="2:63" s="11" customFormat="1" ht="22.75" customHeight="1">
      <c r="B461" s="162"/>
      <c r="C461" s="163"/>
      <c r="D461" s="164" t="s">
        <v>68</v>
      </c>
      <c r="E461" s="210" t="s">
        <v>414</v>
      </c>
      <c r="F461" s="210" t="s">
        <v>415</v>
      </c>
      <c r="G461" s="163"/>
      <c r="H461" s="163"/>
      <c r="I461" s="302"/>
      <c r="J461" s="211">
        <f>BK461</f>
        <v>0</v>
      </c>
      <c r="K461" s="163"/>
      <c r="L461" s="167"/>
      <c r="M461" s="168"/>
      <c r="N461" s="169"/>
      <c r="O461" s="169"/>
      <c r="P461" s="170">
        <f>SUM(P462:P463)</f>
        <v>0</v>
      </c>
      <c r="Q461" s="169"/>
      <c r="R461" s="170">
        <f>SUM(R462:R463)</f>
        <v>0</v>
      </c>
      <c r="S461" s="169"/>
      <c r="T461" s="171">
        <f>SUM(T462:T463)</f>
        <v>0</v>
      </c>
      <c r="AR461" s="172" t="s">
        <v>109</v>
      </c>
      <c r="AT461" s="173" t="s">
        <v>68</v>
      </c>
      <c r="AU461" s="173" t="s">
        <v>74</v>
      </c>
      <c r="AY461" s="172" t="s">
        <v>101</v>
      </c>
      <c r="BK461" s="174">
        <f>SUM(BK462:BK463)</f>
        <v>0</v>
      </c>
    </row>
    <row r="462" spans="1:65" s="2" customFormat="1" ht="16.5" customHeight="1">
      <c r="A462" s="32"/>
      <c r="B462" s="33"/>
      <c r="C462" s="192" t="s">
        <v>193</v>
      </c>
      <c r="D462" s="192" t="s">
        <v>178</v>
      </c>
      <c r="E462" s="193" t="s">
        <v>416</v>
      </c>
      <c r="F462" s="194" t="s">
        <v>417</v>
      </c>
      <c r="G462" s="195" t="s">
        <v>418</v>
      </c>
      <c r="H462" s="196">
        <v>10</v>
      </c>
      <c r="I462" s="295"/>
      <c r="J462" s="197">
        <f>ROUND(I462*H462,2)</f>
        <v>0</v>
      </c>
      <c r="K462" s="194" t="s">
        <v>1</v>
      </c>
      <c r="L462" s="37"/>
      <c r="M462" s="198" t="s">
        <v>1</v>
      </c>
      <c r="N462" s="199" t="s">
        <v>34</v>
      </c>
      <c r="O462" s="184">
        <v>0</v>
      </c>
      <c r="P462" s="184">
        <f>O462*H462</f>
        <v>0</v>
      </c>
      <c r="Q462" s="184">
        <v>0</v>
      </c>
      <c r="R462" s="184">
        <f>Q462*H462</f>
        <v>0</v>
      </c>
      <c r="S462" s="184">
        <v>0</v>
      </c>
      <c r="T462" s="185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86" t="s">
        <v>105</v>
      </c>
      <c r="AT462" s="186" t="s">
        <v>178</v>
      </c>
      <c r="AU462" s="186" t="s">
        <v>76</v>
      </c>
      <c r="AY462" s="18" t="s">
        <v>101</v>
      </c>
      <c r="BE462" s="187">
        <f>IF(N462="základní",J462,0)</f>
        <v>0</v>
      </c>
      <c r="BF462" s="187">
        <f>IF(N462="snížená",J462,0)</f>
        <v>0</v>
      </c>
      <c r="BG462" s="187">
        <f>IF(N462="zákl. přenesená",J462,0)</f>
        <v>0</v>
      </c>
      <c r="BH462" s="187">
        <f>IF(N462="sníž. přenesená",J462,0)</f>
        <v>0</v>
      </c>
      <c r="BI462" s="187">
        <f>IF(N462="nulová",J462,0)</f>
        <v>0</v>
      </c>
      <c r="BJ462" s="18" t="s">
        <v>74</v>
      </c>
      <c r="BK462" s="187">
        <f>ROUND(I462*H462,2)</f>
        <v>0</v>
      </c>
      <c r="BL462" s="18" t="s">
        <v>105</v>
      </c>
      <c r="BM462" s="186" t="s">
        <v>191</v>
      </c>
    </row>
    <row r="463" spans="1:47" s="2" customFormat="1" ht="10">
      <c r="A463" s="32"/>
      <c r="B463" s="33"/>
      <c r="C463" s="34"/>
      <c r="D463" s="188" t="s">
        <v>106</v>
      </c>
      <c r="E463" s="34"/>
      <c r="F463" s="189" t="s">
        <v>417</v>
      </c>
      <c r="G463" s="34"/>
      <c r="H463" s="34"/>
      <c r="I463" s="296"/>
      <c r="J463" s="34"/>
      <c r="K463" s="34"/>
      <c r="L463" s="37"/>
      <c r="M463" s="190"/>
      <c r="N463" s="191"/>
      <c r="O463" s="69"/>
      <c r="P463" s="69"/>
      <c r="Q463" s="69"/>
      <c r="R463" s="69"/>
      <c r="S463" s="69"/>
      <c r="T463" s="7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T463" s="18" t="s">
        <v>106</v>
      </c>
      <c r="AU463" s="18" t="s">
        <v>76</v>
      </c>
    </row>
    <row r="464" spans="2:63" s="11" customFormat="1" ht="22.75" customHeight="1">
      <c r="B464" s="162"/>
      <c r="C464" s="163"/>
      <c r="D464" s="164" t="s">
        <v>68</v>
      </c>
      <c r="E464" s="210" t="s">
        <v>419</v>
      </c>
      <c r="F464" s="210" t="s">
        <v>420</v>
      </c>
      <c r="G464" s="163"/>
      <c r="H464" s="163"/>
      <c r="I464" s="302"/>
      <c r="J464" s="211">
        <f>BK464</f>
        <v>0</v>
      </c>
      <c r="K464" s="163"/>
      <c r="L464" s="167"/>
      <c r="M464" s="168"/>
      <c r="N464" s="169"/>
      <c r="O464" s="169"/>
      <c r="P464" s="170">
        <f>SUM(P465:P466)</f>
        <v>0</v>
      </c>
      <c r="Q464" s="169"/>
      <c r="R464" s="170">
        <f>SUM(R465:R466)</f>
        <v>0</v>
      </c>
      <c r="S464" s="169"/>
      <c r="T464" s="171">
        <f>SUM(T465:T466)</f>
        <v>0</v>
      </c>
      <c r="AR464" s="172" t="s">
        <v>109</v>
      </c>
      <c r="AT464" s="173" t="s">
        <v>68</v>
      </c>
      <c r="AU464" s="173" t="s">
        <v>74</v>
      </c>
      <c r="AY464" s="172" t="s">
        <v>101</v>
      </c>
      <c r="BK464" s="174">
        <f>SUM(BK465:BK466)</f>
        <v>0</v>
      </c>
    </row>
    <row r="465" spans="1:65" s="2" customFormat="1" ht="16.5" customHeight="1">
      <c r="A465" s="32"/>
      <c r="B465" s="33"/>
      <c r="C465" s="192" t="s">
        <v>146</v>
      </c>
      <c r="D465" s="192" t="s">
        <v>178</v>
      </c>
      <c r="E465" s="193" t="s">
        <v>421</v>
      </c>
      <c r="F465" s="194" t="s">
        <v>420</v>
      </c>
      <c r="G465" s="195" t="s">
        <v>422</v>
      </c>
      <c r="H465" s="196">
        <v>3</v>
      </c>
      <c r="I465" s="295"/>
      <c r="J465" s="197">
        <f>ROUND(I465*H465,2)</f>
        <v>0</v>
      </c>
      <c r="K465" s="194" t="s">
        <v>1</v>
      </c>
      <c r="L465" s="37"/>
      <c r="M465" s="198" t="s">
        <v>1</v>
      </c>
      <c r="N465" s="199" t="s">
        <v>34</v>
      </c>
      <c r="O465" s="184">
        <v>0</v>
      </c>
      <c r="P465" s="184">
        <f>O465*H465</f>
        <v>0</v>
      </c>
      <c r="Q465" s="184">
        <v>0</v>
      </c>
      <c r="R465" s="184">
        <f>Q465*H465</f>
        <v>0</v>
      </c>
      <c r="S465" s="184">
        <v>0</v>
      </c>
      <c r="T465" s="185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86" t="s">
        <v>105</v>
      </c>
      <c r="AT465" s="186" t="s">
        <v>178</v>
      </c>
      <c r="AU465" s="186" t="s">
        <v>76</v>
      </c>
      <c r="AY465" s="18" t="s">
        <v>101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8" t="s">
        <v>74</v>
      </c>
      <c r="BK465" s="187">
        <f>ROUND(I465*H465,2)</f>
        <v>0</v>
      </c>
      <c r="BL465" s="18" t="s">
        <v>105</v>
      </c>
      <c r="BM465" s="186" t="s">
        <v>192</v>
      </c>
    </row>
    <row r="466" spans="1:47" s="2" customFormat="1" ht="10">
      <c r="A466" s="32"/>
      <c r="B466" s="33"/>
      <c r="C466" s="34"/>
      <c r="D466" s="188" t="s">
        <v>106</v>
      </c>
      <c r="E466" s="34"/>
      <c r="F466" s="189" t="s">
        <v>420</v>
      </c>
      <c r="G466" s="34"/>
      <c r="H466" s="34"/>
      <c r="I466" s="296"/>
      <c r="J466" s="34"/>
      <c r="K466" s="34"/>
      <c r="L466" s="37"/>
      <c r="M466" s="190"/>
      <c r="N466" s="191"/>
      <c r="O466" s="69"/>
      <c r="P466" s="69"/>
      <c r="Q466" s="69"/>
      <c r="R466" s="69"/>
      <c r="S466" s="69"/>
      <c r="T466" s="70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T466" s="18" t="s">
        <v>106</v>
      </c>
      <c r="AU466" s="18" t="s">
        <v>76</v>
      </c>
    </row>
    <row r="467" spans="2:63" s="11" customFormat="1" ht="22.75" customHeight="1">
      <c r="B467" s="162"/>
      <c r="C467" s="163"/>
      <c r="D467" s="164" t="s">
        <v>68</v>
      </c>
      <c r="E467" s="210" t="s">
        <v>423</v>
      </c>
      <c r="F467" s="210" t="s">
        <v>424</v>
      </c>
      <c r="G467" s="163"/>
      <c r="H467" s="163"/>
      <c r="I467" s="302"/>
      <c r="J467" s="211">
        <f>BK467</f>
        <v>0</v>
      </c>
      <c r="K467" s="163"/>
      <c r="L467" s="167"/>
      <c r="M467" s="168"/>
      <c r="N467" s="169"/>
      <c r="O467" s="169"/>
      <c r="P467" s="170">
        <f>SUM(P468:P473)</f>
        <v>0</v>
      </c>
      <c r="Q467" s="169"/>
      <c r="R467" s="170">
        <f>SUM(R468:R473)</f>
        <v>0</v>
      </c>
      <c r="S467" s="169"/>
      <c r="T467" s="171">
        <f>SUM(T468:T473)</f>
        <v>0</v>
      </c>
      <c r="AR467" s="172" t="s">
        <v>109</v>
      </c>
      <c r="AT467" s="173" t="s">
        <v>68</v>
      </c>
      <c r="AU467" s="173" t="s">
        <v>74</v>
      </c>
      <c r="AY467" s="172" t="s">
        <v>101</v>
      </c>
      <c r="BK467" s="174">
        <f>SUM(BK468:BK473)</f>
        <v>0</v>
      </c>
    </row>
    <row r="468" spans="1:65" s="2" customFormat="1" ht="16.5" customHeight="1">
      <c r="A468" s="32"/>
      <c r="B468" s="33"/>
      <c r="C468" s="192" t="s">
        <v>195</v>
      </c>
      <c r="D468" s="192" t="s">
        <v>178</v>
      </c>
      <c r="E468" s="193" t="s">
        <v>425</v>
      </c>
      <c r="F468" s="194" t="s">
        <v>426</v>
      </c>
      <c r="G468" s="195" t="s">
        <v>103</v>
      </c>
      <c r="H468" s="196">
        <v>1</v>
      </c>
      <c r="I468" s="295"/>
      <c r="J468" s="197">
        <f>ROUND(I468*H468,2)</f>
        <v>0</v>
      </c>
      <c r="K468" s="194" t="s">
        <v>1</v>
      </c>
      <c r="L468" s="37"/>
      <c r="M468" s="198" t="s">
        <v>1</v>
      </c>
      <c r="N468" s="199" t="s">
        <v>34</v>
      </c>
      <c r="O468" s="184">
        <v>0</v>
      </c>
      <c r="P468" s="184">
        <f>O468*H468</f>
        <v>0</v>
      </c>
      <c r="Q468" s="184">
        <v>0</v>
      </c>
      <c r="R468" s="184">
        <f>Q468*H468</f>
        <v>0</v>
      </c>
      <c r="S468" s="184">
        <v>0</v>
      </c>
      <c r="T468" s="185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86" t="s">
        <v>105</v>
      </c>
      <c r="AT468" s="186" t="s">
        <v>178</v>
      </c>
      <c r="AU468" s="186" t="s">
        <v>76</v>
      </c>
      <c r="AY468" s="18" t="s">
        <v>101</v>
      </c>
      <c r="BE468" s="187">
        <f>IF(N468="základní",J468,0)</f>
        <v>0</v>
      </c>
      <c r="BF468" s="187">
        <f>IF(N468="snížená",J468,0)</f>
        <v>0</v>
      </c>
      <c r="BG468" s="187">
        <f>IF(N468="zákl. přenesená",J468,0)</f>
        <v>0</v>
      </c>
      <c r="BH468" s="187">
        <f>IF(N468="sníž. přenesená",J468,0)</f>
        <v>0</v>
      </c>
      <c r="BI468" s="187">
        <f>IF(N468="nulová",J468,0)</f>
        <v>0</v>
      </c>
      <c r="BJ468" s="18" t="s">
        <v>74</v>
      </c>
      <c r="BK468" s="187">
        <f>ROUND(I468*H468,2)</f>
        <v>0</v>
      </c>
      <c r="BL468" s="18" t="s">
        <v>105</v>
      </c>
      <c r="BM468" s="186" t="s">
        <v>194</v>
      </c>
    </row>
    <row r="469" spans="1:47" s="2" customFormat="1" ht="10">
      <c r="A469" s="32"/>
      <c r="B469" s="33"/>
      <c r="C469" s="34"/>
      <c r="D469" s="188" t="s">
        <v>106</v>
      </c>
      <c r="E469" s="34"/>
      <c r="F469" s="189" t="s">
        <v>426</v>
      </c>
      <c r="G469" s="34"/>
      <c r="H469" s="34"/>
      <c r="I469" s="296"/>
      <c r="J469" s="34"/>
      <c r="K469" s="34"/>
      <c r="L469" s="37"/>
      <c r="M469" s="190"/>
      <c r="N469" s="191"/>
      <c r="O469" s="69"/>
      <c r="P469" s="69"/>
      <c r="Q469" s="69"/>
      <c r="R469" s="69"/>
      <c r="S469" s="69"/>
      <c r="T469" s="7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T469" s="18" t="s">
        <v>106</v>
      </c>
      <c r="AU469" s="18" t="s">
        <v>76</v>
      </c>
    </row>
    <row r="470" spans="1:65" s="2" customFormat="1" ht="16.5" customHeight="1">
      <c r="A470" s="32"/>
      <c r="B470" s="33"/>
      <c r="C470" s="192" t="s">
        <v>148</v>
      </c>
      <c r="D470" s="192" t="s">
        <v>178</v>
      </c>
      <c r="E470" s="193" t="s">
        <v>427</v>
      </c>
      <c r="F470" s="194" t="s">
        <v>428</v>
      </c>
      <c r="G470" s="195" t="s">
        <v>103</v>
      </c>
      <c r="H470" s="196">
        <v>1</v>
      </c>
      <c r="I470" s="295"/>
      <c r="J470" s="197">
        <f>ROUND(I470*H470,2)</f>
        <v>0</v>
      </c>
      <c r="K470" s="194" t="s">
        <v>1</v>
      </c>
      <c r="L470" s="37"/>
      <c r="M470" s="198" t="s">
        <v>1</v>
      </c>
      <c r="N470" s="199" t="s">
        <v>34</v>
      </c>
      <c r="O470" s="184">
        <v>0</v>
      </c>
      <c r="P470" s="184">
        <f>O470*H470</f>
        <v>0</v>
      </c>
      <c r="Q470" s="184">
        <v>0</v>
      </c>
      <c r="R470" s="184">
        <f>Q470*H470</f>
        <v>0</v>
      </c>
      <c r="S470" s="184">
        <v>0</v>
      </c>
      <c r="T470" s="185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86" t="s">
        <v>105</v>
      </c>
      <c r="AT470" s="186" t="s">
        <v>178</v>
      </c>
      <c r="AU470" s="186" t="s">
        <v>76</v>
      </c>
      <c r="AY470" s="18" t="s">
        <v>101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18" t="s">
        <v>74</v>
      </c>
      <c r="BK470" s="187">
        <f>ROUND(I470*H470,2)</f>
        <v>0</v>
      </c>
      <c r="BL470" s="18" t="s">
        <v>105</v>
      </c>
      <c r="BM470" s="186" t="s">
        <v>196</v>
      </c>
    </row>
    <row r="471" spans="1:47" s="2" customFormat="1" ht="10">
      <c r="A471" s="32"/>
      <c r="B471" s="33"/>
      <c r="C471" s="34"/>
      <c r="D471" s="188" t="s">
        <v>106</v>
      </c>
      <c r="E471" s="34"/>
      <c r="F471" s="189" t="s">
        <v>428</v>
      </c>
      <c r="G471" s="34"/>
      <c r="H471" s="34"/>
      <c r="I471" s="296"/>
      <c r="J471" s="34"/>
      <c r="K471" s="34"/>
      <c r="L471" s="37"/>
      <c r="M471" s="190"/>
      <c r="N471" s="191"/>
      <c r="O471" s="69"/>
      <c r="P471" s="69"/>
      <c r="Q471" s="69"/>
      <c r="R471" s="69"/>
      <c r="S471" s="69"/>
      <c r="T471" s="7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T471" s="18" t="s">
        <v>106</v>
      </c>
      <c r="AU471" s="18" t="s">
        <v>76</v>
      </c>
    </row>
    <row r="472" spans="1:65" s="2" customFormat="1" ht="16.5" customHeight="1">
      <c r="A472" s="32"/>
      <c r="B472" s="33"/>
      <c r="C472" s="192" t="s">
        <v>201</v>
      </c>
      <c r="D472" s="192" t="s">
        <v>178</v>
      </c>
      <c r="E472" s="193" t="s">
        <v>429</v>
      </c>
      <c r="F472" s="194" t="s">
        <v>430</v>
      </c>
      <c r="G472" s="195" t="s">
        <v>103</v>
      </c>
      <c r="H472" s="196">
        <v>1</v>
      </c>
      <c r="I472" s="295"/>
      <c r="J472" s="197">
        <f>ROUND(I472*H472,2)</f>
        <v>0</v>
      </c>
      <c r="K472" s="194" t="s">
        <v>1</v>
      </c>
      <c r="L472" s="37"/>
      <c r="M472" s="198" t="s">
        <v>1</v>
      </c>
      <c r="N472" s="199" t="s">
        <v>34</v>
      </c>
      <c r="O472" s="184">
        <v>0</v>
      </c>
      <c r="P472" s="184">
        <f>O472*H472</f>
        <v>0</v>
      </c>
      <c r="Q472" s="184">
        <v>0</v>
      </c>
      <c r="R472" s="184">
        <f>Q472*H472</f>
        <v>0</v>
      </c>
      <c r="S472" s="184">
        <v>0</v>
      </c>
      <c r="T472" s="185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86" t="s">
        <v>105</v>
      </c>
      <c r="AT472" s="186" t="s">
        <v>178</v>
      </c>
      <c r="AU472" s="186" t="s">
        <v>76</v>
      </c>
      <c r="AY472" s="18" t="s">
        <v>101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8" t="s">
        <v>74</v>
      </c>
      <c r="BK472" s="187">
        <f>ROUND(I472*H472,2)</f>
        <v>0</v>
      </c>
      <c r="BL472" s="18" t="s">
        <v>105</v>
      </c>
      <c r="BM472" s="186" t="s">
        <v>202</v>
      </c>
    </row>
    <row r="473" spans="1:47" s="2" customFormat="1" ht="10">
      <c r="A473" s="32"/>
      <c r="B473" s="33"/>
      <c r="C473" s="34"/>
      <c r="D473" s="188" t="s">
        <v>106</v>
      </c>
      <c r="E473" s="34"/>
      <c r="F473" s="189" t="s">
        <v>430</v>
      </c>
      <c r="G473" s="34"/>
      <c r="H473" s="34"/>
      <c r="I473" s="296"/>
      <c r="J473" s="34"/>
      <c r="K473" s="34"/>
      <c r="L473" s="37"/>
      <c r="M473" s="190"/>
      <c r="N473" s="191"/>
      <c r="O473" s="69"/>
      <c r="P473" s="69"/>
      <c r="Q473" s="69"/>
      <c r="R473" s="69"/>
      <c r="S473" s="69"/>
      <c r="T473" s="7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T473" s="18" t="s">
        <v>106</v>
      </c>
      <c r="AU473" s="18" t="s">
        <v>76</v>
      </c>
    </row>
    <row r="474" spans="2:63" s="11" customFormat="1" ht="22.75" customHeight="1">
      <c r="B474" s="162"/>
      <c r="C474" s="163"/>
      <c r="D474" s="164" t="s">
        <v>68</v>
      </c>
      <c r="E474" s="210" t="s">
        <v>431</v>
      </c>
      <c r="F474" s="210" t="s">
        <v>432</v>
      </c>
      <c r="G474" s="163"/>
      <c r="H474" s="163"/>
      <c r="I474" s="302"/>
      <c r="J474" s="211">
        <f>BK474</f>
        <v>0</v>
      </c>
      <c r="K474" s="163"/>
      <c r="L474" s="167"/>
      <c r="M474" s="168"/>
      <c r="N474" s="169"/>
      <c r="O474" s="169"/>
      <c r="P474" s="170">
        <f>SUM(P475:P476)</f>
        <v>0</v>
      </c>
      <c r="Q474" s="169"/>
      <c r="R474" s="170">
        <f>SUM(R475:R476)</f>
        <v>0</v>
      </c>
      <c r="S474" s="169"/>
      <c r="T474" s="171">
        <f>SUM(T475:T476)</f>
        <v>0</v>
      </c>
      <c r="AR474" s="172" t="s">
        <v>109</v>
      </c>
      <c r="AT474" s="173" t="s">
        <v>68</v>
      </c>
      <c r="AU474" s="173" t="s">
        <v>74</v>
      </c>
      <c r="AY474" s="172" t="s">
        <v>101</v>
      </c>
      <c r="BK474" s="174">
        <f>SUM(BK475:BK476)</f>
        <v>0</v>
      </c>
    </row>
    <row r="475" spans="1:65" s="2" customFormat="1" ht="16.5" customHeight="1">
      <c r="A475" s="32"/>
      <c r="B475" s="33"/>
      <c r="C475" s="192" t="s">
        <v>149</v>
      </c>
      <c r="D475" s="192" t="s">
        <v>178</v>
      </c>
      <c r="E475" s="193" t="s">
        <v>433</v>
      </c>
      <c r="F475" s="194" t="s">
        <v>434</v>
      </c>
      <c r="G475" s="195" t="s">
        <v>422</v>
      </c>
      <c r="H475" s="196">
        <v>3</v>
      </c>
      <c r="I475" s="295"/>
      <c r="J475" s="197">
        <f>ROUND(I475*H475,2)</f>
        <v>0</v>
      </c>
      <c r="K475" s="194" t="s">
        <v>1</v>
      </c>
      <c r="L475" s="37"/>
      <c r="M475" s="198" t="s">
        <v>1</v>
      </c>
      <c r="N475" s="199" t="s">
        <v>34</v>
      </c>
      <c r="O475" s="184">
        <v>0</v>
      </c>
      <c r="P475" s="184">
        <f>O475*H475</f>
        <v>0</v>
      </c>
      <c r="Q475" s="184">
        <v>0</v>
      </c>
      <c r="R475" s="184">
        <f>Q475*H475</f>
        <v>0</v>
      </c>
      <c r="S475" s="184">
        <v>0</v>
      </c>
      <c r="T475" s="185">
        <f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86" t="s">
        <v>105</v>
      </c>
      <c r="AT475" s="186" t="s">
        <v>178</v>
      </c>
      <c r="AU475" s="186" t="s">
        <v>76</v>
      </c>
      <c r="AY475" s="18" t="s">
        <v>101</v>
      </c>
      <c r="BE475" s="187">
        <f>IF(N475="základní",J475,0)</f>
        <v>0</v>
      </c>
      <c r="BF475" s="187">
        <f>IF(N475="snížená",J475,0)</f>
        <v>0</v>
      </c>
      <c r="BG475" s="187">
        <f>IF(N475="zákl. přenesená",J475,0)</f>
        <v>0</v>
      </c>
      <c r="BH475" s="187">
        <f>IF(N475="sníž. přenesená",J475,0)</f>
        <v>0</v>
      </c>
      <c r="BI475" s="187">
        <f>IF(N475="nulová",J475,0)</f>
        <v>0</v>
      </c>
      <c r="BJ475" s="18" t="s">
        <v>74</v>
      </c>
      <c r="BK475" s="187">
        <f>ROUND(I475*H475,2)</f>
        <v>0</v>
      </c>
      <c r="BL475" s="18" t="s">
        <v>105</v>
      </c>
      <c r="BM475" s="186" t="s">
        <v>203</v>
      </c>
    </row>
    <row r="476" spans="1:47" s="2" customFormat="1" ht="10">
      <c r="A476" s="32"/>
      <c r="B476" s="33"/>
      <c r="C476" s="34"/>
      <c r="D476" s="188" t="s">
        <v>106</v>
      </c>
      <c r="E476" s="34"/>
      <c r="F476" s="189" t="s">
        <v>434</v>
      </c>
      <c r="G476" s="34"/>
      <c r="H476" s="34"/>
      <c r="I476" s="34"/>
      <c r="J476" s="34"/>
      <c r="K476" s="34"/>
      <c r="L476" s="37"/>
      <c r="M476" s="200"/>
      <c r="N476" s="201"/>
      <c r="O476" s="202"/>
      <c r="P476" s="202"/>
      <c r="Q476" s="202"/>
      <c r="R476" s="202"/>
      <c r="S476" s="202"/>
      <c r="T476" s="203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T476" s="18" t="s">
        <v>106</v>
      </c>
      <c r="AU476" s="18" t="s">
        <v>76</v>
      </c>
    </row>
    <row r="477" spans="1:31" s="2" customFormat="1" ht="7" customHeight="1">
      <c r="A477" s="32"/>
      <c r="B477" s="52"/>
      <c r="C477" s="53"/>
      <c r="D477" s="53"/>
      <c r="E477" s="53"/>
      <c r="F477" s="53"/>
      <c r="G477" s="53"/>
      <c r="H477" s="53"/>
      <c r="I477" s="53"/>
      <c r="J477" s="53"/>
      <c r="K477" s="53"/>
      <c r="L477" s="37"/>
      <c r="M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</row>
  </sheetData>
  <sheetProtection sheet="1" objects="1" scenarios="1"/>
  <autoFilter ref="C130:K476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REK-KLAPALEK2\klapalekp</dc:creator>
  <cp:keywords/>
  <dc:description/>
  <cp:lastModifiedBy>klapalekp</cp:lastModifiedBy>
  <dcterms:created xsi:type="dcterms:W3CDTF">2022-07-22T07:35:27Z</dcterms:created>
  <dcterms:modified xsi:type="dcterms:W3CDTF">2023-02-09T13:04:11Z</dcterms:modified>
  <cp:category/>
  <cp:version/>
  <cp:contentType/>
  <cp:contentStatus/>
</cp:coreProperties>
</file>